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simon/dev/IspParser/input/2022_ISP_final/"/>
    </mc:Choice>
  </mc:AlternateContent>
  <xr:revisionPtr revIDLastSave="0" documentId="8_{25CCCECA-BB7C-2949-964F-04722CD03602}" xr6:coauthVersionLast="47" xr6:coauthVersionMax="47" xr10:uidLastSave="{00000000-0000-0000-0000-000000000000}"/>
  <workbookProtection workbookAlgorithmName="SHA-512" workbookHashValue="i91cC/0O8rvfNS0LkHM7PM6EnaOAydaP58RmInkRJhwQ7OdNlFdASJ90zzL5DkrwMC6scHsh+s8nGSTFg+RikA==" workbookSaltValue="jGE0cO8rdPX4uzkhyRzaJg==" workbookSpinCount="100000" lockStructure="1"/>
  <bookViews>
    <workbookView xWindow="0" yWindow="760" windowWidth="29040" windowHeight="16000" tabRatio="875" xr2:uid="{00000000-000D-0000-FFFF-FFFF00000000}"/>
  </bookViews>
  <sheets>
    <sheet name="Disclaimer" sheetId="1" r:id="rId1"/>
    <sheet name="Index" sheetId="2" r:id="rId2"/>
    <sheet name="CDPs" sheetId="3" r:id="rId3"/>
    <sheet name="Summary" sheetId="4" r:id="rId4"/>
    <sheet name="Comparison" sheetId="5" r:id="rId5"/>
    <sheet name="Available CDPs" sheetId="6" r:id="rId6"/>
    <sheet name="Capacity" sheetId="7" r:id="rId7"/>
    <sheet name="Generation" sheetId="8" r:id="rId8"/>
    <sheet name="Storage Capacity" sheetId="9" r:id="rId9"/>
    <sheet name="Storage Energy" sheetId="10" r:id="rId10"/>
    <sheet name="Dispatchable Built" sheetId="11" r:id="rId11"/>
    <sheet name="Dispatchable Retired" sheetId="12" r:id="rId12"/>
    <sheet name="REZ Generation Capacity" sheetId="13" r:id="rId13"/>
    <sheet name="REZ Generation" sheetId="14" r:id="rId14"/>
    <sheet name="Emissions" sheetId="15" r:id="rId15"/>
    <sheet name="Imports and Exports" sheetId="16" r:id="rId16"/>
    <sheet name="Costs" sheetId="17" r:id="rId17"/>
    <sheet name="Flow path augmentations" sheetId="18" r:id="rId18"/>
  </sheets>
  <definedNames>
    <definedName name="_xlnm._FilterDatabase" localSheetId="6" hidden="1">Capacity!$A$3:$C$392</definedName>
    <definedName name="_xlnm._FilterDatabase" localSheetId="16" hidden="1">Costs!$A$3:$B$42</definedName>
    <definedName name="_xlnm._FilterDatabase" localSheetId="10" hidden="1">'Dispatchable Built'!$A$3:$C$307</definedName>
    <definedName name="_xlnm._FilterDatabase" localSheetId="11" hidden="1">'Dispatchable Retired'!$A$3:$C$192</definedName>
    <definedName name="_xlnm._FilterDatabase" localSheetId="14" hidden="1">Emissions!$A$3:$B$8</definedName>
    <definedName name="_xlnm._FilterDatabase" localSheetId="17" hidden="1">'Flow path augmentations'!$A$3:$A$18</definedName>
    <definedName name="_xlnm._FilterDatabase" localSheetId="7" hidden="1">Generation!$A$3:$C$467</definedName>
    <definedName name="_xlnm._FilterDatabase" localSheetId="15" hidden="1">'Imports and Exports'!$A$3:$C$102</definedName>
    <definedName name="_xlnm._FilterDatabase" localSheetId="13" hidden="1">'REZ Generation'!$A$3:$E$417</definedName>
    <definedName name="_xlnm._FilterDatabase" localSheetId="12" hidden="1">'REZ Generation Capacity'!$A$3:$E$417</definedName>
    <definedName name="_xlnm._FilterDatabase" localSheetId="8" hidden="1">'Storage Capacity'!$A$3:$C$157</definedName>
    <definedName name="_xlnm._FilterDatabase" localSheetId="9" hidden="1">'Storage Energy'!$A$3:$C$157</definedName>
    <definedName name="AvailableCDPs">'Available CDPs'!$A$4:$A$8</definedName>
    <definedName name="Comparison_CDP1">Comparison!$B$8</definedName>
    <definedName name="Comparison_CDP2">Comparison!$B$9</definedName>
    <definedName name="Summary_CDP">Summary!$B$8</definedName>
    <definedName name="WACC">0.055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" i="5" l="1"/>
  <c r="I210" i="5"/>
  <c r="I207" i="5"/>
  <c r="J204" i="5"/>
  <c r="I204" i="5"/>
  <c r="J201" i="5"/>
  <c r="I201" i="5"/>
  <c r="J198" i="5"/>
  <c r="I198" i="5"/>
  <c r="J197" i="5"/>
  <c r="J212" i="5" s="1"/>
  <c r="I197" i="5"/>
  <c r="I212" i="5" s="1"/>
  <c r="AG184" i="5"/>
  <c r="AA184" i="5"/>
  <c r="U184" i="5"/>
  <c r="O184" i="5"/>
  <c r="I184" i="5"/>
  <c r="AJ183" i="5"/>
  <c r="AI183" i="5"/>
  <c r="AH183" i="5"/>
  <c r="AG183" i="5"/>
  <c r="AF183" i="5"/>
  <c r="AE183" i="5"/>
  <c r="AD183" i="5"/>
  <c r="AC183" i="5"/>
  <c r="AB183" i="5"/>
  <c r="AB184" i="5" s="1"/>
  <c r="AA183" i="5"/>
  <c r="Z183" i="5"/>
  <c r="Z184" i="5" s="1"/>
  <c r="Y183" i="5"/>
  <c r="Y184" i="5" s="1"/>
  <c r="X183" i="5"/>
  <c r="W183" i="5"/>
  <c r="V183" i="5"/>
  <c r="U183" i="5"/>
  <c r="T183" i="5"/>
  <c r="S183" i="5"/>
  <c r="R183" i="5"/>
  <c r="Q183" i="5"/>
  <c r="P183" i="5"/>
  <c r="P184" i="5" s="1"/>
  <c r="O183" i="5"/>
  <c r="N183" i="5"/>
  <c r="N184" i="5" s="1"/>
  <c r="M183" i="5"/>
  <c r="M184" i="5" s="1"/>
  <c r="L183" i="5"/>
  <c r="K183" i="5"/>
  <c r="J183" i="5"/>
  <c r="I183" i="5"/>
  <c r="AJ182" i="5"/>
  <c r="AJ184" i="5" s="1"/>
  <c r="AI182" i="5"/>
  <c r="AI184" i="5" s="1"/>
  <c r="AH182" i="5"/>
  <c r="AH184" i="5" s="1"/>
  <c r="AG182" i="5"/>
  <c r="AF182" i="5"/>
  <c r="AF184" i="5" s="1"/>
  <c r="AE182" i="5"/>
  <c r="AE184" i="5" s="1"/>
  <c r="AD182" i="5"/>
  <c r="AD184" i="5" s="1"/>
  <c r="AC182" i="5"/>
  <c r="AC184" i="5" s="1"/>
  <c r="AB182" i="5"/>
  <c r="AA182" i="5"/>
  <c r="Z182" i="5"/>
  <c r="Y182" i="5"/>
  <c r="X182" i="5"/>
  <c r="X184" i="5" s="1"/>
  <c r="W182" i="5"/>
  <c r="W184" i="5" s="1"/>
  <c r="V182" i="5"/>
  <c r="V184" i="5" s="1"/>
  <c r="U182" i="5"/>
  <c r="T182" i="5"/>
  <c r="T184" i="5" s="1"/>
  <c r="S182" i="5"/>
  <c r="S184" i="5" s="1"/>
  <c r="R182" i="5"/>
  <c r="R184" i="5" s="1"/>
  <c r="Q182" i="5"/>
  <c r="Q184" i="5" s="1"/>
  <c r="P182" i="5"/>
  <c r="O182" i="5"/>
  <c r="N182" i="5"/>
  <c r="M182" i="5"/>
  <c r="L182" i="5"/>
  <c r="L184" i="5" s="1"/>
  <c r="K182" i="5"/>
  <c r="K184" i="5" s="1"/>
  <c r="J182" i="5"/>
  <c r="J184" i="5" s="1"/>
  <c r="I182" i="5"/>
  <c r="A178" i="5"/>
  <c r="AK166" i="5"/>
  <c r="AJ166" i="5"/>
  <c r="AI166" i="5"/>
  <c r="AG166" i="5"/>
  <c r="AD166" i="5"/>
  <c r="AC166" i="5"/>
  <c r="AB166" i="5"/>
  <c r="AA166" i="5"/>
  <c r="Z166" i="5"/>
  <c r="Y166" i="5"/>
  <c r="X166" i="5"/>
  <c r="W166" i="5"/>
  <c r="U166" i="5"/>
  <c r="R166" i="5"/>
  <c r="Q166" i="5"/>
  <c r="P166" i="5"/>
  <c r="O166" i="5"/>
  <c r="N166" i="5"/>
  <c r="M166" i="5"/>
  <c r="L166" i="5"/>
  <c r="K166" i="5"/>
  <c r="H166" i="5"/>
  <c r="AH166" i="5" s="1"/>
  <c r="AJ165" i="5"/>
  <c r="AI165" i="5"/>
  <c r="AC165" i="5"/>
  <c r="X165" i="5"/>
  <c r="W165" i="5"/>
  <c r="Q165" i="5"/>
  <c r="L165" i="5"/>
  <c r="K165" i="5"/>
  <c r="H165" i="5"/>
  <c r="AB165" i="5" s="1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A140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A124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A107" i="5"/>
  <c r="L103" i="5"/>
  <c r="K103" i="5"/>
  <c r="J103" i="5"/>
  <c r="I103" i="5"/>
  <c r="L101" i="5"/>
  <c r="K101" i="5"/>
  <c r="J101" i="5"/>
  <c r="I101" i="5"/>
  <c r="L100" i="5"/>
  <c r="K100" i="5"/>
  <c r="J100" i="5"/>
  <c r="I100" i="5"/>
  <c r="L99" i="5"/>
  <c r="K99" i="5"/>
  <c r="J99" i="5"/>
  <c r="I99" i="5"/>
  <c r="L97" i="5"/>
  <c r="K97" i="5"/>
  <c r="J97" i="5"/>
  <c r="I97" i="5"/>
  <c r="L96" i="5"/>
  <c r="K96" i="5"/>
  <c r="J96" i="5"/>
  <c r="I96" i="5"/>
  <c r="L95" i="5"/>
  <c r="K95" i="5"/>
  <c r="J95" i="5"/>
  <c r="I95" i="5"/>
  <c r="L94" i="5"/>
  <c r="K94" i="5"/>
  <c r="J94" i="5"/>
  <c r="I94" i="5"/>
  <c r="L93" i="5"/>
  <c r="K93" i="5"/>
  <c r="J93" i="5"/>
  <c r="I93" i="5"/>
  <c r="L92" i="5"/>
  <c r="K92" i="5"/>
  <c r="J92" i="5"/>
  <c r="I92" i="5"/>
  <c r="L91" i="5"/>
  <c r="K91" i="5"/>
  <c r="J91" i="5"/>
  <c r="I91" i="5"/>
  <c r="L90" i="5"/>
  <c r="K90" i="5"/>
  <c r="J90" i="5"/>
  <c r="I90" i="5"/>
  <c r="L89" i="5"/>
  <c r="K89" i="5"/>
  <c r="J89" i="5"/>
  <c r="I89" i="5"/>
  <c r="L88" i="5"/>
  <c r="K88" i="5"/>
  <c r="J88" i="5"/>
  <c r="I88" i="5"/>
  <c r="L87" i="5"/>
  <c r="K87" i="5"/>
  <c r="J87" i="5"/>
  <c r="I87" i="5"/>
  <c r="L86" i="5"/>
  <c r="K86" i="5"/>
  <c r="J86" i="5"/>
  <c r="I86" i="5"/>
  <c r="L85" i="5"/>
  <c r="K85" i="5"/>
  <c r="J85" i="5"/>
  <c r="I85" i="5"/>
  <c r="L84" i="5"/>
  <c r="K84" i="5"/>
  <c r="J84" i="5"/>
  <c r="I84" i="5"/>
  <c r="L83" i="5"/>
  <c r="K83" i="5"/>
  <c r="J83" i="5"/>
  <c r="I83" i="5"/>
  <c r="A79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A52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AJ33" i="5"/>
  <c r="AJ48" i="5" s="1"/>
  <c r="AI33" i="5"/>
  <c r="AI48" i="5" s="1"/>
  <c r="AH33" i="5"/>
  <c r="AH48" i="5" s="1"/>
  <c r="AG33" i="5"/>
  <c r="AG48" i="5" s="1"/>
  <c r="AF33" i="5"/>
  <c r="AF48" i="5" s="1"/>
  <c r="AE33" i="5"/>
  <c r="AE48" i="5" s="1"/>
  <c r="AD33" i="5"/>
  <c r="AD48" i="5" s="1"/>
  <c r="AC33" i="5"/>
  <c r="AC48" i="5" s="1"/>
  <c r="AB33" i="5"/>
  <c r="AB48" i="5" s="1"/>
  <c r="AA33" i="5"/>
  <c r="AA48" i="5" s="1"/>
  <c r="Z33" i="5"/>
  <c r="Z48" i="5" s="1"/>
  <c r="Y33" i="5"/>
  <c r="Y48" i="5" s="1"/>
  <c r="X33" i="5"/>
  <c r="X48" i="5" s="1"/>
  <c r="W33" i="5"/>
  <c r="W48" i="5" s="1"/>
  <c r="V33" i="5"/>
  <c r="V48" i="5" s="1"/>
  <c r="U33" i="5"/>
  <c r="U48" i="5" s="1"/>
  <c r="T33" i="5"/>
  <c r="T48" i="5" s="1"/>
  <c r="S33" i="5"/>
  <c r="S48" i="5" s="1"/>
  <c r="R33" i="5"/>
  <c r="R48" i="5" s="1"/>
  <c r="Q33" i="5"/>
  <c r="Q48" i="5" s="1"/>
  <c r="P33" i="5"/>
  <c r="P48" i="5" s="1"/>
  <c r="O33" i="5"/>
  <c r="O48" i="5" s="1"/>
  <c r="N33" i="5"/>
  <c r="N48" i="5" s="1"/>
  <c r="M33" i="5"/>
  <c r="M48" i="5" s="1"/>
  <c r="L33" i="5"/>
  <c r="L48" i="5" s="1"/>
  <c r="K33" i="5"/>
  <c r="K48" i="5" s="1"/>
  <c r="J33" i="5"/>
  <c r="J48" i="5" s="1"/>
  <c r="I33" i="5"/>
  <c r="I48" i="5" s="1"/>
  <c r="A29" i="5"/>
  <c r="AG22" i="5"/>
  <c r="U22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I21" i="5" s="1"/>
  <c r="K21" i="5"/>
  <c r="J21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 s="1"/>
  <c r="AK19" i="5"/>
  <c r="AJ19" i="5"/>
  <c r="AJ22" i="5" s="1"/>
  <c r="AI19" i="5"/>
  <c r="AH19" i="5"/>
  <c r="AG19" i="5"/>
  <c r="AF19" i="5"/>
  <c r="AE19" i="5"/>
  <c r="AD19" i="5"/>
  <c r="AC19" i="5"/>
  <c r="AB19" i="5"/>
  <c r="AA19" i="5"/>
  <c r="Z19" i="5"/>
  <c r="Y19" i="5"/>
  <c r="X19" i="5"/>
  <c r="X22" i="5" s="1"/>
  <c r="W19" i="5"/>
  <c r="V19" i="5"/>
  <c r="U19" i="5"/>
  <c r="T19" i="5"/>
  <c r="S19" i="5"/>
  <c r="R19" i="5"/>
  <c r="Q19" i="5"/>
  <c r="P19" i="5"/>
  <c r="O19" i="5"/>
  <c r="N19" i="5"/>
  <c r="M19" i="5"/>
  <c r="L19" i="5"/>
  <c r="L22" i="5" s="1"/>
  <c r="K19" i="5"/>
  <c r="J19" i="5"/>
  <c r="I19" i="5" s="1"/>
  <c r="AK18" i="5"/>
  <c r="AJ18" i="5"/>
  <c r="AI18" i="5"/>
  <c r="AH18" i="5"/>
  <c r="AG18" i="5"/>
  <c r="AF18" i="5"/>
  <c r="AE18" i="5"/>
  <c r="AD18" i="5"/>
  <c r="AC18" i="5"/>
  <c r="AB18" i="5"/>
  <c r="AB22" i="5" s="1"/>
  <c r="AA18" i="5"/>
  <c r="Z18" i="5"/>
  <c r="Y18" i="5"/>
  <c r="X18" i="5"/>
  <c r="W18" i="5"/>
  <c r="V18" i="5"/>
  <c r="U18" i="5"/>
  <c r="T18" i="5"/>
  <c r="S18" i="5"/>
  <c r="R18" i="5"/>
  <c r="Q18" i="5"/>
  <c r="P18" i="5"/>
  <c r="P22" i="5" s="1"/>
  <c r="O18" i="5"/>
  <c r="N18" i="5"/>
  <c r="M18" i="5"/>
  <c r="L18" i="5"/>
  <c r="I18" i="5" s="1"/>
  <c r="K18" i="5"/>
  <c r="J18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 s="1"/>
  <c r="AK16" i="5"/>
  <c r="AK22" i="5" s="1"/>
  <c r="AJ16" i="5"/>
  <c r="AI16" i="5"/>
  <c r="AH16" i="5"/>
  <c r="AH22" i="5" s="1"/>
  <c r="AG16" i="5"/>
  <c r="AF16" i="5"/>
  <c r="AE16" i="5"/>
  <c r="AD16" i="5"/>
  <c r="AC16" i="5"/>
  <c r="AB16" i="5"/>
  <c r="AA16" i="5"/>
  <c r="Z16" i="5"/>
  <c r="Y16" i="5"/>
  <c r="Y22" i="5" s="1"/>
  <c r="X16" i="5"/>
  <c r="W16" i="5"/>
  <c r="V16" i="5"/>
  <c r="V22" i="5" s="1"/>
  <c r="U16" i="5"/>
  <c r="T16" i="5"/>
  <c r="S16" i="5"/>
  <c r="R16" i="5"/>
  <c r="Q16" i="5"/>
  <c r="P16" i="5"/>
  <c r="O16" i="5"/>
  <c r="N16" i="5"/>
  <c r="M16" i="5"/>
  <c r="M22" i="5" s="1"/>
  <c r="L16" i="5"/>
  <c r="K16" i="5"/>
  <c r="J16" i="5"/>
  <c r="J22" i="5" s="1"/>
  <c r="AK15" i="5"/>
  <c r="AJ15" i="5"/>
  <c r="AI15" i="5"/>
  <c r="AI22" i="5" s="1"/>
  <c r="AH15" i="5"/>
  <c r="AG15" i="5"/>
  <c r="AF15" i="5"/>
  <c r="AF22" i="5" s="1"/>
  <c r="AE15" i="5"/>
  <c r="AE22" i="5" s="1"/>
  <c r="AD15" i="5"/>
  <c r="AD22" i="5" s="1"/>
  <c r="AC15" i="5"/>
  <c r="AC22" i="5" s="1"/>
  <c r="AB15" i="5"/>
  <c r="AA15" i="5"/>
  <c r="AA22" i="5" s="1"/>
  <c r="Z15" i="5"/>
  <c r="Z22" i="5" s="1"/>
  <c r="Y15" i="5"/>
  <c r="X15" i="5"/>
  <c r="W15" i="5"/>
  <c r="W22" i="5" s="1"/>
  <c r="V15" i="5"/>
  <c r="U15" i="5"/>
  <c r="T15" i="5"/>
  <c r="T22" i="5" s="1"/>
  <c r="S15" i="5"/>
  <c r="S22" i="5" s="1"/>
  <c r="R15" i="5"/>
  <c r="R22" i="5" s="1"/>
  <c r="Q15" i="5"/>
  <c r="Q22" i="5" s="1"/>
  <c r="P15" i="5"/>
  <c r="O15" i="5"/>
  <c r="O22" i="5" s="1"/>
  <c r="N15" i="5"/>
  <c r="N22" i="5" s="1"/>
  <c r="M15" i="5"/>
  <c r="L15" i="5"/>
  <c r="K15" i="5"/>
  <c r="K22" i="5" s="1"/>
  <c r="J15" i="5"/>
  <c r="C9" i="5"/>
  <c r="C8" i="5"/>
  <c r="A4" i="5"/>
  <c r="A2" i="5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A251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AJ231" i="4"/>
  <c r="AJ246" i="4" s="1"/>
  <c r="AI231" i="4"/>
  <c r="AI246" i="4" s="1"/>
  <c r="AH231" i="4"/>
  <c r="AH246" i="4" s="1"/>
  <c r="AG231" i="4"/>
  <c r="AG246" i="4" s="1"/>
  <c r="AF231" i="4"/>
  <c r="AF246" i="4" s="1"/>
  <c r="AE231" i="4"/>
  <c r="AE246" i="4" s="1"/>
  <c r="AD231" i="4"/>
  <c r="AD246" i="4" s="1"/>
  <c r="AC231" i="4"/>
  <c r="AC246" i="4" s="1"/>
  <c r="AB231" i="4"/>
  <c r="AB246" i="4" s="1"/>
  <c r="AA231" i="4"/>
  <c r="AA246" i="4" s="1"/>
  <c r="Z231" i="4"/>
  <c r="Z246" i="4" s="1"/>
  <c r="Y231" i="4"/>
  <c r="Y246" i="4" s="1"/>
  <c r="X231" i="4"/>
  <c r="X246" i="4" s="1"/>
  <c r="W231" i="4"/>
  <c r="W246" i="4" s="1"/>
  <c r="V231" i="4"/>
  <c r="V246" i="4" s="1"/>
  <c r="U231" i="4"/>
  <c r="U246" i="4" s="1"/>
  <c r="T231" i="4"/>
  <c r="T246" i="4" s="1"/>
  <c r="S231" i="4"/>
  <c r="S246" i="4" s="1"/>
  <c r="R231" i="4"/>
  <c r="R246" i="4" s="1"/>
  <c r="Q231" i="4"/>
  <c r="Q246" i="4" s="1"/>
  <c r="P231" i="4"/>
  <c r="P246" i="4" s="1"/>
  <c r="O231" i="4"/>
  <c r="O246" i="4" s="1"/>
  <c r="N231" i="4"/>
  <c r="N246" i="4" s="1"/>
  <c r="M231" i="4"/>
  <c r="M246" i="4" s="1"/>
  <c r="L231" i="4"/>
  <c r="L246" i="4" s="1"/>
  <c r="K231" i="4"/>
  <c r="K246" i="4" s="1"/>
  <c r="J231" i="4"/>
  <c r="J246" i="4" s="1"/>
  <c r="I231" i="4"/>
  <c r="I246" i="4" s="1"/>
  <c r="A227" i="4"/>
  <c r="AJ215" i="4"/>
  <c r="AH215" i="4"/>
  <c r="AG215" i="4"/>
  <c r="AE215" i="4"/>
  <c r="X215" i="4"/>
  <c r="V215" i="4"/>
  <c r="U215" i="4"/>
  <c r="S215" i="4"/>
  <c r="L215" i="4"/>
  <c r="J215" i="4"/>
  <c r="I215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Y215" i="4" s="1"/>
  <c r="X214" i="4"/>
  <c r="W214" i="4"/>
  <c r="V214" i="4"/>
  <c r="U214" i="4"/>
  <c r="T214" i="4"/>
  <c r="S214" i="4"/>
  <c r="R214" i="4"/>
  <c r="Q214" i="4"/>
  <c r="P214" i="4"/>
  <c r="O214" i="4"/>
  <c r="N214" i="4"/>
  <c r="M214" i="4"/>
  <c r="M215" i="4" s="1"/>
  <c r="L214" i="4"/>
  <c r="K214" i="4"/>
  <c r="J214" i="4"/>
  <c r="I214" i="4"/>
  <c r="AJ213" i="4"/>
  <c r="AI213" i="4"/>
  <c r="AI215" i="4" s="1"/>
  <c r="AH213" i="4"/>
  <c r="AG213" i="4"/>
  <c r="AF213" i="4"/>
  <c r="AF215" i="4" s="1"/>
  <c r="AE213" i="4"/>
  <c r="AD213" i="4"/>
  <c r="AD215" i="4" s="1"/>
  <c r="AC213" i="4"/>
  <c r="AC215" i="4" s="1"/>
  <c r="AB213" i="4"/>
  <c r="AB215" i="4" s="1"/>
  <c r="AA213" i="4"/>
  <c r="AA215" i="4" s="1"/>
  <c r="Z213" i="4"/>
  <c r="Z215" i="4" s="1"/>
  <c r="Y213" i="4"/>
  <c r="X213" i="4"/>
  <c r="W213" i="4"/>
  <c r="W215" i="4" s="1"/>
  <c r="V213" i="4"/>
  <c r="U213" i="4"/>
  <c r="T213" i="4"/>
  <c r="T215" i="4" s="1"/>
  <c r="S213" i="4"/>
  <c r="R213" i="4"/>
  <c r="R215" i="4" s="1"/>
  <c r="Q213" i="4"/>
  <c r="Q215" i="4" s="1"/>
  <c r="P213" i="4"/>
  <c r="P215" i="4" s="1"/>
  <c r="O213" i="4"/>
  <c r="O215" i="4" s="1"/>
  <c r="N213" i="4"/>
  <c r="N215" i="4" s="1"/>
  <c r="M213" i="4"/>
  <c r="L213" i="4"/>
  <c r="K213" i="4"/>
  <c r="K215" i="4" s="1"/>
  <c r="J213" i="4"/>
  <c r="I213" i="4"/>
  <c r="A209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 s="1"/>
  <c r="H195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A161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A144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A126" i="4"/>
  <c r="L117" i="4"/>
  <c r="K117" i="4"/>
  <c r="J117" i="4"/>
  <c r="I117" i="4"/>
  <c r="L116" i="4"/>
  <c r="K116" i="4"/>
  <c r="J116" i="4"/>
  <c r="I116" i="4"/>
  <c r="L115" i="4"/>
  <c r="K115" i="4"/>
  <c r="J115" i="4"/>
  <c r="I115" i="4"/>
  <c r="L114" i="4"/>
  <c r="K114" i="4"/>
  <c r="J114" i="4"/>
  <c r="I114" i="4"/>
  <c r="L113" i="4"/>
  <c r="K113" i="4"/>
  <c r="J113" i="4"/>
  <c r="I113" i="4"/>
  <c r="L112" i="4"/>
  <c r="K112" i="4"/>
  <c r="J112" i="4"/>
  <c r="I112" i="4"/>
  <c r="A108" i="4"/>
  <c r="L105" i="4"/>
  <c r="K105" i="4"/>
  <c r="J105" i="4"/>
  <c r="I105" i="4"/>
  <c r="L103" i="4"/>
  <c r="K103" i="4"/>
  <c r="J103" i="4"/>
  <c r="I103" i="4"/>
  <c r="L102" i="4"/>
  <c r="K102" i="4"/>
  <c r="J102" i="4"/>
  <c r="I102" i="4"/>
  <c r="L101" i="4"/>
  <c r="K101" i="4"/>
  <c r="J101" i="4"/>
  <c r="I101" i="4"/>
  <c r="L99" i="4"/>
  <c r="K99" i="4"/>
  <c r="J99" i="4"/>
  <c r="I99" i="4"/>
  <c r="L98" i="4"/>
  <c r="K98" i="4"/>
  <c r="J98" i="4"/>
  <c r="I98" i="4"/>
  <c r="L97" i="4"/>
  <c r="K97" i="4"/>
  <c r="J97" i="4"/>
  <c r="I97" i="4"/>
  <c r="L96" i="4"/>
  <c r="K96" i="4"/>
  <c r="J96" i="4"/>
  <c r="I96" i="4"/>
  <c r="L95" i="4"/>
  <c r="K95" i="4"/>
  <c r="J95" i="4"/>
  <c r="I95" i="4"/>
  <c r="L94" i="4"/>
  <c r="K94" i="4"/>
  <c r="J94" i="4"/>
  <c r="I94" i="4"/>
  <c r="L93" i="4"/>
  <c r="K93" i="4"/>
  <c r="J93" i="4"/>
  <c r="I93" i="4"/>
  <c r="L92" i="4"/>
  <c r="K92" i="4"/>
  <c r="J92" i="4"/>
  <c r="I92" i="4"/>
  <c r="L91" i="4"/>
  <c r="K91" i="4"/>
  <c r="J91" i="4"/>
  <c r="I91" i="4"/>
  <c r="L90" i="4"/>
  <c r="K90" i="4"/>
  <c r="J90" i="4"/>
  <c r="I90" i="4"/>
  <c r="L89" i="4"/>
  <c r="K89" i="4"/>
  <c r="J89" i="4"/>
  <c r="I89" i="4"/>
  <c r="L88" i="4"/>
  <c r="K88" i="4"/>
  <c r="J88" i="4"/>
  <c r="I88" i="4"/>
  <c r="L87" i="4"/>
  <c r="K87" i="4"/>
  <c r="J87" i="4"/>
  <c r="I87" i="4"/>
  <c r="L86" i="4"/>
  <c r="K86" i="4"/>
  <c r="J86" i="4"/>
  <c r="I86" i="4"/>
  <c r="L85" i="4"/>
  <c r="K85" i="4"/>
  <c r="J85" i="4"/>
  <c r="I85" i="4"/>
  <c r="A81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A53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AJ33" i="4"/>
  <c r="AJ48" i="4" s="1"/>
  <c r="AI33" i="4"/>
  <c r="AI48" i="4" s="1"/>
  <c r="AH33" i="4"/>
  <c r="AH48" i="4" s="1"/>
  <c r="AG33" i="4"/>
  <c r="AG48" i="4" s="1"/>
  <c r="AF33" i="4"/>
  <c r="AF48" i="4" s="1"/>
  <c r="AE33" i="4"/>
  <c r="AE48" i="4" s="1"/>
  <c r="AD33" i="4"/>
  <c r="AD48" i="4" s="1"/>
  <c r="AC33" i="4"/>
  <c r="AC48" i="4" s="1"/>
  <c r="AB33" i="4"/>
  <c r="AB48" i="4" s="1"/>
  <c r="AA33" i="4"/>
  <c r="AA48" i="4" s="1"/>
  <c r="Z33" i="4"/>
  <c r="Z48" i="4" s="1"/>
  <c r="Y33" i="4"/>
  <c r="Y48" i="4" s="1"/>
  <c r="X33" i="4"/>
  <c r="X48" i="4" s="1"/>
  <c r="W33" i="4"/>
  <c r="W48" i="4" s="1"/>
  <c r="V33" i="4"/>
  <c r="V48" i="4" s="1"/>
  <c r="U33" i="4"/>
  <c r="U48" i="4" s="1"/>
  <c r="T33" i="4"/>
  <c r="T48" i="4" s="1"/>
  <c r="S33" i="4"/>
  <c r="S48" i="4" s="1"/>
  <c r="R33" i="4"/>
  <c r="R48" i="4" s="1"/>
  <c r="Q33" i="4"/>
  <c r="Q48" i="4" s="1"/>
  <c r="P33" i="4"/>
  <c r="P48" i="4" s="1"/>
  <c r="O33" i="4"/>
  <c r="O48" i="4" s="1"/>
  <c r="N33" i="4"/>
  <c r="N48" i="4" s="1"/>
  <c r="M33" i="4"/>
  <c r="M48" i="4" s="1"/>
  <c r="L33" i="4"/>
  <c r="L48" i="4" s="1"/>
  <c r="K33" i="4"/>
  <c r="K48" i="4" s="1"/>
  <c r="J33" i="4"/>
  <c r="J48" i="4" s="1"/>
  <c r="I33" i="4"/>
  <c r="I48" i="4" s="1"/>
  <c r="A29" i="4"/>
  <c r="W22" i="4"/>
  <c r="K22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I21" i="4" s="1"/>
  <c r="M21" i="4"/>
  <c r="L21" i="4"/>
  <c r="K21" i="4"/>
  <c r="J21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I19" i="4" s="1"/>
  <c r="K19" i="4"/>
  <c r="J19" i="4"/>
  <c r="AK18" i="4"/>
  <c r="AJ18" i="4"/>
  <c r="AI18" i="4"/>
  <c r="AI22" i="4" s="1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I18" i="4" s="1"/>
  <c r="J18" i="4"/>
  <c r="AK17" i="4"/>
  <c r="AJ17" i="4"/>
  <c r="AJ22" i="4" s="1"/>
  <c r="AI17" i="4"/>
  <c r="AH17" i="4"/>
  <c r="AG17" i="4"/>
  <c r="AF17" i="4"/>
  <c r="AE17" i="4"/>
  <c r="AE22" i="4" s="1"/>
  <c r="AD17" i="4"/>
  <c r="AC17" i="4"/>
  <c r="AB17" i="4"/>
  <c r="AA17" i="4"/>
  <c r="Z17" i="4"/>
  <c r="Y17" i="4"/>
  <c r="X17" i="4"/>
  <c r="X22" i="4" s="1"/>
  <c r="W17" i="4"/>
  <c r="V17" i="4"/>
  <c r="U17" i="4"/>
  <c r="T17" i="4"/>
  <c r="S17" i="4"/>
  <c r="S22" i="4" s="1"/>
  <c r="R17" i="4"/>
  <c r="Q17" i="4"/>
  <c r="P17" i="4"/>
  <c r="O17" i="4"/>
  <c r="N17" i="4"/>
  <c r="M17" i="4"/>
  <c r="L17" i="4"/>
  <c r="L22" i="4" s="1"/>
  <c r="K17" i="4"/>
  <c r="J17" i="4"/>
  <c r="I17" i="4" s="1"/>
  <c r="AK16" i="4"/>
  <c r="AK22" i="4" s="1"/>
  <c r="AJ16" i="4"/>
  <c r="AI16" i="4"/>
  <c r="AH16" i="4"/>
  <c r="AG16" i="4"/>
  <c r="AG22" i="4" s="1"/>
  <c r="AF16" i="4"/>
  <c r="AE16" i="4"/>
  <c r="AD16" i="4"/>
  <c r="AD22" i="4" s="1"/>
  <c r="AC16" i="4"/>
  <c r="AB16" i="4"/>
  <c r="AB22" i="4" s="1"/>
  <c r="AA16" i="4"/>
  <c r="AA22" i="4" s="1"/>
  <c r="Z16" i="4"/>
  <c r="Y16" i="4"/>
  <c r="Y22" i="4" s="1"/>
  <c r="X16" i="4"/>
  <c r="W16" i="4"/>
  <c r="V16" i="4"/>
  <c r="U16" i="4"/>
  <c r="U22" i="4" s="1"/>
  <c r="T16" i="4"/>
  <c r="S16" i="4"/>
  <c r="R16" i="4"/>
  <c r="R22" i="4" s="1"/>
  <c r="Q16" i="4"/>
  <c r="P16" i="4"/>
  <c r="P22" i="4" s="1"/>
  <c r="O16" i="4"/>
  <c r="I16" i="4" s="1"/>
  <c r="N16" i="4"/>
  <c r="M16" i="4"/>
  <c r="M22" i="4" s="1"/>
  <c r="L16" i="4"/>
  <c r="K16" i="4"/>
  <c r="J16" i="4"/>
  <c r="AK15" i="4"/>
  <c r="AJ15" i="4"/>
  <c r="AI15" i="4"/>
  <c r="AH15" i="4"/>
  <c r="AH22" i="4" s="1"/>
  <c r="AG15" i="4"/>
  <c r="AF15" i="4"/>
  <c r="AF22" i="4" s="1"/>
  <c r="AE15" i="4"/>
  <c r="AD15" i="4"/>
  <c r="AC15" i="4"/>
  <c r="AC22" i="4" s="1"/>
  <c r="AB15" i="4"/>
  <c r="AA15" i="4"/>
  <c r="Z15" i="4"/>
  <c r="Z22" i="4" s="1"/>
  <c r="Y15" i="4"/>
  <c r="X15" i="4"/>
  <c r="W15" i="4"/>
  <c r="V15" i="4"/>
  <c r="V22" i="4" s="1"/>
  <c r="U15" i="4"/>
  <c r="T15" i="4"/>
  <c r="T22" i="4" s="1"/>
  <c r="S15" i="4"/>
  <c r="R15" i="4"/>
  <c r="Q15" i="4"/>
  <c r="Q22" i="4" s="1"/>
  <c r="P15" i="4"/>
  <c r="O15" i="4"/>
  <c r="N15" i="4"/>
  <c r="N22" i="4" s="1"/>
  <c r="M15" i="4"/>
  <c r="L15" i="4"/>
  <c r="K15" i="4"/>
  <c r="J15" i="4"/>
  <c r="J22" i="4" s="1"/>
  <c r="C8" i="4"/>
  <c r="A4" i="4"/>
  <c r="A2" i="4"/>
  <c r="R165" i="5" l="1"/>
  <c r="AD165" i="5"/>
  <c r="J207" i="5"/>
  <c r="O22" i="4"/>
  <c r="I16" i="5"/>
  <c r="S165" i="5"/>
  <c r="AE165" i="5"/>
  <c r="I202" i="5"/>
  <c r="I208" i="5"/>
  <c r="T165" i="5"/>
  <c r="AF165" i="5"/>
  <c r="J202" i="5"/>
  <c r="J208" i="5"/>
  <c r="U165" i="5"/>
  <c r="AG165" i="5"/>
  <c r="I203" i="5"/>
  <c r="I209" i="5"/>
  <c r="J165" i="5"/>
  <c r="V165" i="5"/>
  <c r="AH165" i="5"/>
  <c r="J203" i="5"/>
  <c r="J209" i="5"/>
  <c r="I15" i="4"/>
  <c r="I22" i="4" s="1"/>
  <c r="M165" i="5"/>
  <c r="Y165" i="5"/>
  <c r="AK165" i="5"/>
  <c r="S166" i="5"/>
  <c r="AE166" i="5"/>
  <c r="I199" i="5"/>
  <c r="I205" i="5"/>
  <c r="I211" i="5"/>
  <c r="I15" i="5"/>
  <c r="I22" i="5" s="1"/>
  <c r="N165" i="5"/>
  <c r="Z165" i="5"/>
  <c r="T166" i="5"/>
  <c r="AF166" i="5"/>
  <c r="J199" i="5"/>
  <c r="J205" i="5"/>
  <c r="J211" i="5"/>
  <c r="O165" i="5"/>
  <c r="AA165" i="5"/>
  <c r="I200" i="5"/>
  <c r="I206" i="5"/>
  <c r="P165" i="5"/>
  <c r="J166" i="5"/>
  <c r="V166" i="5"/>
  <c r="J200" i="5"/>
  <c r="J206" i="5"/>
  <c r="I166" i="5" l="1"/>
  <c r="I165" i="5"/>
</calcChain>
</file>

<file path=xl/sharedStrings.xml><?xml version="1.0" encoding="utf-8"?>
<sst xmlns="http://schemas.openxmlformats.org/spreadsheetml/2006/main" count="10123" uniqueCount="313">
  <si>
    <t>Disclaimer</t>
  </si>
  <si>
    <t xml:space="preserve">This generation outcomes workbook contains data provided by or collected from third parties, </t>
  </si>
  <si>
    <t>and conclusions, opinions, assumptions or forecasts that are based on that data.</t>
  </si>
  <si>
    <t>AEMO has made every effort to ensure the quality of the information in this workbook but cannot guarantee</t>
  </si>
  <si>
    <t>that the information, forecasts and assumptions in it are accurate, complete or appropriate for your</t>
  </si>
  <si>
    <t xml:space="preserve">circumstances. This generation outcomes workbook does not include all of the information that an investor, </t>
  </si>
  <si>
    <t>participant or potential participant in the electricity or gas market might require, and does not amount to a</t>
  </si>
  <si>
    <t>recommendation of any investment.</t>
  </si>
  <si>
    <t>Anyone proposing to use the information in this workbook should independently verify and check its</t>
  </si>
  <si>
    <t>accuracy, completeness and suitability for purpose, and obtain independent and specific advice from</t>
  </si>
  <si>
    <t>appropriate experts.</t>
  </si>
  <si>
    <t>This dataset or the information in it may be subsequently updated or amended. This work does</t>
  </si>
  <si>
    <t>not constitute legal or business advice, and should not be relied on as a substitute for obtaining detailed</t>
  </si>
  <si>
    <t>legal advice about the National Electricity Law, the National Electricity Rules, or any other applicable</t>
  </si>
  <si>
    <t>laws, procedures or policies.</t>
  </si>
  <si>
    <t>Accordingly, to the maximum extent permitted by law, AEMO and its officers, employees and</t>
  </si>
  <si>
    <t>consultants involved in the preparation of this document:</t>
  </si>
  <si>
    <t>• make no representation or warranty, express or implied, as to the currency, accuracy, reliability or</t>
  </si>
  <si>
    <t xml:space="preserve">  completeness of the information in this workbook; and</t>
  </si>
  <si>
    <t>• are not liable (whether by reason of negligence or otherwise) for any statements, opinions,</t>
  </si>
  <si>
    <t xml:space="preserve">  information or other matters contained in or derived from this publication, or any omissions from it,</t>
  </si>
  <si>
    <t xml:space="preserve">  or in respect of a person’s use of the information in this workbook.</t>
  </si>
  <si>
    <t>2022 ISP Results Workbook</t>
  </si>
  <si>
    <t>Version History</t>
  </si>
  <si>
    <t>Version Number</t>
  </si>
  <si>
    <t>Description</t>
  </si>
  <si>
    <t>v2.0</t>
  </si>
  <si>
    <t>Final ISP - initial release</t>
  </si>
  <si>
    <t>About</t>
  </si>
  <si>
    <t>This workbook presents generation and cost data for the final 2022 ISP. For a complete description of the scenarios and sensitivities, please see the final 2022 ISP report.</t>
  </si>
  <si>
    <t>Index Table</t>
  </si>
  <si>
    <t>Tab Name</t>
  </si>
  <si>
    <t>Content Description</t>
  </si>
  <si>
    <t>CDPs</t>
  </si>
  <si>
    <t>Description of Candidate Development Pathways</t>
  </si>
  <si>
    <t>Summary</t>
  </si>
  <si>
    <t>Summary (calculated) for a selected case</t>
  </si>
  <si>
    <t>Comparison</t>
  </si>
  <si>
    <t>Comparison (calculated) between two selected cases</t>
  </si>
  <si>
    <t>REZ Generation Capacity</t>
  </si>
  <si>
    <t>Installed capacity by REZ and technology for all cases</t>
  </si>
  <si>
    <t>REZ Generation</t>
  </si>
  <si>
    <t>Annual as-generated generation by REZ and technology for all cases</t>
  </si>
  <si>
    <t>Candidate Development Paths</t>
  </si>
  <si>
    <t>Purpose</t>
  </si>
  <si>
    <t>New England REZ Transmission Link</t>
  </si>
  <si>
    <t>Sydney Ring</t>
  </si>
  <si>
    <t>Marinus Link</t>
  </si>
  <si>
    <t>VNI West</t>
  </si>
  <si>
    <t>HumeLink</t>
  </si>
  <si>
    <t>Gladstone Grid Reinforcement</t>
  </si>
  <si>
    <t>CDP1</t>
  </si>
  <si>
    <t>Based on Progressive Change least-cost DP</t>
  </si>
  <si>
    <t>Potential actionable</t>
  </si>
  <si>
    <t>CDP2</t>
  </si>
  <si>
    <t>Based on Step Change least-cost DP (Progressive Change least-cost with actionable ML and VNI West)</t>
  </si>
  <si>
    <t>CDP3</t>
  </si>
  <si>
    <t>Based on Hydrogen Superpower least-cost DP</t>
  </si>
  <si>
    <t>CDP4</t>
  </si>
  <si>
    <t>Based on Slow Change least-cost DP (Progressive Change without actionable Sydney Ring)</t>
  </si>
  <si>
    <t>CDP5</t>
  </si>
  <si>
    <t xml:space="preserve">Progressive Change least-cost DP, with Marinus Link actionable </t>
  </si>
  <si>
    <t>CDP6</t>
  </si>
  <si>
    <t>Progressive Change, with VNI West actionable</t>
  </si>
  <si>
    <t>CDP7</t>
  </si>
  <si>
    <t>Progressive Change, without New England REZ Transmission Link actionable</t>
  </si>
  <si>
    <t>CDP8</t>
  </si>
  <si>
    <t>Step Change, with HumeLink actionable</t>
  </si>
  <si>
    <t>CDP9</t>
  </si>
  <si>
    <t>No actionable projects</t>
  </si>
  <si>
    <t>CDP10</t>
  </si>
  <si>
    <t>Progressive Change least-cost DP, with actionable Marinus Link and VNI West staged</t>
  </si>
  <si>
    <t>Stage 1 (Early Works)</t>
  </si>
  <si>
    <t>CDP11</t>
  </si>
  <si>
    <t>Progressive Change least-cost DP, with actionable Marinus Link, VNI West staged, and actionable HumeLink</t>
  </si>
  <si>
    <t>CDP12</t>
  </si>
  <si>
    <t>Progressive Change least-cost DP, with actionable Marinus Link, and staged VNI West and HumeLink</t>
  </si>
  <si>
    <t>CDP13</t>
  </si>
  <si>
    <t>Progressive Change least-cost DP with staged VNI West and HumeLink, but with Marinus Link not available</t>
  </si>
  <si>
    <t>Never available</t>
  </si>
  <si>
    <t>Counterfactual</t>
  </si>
  <si>
    <t>No future network augmentation other than committed and anticipated projects/ small intra-regional augmentations/ replacement expenditure projects</t>
  </si>
  <si>
    <t>Refer to the summary tab for the specific timings of all augmentation options for a selected CDP.</t>
  </si>
  <si>
    <t>Notes</t>
  </si>
  <si>
    <t>2. All costs exclude any additional reliability cost savings, competition benefits and early works costs. Further details on these components are provided in Appendix 6.</t>
  </si>
  <si>
    <t>Description:</t>
  </si>
  <si>
    <t>Select case</t>
  </si>
  <si>
    <t>Discounted total system costs by year</t>
  </si>
  <si>
    <t>Real June 2021 dollars ($m)</t>
  </si>
  <si>
    <t>NPV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</si>
  <si>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</si>
  <si>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</si>
  <si>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</si>
  <si>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</si>
  <si>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</si>
  <si>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</si>
  <si>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</si>
  <si>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</si>
  <si>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</si>
  <si>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</si>
  <si>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</si>
  <si>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</si>
  <si>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2035-36</t>
  </si>
  <si>
    <t>2036-37</t>
  </si>
  <si>
    <t>2037-38</t>
  </si>
  <si>
    <t>2038-39</t>
  </si>
  <si>
    <t>2039-40</t>
  </si>
  <si>
    <t>2040-41</t>
  </si>
  <si>
    <t>2041-42</t>
  </si>
  <si>
    <t>2042-43</t>
  </si>
  <si>
    <t>2043-44</t>
  </si>
  <si>
    <t>2044-45</t>
  </si>
  <si>
    <t>2045-46</t>
  </si>
  <si>
    <t>2046-47</t>
  </si>
  <si>
    <t>2047-48</t>
  </si>
  <si>
    <t>2048-49</t>
  </si>
  <si>
    <t>2049-50</t>
  </si>
  <si>
    <t>2050-51</t>
  </si>
  <si>
    <t>Generator Capital</t>
  </si>
  <si>
    <t>FOM</t>
  </si>
  <si>
    <t>Fuel</t>
  </si>
  <si>
    <t>VOM</t>
  </si>
  <si>
    <t>DSP+USE</t>
  </si>
  <si>
    <t>REZ Augmentation</t>
  </si>
  <si>
    <t>Flow Path Augmentation</t>
  </si>
  <si>
    <t>NPV and annual costs</t>
  </si>
  <si>
    <t>*Net present value as at 1 July 2021</t>
  </si>
  <si>
    <t>Select region</t>
  </si>
  <si>
    <t>NEM</t>
  </si>
  <si>
    <t>Capacity (MW)</t>
  </si>
  <si>
    <t>Black Coal</t>
  </si>
  <si>
    <t>Brown Coal</t>
  </si>
  <si>
    <t>Mid-merit Gas</t>
  </si>
  <si>
    <t>Mid-merit Gas with CCS</t>
  </si>
  <si>
    <t>Peaking Gas+Liquids</t>
  </si>
  <si>
    <t>Hydrogen Turbine</t>
  </si>
  <si>
    <t>Hydro</t>
  </si>
  <si>
    <t>Utility-scale Storage</t>
  </si>
  <si>
    <t>Coordinated DER Storage</t>
  </si>
  <si>
    <t>Distributed Storage</t>
  </si>
  <si>
    <t>Solar Thermal</t>
  </si>
  <si>
    <t>Offshore Wind</t>
  </si>
  <si>
    <t>Wind</t>
  </si>
  <si>
    <t>Utility-scale Solar</t>
  </si>
  <si>
    <t>Distributed PV</t>
  </si>
  <si>
    <t>Dispatchable Capacity</t>
  </si>
  <si>
    <t>DSP</t>
  </si>
  <si>
    <t>As-generated generation (GWh)</t>
  </si>
  <si>
    <t>Storage Charging (GWh)</t>
  </si>
  <si>
    <t>Utility-scale Storage Load</t>
  </si>
  <si>
    <t>Coordinated DER Storage Load</t>
  </si>
  <si>
    <t>Distributed Storage Load</t>
  </si>
  <si>
    <t>Snowy 2.0</t>
  </si>
  <si>
    <t>Deep Storage</t>
  </si>
  <si>
    <t>Medium Storage</t>
  </si>
  <si>
    <t>Shallow Storage</t>
  </si>
  <si>
    <t>Total Energy (GWh)</t>
  </si>
  <si>
    <t>Capacity Built (MW)</t>
  </si>
  <si>
    <t>Capacity Retired (MW)</t>
  </si>
  <si>
    <t>Note: Capacity built in 2023-24 includes all capacity built since 2021-22</t>
  </si>
  <si>
    <t>NEM emissions trajectory</t>
  </si>
  <si>
    <t>Emissions (Mt CO2-e)</t>
  </si>
  <si>
    <t>Total</t>
  </si>
  <si>
    <t>NSW</t>
  </si>
  <si>
    <t>Flow (GWh)</t>
  </si>
  <si>
    <t>Imports</t>
  </si>
  <si>
    <t>Exports</t>
  </si>
  <si>
    <t>Net Import</t>
  </si>
  <si>
    <t>Note: Includes all changes in capacity relative to existing and committed</t>
  </si>
  <si>
    <t>Note: Includes all changes in generation relative to 2023-24</t>
  </si>
  <si>
    <t>Flow path augmentation timings</t>
  </si>
  <si>
    <t>Augmentation</t>
  </si>
  <si>
    <t>Timing</t>
  </si>
  <si>
    <t>Central to Southern QLD Stage 1</t>
  </si>
  <si>
    <t>Central to Southern QLD Stage 2</t>
  </si>
  <si>
    <t>QNI Connect</t>
  </si>
  <si>
    <t>QNI Connect (Stage 2)</t>
  </si>
  <si>
    <t>New England REZ Extension</t>
  </si>
  <si>
    <t>CNSW – NNSW Option 9</t>
  </si>
  <si>
    <t>VNI West (via Kerang)</t>
  </si>
  <si>
    <t>VNI Option 6</t>
  </si>
  <si>
    <t>Marinus Link (Cable 1)</t>
  </si>
  <si>
    <t>Marinus Link (Cable 2)</t>
  </si>
  <si>
    <t>Bayswater to Newcastle port augmentation</t>
  </si>
  <si>
    <t>Select Case 1</t>
  </si>
  <si>
    <t>Select Case 2</t>
  </si>
  <si>
    <t>Relative market benefits by year</t>
  </si>
  <si>
    <t>Relative market benefits</t>
  </si>
  <si>
    <t>NEM emissions trajectory comparison</t>
  </si>
  <si>
    <t>Net Imports</t>
  </si>
  <si>
    <t>CDPs Available in this workbook</t>
  </si>
  <si>
    <t>CDP</t>
  </si>
  <si>
    <t>Installed Generator Capacity by Technology</t>
  </si>
  <si>
    <t>Capacity calculated on 1 July. In early study years some wind and solar projects enter later in the financial year and are reflected in the following financial year's capacity.</t>
  </si>
  <si>
    <t>Region</t>
  </si>
  <si>
    <t>Technology</t>
  </si>
  <si>
    <t>Existing and Committed</t>
  </si>
  <si>
    <t>QLD</t>
  </si>
  <si>
    <t>VIC</t>
  </si>
  <si>
    <t>SA</t>
  </si>
  <si>
    <t>TAS</t>
  </si>
  <si>
    <t>Annual as-generated generation by technology (GWh)</t>
  </si>
  <si>
    <t>Installed capacity of Storage (MW)</t>
  </si>
  <si>
    <t>Capacity calculated on 1 July. Existing and new storages are grouped according to depth. For storage depth classifications, please refer to the 2022 ISP report.</t>
  </si>
  <si>
    <t>Storage category</t>
  </si>
  <si>
    <t>Installed energy of Storage (GWh)</t>
  </si>
  <si>
    <t>Storage energy calculated on 1 July. Existing and new storages are grouped according to depth. For storage depth classifications, please refer to the 2022 ISP report.</t>
  </si>
  <si>
    <t>Dispatchable Capacity built (MW)</t>
  </si>
  <si>
    <t>Capacity calculated on 1 July. Capacity built in 2024 includes all capacity built since 2021-22. For storage depth classifications, please refer to the 2022 ISP report.</t>
  </si>
  <si>
    <t>Dispatchable Capacity Retired (MW)</t>
  </si>
  <si>
    <t>Capacity calculated on 1 July. For storage depth classifications, please refer to the 2022 ISP report.</t>
  </si>
  <si>
    <t>Installed Generator Capacity by REZ (MW)</t>
  </si>
  <si>
    <t>Generator capacity installed at the beginning of each financial year, i.e. 1st July.</t>
  </si>
  <si>
    <t>REZ</t>
  </si>
  <si>
    <t>REZ Name</t>
  </si>
  <si>
    <t>Q1</t>
  </si>
  <si>
    <t>Far North QLD</t>
  </si>
  <si>
    <t>Solar</t>
  </si>
  <si>
    <t>Q2</t>
  </si>
  <si>
    <t>North Qld Clean Energy Hub</t>
  </si>
  <si>
    <t>Q3</t>
  </si>
  <si>
    <t>Northern Qld</t>
  </si>
  <si>
    <t>Q4</t>
  </si>
  <si>
    <t>Isaac</t>
  </si>
  <si>
    <t>Q5</t>
  </si>
  <si>
    <t>Barcaldine</t>
  </si>
  <si>
    <t>Q6</t>
  </si>
  <si>
    <t>Fitzroy</t>
  </si>
  <si>
    <t>Q7</t>
  </si>
  <si>
    <t>Wide Bay</t>
  </si>
  <si>
    <t>Q8</t>
  </si>
  <si>
    <t>Darling Downs</t>
  </si>
  <si>
    <t>Q9</t>
  </si>
  <si>
    <t>Banana</t>
  </si>
  <si>
    <t>N0</t>
  </si>
  <si>
    <t>NSW Non-REZ</t>
  </si>
  <si>
    <t>N1</t>
  </si>
  <si>
    <t>North West NSW</t>
  </si>
  <si>
    <t>N2</t>
  </si>
  <si>
    <t>New England</t>
  </si>
  <si>
    <t>N3</t>
  </si>
  <si>
    <t>Central-West Orana</t>
  </si>
  <si>
    <t>N4</t>
  </si>
  <si>
    <t>Broken Hill</t>
  </si>
  <si>
    <t>N5</t>
  </si>
  <si>
    <t>South West NSW</t>
  </si>
  <si>
    <t>N6</t>
  </si>
  <si>
    <t>Wagga Wagga</t>
  </si>
  <si>
    <t>N7</t>
  </si>
  <si>
    <t>Tumut</t>
  </si>
  <si>
    <t>N8</t>
  </si>
  <si>
    <t>Cooma-Monaro</t>
  </si>
  <si>
    <t>V0</t>
  </si>
  <si>
    <t>VIC Non-REZ</t>
  </si>
  <si>
    <t>V1</t>
  </si>
  <si>
    <t>Ovens Murray</t>
  </si>
  <si>
    <t>V2</t>
  </si>
  <si>
    <t>Murray River</t>
  </si>
  <si>
    <t>V3</t>
  </si>
  <si>
    <t>Western Victoria</t>
  </si>
  <si>
    <t>V4</t>
  </si>
  <si>
    <t>South West Victoria</t>
  </si>
  <si>
    <t>V5</t>
  </si>
  <si>
    <t>Gippsland</t>
  </si>
  <si>
    <t>V6</t>
  </si>
  <si>
    <t>Central North VIC</t>
  </si>
  <si>
    <t>S1</t>
  </si>
  <si>
    <t>South East SA</t>
  </si>
  <si>
    <t>S2</t>
  </si>
  <si>
    <t>Riverland</t>
  </si>
  <si>
    <t>S3</t>
  </si>
  <si>
    <t>Mid-North SA</t>
  </si>
  <si>
    <t>S4</t>
  </si>
  <si>
    <t>Yorke Peninsula</t>
  </si>
  <si>
    <t>S5</t>
  </si>
  <si>
    <t>Northern SA</t>
  </si>
  <si>
    <t>S6</t>
  </si>
  <si>
    <t>Leigh Creek</t>
  </si>
  <si>
    <t>S7</t>
  </si>
  <si>
    <t>Roxby Downs</t>
  </si>
  <si>
    <t>S8</t>
  </si>
  <si>
    <t>Eastern Eyre Peninsula</t>
  </si>
  <si>
    <t>S9</t>
  </si>
  <si>
    <t>Western Eyre Peninsula</t>
  </si>
  <si>
    <t>T1</t>
  </si>
  <si>
    <t>North East Tasmania</t>
  </si>
  <si>
    <t>T2</t>
  </si>
  <si>
    <t>North West Tasmania</t>
  </si>
  <si>
    <t>T3</t>
  </si>
  <si>
    <t>Central Highlands</t>
  </si>
  <si>
    <t>O1</t>
  </si>
  <si>
    <t>Hunter Coast</t>
  </si>
  <si>
    <t>O2</t>
  </si>
  <si>
    <t>Illawarra Coast</t>
  </si>
  <si>
    <t>O3</t>
  </si>
  <si>
    <t>Gippsland Coast</t>
  </si>
  <si>
    <t>O4</t>
  </si>
  <si>
    <t>North West Tasmania Coast</t>
  </si>
  <si>
    <t>O5</t>
  </si>
  <si>
    <t>Portland Coast</t>
  </si>
  <si>
    <t>O6</t>
  </si>
  <si>
    <t>South East SA Coast</t>
  </si>
  <si>
    <t>Annual as-generated generation by REZ (GWh)</t>
  </si>
  <si>
    <t>Tasmania Midlands</t>
  </si>
  <si>
    <t>NEM Emissions (Mt CO2-e)</t>
  </si>
  <si>
    <t>Regional imports and exports (GWh)</t>
  </si>
  <si>
    <t>Flow</t>
  </si>
  <si>
    <t>Annual costs by class ($000s)</t>
  </si>
  <si>
    <t>Real June 2021 dollars. Flow path augmentation costs include capital and operating expenditure. Capital costs are annualised for modelling purposes. Some rounding errors may be present.</t>
  </si>
  <si>
    <t>Category</t>
  </si>
  <si>
    <t>Flow path augmentation timings by CDP</t>
  </si>
  <si>
    <t>Project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</si>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</sst>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164" formatCode="&quot;$&quot;#,##0"/>
    <numFmt numFmtId="165" formatCode="&quot;$&quot;#,##0.0"/>
    <numFmt numFmtId="166" formatCode="#,##0.0"/>
    <numFmt numFmtId="167" formatCode="_-&quot;$&quot;* #,##0.00_-;\-&quot;$&quot;* #,##0.00_-;_-&quot;$&quot;* &quot;-&quot;??_-;_-@_-"/>
  </numFmts>
  <fonts count="37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name val="ⓒoUAAA¨u"/>
      <family val="1"/>
      <charset val="255"/>
    </font>
    <font>
      <sz val="11"/>
      <name val="￥i￠￢￠?o"/>
      <family val="3"/>
      <charset val="255"/>
    </font>
    <font>
      <sz val="10"/>
      <name val="돋움체"/>
      <family val="3"/>
      <charset val="255"/>
    </font>
    <font>
      <sz val="12"/>
      <name val="바탕체"/>
      <family val="1"/>
      <charset val="255"/>
    </font>
    <font>
      <sz val="12"/>
      <name val="바탕체"/>
      <family val="3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theme="0"/>
      <name val="Arial"/>
      <family val="2"/>
      <scheme val="minor"/>
    </font>
    <font>
      <b/>
      <sz val="18"/>
      <color theme="3"/>
      <name val="Century Gothic"/>
      <family val="2"/>
      <scheme val="major"/>
    </font>
    <font>
      <sz val="18"/>
      <color rgb="FFFFD200"/>
      <name val="EYInterstate"/>
    </font>
    <font>
      <sz val="18"/>
      <color theme="3"/>
      <name val="Century Gothic"/>
      <family val="2"/>
      <scheme val="major"/>
    </font>
    <font>
      <sz val="10"/>
      <name val="Arial"/>
      <family val="2"/>
    </font>
    <font>
      <i/>
      <sz val="11"/>
      <color theme="1"/>
      <name val="Arial"/>
      <family val="2"/>
      <scheme val="minor"/>
    </font>
    <font>
      <b/>
      <sz val="11"/>
      <color theme="5"/>
      <name val="Arial"/>
      <family val="2"/>
      <scheme val="minor"/>
    </font>
    <font>
      <sz val="11"/>
      <color theme="5"/>
      <name val="Arial"/>
      <family val="2"/>
      <scheme val="minor"/>
    </font>
    <font>
      <b/>
      <sz val="11"/>
      <color theme="2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color theme="1"/>
      <name val="Segoe UI Semilight"/>
      <family val="2"/>
    </font>
    <font>
      <sz val="11"/>
      <color rgb="FF360F3C"/>
      <name val="Segoe UI Semilight"/>
      <family val="2"/>
    </font>
    <font>
      <sz val="18"/>
      <color rgb="FFFFD200"/>
      <name val="Arial"/>
      <family val="2"/>
      <scheme val="minor"/>
    </font>
    <font>
      <sz val="14"/>
      <color rgb="FFFFD200"/>
      <name val="Arial"/>
      <family val="2"/>
      <scheme val="minor"/>
    </font>
    <font>
      <sz val="8"/>
      <color theme="1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8"/>
      <color rgb="FF3C1053"/>
      <name val="Arial"/>
      <family val="2"/>
      <scheme val="minor"/>
    </font>
    <font>
      <b/>
      <sz val="8"/>
      <color rgb="FF000000"/>
      <name val="Arial"/>
      <family val="2"/>
      <scheme val="minor"/>
    </font>
    <font>
      <i/>
      <sz val="8"/>
      <color rgb="FF000000"/>
      <name val="Arial"/>
      <family val="2"/>
      <scheme val="minor"/>
    </font>
    <font>
      <sz val="8"/>
      <color rgb="FF000000"/>
      <name val="Arial"/>
      <family val="2"/>
      <scheme val="minor"/>
    </font>
    <font>
      <sz val="11"/>
      <color rgb="FF242424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rgb="FF747480"/>
        <bgColor indexed="64"/>
      </patternFill>
    </fill>
    <fill>
      <patternFill patternType="solid">
        <fgColor rgb="FFC4C4C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7E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E0E8EA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0E8EA"/>
        <bgColor indexed="64"/>
      </patternFill>
    </fill>
    <fill>
      <patternFill patternType="solid">
        <fgColor rgb="FFE6CEEB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EEEF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medium">
        <color rgb="FF3C1053"/>
      </top>
      <bottom style="medium">
        <color rgb="FF3C1053"/>
      </bottom>
      <diagonal/>
    </border>
    <border>
      <left/>
      <right/>
      <top/>
      <bottom style="medium">
        <color rgb="FF3C1053"/>
      </bottom>
      <diagonal/>
    </border>
  </borders>
  <cellStyleXfs count="29410">
    <xf numFmtId="0" fontId="0" fillId="0" borderId="0"/>
    <xf numFmtId="0" fontId="4" fillId="0" borderId="0"/>
    <xf numFmtId="0" fontId="5" fillId="0" borderId="0"/>
    <xf numFmtId="0" fontId="6" fillId="0" borderId="0"/>
    <xf numFmtId="0" fontId="7" fillId="0" borderId="0"/>
    <xf numFmtId="0" fontId="8" fillId="0" borderId="0"/>
    <xf numFmtId="0" fontId="9" fillId="0" borderId="2"/>
    <xf numFmtId="0" fontId="10" fillId="0" borderId="3"/>
    <xf numFmtId="0" fontId="12" fillId="2" borderId="1"/>
    <xf numFmtId="0" fontId="13" fillId="4" borderId="0"/>
    <xf numFmtId="0" fontId="13" fillId="5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3" fillId="0" borderId="5"/>
    <xf numFmtId="0" fontId="11" fillId="0" borderId="0"/>
    <xf numFmtId="0" fontId="14" fillId="0" borderId="0"/>
    <xf numFmtId="42" fontId="1" fillId="0" borderId="0"/>
    <xf numFmtId="41" fontId="1" fillId="0" borderId="0"/>
    <xf numFmtId="42" fontId="1" fillId="0" borderId="0"/>
    <xf numFmtId="0" fontId="14" fillId="0" borderId="0"/>
    <xf numFmtId="0" fontId="11" fillId="0" borderId="0"/>
    <xf numFmtId="0" fontId="3" fillId="0" borderId="5"/>
    <xf numFmtId="0" fontId="1" fillId="3" borderId="4"/>
    <xf numFmtId="0" fontId="16" fillId="0" borderId="0"/>
    <xf numFmtId="0" fontId="11" fillId="0" borderId="0"/>
    <xf numFmtId="0" fontId="3" fillId="0" borderId="5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1" fontId="1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0" fontId="1" fillId="3" borderId="4"/>
    <xf numFmtId="42" fontId="1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0" fontId="1" fillId="3" borderId="4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0" fontId="1" fillId="3" borderId="4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0" fontId="1" fillId="3" borderId="4"/>
    <xf numFmtId="41" fontId="1" fillId="0" borderId="0"/>
    <xf numFmtId="0" fontId="1" fillId="3" borderId="4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1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0" fontId="1" fillId="3" borderId="4"/>
    <xf numFmtId="0" fontId="1" fillId="3" borderId="4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0" fontId="1" fillId="3" borderId="4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0" fontId="1" fillId="3" borderId="4"/>
    <xf numFmtId="42" fontId="1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0" fontId="1" fillId="3" borderId="4"/>
    <xf numFmtId="41" fontId="1" fillId="0" borderId="0"/>
    <xf numFmtId="0" fontId="1" fillId="3" borderId="4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1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0" fontId="1" fillId="3" borderId="4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1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2" fontId="1" fillId="0" borderId="0"/>
    <xf numFmtId="41" fontId="1" fillId="0" borderId="0"/>
    <xf numFmtId="42" fontId="17" fillId="0" borderId="0"/>
    <xf numFmtId="41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2" fontId="17" fillId="0" borderId="0"/>
    <xf numFmtId="41" fontId="17" fillId="0" borderId="0"/>
    <xf numFmtId="42" fontId="1" fillId="0" borderId="0"/>
    <xf numFmtId="42" fontId="17" fillId="0" borderId="0"/>
    <xf numFmtId="42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1" fontId="17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1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1" fontId="17" fillId="0" borderId="0"/>
    <xf numFmtId="42" fontId="17" fillId="0" borderId="0"/>
    <xf numFmtId="42" fontId="17" fillId="0" borderId="0"/>
    <xf numFmtId="42" fontId="1" fillId="0" borderId="0"/>
    <xf numFmtId="42" fontId="1" fillId="0" borderId="0"/>
    <xf numFmtId="41" fontId="1" fillId="0" borderId="0"/>
    <xf numFmtId="41" fontId="17" fillId="0" borderId="0"/>
    <xf numFmtId="42" fontId="17" fillId="0" borderId="0"/>
    <xf numFmtId="41" fontId="17" fillId="0" borderId="0"/>
    <xf numFmtId="41" fontId="17" fillId="0" borderId="0"/>
    <xf numFmtId="42" fontId="17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1" fontId="1" fillId="0" borderId="0"/>
    <xf numFmtId="41" fontId="17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7" fillId="0" borderId="0"/>
    <xf numFmtId="42" fontId="1" fillId="0" borderId="0"/>
    <xf numFmtId="41" fontId="17" fillId="0" borderId="0"/>
    <xf numFmtId="42" fontId="1" fillId="0" borderId="0"/>
    <xf numFmtId="41" fontId="1" fillId="0" borderId="0"/>
    <xf numFmtId="42" fontId="1" fillId="0" borderId="0"/>
    <xf numFmtId="41" fontId="17" fillId="0" borderId="0"/>
    <xf numFmtId="41" fontId="1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1" fontId="17" fillId="0" borderId="0"/>
    <xf numFmtId="41" fontId="1" fillId="0" borderId="0"/>
    <xf numFmtId="42" fontId="1" fillId="0" borderId="0"/>
    <xf numFmtId="41" fontId="1" fillId="0" borderId="0"/>
    <xf numFmtId="41" fontId="1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2" fontId="1" fillId="0" borderId="0"/>
    <xf numFmtId="42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" fillId="0" borderId="0"/>
    <xf numFmtId="41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1" fontId="1" fillId="0" borderId="0"/>
    <xf numFmtId="42" fontId="1" fillId="0" borderId="0"/>
    <xf numFmtId="41" fontId="1" fillId="0" borderId="0"/>
    <xf numFmtId="41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1" fontId="1" fillId="0" borderId="0"/>
    <xf numFmtId="42" fontId="1" fillId="0" borderId="0"/>
    <xf numFmtId="42" fontId="17" fillId="0" borderId="0"/>
    <xf numFmtId="42" fontId="17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" fillId="0" borderId="0"/>
    <xf numFmtId="42" fontId="1" fillId="0" borderId="0"/>
    <xf numFmtId="41" fontId="17" fillId="0" borderId="0"/>
    <xf numFmtId="42" fontId="17" fillId="0" borderId="0"/>
    <xf numFmtId="41" fontId="1" fillId="0" borderId="0"/>
    <xf numFmtId="42" fontId="1" fillId="0" borderId="0"/>
    <xf numFmtId="42" fontId="17" fillId="0" borderId="0"/>
    <xf numFmtId="41" fontId="17" fillId="0" borderId="0"/>
  </cellStyleXfs>
  <cellXfs count="83">
    <xf numFmtId="0" fontId="0" fillId="0" borderId="0" xfId="0"/>
    <xf numFmtId="0" fontId="10" fillId="11" borderId="3" xfId="7" applyFill="1" applyAlignment="1">
      <alignment vertical="center"/>
    </xf>
    <xf numFmtId="0" fontId="31" fillId="9" borderId="0" xfId="0" applyFont="1" applyFill="1"/>
    <xf numFmtId="0" fontId="10" fillId="15" borderId="3" xfId="7" applyFill="1"/>
    <xf numFmtId="0" fontId="10" fillId="15" borderId="3" xfId="7" applyFill="1" applyAlignment="1">
      <alignment vertical="center"/>
    </xf>
    <xf numFmtId="3" fontId="0" fillId="7" borderId="0" xfId="0" applyNumberFormat="1" applyFill="1"/>
    <xf numFmtId="0" fontId="0" fillId="8" borderId="0" xfId="0" applyFill="1"/>
    <xf numFmtId="0" fontId="0" fillId="9" borderId="0" xfId="0" applyFill="1"/>
    <xf numFmtId="0" fontId="2" fillId="6" borderId="0" xfId="0" applyFont="1" applyFill="1"/>
    <xf numFmtId="0" fontId="0" fillId="7" borderId="0" xfId="0" applyFill="1"/>
    <xf numFmtId="164" fontId="3" fillId="7" borderId="0" xfId="0" applyNumberFormat="1" applyFont="1" applyFill="1"/>
    <xf numFmtId="0" fontId="3" fillId="8" borderId="0" xfId="0" applyFont="1" applyFill="1"/>
    <xf numFmtId="0" fontId="18" fillId="9" borderId="0" xfId="0" applyFont="1" applyFill="1"/>
    <xf numFmtId="164" fontId="0" fillId="8" borderId="0" xfId="0" applyNumberFormat="1" applyFill="1"/>
    <xf numFmtId="0" fontId="19" fillId="11" borderId="0" xfId="0" applyFont="1" applyFill="1"/>
    <xf numFmtId="0" fontId="20" fillId="11" borderId="0" xfId="0" applyFont="1" applyFill="1"/>
    <xf numFmtId="165" fontId="0" fillId="7" borderId="0" xfId="0" applyNumberFormat="1" applyFill="1"/>
    <xf numFmtId="0" fontId="21" fillId="12" borderId="0" xfId="0" applyFont="1" applyFill="1"/>
    <xf numFmtId="164" fontId="21" fillId="12" borderId="0" xfId="0" applyNumberFormat="1" applyFont="1" applyFill="1"/>
    <xf numFmtId="10" fontId="0" fillId="8" borderId="0" xfId="0" applyNumberFormat="1" applyFill="1"/>
    <xf numFmtId="3" fontId="0" fillId="9" borderId="0" xfId="0" applyNumberFormat="1" applyFill="1"/>
    <xf numFmtId="0" fontId="12" fillId="2" borderId="1" xfId="8"/>
    <xf numFmtId="22" fontId="0" fillId="8" borderId="0" xfId="0" applyNumberFormat="1" applyFill="1"/>
    <xf numFmtId="166" fontId="0" fillId="8" borderId="0" xfId="0" applyNumberFormat="1" applyFill="1"/>
    <xf numFmtId="0" fontId="23" fillId="0" borderId="0" xfId="0" applyFont="1" applyAlignment="1">
      <alignment vertical="center" wrapText="1"/>
    </xf>
    <xf numFmtId="0" fontId="3" fillId="7" borderId="0" xfId="0" applyFont="1" applyFill="1"/>
    <xf numFmtId="9" fontId="0" fillId="8" borderId="0" xfId="0" applyNumberFormat="1" applyFill="1"/>
    <xf numFmtId="167" fontId="0" fillId="8" borderId="0" xfId="0" applyNumberFormat="1" applyFill="1"/>
    <xf numFmtId="165" fontId="0" fillId="8" borderId="0" xfId="0" applyNumberFormat="1" applyFill="1"/>
    <xf numFmtId="164" fontId="0" fillId="7" borderId="0" xfId="0" applyNumberFormat="1" applyFill="1"/>
    <xf numFmtId="0" fontId="0" fillId="14" borderId="0" xfId="0" applyFill="1"/>
    <xf numFmtId="0" fontId="0" fillId="13" borderId="0" xfId="0" quotePrefix="1" applyFill="1" applyAlignment="1">
      <alignment horizontal="left" indent="2"/>
    </xf>
    <xf numFmtId="0" fontId="0" fillId="13" borderId="0" xfId="0" applyFill="1" applyAlignment="1">
      <alignment horizontal="left" indent="2"/>
    </xf>
    <xf numFmtId="0" fontId="22" fillId="13" borderId="0" xfId="0" applyFont="1" applyFill="1"/>
    <xf numFmtId="0" fontId="25" fillId="8" borderId="0" xfId="0" applyFont="1" applyFill="1"/>
    <xf numFmtId="0" fontId="15" fillId="8" borderId="0" xfId="0" applyFont="1" applyFill="1"/>
    <xf numFmtId="0" fontId="9" fillId="8" borderId="2" xfId="6" applyFill="1"/>
    <xf numFmtId="0" fontId="22" fillId="8" borderId="0" xfId="0" applyFont="1" applyFill="1"/>
    <xf numFmtId="164" fontId="13" fillId="8" borderId="0" xfId="0" applyNumberFormat="1" applyFont="1" applyFill="1"/>
    <xf numFmtId="0" fontId="13" fillId="8" borderId="0" xfId="0" applyFont="1" applyFill="1"/>
    <xf numFmtId="0" fontId="24" fillId="10" borderId="6" xfId="0" applyFont="1" applyFill="1" applyBorder="1" applyAlignment="1">
      <alignment horizontal="left" vertical="center" wrapText="1"/>
    </xf>
    <xf numFmtId="0" fontId="0" fillId="13" borderId="0" xfId="0" applyFill="1"/>
    <xf numFmtId="0" fontId="27" fillId="15" borderId="0" xfId="0" applyFont="1" applyFill="1"/>
    <xf numFmtId="0" fontId="26" fillId="16" borderId="0" xfId="0" applyFont="1" applyFill="1"/>
    <xf numFmtId="0" fontId="3" fillId="0" borderId="0" xfId="0" applyFont="1"/>
    <xf numFmtId="0" fontId="13" fillId="4" borderId="6" xfId="9" applyBorder="1" applyAlignment="1">
      <alignment horizontal="center" vertical="center" wrapText="1"/>
    </xf>
    <xf numFmtId="0" fontId="13" fillId="4" borderId="6" xfId="9" applyBorder="1" applyAlignment="1">
      <alignment horizontal="left" vertical="center" wrapText="1"/>
    </xf>
    <xf numFmtId="0" fontId="28" fillId="11" borderId="0" xfId="0" applyFont="1" applyFill="1"/>
    <xf numFmtId="0" fontId="1" fillId="11" borderId="0" xfId="0" applyFont="1" applyFill="1"/>
    <xf numFmtId="0" fontId="10" fillId="11" borderId="3" xfId="7" applyFill="1"/>
    <xf numFmtId="9" fontId="29" fillId="11" borderId="0" xfId="0" applyNumberFormat="1" applyFont="1" applyFill="1"/>
    <xf numFmtId="0" fontId="0" fillId="11" borderId="0" xfId="0" applyFill="1"/>
    <xf numFmtId="3" fontId="0" fillId="8" borderId="0" xfId="0" applyNumberFormat="1" applyFill="1"/>
    <xf numFmtId="0" fontId="0" fillId="17" borderId="0" xfId="0" applyFill="1"/>
    <xf numFmtId="0" fontId="18" fillId="0" borderId="0" xfId="0" applyFont="1"/>
    <xf numFmtId="0" fontId="18" fillId="8" borderId="0" xfId="0" applyFont="1" applyFill="1"/>
    <xf numFmtId="0" fontId="13" fillId="5" borderId="0" xfId="10"/>
    <xf numFmtId="0" fontId="13" fillId="4" borderId="0" xfId="9"/>
    <xf numFmtId="0" fontId="13" fillId="4" borderId="0" xfId="9" applyAlignment="1">
      <alignment horizontal="right"/>
    </xf>
    <xf numFmtId="0" fontId="24" fillId="10" borderId="7" xfId="0" applyFont="1" applyFill="1" applyBorder="1" applyAlignment="1">
      <alignment horizontal="left" vertical="center" wrapText="1"/>
    </xf>
    <xf numFmtId="0" fontId="9" fillId="13" borderId="2" xfId="6" applyFill="1"/>
    <xf numFmtId="0" fontId="0" fillId="7" borderId="0" xfId="0" applyFill="1" applyAlignment="1">
      <alignment horizontal="center"/>
    </xf>
    <xf numFmtId="0" fontId="13" fillId="4" borderId="0" xfId="9" applyAlignment="1">
      <alignment horizontal="center"/>
    </xf>
    <xf numFmtId="1" fontId="0" fillId="8" borderId="0" xfId="0" applyNumberFormat="1" applyFill="1"/>
    <xf numFmtId="0" fontId="32" fillId="18" borderId="8" xfId="0" applyFont="1" applyFill="1" applyBorder="1" applyAlignment="1">
      <alignment vertical="center" wrapText="1"/>
    </xf>
    <xf numFmtId="0" fontId="33" fillId="19" borderId="9" xfId="0" applyFont="1" applyFill="1" applyBorder="1" applyAlignment="1">
      <alignment vertical="center" wrapText="1"/>
    </xf>
    <xf numFmtId="0" fontId="34" fillId="20" borderId="9" xfId="0" applyFont="1" applyFill="1" applyBorder="1" applyAlignment="1">
      <alignment vertical="center" wrapText="1"/>
    </xf>
    <xf numFmtId="0" fontId="30" fillId="0" borderId="9" xfId="0" applyFont="1" applyBorder="1" applyAlignment="1">
      <alignment vertical="center" wrapText="1"/>
    </xf>
    <xf numFmtId="0" fontId="35" fillId="20" borderId="9" xfId="0" applyFont="1" applyFill="1" applyBorder="1" applyAlignment="1">
      <alignment vertical="center" wrapText="1"/>
    </xf>
    <xf numFmtId="0" fontId="30" fillId="20" borderId="9" xfId="0" applyFont="1" applyFill="1" applyBorder="1" applyAlignment="1">
      <alignment vertical="center" wrapText="1"/>
    </xf>
    <xf numFmtId="0" fontId="24" fillId="10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0" fillId="13" borderId="0" xfId="0" applyFill="1" applyAlignment="1">
      <alignment horizontal="left" wrapText="1"/>
    </xf>
    <xf numFmtId="0" fontId="0" fillId="8" borderId="0" xfId="0" applyFill="1"/>
    <xf numFmtId="0" fontId="9" fillId="13" borderId="2" xfId="6" applyFill="1"/>
    <xf numFmtId="0" fontId="0" fillId="0" borderId="2" xfId="0" applyBorder="1"/>
    <xf numFmtId="0" fontId="30" fillId="0" borderId="8" xfId="0" applyFont="1" applyBorder="1" applyAlignment="1">
      <alignment vertical="center" wrapText="1"/>
    </xf>
    <xf numFmtId="0" fontId="0" fillId="0" borderId="9" xfId="0" applyBorder="1"/>
    <xf numFmtId="0" fontId="34" fillId="20" borderId="8" xfId="0" applyFont="1" applyFill="1" applyBorder="1" applyAlignment="1">
      <alignment vertical="center" wrapText="1"/>
    </xf>
    <xf numFmtId="0" fontId="30" fillId="20" borderId="8" xfId="0" applyFont="1" applyFill="1" applyBorder="1" applyAlignment="1">
      <alignment vertical="center" wrapText="1"/>
    </xf>
    <xf numFmtId="0" fontId="33" fillId="19" borderId="8" xfId="0" applyFont="1" applyFill="1" applyBorder="1" applyAlignment="1">
      <alignment vertical="center" wrapText="1"/>
    </xf>
    <xf numFmtId="0" fontId="35" fillId="20" borderId="8" xfId="0" applyFont="1" applyFill="1" applyBorder="1" applyAlignment="1">
      <alignment vertical="center" wrapText="1"/>
    </xf>
  </cellXfs>
  <cellStyles count="29410">
    <cellStyle name="A¨­￠￢￠O [0]_C¡IAo_AoAUAy¡ÆeC¡I " xfId="1" xr:uid="{00000000-0005-0000-0000-000003000000}"/>
    <cellStyle name="A¨­￠￢￠O_AoAUAy¡ÆeC¡I " xfId="2" xr:uid="{00000000-0005-0000-0000-000004000000}"/>
    <cellStyle name="Accent1" xfId="9" builtinId="29"/>
    <cellStyle name="Accent2" xfId="10" builtinId="33"/>
    <cellStyle name="CellNum" xfId="29408" xr:uid="{00000000-0005-0000-0000-000003730000}"/>
    <cellStyle name="CellNumalt" xfId="29409" xr:uid="{00000000-0005-0000-0000-000004730000}"/>
    <cellStyle name="Comma [0]" xfId="11" builtinId="6" hidden="1"/>
    <cellStyle name="Comma [0] 10" xfId="58" hidden="1" xr:uid="{00000000-0005-0000-0000-00005A000000}"/>
    <cellStyle name="Comma [0] 100" xfId="2366" hidden="1" xr:uid="{00000000-0005-0000-0000-00005F090000}"/>
    <cellStyle name="Comma [0] 1000" xfId="4062" hidden="1" xr:uid="{00000000-0005-0000-0000-0000FF0F0000}"/>
    <cellStyle name="Comma [0] 10000" xfId="24070" hidden="1" xr:uid="{00000000-0005-0000-0000-0000275E0000}"/>
    <cellStyle name="Comma [0] 10001" xfId="24046" hidden="1" xr:uid="{00000000-0005-0000-0000-00000F5E0000}"/>
    <cellStyle name="Comma [0] 10002" xfId="24081" hidden="1" xr:uid="{00000000-0005-0000-0000-0000325E0000}"/>
    <cellStyle name="Comma [0] 10003" xfId="24013" hidden="1" xr:uid="{00000000-0005-0000-0000-0000EE5D0000}"/>
    <cellStyle name="Comma [0] 10004" xfId="24083" hidden="1" xr:uid="{00000000-0005-0000-0000-0000345E0000}"/>
    <cellStyle name="Comma [0] 10005" xfId="24128" hidden="1" xr:uid="{00000000-0005-0000-0000-0000615E0000}"/>
    <cellStyle name="Comma [0] 10006" xfId="24071" hidden="1" xr:uid="{00000000-0005-0000-0000-0000285E0000}"/>
    <cellStyle name="Comma [0] 10007" xfId="24028" hidden="1" xr:uid="{00000000-0005-0000-0000-0000FD5D0000}"/>
    <cellStyle name="Comma [0] 10008" xfId="24134" hidden="1" xr:uid="{00000000-0005-0000-0000-0000675E0000}"/>
    <cellStyle name="Comma [0] 10009" xfId="24136" hidden="1" xr:uid="{00000000-0005-0000-0000-0000695E0000}"/>
    <cellStyle name="Comma [0] 1001" xfId="4044" hidden="1" xr:uid="{00000000-0005-0000-0000-0000ED0F0000}"/>
    <cellStyle name="Comma [0] 10010" xfId="24089" hidden="1" xr:uid="{00000000-0005-0000-0000-00003A5E0000}"/>
    <cellStyle name="Comma [0] 10011" xfId="24095" hidden="1" xr:uid="{00000000-0005-0000-0000-0000405E0000}"/>
    <cellStyle name="Comma [0] 10012" xfId="23721" hidden="1" xr:uid="{00000000-0005-0000-0000-0000CA5C0000}"/>
    <cellStyle name="Comma [0] 10013" xfId="24045" hidden="1" xr:uid="{00000000-0005-0000-0000-00000E5E0000}"/>
    <cellStyle name="Comma [0] 10014" xfId="24053" hidden="1" xr:uid="{00000000-0005-0000-0000-0000165E0000}"/>
    <cellStyle name="Comma [0] 10015" xfId="24142" hidden="1" xr:uid="{00000000-0005-0000-0000-00006F5E0000}"/>
    <cellStyle name="Comma [0] 10016" xfId="24056" hidden="1" xr:uid="{00000000-0005-0000-0000-0000195E0000}"/>
    <cellStyle name="Comma [0] 10017" xfId="24016" hidden="1" xr:uid="{00000000-0005-0000-0000-0000F15D0000}"/>
    <cellStyle name="Comma [0] 10018" xfId="24147" hidden="1" xr:uid="{00000000-0005-0000-0000-0000745E0000}"/>
    <cellStyle name="Comma [0] 10019" xfId="24149" hidden="1" xr:uid="{00000000-0005-0000-0000-0000765E0000}"/>
    <cellStyle name="Comma [0] 1002" xfId="4054" hidden="1" xr:uid="{00000000-0005-0000-0000-0000F70F0000}"/>
    <cellStyle name="Comma [0] 10020" xfId="24108" hidden="1" xr:uid="{00000000-0005-0000-0000-00004D5E0000}"/>
    <cellStyle name="Comma [0] 10021" xfId="24114" hidden="1" xr:uid="{00000000-0005-0000-0000-0000535E0000}"/>
    <cellStyle name="Comma [0] 10022" xfId="24015" hidden="1" xr:uid="{00000000-0005-0000-0000-0000F05D0000}"/>
    <cellStyle name="Comma [0] 10023" xfId="24096" hidden="1" xr:uid="{00000000-0005-0000-0000-0000415E0000}"/>
    <cellStyle name="Comma [0] 10024" xfId="24075" hidden="1" xr:uid="{00000000-0005-0000-0000-00002C5E0000}"/>
    <cellStyle name="Comma [0] 10025" xfId="24153" hidden="1" xr:uid="{00000000-0005-0000-0000-00007A5E0000}"/>
    <cellStyle name="Comma [0] 10026" xfId="24094" hidden="1" xr:uid="{00000000-0005-0000-0000-00003F5E0000}"/>
    <cellStyle name="Comma [0] 10027" xfId="24032" hidden="1" xr:uid="{00000000-0005-0000-0000-0000015E0000}"/>
    <cellStyle name="Comma [0] 10028" xfId="24160" hidden="1" xr:uid="{00000000-0005-0000-0000-0000815E0000}"/>
    <cellStyle name="Comma [0] 10029" xfId="24162" hidden="1" xr:uid="{00000000-0005-0000-0000-0000835E0000}"/>
    <cellStyle name="Comma [0] 1003" xfId="4074" hidden="1" xr:uid="{00000000-0005-0000-0000-00000B100000}"/>
    <cellStyle name="Comma [0] 10030" xfId="24126" hidden="1" xr:uid="{00000000-0005-0000-0000-00005F5E0000}"/>
    <cellStyle name="Comma [0] 10031" xfId="24131" hidden="1" xr:uid="{00000000-0005-0000-0000-0000645E0000}"/>
    <cellStyle name="Comma [0] 10032" xfId="23695" hidden="1" xr:uid="{00000000-0005-0000-0000-0000B05C0000}"/>
    <cellStyle name="Comma [0] 10033" xfId="24115" hidden="1" xr:uid="{00000000-0005-0000-0000-0000545E0000}"/>
    <cellStyle name="Comma [0] 10034" xfId="24020" hidden="1" xr:uid="{00000000-0005-0000-0000-0000F55D0000}"/>
    <cellStyle name="Comma [0] 10035" xfId="24166" hidden="1" xr:uid="{00000000-0005-0000-0000-0000875E0000}"/>
    <cellStyle name="Comma [0] 10036" xfId="24113" hidden="1" xr:uid="{00000000-0005-0000-0000-0000525E0000}"/>
    <cellStyle name="Comma [0] 10037" xfId="24052" hidden="1" xr:uid="{00000000-0005-0000-0000-0000155E0000}"/>
    <cellStyle name="Comma [0] 10038" xfId="24170" hidden="1" xr:uid="{00000000-0005-0000-0000-00008B5E0000}"/>
    <cellStyle name="Comma [0] 10039" xfId="24172" hidden="1" xr:uid="{00000000-0005-0000-0000-00008D5E0000}"/>
    <cellStyle name="Comma [0] 1004" xfId="4076" hidden="1" xr:uid="{00000000-0005-0000-0000-00000D100000}"/>
    <cellStyle name="Comma [0] 10040" xfId="24140" hidden="1" xr:uid="{00000000-0005-0000-0000-00006D5E0000}"/>
    <cellStyle name="Comma [0] 10041" xfId="24144" hidden="1" xr:uid="{00000000-0005-0000-0000-0000715E0000}"/>
    <cellStyle name="Comma [0] 10042" xfId="24034" hidden="1" xr:uid="{00000000-0005-0000-0000-0000035E0000}"/>
    <cellStyle name="Comma [0] 10043" xfId="24132" hidden="1" xr:uid="{00000000-0005-0000-0000-0000655E0000}"/>
    <cellStyle name="Comma [0] 10044" xfId="24024" hidden="1" xr:uid="{00000000-0005-0000-0000-0000F95D0000}"/>
    <cellStyle name="Comma [0] 10045" xfId="24176" hidden="1" xr:uid="{00000000-0005-0000-0000-0000915E0000}"/>
    <cellStyle name="Comma [0] 10046" xfId="24130" hidden="1" xr:uid="{00000000-0005-0000-0000-0000635E0000}"/>
    <cellStyle name="Comma [0] 10047" xfId="24099" hidden="1" xr:uid="{00000000-0005-0000-0000-0000445E0000}"/>
    <cellStyle name="Comma [0] 10048" xfId="24180" hidden="1" xr:uid="{00000000-0005-0000-0000-0000955E0000}"/>
    <cellStyle name="Comma [0] 10049" xfId="24182" hidden="1" xr:uid="{00000000-0005-0000-0000-0000975E0000}"/>
    <cellStyle name="Comma [0] 1005" xfId="4027" hidden="1" xr:uid="{00000000-0005-0000-0000-0000DC0F0000}"/>
    <cellStyle name="Comma [0] 10050" xfId="24168" hidden="1" xr:uid="{00000000-0005-0000-0000-0000895E0000}"/>
    <cellStyle name="Comma [0] 10051" xfId="24155" hidden="1" xr:uid="{00000000-0005-0000-0000-00007C5E0000}"/>
    <cellStyle name="Comma [0] 10052" xfId="24179" hidden="1" xr:uid="{00000000-0005-0000-0000-0000945E0000}"/>
    <cellStyle name="Comma [0] 10053" xfId="24145" hidden="1" xr:uid="{00000000-0005-0000-0000-0000725E0000}"/>
    <cellStyle name="Comma [0] 10054" xfId="24117" hidden="1" xr:uid="{00000000-0005-0000-0000-0000565E0000}"/>
    <cellStyle name="Comma [0] 10055" xfId="24184" hidden="1" xr:uid="{00000000-0005-0000-0000-0000995E0000}"/>
    <cellStyle name="Comma [0] 10056" xfId="24141" hidden="1" xr:uid="{00000000-0005-0000-0000-00006E5E0000}"/>
    <cellStyle name="Comma [0] 10057" xfId="24175" hidden="1" xr:uid="{00000000-0005-0000-0000-0000905E0000}"/>
    <cellStyle name="Comma [0] 10058" xfId="24188" hidden="1" xr:uid="{00000000-0005-0000-0000-00009D5E0000}"/>
    <cellStyle name="Comma [0] 10059" xfId="24190" hidden="1" xr:uid="{00000000-0005-0000-0000-00009F5E0000}"/>
    <cellStyle name="Comma [0] 1006" xfId="673" hidden="1" xr:uid="{00000000-0005-0000-0000-0000C2020000}"/>
    <cellStyle name="Comma [0] 10060" xfId="24058" hidden="1" xr:uid="{00000000-0005-0000-0000-00001B5E0000}"/>
    <cellStyle name="Comma [0] 10061" xfId="24178" hidden="1" xr:uid="{00000000-0005-0000-0000-0000935E0000}"/>
    <cellStyle name="Comma [0] 10062" xfId="24118" hidden="1" xr:uid="{00000000-0005-0000-0000-0000575E0000}"/>
    <cellStyle name="Comma [0] 10063" xfId="24152" hidden="1" xr:uid="{00000000-0005-0000-0000-0000795E0000}"/>
    <cellStyle name="Comma [0] 10064" xfId="24165" hidden="1" xr:uid="{00000000-0005-0000-0000-0000865E0000}"/>
    <cellStyle name="Comma [0] 10065" xfId="24193" hidden="1" xr:uid="{00000000-0005-0000-0000-0000A25E0000}"/>
    <cellStyle name="Comma [0] 10066" xfId="24156" hidden="1" xr:uid="{00000000-0005-0000-0000-00007D5E0000}"/>
    <cellStyle name="Comma [0] 10067" xfId="24116" hidden="1" xr:uid="{00000000-0005-0000-0000-0000555E0000}"/>
    <cellStyle name="Comma [0] 10068" xfId="24195" hidden="1" xr:uid="{00000000-0005-0000-0000-0000A45E0000}"/>
    <cellStyle name="Comma [0] 10069" xfId="24197" hidden="1" xr:uid="{00000000-0005-0000-0000-0000A65E0000}"/>
    <cellStyle name="Comma [0] 1007" xfId="4030" hidden="1" xr:uid="{00000000-0005-0000-0000-0000DF0F0000}"/>
    <cellStyle name="Comma [0] 10070" xfId="23709" hidden="1" xr:uid="{00000000-0005-0000-0000-0000BE5C0000}"/>
    <cellStyle name="Comma [0] 10071" xfId="23706" hidden="1" xr:uid="{00000000-0005-0000-0000-0000BB5C0000}"/>
    <cellStyle name="Comma [0] 10072" xfId="24203" hidden="1" xr:uid="{00000000-0005-0000-0000-0000AC5E0000}"/>
    <cellStyle name="Comma [0] 10073" xfId="24209" hidden="1" xr:uid="{00000000-0005-0000-0000-0000B25E0000}"/>
    <cellStyle name="Comma [0] 10074" xfId="24211" hidden="1" xr:uid="{00000000-0005-0000-0000-0000B45E0000}"/>
    <cellStyle name="Comma [0] 10075" xfId="24202" hidden="1" xr:uid="{00000000-0005-0000-0000-0000AB5E0000}"/>
    <cellStyle name="Comma [0] 10076" xfId="24207" hidden="1" xr:uid="{00000000-0005-0000-0000-0000B05E0000}"/>
    <cellStyle name="Comma [0] 10077" xfId="24213" hidden="1" xr:uid="{00000000-0005-0000-0000-0000B65E0000}"/>
    <cellStyle name="Comma [0] 10078" xfId="24215" hidden="1" xr:uid="{00000000-0005-0000-0000-0000B85E0000}"/>
    <cellStyle name="Comma [0] 10079" xfId="23732" hidden="1" xr:uid="{00000000-0005-0000-0000-0000D55C0000}"/>
    <cellStyle name="Comma [0] 1008" xfId="669" hidden="1" xr:uid="{00000000-0005-0000-0000-0000BE020000}"/>
    <cellStyle name="Comma [0] 10080" xfId="23734" hidden="1" xr:uid="{00000000-0005-0000-0000-0000D75C0000}"/>
    <cellStyle name="Comma [0] 10081" xfId="24226" hidden="1" xr:uid="{00000000-0005-0000-0000-0000C35E0000}"/>
    <cellStyle name="Comma [0] 10082" xfId="24235" hidden="1" xr:uid="{00000000-0005-0000-0000-0000CC5E0000}"/>
    <cellStyle name="Comma [0] 10083" xfId="24246" hidden="1" xr:uid="{00000000-0005-0000-0000-0000D75E0000}"/>
    <cellStyle name="Comma [0] 10084" xfId="24252" hidden="1" xr:uid="{00000000-0005-0000-0000-0000DD5E0000}"/>
    <cellStyle name="Comma [0] 10085" xfId="24234" hidden="1" xr:uid="{00000000-0005-0000-0000-0000CB5E0000}"/>
    <cellStyle name="Comma [0] 10086" xfId="24244" hidden="1" xr:uid="{00000000-0005-0000-0000-0000D55E0000}"/>
    <cellStyle name="Comma [0] 10087" xfId="24264" hidden="1" xr:uid="{00000000-0005-0000-0000-0000E95E0000}"/>
    <cellStyle name="Comma [0] 10088" xfId="24266" hidden="1" xr:uid="{00000000-0005-0000-0000-0000EB5E0000}"/>
    <cellStyle name="Comma [0] 10089" xfId="24217" hidden="1" xr:uid="{00000000-0005-0000-0000-0000BA5E0000}"/>
    <cellStyle name="Comma [0] 1009" xfId="668" hidden="1" xr:uid="{00000000-0005-0000-0000-0000BD020000}"/>
    <cellStyle name="Comma [0] 10090" xfId="23714" hidden="1" xr:uid="{00000000-0005-0000-0000-0000C35C0000}"/>
    <cellStyle name="Comma [0] 10091" xfId="24220" hidden="1" xr:uid="{00000000-0005-0000-0000-0000BD5E0000}"/>
    <cellStyle name="Comma [0] 10092" xfId="23719" hidden="1" xr:uid="{00000000-0005-0000-0000-0000C85C0000}"/>
    <cellStyle name="Comma [0] 10093" xfId="23703" hidden="1" xr:uid="{00000000-0005-0000-0000-0000B85C0000}"/>
    <cellStyle name="Comma [0] 10094" xfId="24271" hidden="1" xr:uid="{00000000-0005-0000-0000-0000F05E0000}"/>
    <cellStyle name="Comma [0] 10095" xfId="23712" hidden="1" xr:uid="{00000000-0005-0000-0000-0000C15C0000}"/>
    <cellStyle name="Comma [0] 10096" xfId="23733" hidden="1" xr:uid="{00000000-0005-0000-0000-0000D65C0000}"/>
    <cellStyle name="Comma [0] 10097" xfId="24283" hidden="1" xr:uid="{00000000-0005-0000-0000-0000FC5E0000}"/>
    <cellStyle name="Comma [0] 10098" xfId="24285" hidden="1" xr:uid="{00000000-0005-0000-0000-0000FE5E0000}"/>
    <cellStyle name="Comma [0] 10099" xfId="24274" hidden="1" xr:uid="{00000000-0005-0000-0000-0000F35E0000}"/>
    <cellStyle name="Comma [0] 101" xfId="2325" hidden="1" xr:uid="{00000000-0005-0000-0000-000036090000}"/>
    <cellStyle name="Comma [0] 1010" xfId="4081" hidden="1" xr:uid="{00000000-0005-0000-0000-000012100000}"/>
    <cellStyle name="Comma [0] 10100" xfId="24282" hidden="1" xr:uid="{00000000-0005-0000-0000-0000FB5E0000}"/>
    <cellStyle name="Comma [0] 10101" xfId="23716" hidden="1" xr:uid="{00000000-0005-0000-0000-0000C55C0000}"/>
    <cellStyle name="Comma [0] 10102" xfId="24268" hidden="1" xr:uid="{00000000-0005-0000-0000-0000ED5E0000}"/>
    <cellStyle name="Comma [0] 10103" xfId="24301" hidden="1" xr:uid="{00000000-0005-0000-0000-00000E5F0000}"/>
    <cellStyle name="Comma [0] 10104" xfId="24309" hidden="1" xr:uid="{00000000-0005-0000-0000-0000165F0000}"/>
    <cellStyle name="Comma [0] 10105" xfId="24218" hidden="1" xr:uid="{00000000-0005-0000-0000-0000BB5E0000}"/>
    <cellStyle name="Comma [0] 10106" xfId="24297" hidden="1" xr:uid="{00000000-0005-0000-0000-00000A5F0000}"/>
    <cellStyle name="Comma [0] 10107" xfId="24318" hidden="1" xr:uid="{00000000-0005-0000-0000-00001F5F0000}"/>
    <cellStyle name="Comma [0] 10108" xfId="24320" hidden="1" xr:uid="{00000000-0005-0000-0000-0000215F0000}"/>
    <cellStyle name="Comma [0] 10109" xfId="24279" hidden="1" xr:uid="{00000000-0005-0000-0000-0000F85E0000}"/>
    <cellStyle name="Comma [0] 1011" xfId="676" hidden="1" xr:uid="{00000000-0005-0000-0000-0000C5020000}"/>
    <cellStyle name="Comma [0] 10110" xfId="24224" hidden="1" xr:uid="{00000000-0005-0000-0000-0000C15E0000}"/>
    <cellStyle name="Comma [0] 10111" xfId="24277" hidden="1" xr:uid="{00000000-0005-0000-0000-0000F65E0000}"/>
    <cellStyle name="Comma [0] 10112" xfId="24261" hidden="1" xr:uid="{00000000-0005-0000-0000-0000E65E0000}"/>
    <cellStyle name="Comma [0] 10113" xfId="24257" hidden="1" xr:uid="{00000000-0005-0000-0000-0000E25E0000}"/>
    <cellStyle name="Comma [0] 10114" xfId="24328" hidden="1" xr:uid="{00000000-0005-0000-0000-0000295F0000}"/>
    <cellStyle name="Comma [0] 10115" xfId="24200" hidden="1" xr:uid="{00000000-0005-0000-0000-0000A95E0000}"/>
    <cellStyle name="Comma [0] 10116" xfId="23682" hidden="1" xr:uid="{00000000-0005-0000-0000-0000A35C0000}"/>
    <cellStyle name="Comma [0] 10117" xfId="24336" hidden="1" xr:uid="{00000000-0005-0000-0000-0000315F0000}"/>
    <cellStyle name="Comma [0] 10118" xfId="24338" hidden="1" xr:uid="{00000000-0005-0000-0000-0000335F0000}"/>
    <cellStyle name="Comma [0] 10119" xfId="24287" hidden="1" xr:uid="{00000000-0005-0000-0000-0000005F0000}"/>
    <cellStyle name="Comma [0] 1012" xfId="670" hidden="1" xr:uid="{00000000-0005-0000-0000-0000BF020000}"/>
    <cellStyle name="Comma [0] 10120" xfId="24263" hidden="1" xr:uid="{00000000-0005-0000-0000-0000E85E0000}"/>
    <cellStyle name="Comma [0] 10121" xfId="24298" hidden="1" xr:uid="{00000000-0005-0000-0000-00000B5F0000}"/>
    <cellStyle name="Comma [0] 10122" xfId="24230" hidden="1" xr:uid="{00000000-0005-0000-0000-0000C75E0000}"/>
    <cellStyle name="Comma [0] 10123" xfId="24300" hidden="1" xr:uid="{00000000-0005-0000-0000-00000D5F0000}"/>
    <cellStyle name="Comma [0] 10124" xfId="24345" hidden="1" xr:uid="{00000000-0005-0000-0000-00003A5F0000}"/>
    <cellStyle name="Comma [0] 10125" xfId="24288" hidden="1" xr:uid="{00000000-0005-0000-0000-0000015F0000}"/>
    <cellStyle name="Comma [0] 10126" xfId="24245" hidden="1" xr:uid="{00000000-0005-0000-0000-0000D65E0000}"/>
    <cellStyle name="Comma [0] 10127" xfId="24351" hidden="1" xr:uid="{00000000-0005-0000-0000-0000405F0000}"/>
    <cellStyle name="Comma [0] 10128" xfId="24353" hidden="1" xr:uid="{00000000-0005-0000-0000-0000425F0000}"/>
    <cellStyle name="Comma [0] 10129" xfId="24306" hidden="1" xr:uid="{00000000-0005-0000-0000-0000135F0000}"/>
    <cellStyle name="Comma [0] 1013" xfId="4093" hidden="1" xr:uid="{00000000-0005-0000-0000-00001E100000}"/>
    <cellStyle name="Comma [0] 10130" xfId="24312" hidden="1" xr:uid="{00000000-0005-0000-0000-0000195F0000}"/>
    <cellStyle name="Comma [0] 10131" xfId="24199" hidden="1" xr:uid="{00000000-0005-0000-0000-0000A85E0000}"/>
    <cellStyle name="Comma [0] 10132" xfId="24262" hidden="1" xr:uid="{00000000-0005-0000-0000-0000E75E0000}"/>
    <cellStyle name="Comma [0] 10133" xfId="24270" hidden="1" xr:uid="{00000000-0005-0000-0000-0000EF5E0000}"/>
    <cellStyle name="Comma [0] 10134" xfId="24359" hidden="1" xr:uid="{00000000-0005-0000-0000-0000485F0000}"/>
    <cellStyle name="Comma [0] 10135" xfId="24273" hidden="1" xr:uid="{00000000-0005-0000-0000-0000F25E0000}"/>
    <cellStyle name="Comma [0] 10136" xfId="24233" hidden="1" xr:uid="{00000000-0005-0000-0000-0000CA5E0000}"/>
    <cellStyle name="Comma [0] 10137" xfId="24364" hidden="1" xr:uid="{00000000-0005-0000-0000-00004D5F0000}"/>
    <cellStyle name="Comma [0] 10138" xfId="24366" hidden="1" xr:uid="{00000000-0005-0000-0000-00004F5F0000}"/>
    <cellStyle name="Comma [0] 10139" xfId="24325" hidden="1" xr:uid="{00000000-0005-0000-0000-0000265F0000}"/>
    <cellStyle name="Comma [0] 1014" xfId="4095" hidden="1" xr:uid="{00000000-0005-0000-0000-000020100000}"/>
    <cellStyle name="Comma [0] 10140" xfId="24331" hidden="1" xr:uid="{00000000-0005-0000-0000-00002C5F0000}"/>
    <cellStyle name="Comma [0] 10141" xfId="24232" hidden="1" xr:uid="{00000000-0005-0000-0000-0000C95E0000}"/>
    <cellStyle name="Comma [0] 10142" xfId="24313" hidden="1" xr:uid="{00000000-0005-0000-0000-00001A5F0000}"/>
    <cellStyle name="Comma [0] 10143" xfId="24292" hidden="1" xr:uid="{00000000-0005-0000-0000-0000055F0000}"/>
    <cellStyle name="Comma [0] 10144" xfId="24370" hidden="1" xr:uid="{00000000-0005-0000-0000-0000535F0000}"/>
    <cellStyle name="Comma [0] 10145" xfId="24311" hidden="1" xr:uid="{00000000-0005-0000-0000-0000185F0000}"/>
    <cellStyle name="Comma [0] 10146" xfId="24249" hidden="1" xr:uid="{00000000-0005-0000-0000-0000DA5E0000}"/>
    <cellStyle name="Comma [0] 10147" xfId="24377" hidden="1" xr:uid="{00000000-0005-0000-0000-00005A5F0000}"/>
    <cellStyle name="Comma [0] 10148" xfId="24379" hidden="1" xr:uid="{00000000-0005-0000-0000-00005C5F0000}"/>
    <cellStyle name="Comma [0] 10149" xfId="24343" hidden="1" xr:uid="{00000000-0005-0000-0000-0000385F0000}"/>
    <cellStyle name="Comma [0] 1015" xfId="4084" hidden="1" xr:uid="{00000000-0005-0000-0000-000015100000}"/>
    <cellStyle name="Comma [0] 10150" xfId="24348" hidden="1" xr:uid="{00000000-0005-0000-0000-00003D5F0000}"/>
    <cellStyle name="Comma [0] 10151" xfId="23713" hidden="1" xr:uid="{00000000-0005-0000-0000-0000C25C0000}"/>
    <cellStyle name="Comma [0] 10152" xfId="24332" hidden="1" xr:uid="{00000000-0005-0000-0000-00002D5F0000}"/>
    <cellStyle name="Comma [0] 10153" xfId="24237" hidden="1" xr:uid="{00000000-0005-0000-0000-0000CE5E0000}"/>
    <cellStyle name="Comma [0] 10154" xfId="24383" hidden="1" xr:uid="{00000000-0005-0000-0000-0000605F0000}"/>
    <cellStyle name="Comma [0] 10155" xfId="24330" hidden="1" xr:uid="{00000000-0005-0000-0000-00002B5F0000}"/>
    <cellStyle name="Comma [0] 10156" xfId="24269" hidden="1" xr:uid="{00000000-0005-0000-0000-0000EE5E0000}"/>
    <cellStyle name="Comma [0] 10157" xfId="24387" hidden="1" xr:uid="{00000000-0005-0000-0000-0000645F0000}"/>
    <cellStyle name="Comma [0] 10158" xfId="24389" hidden="1" xr:uid="{00000000-0005-0000-0000-0000665F0000}"/>
    <cellStyle name="Comma [0] 10159" xfId="24357" hidden="1" xr:uid="{00000000-0005-0000-0000-0000465F0000}"/>
    <cellStyle name="Comma [0] 1016" xfId="4092" hidden="1" xr:uid="{00000000-0005-0000-0000-00001D100000}"/>
    <cellStyle name="Comma [0] 10160" xfId="24361" hidden="1" xr:uid="{00000000-0005-0000-0000-00004A5F0000}"/>
    <cellStyle name="Comma [0] 10161" xfId="24251" hidden="1" xr:uid="{00000000-0005-0000-0000-0000DC5E0000}"/>
    <cellStyle name="Comma [0] 10162" xfId="24349" hidden="1" xr:uid="{00000000-0005-0000-0000-00003E5F0000}"/>
    <cellStyle name="Comma [0] 10163" xfId="24241" hidden="1" xr:uid="{00000000-0005-0000-0000-0000D25E0000}"/>
    <cellStyle name="Comma [0] 10164" xfId="24393" hidden="1" xr:uid="{00000000-0005-0000-0000-00006A5F0000}"/>
    <cellStyle name="Comma [0] 10165" xfId="24347" hidden="1" xr:uid="{00000000-0005-0000-0000-00003C5F0000}"/>
    <cellStyle name="Comma [0] 10166" xfId="24316" hidden="1" xr:uid="{00000000-0005-0000-0000-00001D5F0000}"/>
    <cellStyle name="Comma [0] 10167" xfId="24397" hidden="1" xr:uid="{00000000-0005-0000-0000-00006E5F0000}"/>
    <cellStyle name="Comma [0] 10168" xfId="24399" hidden="1" xr:uid="{00000000-0005-0000-0000-0000705F0000}"/>
    <cellStyle name="Comma [0] 10169" xfId="24385" hidden="1" xr:uid="{00000000-0005-0000-0000-0000625F0000}"/>
    <cellStyle name="Comma [0] 1017" xfId="672" hidden="1" xr:uid="{00000000-0005-0000-0000-0000C1020000}"/>
    <cellStyle name="Comma [0] 10170" xfId="24372" hidden="1" xr:uid="{00000000-0005-0000-0000-0000555F0000}"/>
    <cellStyle name="Comma [0] 10171" xfId="24396" hidden="1" xr:uid="{00000000-0005-0000-0000-00006D5F0000}"/>
    <cellStyle name="Comma [0] 10172" xfId="24362" hidden="1" xr:uid="{00000000-0005-0000-0000-00004B5F0000}"/>
    <cellStyle name="Comma [0] 10173" xfId="24334" hidden="1" xr:uid="{00000000-0005-0000-0000-00002F5F0000}"/>
    <cellStyle name="Comma [0] 10174" xfId="24401" hidden="1" xr:uid="{00000000-0005-0000-0000-0000725F0000}"/>
    <cellStyle name="Comma [0] 10175" xfId="24358" hidden="1" xr:uid="{00000000-0005-0000-0000-0000475F0000}"/>
    <cellStyle name="Comma [0] 10176" xfId="24392" hidden="1" xr:uid="{00000000-0005-0000-0000-0000695F0000}"/>
    <cellStyle name="Comma [0] 10177" xfId="24405" hidden="1" xr:uid="{00000000-0005-0000-0000-0000765F0000}"/>
    <cellStyle name="Comma [0] 10178" xfId="24407" hidden="1" xr:uid="{00000000-0005-0000-0000-0000785F0000}"/>
    <cellStyle name="Comma [0] 10179" xfId="24275" hidden="1" xr:uid="{00000000-0005-0000-0000-0000F45E0000}"/>
    <cellStyle name="Comma [0] 1018" xfId="4078" hidden="1" xr:uid="{00000000-0005-0000-0000-00000F100000}"/>
    <cellStyle name="Comma [0] 10180" xfId="24395" hidden="1" xr:uid="{00000000-0005-0000-0000-00006C5F0000}"/>
    <cellStyle name="Comma [0] 10181" xfId="24335" hidden="1" xr:uid="{00000000-0005-0000-0000-0000305F0000}"/>
    <cellStyle name="Comma [0] 10182" xfId="24369" hidden="1" xr:uid="{00000000-0005-0000-0000-0000525F0000}"/>
    <cellStyle name="Comma [0] 10183" xfId="24382" hidden="1" xr:uid="{00000000-0005-0000-0000-00005F5F0000}"/>
    <cellStyle name="Comma [0] 10184" xfId="24410" hidden="1" xr:uid="{00000000-0005-0000-0000-00007B5F0000}"/>
    <cellStyle name="Comma [0] 10185" xfId="24373" hidden="1" xr:uid="{00000000-0005-0000-0000-0000565F0000}"/>
    <cellStyle name="Comma [0] 10186" xfId="24333" hidden="1" xr:uid="{00000000-0005-0000-0000-00002E5F0000}"/>
    <cellStyle name="Comma [0] 10187" xfId="24412" hidden="1" xr:uid="{00000000-0005-0000-0000-00007D5F0000}"/>
    <cellStyle name="Comma [0] 10188" xfId="24414" hidden="1" xr:uid="{00000000-0005-0000-0000-00007F5F0000}"/>
    <cellStyle name="Comma [0] 10189" xfId="23767" hidden="1" xr:uid="{00000000-0005-0000-0000-0000F85C0000}"/>
    <cellStyle name="Comma [0] 1019" xfId="4111" hidden="1" xr:uid="{00000000-0005-0000-0000-000030100000}"/>
    <cellStyle name="Comma [0] 10190" xfId="23723" hidden="1" xr:uid="{00000000-0005-0000-0000-0000CC5C0000}"/>
    <cellStyle name="Comma [0] 10191" xfId="24420" hidden="1" xr:uid="{00000000-0005-0000-0000-0000855F0000}"/>
    <cellStyle name="Comma [0] 10192" xfId="24426" hidden="1" xr:uid="{00000000-0005-0000-0000-00008B5F0000}"/>
    <cellStyle name="Comma [0] 10193" xfId="24428" hidden="1" xr:uid="{00000000-0005-0000-0000-00008D5F0000}"/>
    <cellStyle name="Comma [0] 10194" xfId="24419" hidden="1" xr:uid="{00000000-0005-0000-0000-0000845F0000}"/>
    <cellStyle name="Comma [0] 10195" xfId="24424" hidden="1" xr:uid="{00000000-0005-0000-0000-0000895F0000}"/>
    <cellStyle name="Comma [0] 10196" xfId="24430" hidden="1" xr:uid="{00000000-0005-0000-0000-00008F5F0000}"/>
    <cellStyle name="Comma [0] 10197" xfId="24432" hidden="1" xr:uid="{00000000-0005-0000-0000-0000915F0000}"/>
    <cellStyle name="Comma [0] 10198" xfId="23724" hidden="1" xr:uid="{00000000-0005-0000-0000-0000CD5C0000}"/>
    <cellStyle name="Comma [0] 10199" xfId="23702" hidden="1" xr:uid="{00000000-0005-0000-0000-0000B75C0000}"/>
    <cellStyle name="Comma [0] 102" xfId="2331" hidden="1" xr:uid="{00000000-0005-0000-0000-00003C090000}"/>
    <cellStyle name="Comma [0] 1020" xfId="4119" hidden="1" xr:uid="{00000000-0005-0000-0000-000038100000}"/>
    <cellStyle name="Comma [0] 10200" xfId="24443" hidden="1" xr:uid="{00000000-0005-0000-0000-00009C5F0000}"/>
    <cellStyle name="Comma [0] 10201" xfId="24452" hidden="1" xr:uid="{00000000-0005-0000-0000-0000A55F0000}"/>
    <cellStyle name="Comma [0] 10202" xfId="24463" hidden="1" xr:uid="{00000000-0005-0000-0000-0000B05F0000}"/>
    <cellStyle name="Comma [0] 10203" xfId="24469" hidden="1" xr:uid="{00000000-0005-0000-0000-0000B65F0000}"/>
    <cellStyle name="Comma [0] 10204" xfId="24451" hidden="1" xr:uid="{00000000-0005-0000-0000-0000A45F0000}"/>
    <cellStyle name="Comma [0] 10205" xfId="24461" hidden="1" xr:uid="{00000000-0005-0000-0000-0000AE5F0000}"/>
    <cellStyle name="Comma [0] 10206" xfId="24481" hidden="1" xr:uid="{00000000-0005-0000-0000-0000C25F0000}"/>
    <cellStyle name="Comma [0] 10207" xfId="24483" hidden="1" xr:uid="{00000000-0005-0000-0000-0000C45F0000}"/>
    <cellStyle name="Comma [0] 10208" xfId="24434" hidden="1" xr:uid="{00000000-0005-0000-0000-0000935F0000}"/>
    <cellStyle name="Comma [0] 10209" xfId="23690" hidden="1" xr:uid="{00000000-0005-0000-0000-0000AB5C0000}"/>
    <cellStyle name="Comma [0] 1021" xfId="4028" hidden="1" xr:uid="{00000000-0005-0000-0000-0000DD0F0000}"/>
    <cellStyle name="Comma [0] 10210" xfId="24437" hidden="1" xr:uid="{00000000-0005-0000-0000-0000965F0000}"/>
    <cellStyle name="Comma [0] 10211" xfId="23701" hidden="1" xr:uid="{00000000-0005-0000-0000-0000B65C0000}"/>
    <cellStyle name="Comma [0] 10212" xfId="23700" hidden="1" xr:uid="{00000000-0005-0000-0000-0000B55C0000}"/>
    <cellStyle name="Comma [0] 10213" xfId="24488" hidden="1" xr:uid="{00000000-0005-0000-0000-0000C95F0000}"/>
    <cellStyle name="Comma [0] 10214" xfId="23776" hidden="1" xr:uid="{00000000-0005-0000-0000-0000015D0000}"/>
    <cellStyle name="Comma [0] 10215" xfId="23977" hidden="1" xr:uid="{00000000-0005-0000-0000-0000CA5D0000}"/>
    <cellStyle name="Comma [0] 10216" xfId="24500" hidden="1" xr:uid="{00000000-0005-0000-0000-0000D55F0000}"/>
    <cellStyle name="Comma [0] 10217" xfId="24502" hidden="1" xr:uid="{00000000-0005-0000-0000-0000D75F0000}"/>
    <cellStyle name="Comma [0] 10218" xfId="24491" hidden="1" xr:uid="{00000000-0005-0000-0000-0000CC5F0000}"/>
    <cellStyle name="Comma [0] 10219" xfId="24499" hidden="1" xr:uid="{00000000-0005-0000-0000-0000D45F0000}"/>
    <cellStyle name="Comma [0] 1022" xfId="4107" hidden="1" xr:uid="{00000000-0005-0000-0000-00002C100000}"/>
    <cellStyle name="Comma [0] 10220" xfId="23986" hidden="1" xr:uid="{00000000-0005-0000-0000-0000D35D0000}"/>
    <cellStyle name="Comma [0] 10221" xfId="24485" hidden="1" xr:uid="{00000000-0005-0000-0000-0000C65F0000}"/>
    <cellStyle name="Comma [0] 10222" xfId="24518" hidden="1" xr:uid="{00000000-0005-0000-0000-0000E75F0000}"/>
    <cellStyle name="Comma [0] 10223" xfId="24526" hidden="1" xr:uid="{00000000-0005-0000-0000-0000EF5F0000}"/>
    <cellStyle name="Comma [0] 10224" xfId="24435" hidden="1" xr:uid="{00000000-0005-0000-0000-0000945F0000}"/>
    <cellStyle name="Comma [0] 10225" xfId="24514" hidden="1" xr:uid="{00000000-0005-0000-0000-0000E35F0000}"/>
    <cellStyle name="Comma [0] 10226" xfId="24535" hidden="1" xr:uid="{00000000-0005-0000-0000-0000F85F0000}"/>
    <cellStyle name="Comma [0] 10227" xfId="24537" hidden="1" xr:uid="{00000000-0005-0000-0000-0000FA5F0000}"/>
    <cellStyle name="Comma [0] 10228" xfId="24496" hidden="1" xr:uid="{00000000-0005-0000-0000-0000D15F0000}"/>
    <cellStyle name="Comma [0] 10229" xfId="24441" hidden="1" xr:uid="{00000000-0005-0000-0000-00009A5F0000}"/>
    <cellStyle name="Comma [0] 1023" xfId="4128" hidden="1" xr:uid="{00000000-0005-0000-0000-000041100000}"/>
    <cellStyle name="Comma [0] 10230" xfId="24494" hidden="1" xr:uid="{00000000-0005-0000-0000-0000CF5F0000}"/>
    <cellStyle name="Comma [0] 10231" xfId="24478" hidden="1" xr:uid="{00000000-0005-0000-0000-0000BF5F0000}"/>
    <cellStyle name="Comma [0] 10232" xfId="24474" hidden="1" xr:uid="{00000000-0005-0000-0000-0000BB5F0000}"/>
    <cellStyle name="Comma [0] 10233" xfId="24545" hidden="1" xr:uid="{00000000-0005-0000-0000-000002600000}"/>
    <cellStyle name="Comma [0] 10234" xfId="24417" hidden="1" xr:uid="{00000000-0005-0000-0000-0000825F0000}"/>
    <cellStyle name="Comma [0] 10235" xfId="23725" hidden="1" xr:uid="{00000000-0005-0000-0000-0000CE5C0000}"/>
    <cellStyle name="Comma [0] 10236" xfId="24553" hidden="1" xr:uid="{00000000-0005-0000-0000-00000A600000}"/>
    <cellStyle name="Comma [0] 10237" xfId="24555" hidden="1" xr:uid="{00000000-0005-0000-0000-00000C600000}"/>
    <cellStyle name="Comma [0] 10238" xfId="24504" hidden="1" xr:uid="{00000000-0005-0000-0000-0000D95F0000}"/>
    <cellStyle name="Comma [0] 10239" xfId="24480" hidden="1" xr:uid="{00000000-0005-0000-0000-0000C15F0000}"/>
    <cellStyle name="Comma [0] 1024" xfId="4130" hidden="1" xr:uid="{00000000-0005-0000-0000-000043100000}"/>
    <cellStyle name="Comma [0] 10240" xfId="24515" hidden="1" xr:uid="{00000000-0005-0000-0000-0000E45F0000}"/>
    <cellStyle name="Comma [0] 10241" xfId="24447" hidden="1" xr:uid="{00000000-0005-0000-0000-0000A05F0000}"/>
    <cellStyle name="Comma [0] 10242" xfId="24517" hidden="1" xr:uid="{00000000-0005-0000-0000-0000E65F0000}"/>
    <cellStyle name="Comma [0] 10243" xfId="24562" hidden="1" xr:uid="{00000000-0005-0000-0000-000013600000}"/>
    <cellStyle name="Comma [0] 10244" xfId="24505" hidden="1" xr:uid="{00000000-0005-0000-0000-0000DA5F0000}"/>
    <cellStyle name="Comma [0] 10245" xfId="24462" hidden="1" xr:uid="{00000000-0005-0000-0000-0000AF5F0000}"/>
    <cellStyle name="Comma [0] 10246" xfId="24568" hidden="1" xr:uid="{00000000-0005-0000-0000-000019600000}"/>
    <cellStyle name="Comma [0] 10247" xfId="24570" hidden="1" xr:uid="{00000000-0005-0000-0000-00001B600000}"/>
    <cellStyle name="Comma [0] 10248" xfId="24523" hidden="1" xr:uid="{00000000-0005-0000-0000-0000EC5F0000}"/>
    <cellStyle name="Comma [0] 10249" xfId="24529" hidden="1" xr:uid="{00000000-0005-0000-0000-0000F25F0000}"/>
    <cellStyle name="Comma [0] 1025" xfId="4089" hidden="1" xr:uid="{00000000-0005-0000-0000-00001A100000}"/>
    <cellStyle name="Comma [0] 10250" xfId="24416" hidden="1" xr:uid="{00000000-0005-0000-0000-0000815F0000}"/>
    <cellStyle name="Comma [0] 10251" xfId="24479" hidden="1" xr:uid="{00000000-0005-0000-0000-0000C05F0000}"/>
    <cellStyle name="Comma [0] 10252" xfId="24487" hidden="1" xr:uid="{00000000-0005-0000-0000-0000C85F0000}"/>
    <cellStyle name="Comma [0] 10253" xfId="24576" hidden="1" xr:uid="{00000000-0005-0000-0000-000021600000}"/>
    <cellStyle name="Comma [0] 10254" xfId="24490" hidden="1" xr:uid="{00000000-0005-0000-0000-0000CB5F0000}"/>
    <cellStyle name="Comma [0] 10255" xfId="24450" hidden="1" xr:uid="{00000000-0005-0000-0000-0000A35F0000}"/>
    <cellStyle name="Comma [0] 10256" xfId="24581" hidden="1" xr:uid="{00000000-0005-0000-0000-000026600000}"/>
    <cellStyle name="Comma [0] 10257" xfId="24583" hidden="1" xr:uid="{00000000-0005-0000-0000-000028600000}"/>
    <cellStyle name="Comma [0] 10258" xfId="24542" hidden="1" xr:uid="{00000000-0005-0000-0000-0000FF5F0000}"/>
    <cellStyle name="Comma [0] 10259" xfId="24548" hidden="1" xr:uid="{00000000-0005-0000-0000-000005600000}"/>
    <cellStyle name="Comma [0] 1026" xfId="4034" hidden="1" xr:uid="{00000000-0005-0000-0000-0000E30F0000}"/>
    <cellStyle name="Comma [0] 10260" xfId="24449" hidden="1" xr:uid="{00000000-0005-0000-0000-0000A25F0000}"/>
    <cellStyle name="Comma [0] 10261" xfId="24530" hidden="1" xr:uid="{00000000-0005-0000-0000-0000F35F0000}"/>
    <cellStyle name="Comma [0] 10262" xfId="24509" hidden="1" xr:uid="{00000000-0005-0000-0000-0000DE5F0000}"/>
    <cellStyle name="Comma [0] 10263" xfId="24587" hidden="1" xr:uid="{00000000-0005-0000-0000-00002C600000}"/>
    <cellStyle name="Comma [0] 10264" xfId="24528" hidden="1" xr:uid="{00000000-0005-0000-0000-0000F15F0000}"/>
    <cellStyle name="Comma [0] 10265" xfId="24466" hidden="1" xr:uid="{00000000-0005-0000-0000-0000B35F0000}"/>
    <cellStyle name="Comma [0] 10266" xfId="24594" hidden="1" xr:uid="{00000000-0005-0000-0000-000033600000}"/>
    <cellStyle name="Comma [0] 10267" xfId="24596" hidden="1" xr:uid="{00000000-0005-0000-0000-000035600000}"/>
    <cellStyle name="Comma [0] 10268" xfId="24560" hidden="1" xr:uid="{00000000-0005-0000-0000-000011600000}"/>
    <cellStyle name="Comma [0] 10269" xfId="24565" hidden="1" xr:uid="{00000000-0005-0000-0000-000016600000}"/>
    <cellStyle name="Comma [0] 1027" xfId="4087" hidden="1" xr:uid="{00000000-0005-0000-0000-000018100000}"/>
    <cellStyle name="Comma [0] 10270" xfId="23995" hidden="1" xr:uid="{00000000-0005-0000-0000-0000DC5D0000}"/>
    <cellStyle name="Comma [0] 10271" xfId="24549" hidden="1" xr:uid="{00000000-0005-0000-0000-000006600000}"/>
    <cellStyle name="Comma [0] 10272" xfId="24454" hidden="1" xr:uid="{00000000-0005-0000-0000-0000A75F0000}"/>
    <cellStyle name="Comma [0] 10273" xfId="24600" hidden="1" xr:uid="{00000000-0005-0000-0000-000039600000}"/>
    <cellStyle name="Comma [0] 10274" xfId="24547" hidden="1" xr:uid="{00000000-0005-0000-0000-000004600000}"/>
    <cellStyle name="Comma [0] 10275" xfId="24486" hidden="1" xr:uid="{00000000-0005-0000-0000-0000C75F0000}"/>
    <cellStyle name="Comma [0] 10276" xfId="24604" hidden="1" xr:uid="{00000000-0005-0000-0000-00003D600000}"/>
    <cellStyle name="Comma [0] 10277" xfId="24606" hidden="1" xr:uid="{00000000-0005-0000-0000-00003F600000}"/>
    <cellStyle name="Comma [0] 10278" xfId="24574" hidden="1" xr:uid="{00000000-0005-0000-0000-00001F600000}"/>
    <cellStyle name="Comma [0] 10279" xfId="24578" hidden="1" xr:uid="{00000000-0005-0000-0000-000023600000}"/>
    <cellStyle name="Comma [0] 1028" xfId="4071" hidden="1" xr:uid="{00000000-0005-0000-0000-000008100000}"/>
    <cellStyle name="Comma [0] 10280" xfId="24468" hidden="1" xr:uid="{00000000-0005-0000-0000-0000B55F0000}"/>
    <cellStyle name="Comma [0] 10281" xfId="24566" hidden="1" xr:uid="{00000000-0005-0000-0000-000017600000}"/>
    <cellStyle name="Comma [0] 10282" xfId="24458" hidden="1" xr:uid="{00000000-0005-0000-0000-0000AB5F0000}"/>
    <cellStyle name="Comma [0] 10283" xfId="24610" hidden="1" xr:uid="{00000000-0005-0000-0000-000043600000}"/>
    <cellStyle name="Comma [0] 10284" xfId="24564" hidden="1" xr:uid="{00000000-0005-0000-0000-000015600000}"/>
    <cellStyle name="Comma [0] 10285" xfId="24533" hidden="1" xr:uid="{00000000-0005-0000-0000-0000F65F0000}"/>
    <cellStyle name="Comma [0] 10286" xfId="24614" hidden="1" xr:uid="{00000000-0005-0000-0000-000047600000}"/>
    <cellStyle name="Comma [0] 10287" xfId="24616" hidden="1" xr:uid="{00000000-0005-0000-0000-000049600000}"/>
    <cellStyle name="Comma [0] 10288" xfId="24602" hidden="1" xr:uid="{00000000-0005-0000-0000-00003B600000}"/>
    <cellStyle name="Comma [0] 10289" xfId="24589" hidden="1" xr:uid="{00000000-0005-0000-0000-00002E600000}"/>
    <cellStyle name="Comma [0] 1029" xfId="4067" hidden="1" xr:uid="{00000000-0005-0000-0000-000004100000}"/>
    <cellStyle name="Comma [0] 10290" xfId="24613" hidden="1" xr:uid="{00000000-0005-0000-0000-000046600000}"/>
    <cellStyle name="Comma [0] 10291" xfId="24579" hidden="1" xr:uid="{00000000-0005-0000-0000-000024600000}"/>
    <cellStyle name="Comma [0] 10292" xfId="24551" hidden="1" xr:uid="{00000000-0005-0000-0000-000008600000}"/>
    <cellStyle name="Comma [0] 10293" xfId="24618" hidden="1" xr:uid="{00000000-0005-0000-0000-00004B600000}"/>
    <cellStyle name="Comma [0] 10294" xfId="24575" hidden="1" xr:uid="{00000000-0005-0000-0000-000020600000}"/>
    <cellStyle name="Comma [0] 10295" xfId="24609" hidden="1" xr:uid="{00000000-0005-0000-0000-000042600000}"/>
    <cellStyle name="Comma [0] 10296" xfId="24622" hidden="1" xr:uid="{00000000-0005-0000-0000-00004F600000}"/>
    <cellStyle name="Comma [0] 10297" xfId="24624" hidden="1" xr:uid="{00000000-0005-0000-0000-000051600000}"/>
    <cellStyle name="Comma [0] 10298" xfId="24492" hidden="1" xr:uid="{00000000-0005-0000-0000-0000CD5F0000}"/>
    <cellStyle name="Comma [0] 10299" xfId="24612" hidden="1" xr:uid="{00000000-0005-0000-0000-000045600000}"/>
    <cellStyle name="Comma [0] 103" xfId="2232" hidden="1" xr:uid="{00000000-0005-0000-0000-0000D9080000}"/>
    <cellStyle name="Comma [0] 1030" xfId="4138" hidden="1" xr:uid="{00000000-0005-0000-0000-00004B100000}"/>
    <cellStyle name="Comma [0] 10300" xfId="24552" hidden="1" xr:uid="{00000000-0005-0000-0000-000009600000}"/>
    <cellStyle name="Comma [0] 10301" xfId="24586" hidden="1" xr:uid="{00000000-0005-0000-0000-00002B600000}"/>
    <cellStyle name="Comma [0] 10302" xfId="24599" hidden="1" xr:uid="{00000000-0005-0000-0000-000038600000}"/>
    <cellStyle name="Comma [0] 10303" xfId="24627" hidden="1" xr:uid="{00000000-0005-0000-0000-000054600000}"/>
    <cellStyle name="Comma [0] 10304" xfId="24590" hidden="1" xr:uid="{00000000-0005-0000-0000-00002F600000}"/>
    <cellStyle name="Comma [0] 10305" xfId="24550" hidden="1" xr:uid="{00000000-0005-0000-0000-000007600000}"/>
    <cellStyle name="Comma [0] 10306" xfId="24629" hidden="1" xr:uid="{00000000-0005-0000-0000-000056600000}"/>
    <cellStyle name="Comma [0] 10307" xfId="24631" hidden="1" xr:uid="{00000000-0005-0000-0000-000058600000}"/>
    <cellStyle name="Comma [0] 10308" xfId="24633" hidden="1" xr:uid="{00000000-0005-0000-0000-00005A600000}"/>
    <cellStyle name="Comma [0] 10309" xfId="24636" hidden="1" xr:uid="{00000000-0005-0000-0000-00005D600000}"/>
    <cellStyle name="Comma [0] 1031" xfId="664" hidden="1" xr:uid="{00000000-0005-0000-0000-0000B9020000}"/>
    <cellStyle name="Comma [0] 10310" xfId="24638" hidden="1" xr:uid="{00000000-0005-0000-0000-00005F600000}"/>
    <cellStyle name="Comma [0] 10311" xfId="24656" hidden="1" xr:uid="{00000000-0005-0000-0000-000071600000}"/>
    <cellStyle name="Comma [0] 10312" xfId="24663" hidden="1" xr:uid="{00000000-0005-0000-0000-000078600000}"/>
    <cellStyle name="Comma [0] 10313" xfId="24669" hidden="1" xr:uid="{00000000-0005-0000-0000-00007E600000}"/>
    <cellStyle name="Comma [0] 10314" xfId="24671" hidden="1" xr:uid="{00000000-0005-0000-0000-000080600000}"/>
    <cellStyle name="Comma [0] 10315" xfId="24662" hidden="1" xr:uid="{00000000-0005-0000-0000-000077600000}"/>
    <cellStyle name="Comma [0] 10316" xfId="24667" hidden="1" xr:uid="{00000000-0005-0000-0000-00007C600000}"/>
    <cellStyle name="Comma [0] 10317" xfId="24673" hidden="1" xr:uid="{00000000-0005-0000-0000-000082600000}"/>
    <cellStyle name="Comma [0] 10318" xfId="24675" hidden="1" xr:uid="{00000000-0005-0000-0000-000084600000}"/>
    <cellStyle name="Comma [0] 10319" xfId="24653" hidden="1" xr:uid="{00000000-0005-0000-0000-00006E600000}"/>
    <cellStyle name="Comma [0] 1032" xfId="704" hidden="1" xr:uid="{00000000-0005-0000-0000-0000E1020000}"/>
    <cellStyle name="Comma [0] 10320" xfId="24642" hidden="1" xr:uid="{00000000-0005-0000-0000-000063600000}"/>
    <cellStyle name="Comma [0] 10321" xfId="24686" hidden="1" xr:uid="{00000000-0005-0000-0000-00008F600000}"/>
    <cellStyle name="Comma [0] 10322" xfId="24695" hidden="1" xr:uid="{00000000-0005-0000-0000-000098600000}"/>
    <cellStyle name="Comma [0] 10323" xfId="24706" hidden="1" xr:uid="{00000000-0005-0000-0000-0000A3600000}"/>
    <cellStyle name="Comma [0] 10324" xfId="24712" hidden="1" xr:uid="{00000000-0005-0000-0000-0000A9600000}"/>
    <cellStyle name="Comma [0] 10325" xfId="24694" hidden="1" xr:uid="{00000000-0005-0000-0000-000097600000}"/>
    <cellStyle name="Comma [0] 10326" xfId="24704" hidden="1" xr:uid="{00000000-0005-0000-0000-0000A1600000}"/>
    <cellStyle name="Comma [0] 10327" xfId="24724" hidden="1" xr:uid="{00000000-0005-0000-0000-0000B5600000}"/>
    <cellStyle name="Comma [0] 10328" xfId="24726" hidden="1" xr:uid="{00000000-0005-0000-0000-0000B7600000}"/>
    <cellStyle name="Comma [0] 10329" xfId="24677" hidden="1" xr:uid="{00000000-0005-0000-0000-000086600000}"/>
    <cellStyle name="Comma [0] 1033" xfId="4146" hidden="1" xr:uid="{00000000-0005-0000-0000-000053100000}"/>
    <cellStyle name="Comma [0] 10330" xfId="24645" hidden="1" xr:uid="{00000000-0005-0000-0000-000066600000}"/>
    <cellStyle name="Comma [0] 10331" xfId="24680" hidden="1" xr:uid="{00000000-0005-0000-0000-000089600000}"/>
    <cellStyle name="Comma [0] 10332" xfId="24650" hidden="1" xr:uid="{00000000-0005-0000-0000-00006B600000}"/>
    <cellStyle name="Comma [0] 10333" xfId="24652" hidden="1" xr:uid="{00000000-0005-0000-0000-00006D600000}"/>
    <cellStyle name="Comma [0] 10334" xfId="24731" hidden="1" xr:uid="{00000000-0005-0000-0000-0000BC600000}"/>
    <cellStyle name="Comma [0] 10335" xfId="24641" hidden="1" xr:uid="{00000000-0005-0000-0000-000062600000}"/>
    <cellStyle name="Comma [0] 10336" xfId="24649" hidden="1" xr:uid="{00000000-0005-0000-0000-00006A600000}"/>
    <cellStyle name="Comma [0] 10337" xfId="24743" hidden="1" xr:uid="{00000000-0005-0000-0000-0000C8600000}"/>
    <cellStyle name="Comma [0] 10338" xfId="24745" hidden="1" xr:uid="{00000000-0005-0000-0000-0000CA600000}"/>
    <cellStyle name="Comma [0] 10339" xfId="24734" hidden="1" xr:uid="{00000000-0005-0000-0000-0000BF600000}"/>
    <cellStyle name="Comma [0] 1034" xfId="4148" hidden="1" xr:uid="{00000000-0005-0000-0000-000055100000}"/>
    <cellStyle name="Comma [0] 10340" xfId="24742" hidden="1" xr:uid="{00000000-0005-0000-0000-0000C7600000}"/>
    <cellStyle name="Comma [0] 10341" xfId="24647" hidden="1" xr:uid="{00000000-0005-0000-0000-000068600000}"/>
    <cellStyle name="Comma [0] 10342" xfId="24728" hidden="1" xr:uid="{00000000-0005-0000-0000-0000B9600000}"/>
    <cellStyle name="Comma [0] 10343" xfId="24761" hidden="1" xr:uid="{00000000-0005-0000-0000-0000DA600000}"/>
    <cellStyle name="Comma [0] 10344" xfId="24769" hidden="1" xr:uid="{00000000-0005-0000-0000-0000E2600000}"/>
    <cellStyle name="Comma [0] 10345" xfId="24678" hidden="1" xr:uid="{00000000-0005-0000-0000-000087600000}"/>
    <cellStyle name="Comma [0] 10346" xfId="24757" hidden="1" xr:uid="{00000000-0005-0000-0000-0000D6600000}"/>
    <cellStyle name="Comma [0] 10347" xfId="24778" hidden="1" xr:uid="{00000000-0005-0000-0000-0000EB600000}"/>
    <cellStyle name="Comma [0] 10348" xfId="24780" hidden="1" xr:uid="{00000000-0005-0000-0000-0000ED600000}"/>
    <cellStyle name="Comma [0] 10349" xfId="24739" hidden="1" xr:uid="{00000000-0005-0000-0000-0000C4600000}"/>
    <cellStyle name="Comma [0] 1035" xfId="4097" hidden="1" xr:uid="{00000000-0005-0000-0000-000022100000}"/>
    <cellStyle name="Comma [0] 10350" xfId="24684" hidden="1" xr:uid="{00000000-0005-0000-0000-00008D600000}"/>
    <cellStyle name="Comma [0] 10351" xfId="24737" hidden="1" xr:uid="{00000000-0005-0000-0000-0000C2600000}"/>
    <cellStyle name="Comma [0] 10352" xfId="24721" hidden="1" xr:uid="{00000000-0005-0000-0000-0000B2600000}"/>
    <cellStyle name="Comma [0] 10353" xfId="24717" hidden="1" xr:uid="{00000000-0005-0000-0000-0000AE600000}"/>
    <cellStyle name="Comma [0] 10354" xfId="24788" hidden="1" xr:uid="{00000000-0005-0000-0000-0000F5600000}"/>
    <cellStyle name="Comma [0] 10355" xfId="24660" hidden="1" xr:uid="{00000000-0005-0000-0000-000075600000}"/>
    <cellStyle name="Comma [0] 10356" xfId="24654" hidden="1" xr:uid="{00000000-0005-0000-0000-00006F600000}"/>
    <cellStyle name="Comma [0] 10357" xfId="24796" hidden="1" xr:uid="{00000000-0005-0000-0000-0000FD600000}"/>
    <cellStyle name="Comma [0] 10358" xfId="24798" hidden="1" xr:uid="{00000000-0005-0000-0000-0000FF600000}"/>
    <cellStyle name="Comma [0] 10359" xfId="24747" hidden="1" xr:uid="{00000000-0005-0000-0000-0000CC600000}"/>
    <cellStyle name="Comma [0] 1036" xfId="4073" hidden="1" xr:uid="{00000000-0005-0000-0000-00000A100000}"/>
    <cellStyle name="Comma [0] 10360" xfId="24723" hidden="1" xr:uid="{00000000-0005-0000-0000-0000B4600000}"/>
    <cellStyle name="Comma [0] 10361" xfId="24758" hidden="1" xr:uid="{00000000-0005-0000-0000-0000D7600000}"/>
    <cellStyle name="Comma [0] 10362" xfId="24690" hidden="1" xr:uid="{00000000-0005-0000-0000-000093600000}"/>
    <cellStyle name="Comma [0] 10363" xfId="24760" hidden="1" xr:uid="{00000000-0005-0000-0000-0000D9600000}"/>
    <cellStyle name="Comma [0] 10364" xfId="24805" hidden="1" xr:uid="{00000000-0005-0000-0000-000006610000}"/>
    <cellStyle name="Comma [0] 10365" xfId="24748" hidden="1" xr:uid="{00000000-0005-0000-0000-0000CD600000}"/>
    <cellStyle name="Comma [0] 10366" xfId="24705" hidden="1" xr:uid="{00000000-0005-0000-0000-0000A2600000}"/>
    <cellStyle name="Comma [0] 10367" xfId="24811" hidden="1" xr:uid="{00000000-0005-0000-0000-00000C610000}"/>
    <cellStyle name="Comma [0] 10368" xfId="24813" hidden="1" xr:uid="{00000000-0005-0000-0000-00000E610000}"/>
    <cellStyle name="Comma [0] 10369" xfId="24766" hidden="1" xr:uid="{00000000-0005-0000-0000-0000DF600000}"/>
    <cellStyle name="Comma [0] 1037" xfId="4108" hidden="1" xr:uid="{00000000-0005-0000-0000-00002D100000}"/>
    <cellStyle name="Comma [0] 10370" xfId="24772" hidden="1" xr:uid="{00000000-0005-0000-0000-0000E5600000}"/>
    <cellStyle name="Comma [0] 10371" xfId="24659" hidden="1" xr:uid="{00000000-0005-0000-0000-000074600000}"/>
    <cellStyle name="Comma [0] 10372" xfId="24722" hidden="1" xr:uid="{00000000-0005-0000-0000-0000B3600000}"/>
    <cellStyle name="Comma [0] 10373" xfId="24730" hidden="1" xr:uid="{00000000-0005-0000-0000-0000BB600000}"/>
    <cellStyle name="Comma [0] 10374" xfId="24819" hidden="1" xr:uid="{00000000-0005-0000-0000-000014610000}"/>
    <cellStyle name="Comma [0] 10375" xfId="24733" hidden="1" xr:uid="{00000000-0005-0000-0000-0000BE600000}"/>
    <cellStyle name="Comma [0] 10376" xfId="24693" hidden="1" xr:uid="{00000000-0005-0000-0000-000096600000}"/>
    <cellStyle name="Comma [0] 10377" xfId="24824" hidden="1" xr:uid="{00000000-0005-0000-0000-000019610000}"/>
    <cellStyle name="Comma [0] 10378" xfId="24826" hidden="1" xr:uid="{00000000-0005-0000-0000-00001B610000}"/>
    <cellStyle name="Comma [0] 10379" xfId="24785" hidden="1" xr:uid="{00000000-0005-0000-0000-0000F2600000}"/>
    <cellStyle name="Comma [0] 1038" xfId="4040" hidden="1" xr:uid="{00000000-0005-0000-0000-0000E90F0000}"/>
    <cellStyle name="Comma [0] 10380" xfId="24791" hidden="1" xr:uid="{00000000-0005-0000-0000-0000F8600000}"/>
    <cellStyle name="Comma [0] 10381" xfId="24692" hidden="1" xr:uid="{00000000-0005-0000-0000-000095600000}"/>
    <cellStyle name="Comma [0] 10382" xfId="24773" hidden="1" xr:uid="{00000000-0005-0000-0000-0000E6600000}"/>
    <cellStyle name="Comma [0] 10383" xfId="24752" hidden="1" xr:uid="{00000000-0005-0000-0000-0000D1600000}"/>
    <cellStyle name="Comma [0] 10384" xfId="24830" hidden="1" xr:uid="{00000000-0005-0000-0000-00001F610000}"/>
    <cellStyle name="Comma [0] 10385" xfId="24771" hidden="1" xr:uid="{00000000-0005-0000-0000-0000E4600000}"/>
    <cellStyle name="Comma [0] 10386" xfId="24709" hidden="1" xr:uid="{00000000-0005-0000-0000-0000A6600000}"/>
    <cellStyle name="Comma [0] 10387" xfId="24837" hidden="1" xr:uid="{00000000-0005-0000-0000-000026610000}"/>
    <cellStyle name="Comma [0] 10388" xfId="24839" hidden="1" xr:uid="{00000000-0005-0000-0000-000028610000}"/>
    <cellStyle name="Comma [0] 10389" xfId="24803" hidden="1" xr:uid="{00000000-0005-0000-0000-000004610000}"/>
    <cellStyle name="Comma [0] 1039" xfId="4110" hidden="1" xr:uid="{00000000-0005-0000-0000-00002F100000}"/>
    <cellStyle name="Comma [0] 10390" xfId="24808" hidden="1" xr:uid="{00000000-0005-0000-0000-000009610000}"/>
    <cellStyle name="Comma [0] 10391" xfId="24644" hidden="1" xr:uid="{00000000-0005-0000-0000-000065600000}"/>
    <cellStyle name="Comma [0] 10392" xfId="24792" hidden="1" xr:uid="{00000000-0005-0000-0000-0000F9600000}"/>
    <cellStyle name="Comma [0] 10393" xfId="24697" hidden="1" xr:uid="{00000000-0005-0000-0000-00009A600000}"/>
    <cellStyle name="Comma [0] 10394" xfId="24843" hidden="1" xr:uid="{00000000-0005-0000-0000-00002C610000}"/>
    <cellStyle name="Comma [0] 10395" xfId="24790" hidden="1" xr:uid="{00000000-0005-0000-0000-0000F7600000}"/>
    <cellStyle name="Comma [0] 10396" xfId="24729" hidden="1" xr:uid="{00000000-0005-0000-0000-0000BA600000}"/>
    <cellStyle name="Comma [0] 10397" xfId="24847" hidden="1" xr:uid="{00000000-0005-0000-0000-000030610000}"/>
    <cellStyle name="Comma [0] 10398" xfId="24849" hidden="1" xr:uid="{00000000-0005-0000-0000-000032610000}"/>
    <cellStyle name="Comma [0] 10399" xfId="24817" hidden="1" xr:uid="{00000000-0005-0000-0000-000012610000}"/>
    <cellStyle name="Comma [0] 104" xfId="2313" hidden="1" xr:uid="{00000000-0005-0000-0000-00002A090000}"/>
    <cellStyle name="Comma [0] 1040" xfId="4155" hidden="1" xr:uid="{00000000-0005-0000-0000-00005C100000}"/>
    <cellStyle name="Comma [0] 10400" xfId="24821" hidden="1" xr:uid="{00000000-0005-0000-0000-000016610000}"/>
    <cellStyle name="Comma [0] 10401" xfId="24711" hidden="1" xr:uid="{00000000-0005-0000-0000-0000A8600000}"/>
    <cellStyle name="Comma [0] 10402" xfId="24809" hidden="1" xr:uid="{00000000-0005-0000-0000-00000A610000}"/>
    <cellStyle name="Comma [0] 10403" xfId="24701" hidden="1" xr:uid="{00000000-0005-0000-0000-00009E600000}"/>
    <cellStyle name="Comma [0] 10404" xfId="24853" hidden="1" xr:uid="{00000000-0005-0000-0000-000036610000}"/>
    <cellStyle name="Comma [0] 10405" xfId="24807" hidden="1" xr:uid="{00000000-0005-0000-0000-000008610000}"/>
    <cellStyle name="Comma [0] 10406" xfId="24776" hidden="1" xr:uid="{00000000-0005-0000-0000-0000E9600000}"/>
    <cellStyle name="Comma [0] 10407" xfId="24857" hidden="1" xr:uid="{00000000-0005-0000-0000-00003A610000}"/>
    <cellStyle name="Comma [0] 10408" xfId="24859" hidden="1" xr:uid="{00000000-0005-0000-0000-00003C610000}"/>
    <cellStyle name="Comma [0] 10409" xfId="24845" hidden="1" xr:uid="{00000000-0005-0000-0000-00002E610000}"/>
    <cellStyle name="Comma [0] 1041" xfId="4098" hidden="1" xr:uid="{00000000-0005-0000-0000-000023100000}"/>
    <cellStyle name="Comma [0] 10410" xfId="24832" hidden="1" xr:uid="{00000000-0005-0000-0000-000021610000}"/>
    <cellStyle name="Comma [0] 10411" xfId="24856" hidden="1" xr:uid="{00000000-0005-0000-0000-000039610000}"/>
    <cellStyle name="Comma [0] 10412" xfId="24822" hidden="1" xr:uid="{00000000-0005-0000-0000-000017610000}"/>
    <cellStyle name="Comma [0] 10413" xfId="24794" hidden="1" xr:uid="{00000000-0005-0000-0000-0000FB600000}"/>
    <cellStyle name="Comma [0] 10414" xfId="24861" hidden="1" xr:uid="{00000000-0005-0000-0000-00003E610000}"/>
    <cellStyle name="Comma [0] 10415" xfId="24818" hidden="1" xr:uid="{00000000-0005-0000-0000-000013610000}"/>
    <cellStyle name="Comma [0] 10416" xfId="24852" hidden="1" xr:uid="{00000000-0005-0000-0000-000035610000}"/>
    <cellStyle name="Comma [0] 10417" xfId="24865" hidden="1" xr:uid="{00000000-0005-0000-0000-000042610000}"/>
    <cellStyle name="Comma [0] 10418" xfId="24867" hidden="1" xr:uid="{00000000-0005-0000-0000-000044610000}"/>
    <cellStyle name="Comma [0] 10419" xfId="24735" hidden="1" xr:uid="{00000000-0005-0000-0000-0000C0600000}"/>
    <cellStyle name="Comma [0] 1042" xfId="4055" hidden="1" xr:uid="{00000000-0005-0000-0000-0000F80F0000}"/>
    <cellStyle name="Comma [0] 10420" xfId="24855" hidden="1" xr:uid="{00000000-0005-0000-0000-000038610000}"/>
    <cellStyle name="Comma [0] 10421" xfId="24795" hidden="1" xr:uid="{00000000-0005-0000-0000-0000FC600000}"/>
    <cellStyle name="Comma [0] 10422" xfId="24829" hidden="1" xr:uid="{00000000-0005-0000-0000-00001E610000}"/>
    <cellStyle name="Comma [0] 10423" xfId="24842" hidden="1" xr:uid="{00000000-0005-0000-0000-00002B610000}"/>
    <cellStyle name="Comma [0] 10424" xfId="24870" hidden="1" xr:uid="{00000000-0005-0000-0000-000047610000}"/>
    <cellStyle name="Comma [0] 10425" xfId="24833" hidden="1" xr:uid="{00000000-0005-0000-0000-000022610000}"/>
    <cellStyle name="Comma [0] 10426" xfId="24793" hidden="1" xr:uid="{00000000-0005-0000-0000-0000FA600000}"/>
    <cellStyle name="Comma [0] 10427" xfId="24872" hidden="1" xr:uid="{00000000-0005-0000-0000-000049610000}"/>
    <cellStyle name="Comma [0] 10428" xfId="24874" hidden="1" xr:uid="{00000000-0005-0000-0000-00004B610000}"/>
    <cellStyle name="Comma [0] 10429" xfId="24931" hidden="1" xr:uid="{00000000-0005-0000-0000-000084610000}"/>
    <cellStyle name="Comma [0] 1043" xfId="4161" hidden="1" xr:uid="{00000000-0005-0000-0000-000062100000}"/>
    <cellStyle name="Comma [0] 10430" xfId="24950" hidden="1" xr:uid="{00000000-0005-0000-0000-000097610000}"/>
    <cellStyle name="Comma [0] 10431" xfId="24957" hidden="1" xr:uid="{00000000-0005-0000-0000-00009E610000}"/>
    <cellStyle name="Comma [0] 10432" xfId="24964" hidden="1" xr:uid="{00000000-0005-0000-0000-0000A5610000}"/>
    <cellStyle name="Comma [0] 10433" xfId="24969" hidden="1" xr:uid="{00000000-0005-0000-0000-0000AA610000}"/>
    <cellStyle name="Comma [0] 10434" xfId="24956" hidden="1" xr:uid="{00000000-0005-0000-0000-00009D610000}"/>
    <cellStyle name="Comma [0] 10435" xfId="24961" hidden="1" xr:uid="{00000000-0005-0000-0000-0000A2610000}"/>
    <cellStyle name="Comma [0] 10436" xfId="24973" hidden="1" xr:uid="{00000000-0005-0000-0000-0000AE610000}"/>
    <cellStyle name="Comma [0] 10437" xfId="24975" hidden="1" xr:uid="{00000000-0005-0000-0000-0000B0610000}"/>
    <cellStyle name="Comma [0] 10438" xfId="24946" hidden="1" xr:uid="{00000000-0005-0000-0000-000093610000}"/>
    <cellStyle name="Comma [0] 10439" xfId="24935" hidden="1" xr:uid="{00000000-0005-0000-0000-000088610000}"/>
    <cellStyle name="Comma [0] 1044" xfId="4163" hidden="1" xr:uid="{00000000-0005-0000-0000-000064100000}"/>
    <cellStyle name="Comma [0] 10440" xfId="24986" hidden="1" xr:uid="{00000000-0005-0000-0000-0000BB610000}"/>
    <cellStyle name="Comma [0] 10441" xfId="24995" hidden="1" xr:uid="{00000000-0005-0000-0000-0000C4610000}"/>
    <cellStyle name="Comma [0] 10442" xfId="25006" hidden="1" xr:uid="{00000000-0005-0000-0000-0000CF610000}"/>
    <cellStyle name="Comma [0] 10443" xfId="25012" hidden="1" xr:uid="{00000000-0005-0000-0000-0000D5610000}"/>
    <cellStyle name="Comma [0] 10444" xfId="24994" hidden="1" xr:uid="{00000000-0005-0000-0000-0000C3610000}"/>
    <cellStyle name="Comma [0] 10445" xfId="25004" hidden="1" xr:uid="{00000000-0005-0000-0000-0000CD610000}"/>
    <cellStyle name="Comma [0] 10446" xfId="25024" hidden="1" xr:uid="{00000000-0005-0000-0000-0000E1610000}"/>
    <cellStyle name="Comma [0] 10447" xfId="25026" hidden="1" xr:uid="{00000000-0005-0000-0000-0000E3610000}"/>
    <cellStyle name="Comma [0] 10448" xfId="24977" hidden="1" xr:uid="{00000000-0005-0000-0000-0000B2610000}"/>
    <cellStyle name="Comma [0] 10449" xfId="24938" hidden="1" xr:uid="{00000000-0005-0000-0000-00008B610000}"/>
    <cellStyle name="Comma [0] 1045" xfId="4116" hidden="1" xr:uid="{00000000-0005-0000-0000-000035100000}"/>
    <cellStyle name="Comma [0] 10450" xfId="24980" hidden="1" xr:uid="{00000000-0005-0000-0000-0000B5610000}"/>
    <cellStyle name="Comma [0] 10451" xfId="24943" hidden="1" xr:uid="{00000000-0005-0000-0000-000090610000}"/>
    <cellStyle name="Comma [0] 10452" xfId="24945" hidden="1" xr:uid="{00000000-0005-0000-0000-000092610000}"/>
    <cellStyle name="Comma [0] 10453" xfId="25031" hidden="1" xr:uid="{00000000-0005-0000-0000-0000E8610000}"/>
    <cellStyle name="Comma [0] 10454" xfId="24934" hidden="1" xr:uid="{00000000-0005-0000-0000-000087610000}"/>
    <cellStyle name="Comma [0] 10455" xfId="24942" hidden="1" xr:uid="{00000000-0005-0000-0000-00008F610000}"/>
    <cellStyle name="Comma [0] 10456" xfId="25043" hidden="1" xr:uid="{00000000-0005-0000-0000-0000F4610000}"/>
    <cellStyle name="Comma [0] 10457" xfId="25045" hidden="1" xr:uid="{00000000-0005-0000-0000-0000F6610000}"/>
    <cellStyle name="Comma [0] 10458" xfId="25034" hidden="1" xr:uid="{00000000-0005-0000-0000-0000EB610000}"/>
    <cellStyle name="Comma [0] 10459" xfId="25042" hidden="1" xr:uid="{00000000-0005-0000-0000-0000F3610000}"/>
    <cellStyle name="Comma [0] 1046" xfId="4122" hidden="1" xr:uid="{00000000-0005-0000-0000-00003B100000}"/>
    <cellStyle name="Comma [0] 10460" xfId="24940" hidden="1" xr:uid="{00000000-0005-0000-0000-00008D610000}"/>
    <cellStyle name="Comma [0] 10461" xfId="25028" hidden="1" xr:uid="{00000000-0005-0000-0000-0000E5610000}"/>
    <cellStyle name="Comma [0] 10462" xfId="25061" hidden="1" xr:uid="{00000000-0005-0000-0000-000006620000}"/>
    <cellStyle name="Comma [0] 10463" xfId="25069" hidden="1" xr:uid="{00000000-0005-0000-0000-00000E620000}"/>
    <cellStyle name="Comma [0] 10464" xfId="24978" hidden="1" xr:uid="{00000000-0005-0000-0000-0000B3610000}"/>
    <cellStyle name="Comma [0] 10465" xfId="25057" hidden="1" xr:uid="{00000000-0005-0000-0000-000002620000}"/>
    <cellStyle name="Comma [0] 10466" xfId="25078" hidden="1" xr:uid="{00000000-0005-0000-0000-000017620000}"/>
    <cellStyle name="Comma [0] 10467" xfId="25080" hidden="1" xr:uid="{00000000-0005-0000-0000-000019620000}"/>
    <cellStyle name="Comma [0] 10468" xfId="25039" hidden="1" xr:uid="{00000000-0005-0000-0000-0000F0610000}"/>
    <cellStyle name="Comma [0] 10469" xfId="24984" hidden="1" xr:uid="{00000000-0005-0000-0000-0000B9610000}"/>
    <cellStyle name="Comma [0] 1047" xfId="694" hidden="1" xr:uid="{00000000-0005-0000-0000-0000D7020000}"/>
    <cellStyle name="Comma [0] 10470" xfId="25037" hidden="1" xr:uid="{00000000-0005-0000-0000-0000EE610000}"/>
    <cellStyle name="Comma [0] 10471" xfId="25021" hidden="1" xr:uid="{00000000-0005-0000-0000-0000DE610000}"/>
    <cellStyle name="Comma [0] 10472" xfId="25017" hidden="1" xr:uid="{00000000-0005-0000-0000-0000DA610000}"/>
    <cellStyle name="Comma [0] 10473" xfId="25088" hidden="1" xr:uid="{00000000-0005-0000-0000-000021620000}"/>
    <cellStyle name="Comma [0] 10474" xfId="24954" hidden="1" xr:uid="{00000000-0005-0000-0000-00009B610000}"/>
    <cellStyle name="Comma [0] 10475" xfId="24947" hidden="1" xr:uid="{00000000-0005-0000-0000-000094610000}"/>
    <cellStyle name="Comma [0] 10476" xfId="25096" hidden="1" xr:uid="{00000000-0005-0000-0000-000029620000}"/>
    <cellStyle name="Comma [0] 10477" xfId="25098" hidden="1" xr:uid="{00000000-0005-0000-0000-00002B620000}"/>
    <cellStyle name="Comma [0] 10478" xfId="25047" hidden="1" xr:uid="{00000000-0005-0000-0000-0000F8610000}"/>
    <cellStyle name="Comma [0] 10479" xfId="25023" hidden="1" xr:uid="{00000000-0005-0000-0000-0000E0610000}"/>
    <cellStyle name="Comma [0] 1048" xfId="4072" hidden="1" xr:uid="{00000000-0005-0000-0000-000009100000}"/>
    <cellStyle name="Comma [0] 10480" xfId="25058" hidden="1" xr:uid="{00000000-0005-0000-0000-000003620000}"/>
    <cellStyle name="Comma [0] 10481" xfId="24990" hidden="1" xr:uid="{00000000-0005-0000-0000-0000BF610000}"/>
    <cellStyle name="Comma [0] 10482" xfId="25060" hidden="1" xr:uid="{00000000-0005-0000-0000-000005620000}"/>
    <cellStyle name="Comma [0] 10483" xfId="25105" hidden="1" xr:uid="{00000000-0005-0000-0000-000032620000}"/>
    <cellStyle name="Comma [0] 10484" xfId="25048" hidden="1" xr:uid="{00000000-0005-0000-0000-0000F9610000}"/>
    <cellStyle name="Comma [0] 10485" xfId="25005" hidden="1" xr:uid="{00000000-0005-0000-0000-0000CE610000}"/>
    <cellStyle name="Comma [0] 10486" xfId="25111" hidden="1" xr:uid="{00000000-0005-0000-0000-000038620000}"/>
    <cellStyle name="Comma [0] 10487" xfId="25113" hidden="1" xr:uid="{00000000-0005-0000-0000-00003A620000}"/>
    <cellStyle name="Comma [0] 10488" xfId="25066" hidden="1" xr:uid="{00000000-0005-0000-0000-00000B620000}"/>
    <cellStyle name="Comma [0] 10489" xfId="25072" hidden="1" xr:uid="{00000000-0005-0000-0000-000011620000}"/>
    <cellStyle name="Comma [0] 1049" xfId="4080" hidden="1" xr:uid="{00000000-0005-0000-0000-000011100000}"/>
    <cellStyle name="Comma [0] 10490" xfId="24953" hidden="1" xr:uid="{00000000-0005-0000-0000-00009A610000}"/>
    <cellStyle name="Comma [0] 10491" xfId="25022" hidden="1" xr:uid="{00000000-0005-0000-0000-0000DF610000}"/>
    <cellStyle name="Comma [0] 10492" xfId="25030" hidden="1" xr:uid="{00000000-0005-0000-0000-0000E7610000}"/>
    <cellStyle name="Comma [0] 10493" xfId="25119" hidden="1" xr:uid="{00000000-0005-0000-0000-000040620000}"/>
    <cellStyle name="Comma [0] 10494" xfId="25033" hidden="1" xr:uid="{00000000-0005-0000-0000-0000EA610000}"/>
    <cellStyle name="Comma [0] 10495" xfId="24993" hidden="1" xr:uid="{00000000-0005-0000-0000-0000C2610000}"/>
    <cellStyle name="Comma [0] 10496" xfId="25124" hidden="1" xr:uid="{00000000-0005-0000-0000-000045620000}"/>
    <cellStyle name="Comma [0] 10497" xfId="25126" hidden="1" xr:uid="{00000000-0005-0000-0000-000047620000}"/>
    <cellStyle name="Comma [0] 10498" xfId="25085" hidden="1" xr:uid="{00000000-0005-0000-0000-00001E620000}"/>
    <cellStyle name="Comma [0] 10499" xfId="25091" hidden="1" xr:uid="{00000000-0005-0000-0000-000024620000}"/>
    <cellStyle name="Comma [0] 105" xfId="2292" hidden="1" xr:uid="{00000000-0005-0000-0000-000015090000}"/>
    <cellStyle name="Comma [0] 1050" xfId="4169" hidden="1" xr:uid="{00000000-0005-0000-0000-00006A100000}"/>
    <cellStyle name="Comma [0] 10500" xfId="24992" hidden="1" xr:uid="{00000000-0005-0000-0000-0000C1610000}"/>
    <cellStyle name="Comma [0] 10501" xfId="25073" hidden="1" xr:uid="{00000000-0005-0000-0000-000012620000}"/>
    <cellStyle name="Comma [0] 10502" xfId="25052" hidden="1" xr:uid="{00000000-0005-0000-0000-0000FD610000}"/>
    <cellStyle name="Comma [0] 10503" xfId="25130" hidden="1" xr:uid="{00000000-0005-0000-0000-00004B620000}"/>
    <cellStyle name="Comma [0] 10504" xfId="25071" hidden="1" xr:uid="{00000000-0005-0000-0000-000010620000}"/>
    <cellStyle name="Comma [0] 10505" xfId="25009" hidden="1" xr:uid="{00000000-0005-0000-0000-0000D2610000}"/>
    <cellStyle name="Comma [0] 10506" xfId="25137" hidden="1" xr:uid="{00000000-0005-0000-0000-000052620000}"/>
    <cellStyle name="Comma [0] 10507" xfId="25139" hidden="1" xr:uid="{00000000-0005-0000-0000-000054620000}"/>
    <cellStyle name="Comma [0] 10508" xfId="25103" hidden="1" xr:uid="{00000000-0005-0000-0000-000030620000}"/>
    <cellStyle name="Comma [0] 10509" xfId="25108" hidden="1" xr:uid="{00000000-0005-0000-0000-000035620000}"/>
    <cellStyle name="Comma [0] 1051" xfId="4083" hidden="1" xr:uid="{00000000-0005-0000-0000-000014100000}"/>
    <cellStyle name="Comma [0] 10510" xfId="24937" hidden="1" xr:uid="{00000000-0005-0000-0000-00008A610000}"/>
    <cellStyle name="Comma [0] 10511" xfId="25092" hidden="1" xr:uid="{00000000-0005-0000-0000-000025620000}"/>
    <cellStyle name="Comma [0] 10512" xfId="24997" hidden="1" xr:uid="{00000000-0005-0000-0000-0000C6610000}"/>
    <cellStyle name="Comma [0] 10513" xfId="25143" hidden="1" xr:uid="{00000000-0005-0000-0000-000058620000}"/>
    <cellStyle name="Comma [0] 10514" xfId="25090" hidden="1" xr:uid="{00000000-0005-0000-0000-000023620000}"/>
    <cellStyle name="Comma [0] 10515" xfId="25029" hidden="1" xr:uid="{00000000-0005-0000-0000-0000E6610000}"/>
    <cellStyle name="Comma [0] 10516" xfId="25147" hidden="1" xr:uid="{00000000-0005-0000-0000-00005C620000}"/>
    <cellStyle name="Comma [0] 10517" xfId="25149" hidden="1" xr:uid="{00000000-0005-0000-0000-00005E620000}"/>
    <cellStyle name="Comma [0] 10518" xfId="25117" hidden="1" xr:uid="{00000000-0005-0000-0000-00003E620000}"/>
    <cellStyle name="Comma [0] 10519" xfId="25121" hidden="1" xr:uid="{00000000-0005-0000-0000-000042620000}"/>
    <cellStyle name="Comma [0] 1052" xfId="4043" hidden="1" xr:uid="{00000000-0005-0000-0000-0000EC0F0000}"/>
    <cellStyle name="Comma [0] 10520" xfId="25011" hidden="1" xr:uid="{00000000-0005-0000-0000-0000D4610000}"/>
    <cellStyle name="Comma [0] 10521" xfId="25109" hidden="1" xr:uid="{00000000-0005-0000-0000-000036620000}"/>
    <cellStyle name="Comma [0] 10522" xfId="25001" hidden="1" xr:uid="{00000000-0005-0000-0000-0000CA610000}"/>
    <cellStyle name="Comma [0] 10523" xfId="25153" hidden="1" xr:uid="{00000000-0005-0000-0000-000062620000}"/>
    <cellStyle name="Comma [0] 10524" xfId="25107" hidden="1" xr:uid="{00000000-0005-0000-0000-000034620000}"/>
    <cellStyle name="Comma [0] 10525" xfId="25076" hidden="1" xr:uid="{00000000-0005-0000-0000-000015620000}"/>
    <cellStyle name="Comma [0] 10526" xfId="25157" hidden="1" xr:uid="{00000000-0005-0000-0000-000066620000}"/>
    <cellStyle name="Comma [0] 10527" xfId="25159" hidden="1" xr:uid="{00000000-0005-0000-0000-000068620000}"/>
    <cellStyle name="Comma [0] 10528" xfId="25145" hidden="1" xr:uid="{00000000-0005-0000-0000-00005A620000}"/>
    <cellStyle name="Comma [0] 10529" xfId="25132" hidden="1" xr:uid="{00000000-0005-0000-0000-00004D620000}"/>
    <cellStyle name="Comma [0] 1053" xfId="4174" hidden="1" xr:uid="{00000000-0005-0000-0000-00006F100000}"/>
    <cellStyle name="Comma [0] 10530" xfId="25156" hidden="1" xr:uid="{00000000-0005-0000-0000-000065620000}"/>
    <cellStyle name="Comma [0] 10531" xfId="25122" hidden="1" xr:uid="{00000000-0005-0000-0000-000043620000}"/>
    <cellStyle name="Comma [0] 10532" xfId="25094" hidden="1" xr:uid="{00000000-0005-0000-0000-000027620000}"/>
    <cellStyle name="Comma [0] 10533" xfId="25161" hidden="1" xr:uid="{00000000-0005-0000-0000-00006A620000}"/>
    <cellStyle name="Comma [0] 10534" xfId="25118" hidden="1" xr:uid="{00000000-0005-0000-0000-00003F620000}"/>
    <cellStyle name="Comma [0] 10535" xfId="25152" hidden="1" xr:uid="{00000000-0005-0000-0000-000061620000}"/>
    <cellStyle name="Comma [0] 10536" xfId="25165" hidden="1" xr:uid="{00000000-0005-0000-0000-00006E620000}"/>
    <cellStyle name="Comma [0] 10537" xfId="25167" hidden="1" xr:uid="{00000000-0005-0000-0000-000070620000}"/>
    <cellStyle name="Comma [0] 10538" xfId="25035" hidden="1" xr:uid="{00000000-0005-0000-0000-0000EC610000}"/>
    <cellStyle name="Comma [0] 10539" xfId="25155" hidden="1" xr:uid="{00000000-0005-0000-0000-000064620000}"/>
    <cellStyle name="Comma [0] 1054" xfId="4176" hidden="1" xr:uid="{00000000-0005-0000-0000-000071100000}"/>
    <cellStyle name="Comma [0] 10540" xfId="25095" hidden="1" xr:uid="{00000000-0005-0000-0000-000028620000}"/>
    <cellStyle name="Comma [0] 10541" xfId="25129" hidden="1" xr:uid="{00000000-0005-0000-0000-00004A620000}"/>
    <cellStyle name="Comma [0] 10542" xfId="25142" hidden="1" xr:uid="{00000000-0005-0000-0000-000057620000}"/>
    <cellStyle name="Comma [0] 10543" xfId="25170" hidden="1" xr:uid="{00000000-0005-0000-0000-000073620000}"/>
    <cellStyle name="Comma [0] 10544" xfId="25133" hidden="1" xr:uid="{00000000-0005-0000-0000-00004E620000}"/>
    <cellStyle name="Comma [0] 10545" xfId="25093" hidden="1" xr:uid="{00000000-0005-0000-0000-000026620000}"/>
    <cellStyle name="Comma [0] 10546" xfId="25173" hidden="1" xr:uid="{00000000-0005-0000-0000-000076620000}"/>
    <cellStyle name="Comma [0] 10547" xfId="25175" hidden="1" xr:uid="{00000000-0005-0000-0000-000078620000}"/>
    <cellStyle name="Comma [0] 10548" xfId="24894" hidden="1" xr:uid="{00000000-0005-0000-0000-00005F610000}"/>
    <cellStyle name="Comma [0] 10549" xfId="24876" hidden="1" xr:uid="{00000000-0005-0000-0000-00004D610000}"/>
    <cellStyle name="Comma [0] 1055" xfId="4135" hidden="1" xr:uid="{00000000-0005-0000-0000-000048100000}"/>
    <cellStyle name="Comma [0] 10550" xfId="25179" hidden="1" xr:uid="{00000000-0005-0000-0000-00007C620000}"/>
    <cellStyle name="Comma [0] 10551" xfId="25186" hidden="1" xr:uid="{00000000-0005-0000-0000-000083620000}"/>
    <cellStyle name="Comma [0] 10552" xfId="25188" hidden="1" xr:uid="{00000000-0005-0000-0000-000085620000}"/>
    <cellStyle name="Comma [0] 10553" xfId="25178" hidden="1" xr:uid="{00000000-0005-0000-0000-00007B620000}"/>
    <cellStyle name="Comma [0] 10554" xfId="25184" hidden="1" xr:uid="{00000000-0005-0000-0000-000081620000}"/>
    <cellStyle name="Comma [0] 10555" xfId="25191" hidden="1" xr:uid="{00000000-0005-0000-0000-000088620000}"/>
    <cellStyle name="Comma [0] 10556" xfId="25193" hidden="1" xr:uid="{00000000-0005-0000-0000-00008A620000}"/>
    <cellStyle name="Comma [0] 10557" xfId="24968" hidden="1" xr:uid="{00000000-0005-0000-0000-0000A9610000}"/>
    <cellStyle name="Comma [0] 10558" xfId="24924" hidden="1" xr:uid="{00000000-0005-0000-0000-00007D610000}"/>
    <cellStyle name="Comma [0] 10559" xfId="25204" hidden="1" xr:uid="{00000000-0005-0000-0000-000095620000}"/>
    <cellStyle name="Comma [0] 1056" xfId="4141" hidden="1" xr:uid="{00000000-0005-0000-0000-00004E100000}"/>
    <cellStyle name="Comma [0] 10560" xfId="25213" hidden="1" xr:uid="{00000000-0005-0000-0000-00009E620000}"/>
    <cellStyle name="Comma [0] 10561" xfId="25224" hidden="1" xr:uid="{00000000-0005-0000-0000-0000A9620000}"/>
    <cellStyle name="Comma [0] 10562" xfId="25230" hidden="1" xr:uid="{00000000-0005-0000-0000-0000AF620000}"/>
    <cellStyle name="Comma [0] 10563" xfId="25212" hidden="1" xr:uid="{00000000-0005-0000-0000-00009D620000}"/>
    <cellStyle name="Comma [0] 10564" xfId="25222" hidden="1" xr:uid="{00000000-0005-0000-0000-0000A7620000}"/>
    <cellStyle name="Comma [0] 10565" xfId="25242" hidden="1" xr:uid="{00000000-0005-0000-0000-0000BB620000}"/>
    <cellStyle name="Comma [0] 10566" xfId="25244" hidden="1" xr:uid="{00000000-0005-0000-0000-0000BD620000}"/>
    <cellStyle name="Comma [0] 10567" xfId="25195" hidden="1" xr:uid="{00000000-0005-0000-0000-00008C620000}"/>
    <cellStyle name="Comma [0] 10568" xfId="24889" hidden="1" xr:uid="{00000000-0005-0000-0000-00005A610000}"/>
    <cellStyle name="Comma [0] 10569" xfId="25198" hidden="1" xr:uid="{00000000-0005-0000-0000-00008F620000}"/>
    <cellStyle name="Comma [0] 1057" xfId="4042" hidden="1" xr:uid="{00000000-0005-0000-0000-0000EB0F0000}"/>
    <cellStyle name="Comma [0] 10570" xfId="24923" hidden="1" xr:uid="{00000000-0005-0000-0000-00007C610000}"/>
    <cellStyle name="Comma [0] 10571" xfId="24922" hidden="1" xr:uid="{00000000-0005-0000-0000-00007B610000}"/>
    <cellStyle name="Comma [0] 10572" xfId="25249" hidden="1" xr:uid="{00000000-0005-0000-0000-0000C2620000}"/>
    <cellStyle name="Comma [0] 10573" xfId="24891" hidden="1" xr:uid="{00000000-0005-0000-0000-00005C610000}"/>
    <cellStyle name="Comma [0] 10574" xfId="24925" hidden="1" xr:uid="{00000000-0005-0000-0000-00007E610000}"/>
    <cellStyle name="Comma [0] 10575" xfId="25261" hidden="1" xr:uid="{00000000-0005-0000-0000-0000CE620000}"/>
    <cellStyle name="Comma [0] 10576" xfId="25263" hidden="1" xr:uid="{00000000-0005-0000-0000-0000D0620000}"/>
    <cellStyle name="Comma [0] 10577" xfId="25252" hidden="1" xr:uid="{00000000-0005-0000-0000-0000C5620000}"/>
    <cellStyle name="Comma [0] 10578" xfId="25260" hidden="1" xr:uid="{00000000-0005-0000-0000-0000CD620000}"/>
    <cellStyle name="Comma [0] 10579" xfId="24887" hidden="1" xr:uid="{00000000-0005-0000-0000-000058610000}"/>
    <cellStyle name="Comma [0] 1058" xfId="4123" hidden="1" xr:uid="{00000000-0005-0000-0000-00003C100000}"/>
    <cellStyle name="Comma [0] 10580" xfId="25246" hidden="1" xr:uid="{00000000-0005-0000-0000-0000BF620000}"/>
    <cellStyle name="Comma [0] 10581" xfId="25279" hidden="1" xr:uid="{00000000-0005-0000-0000-0000E0620000}"/>
    <cellStyle name="Comma [0] 10582" xfId="25287" hidden="1" xr:uid="{00000000-0005-0000-0000-0000E8620000}"/>
    <cellStyle name="Comma [0] 10583" xfId="25196" hidden="1" xr:uid="{00000000-0005-0000-0000-00008D620000}"/>
    <cellStyle name="Comma [0] 10584" xfId="25275" hidden="1" xr:uid="{00000000-0005-0000-0000-0000DC620000}"/>
    <cellStyle name="Comma [0] 10585" xfId="25296" hidden="1" xr:uid="{00000000-0005-0000-0000-0000F1620000}"/>
    <cellStyle name="Comma [0] 10586" xfId="25298" hidden="1" xr:uid="{00000000-0005-0000-0000-0000F3620000}"/>
    <cellStyle name="Comma [0] 10587" xfId="25257" hidden="1" xr:uid="{00000000-0005-0000-0000-0000CA620000}"/>
    <cellStyle name="Comma [0] 10588" xfId="25202" hidden="1" xr:uid="{00000000-0005-0000-0000-000093620000}"/>
    <cellStyle name="Comma [0] 10589" xfId="25255" hidden="1" xr:uid="{00000000-0005-0000-0000-0000C8620000}"/>
    <cellStyle name="Comma [0] 1059" xfId="4102" hidden="1" xr:uid="{00000000-0005-0000-0000-000027100000}"/>
    <cellStyle name="Comma [0] 10590" xfId="25239" hidden="1" xr:uid="{00000000-0005-0000-0000-0000B8620000}"/>
    <cellStyle name="Comma [0] 10591" xfId="25235" hidden="1" xr:uid="{00000000-0005-0000-0000-0000B4620000}"/>
    <cellStyle name="Comma [0] 10592" xfId="25306" hidden="1" xr:uid="{00000000-0005-0000-0000-0000FB620000}"/>
    <cellStyle name="Comma [0] 10593" xfId="24879" hidden="1" xr:uid="{00000000-0005-0000-0000-000050610000}"/>
    <cellStyle name="Comma [0] 10594" xfId="24967" hidden="1" xr:uid="{00000000-0005-0000-0000-0000A8610000}"/>
    <cellStyle name="Comma [0] 10595" xfId="25314" hidden="1" xr:uid="{00000000-0005-0000-0000-000003630000}"/>
    <cellStyle name="Comma [0] 10596" xfId="25316" hidden="1" xr:uid="{00000000-0005-0000-0000-000005630000}"/>
    <cellStyle name="Comma [0] 10597" xfId="25265" hidden="1" xr:uid="{00000000-0005-0000-0000-0000D2620000}"/>
    <cellStyle name="Comma [0] 10598" xfId="25241" hidden="1" xr:uid="{00000000-0005-0000-0000-0000BA620000}"/>
    <cellStyle name="Comma [0] 10599" xfId="25276" hidden="1" xr:uid="{00000000-0005-0000-0000-0000DD620000}"/>
    <cellStyle name="Comma [0] 106" xfId="2370" hidden="1" xr:uid="{00000000-0005-0000-0000-000063090000}"/>
    <cellStyle name="Comma [0] 1060" xfId="4180" hidden="1" xr:uid="{00000000-0005-0000-0000-000075100000}"/>
    <cellStyle name="Comma [0] 10600" xfId="25208" hidden="1" xr:uid="{00000000-0005-0000-0000-000099620000}"/>
    <cellStyle name="Comma [0] 10601" xfId="25278" hidden="1" xr:uid="{00000000-0005-0000-0000-0000DF620000}"/>
    <cellStyle name="Comma [0] 10602" xfId="25323" hidden="1" xr:uid="{00000000-0005-0000-0000-00000C630000}"/>
    <cellStyle name="Comma [0] 10603" xfId="25266" hidden="1" xr:uid="{00000000-0005-0000-0000-0000D3620000}"/>
    <cellStyle name="Comma [0] 10604" xfId="25223" hidden="1" xr:uid="{00000000-0005-0000-0000-0000A8620000}"/>
    <cellStyle name="Comma [0] 10605" xfId="25329" hidden="1" xr:uid="{00000000-0005-0000-0000-000012630000}"/>
    <cellStyle name="Comma [0] 10606" xfId="25331" hidden="1" xr:uid="{00000000-0005-0000-0000-000014630000}"/>
    <cellStyle name="Comma [0] 10607" xfId="25284" hidden="1" xr:uid="{00000000-0005-0000-0000-0000E5620000}"/>
    <cellStyle name="Comma [0] 10608" xfId="25290" hidden="1" xr:uid="{00000000-0005-0000-0000-0000EB620000}"/>
    <cellStyle name="Comma [0] 10609" xfId="24916" hidden="1" xr:uid="{00000000-0005-0000-0000-000075610000}"/>
    <cellStyle name="Comma [0] 1061" xfId="4121" hidden="1" xr:uid="{00000000-0005-0000-0000-00003A100000}"/>
    <cellStyle name="Comma [0] 10610" xfId="25240" hidden="1" xr:uid="{00000000-0005-0000-0000-0000B9620000}"/>
    <cellStyle name="Comma [0] 10611" xfId="25248" hidden="1" xr:uid="{00000000-0005-0000-0000-0000C1620000}"/>
    <cellStyle name="Comma [0] 10612" xfId="25337" hidden="1" xr:uid="{00000000-0005-0000-0000-00001A630000}"/>
    <cellStyle name="Comma [0] 10613" xfId="25251" hidden="1" xr:uid="{00000000-0005-0000-0000-0000C4620000}"/>
    <cellStyle name="Comma [0] 10614" xfId="25211" hidden="1" xr:uid="{00000000-0005-0000-0000-00009C620000}"/>
    <cellStyle name="Comma [0] 10615" xfId="25342" hidden="1" xr:uid="{00000000-0005-0000-0000-00001F630000}"/>
    <cellStyle name="Comma [0] 10616" xfId="25344" hidden="1" xr:uid="{00000000-0005-0000-0000-000021630000}"/>
    <cellStyle name="Comma [0] 10617" xfId="25303" hidden="1" xr:uid="{00000000-0005-0000-0000-0000F8620000}"/>
    <cellStyle name="Comma [0] 10618" xfId="25309" hidden="1" xr:uid="{00000000-0005-0000-0000-0000FE620000}"/>
    <cellStyle name="Comma [0] 10619" xfId="25210" hidden="1" xr:uid="{00000000-0005-0000-0000-00009B620000}"/>
    <cellStyle name="Comma [0] 1062" xfId="4059" hidden="1" xr:uid="{00000000-0005-0000-0000-0000FC0F0000}"/>
    <cellStyle name="Comma [0] 10620" xfId="25291" hidden="1" xr:uid="{00000000-0005-0000-0000-0000EC620000}"/>
    <cellStyle name="Comma [0] 10621" xfId="25270" hidden="1" xr:uid="{00000000-0005-0000-0000-0000D7620000}"/>
    <cellStyle name="Comma [0] 10622" xfId="25348" hidden="1" xr:uid="{00000000-0005-0000-0000-000025630000}"/>
    <cellStyle name="Comma [0] 10623" xfId="25289" hidden="1" xr:uid="{00000000-0005-0000-0000-0000EA620000}"/>
    <cellStyle name="Comma [0] 10624" xfId="25227" hidden="1" xr:uid="{00000000-0005-0000-0000-0000AC620000}"/>
    <cellStyle name="Comma [0] 10625" xfId="25355" hidden="1" xr:uid="{00000000-0005-0000-0000-00002C630000}"/>
    <cellStyle name="Comma [0] 10626" xfId="25357" hidden="1" xr:uid="{00000000-0005-0000-0000-00002E630000}"/>
    <cellStyle name="Comma [0] 10627" xfId="25321" hidden="1" xr:uid="{00000000-0005-0000-0000-00000A630000}"/>
    <cellStyle name="Comma [0] 10628" xfId="25326" hidden="1" xr:uid="{00000000-0005-0000-0000-00000F630000}"/>
    <cellStyle name="Comma [0] 10629" xfId="24890" hidden="1" xr:uid="{00000000-0005-0000-0000-00005B610000}"/>
    <cellStyle name="Comma [0] 1063" xfId="4187" hidden="1" xr:uid="{00000000-0005-0000-0000-00007C100000}"/>
    <cellStyle name="Comma [0] 10630" xfId="25310" hidden="1" xr:uid="{00000000-0005-0000-0000-0000FF620000}"/>
    <cellStyle name="Comma [0] 10631" xfId="25215" hidden="1" xr:uid="{00000000-0005-0000-0000-0000A0620000}"/>
    <cellStyle name="Comma [0] 10632" xfId="25361" hidden="1" xr:uid="{00000000-0005-0000-0000-000032630000}"/>
    <cellStyle name="Comma [0] 10633" xfId="25308" hidden="1" xr:uid="{00000000-0005-0000-0000-0000FD620000}"/>
    <cellStyle name="Comma [0] 10634" xfId="25247" hidden="1" xr:uid="{00000000-0005-0000-0000-0000C0620000}"/>
    <cellStyle name="Comma [0] 10635" xfId="25365" hidden="1" xr:uid="{00000000-0005-0000-0000-000036630000}"/>
    <cellStyle name="Comma [0] 10636" xfId="25367" hidden="1" xr:uid="{00000000-0005-0000-0000-000038630000}"/>
    <cellStyle name="Comma [0] 10637" xfId="25335" hidden="1" xr:uid="{00000000-0005-0000-0000-000018630000}"/>
    <cellStyle name="Comma [0] 10638" xfId="25339" hidden="1" xr:uid="{00000000-0005-0000-0000-00001C630000}"/>
    <cellStyle name="Comma [0] 10639" xfId="25229" hidden="1" xr:uid="{00000000-0005-0000-0000-0000AE620000}"/>
    <cellStyle name="Comma [0] 1064" xfId="4189" hidden="1" xr:uid="{00000000-0005-0000-0000-00007E100000}"/>
    <cellStyle name="Comma [0] 10640" xfId="25327" hidden="1" xr:uid="{00000000-0005-0000-0000-000010630000}"/>
    <cellStyle name="Comma [0] 10641" xfId="25219" hidden="1" xr:uid="{00000000-0005-0000-0000-0000A4620000}"/>
    <cellStyle name="Comma [0] 10642" xfId="25371" hidden="1" xr:uid="{00000000-0005-0000-0000-00003C630000}"/>
    <cellStyle name="Comma [0] 10643" xfId="25325" hidden="1" xr:uid="{00000000-0005-0000-0000-00000E630000}"/>
    <cellStyle name="Comma [0] 10644" xfId="25294" hidden="1" xr:uid="{00000000-0005-0000-0000-0000EF620000}"/>
    <cellStyle name="Comma [0] 10645" xfId="25375" hidden="1" xr:uid="{00000000-0005-0000-0000-000040630000}"/>
    <cellStyle name="Comma [0] 10646" xfId="25377" hidden="1" xr:uid="{00000000-0005-0000-0000-000042630000}"/>
    <cellStyle name="Comma [0] 10647" xfId="25363" hidden="1" xr:uid="{00000000-0005-0000-0000-000034630000}"/>
    <cellStyle name="Comma [0] 10648" xfId="25350" hidden="1" xr:uid="{00000000-0005-0000-0000-000027630000}"/>
    <cellStyle name="Comma [0] 10649" xfId="25374" hidden="1" xr:uid="{00000000-0005-0000-0000-00003F630000}"/>
    <cellStyle name="Comma [0] 1065" xfId="4153" hidden="1" xr:uid="{00000000-0005-0000-0000-00005A100000}"/>
    <cellStyle name="Comma [0] 10650" xfId="25340" hidden="1" xr:uid="{00000000-0005-0000-0000-00001D630000}"/>
    <cellStyle name="Comma [0] 10651" xfId="25312" hidden="1" xr:uid="{00000000-0005-0000-0000-000001630000}"/>
    <cellStyle name="Comma [0] 10652" xfId="25379" hidden="1" xr:uid="{00000000-0005-0000-0000-000044630000}"/>
    <cellStyle name="Comma [0] 10653" xfId="25336" hidden="1" xr:uid="{00000000-0005-0000-0000-000019630000}"/>
    <cellStyle name="Comma [0] 10654" xfId="25370" hidden="1" xr:uid="{00000000-0005-0000-0000-00003B630000}"/>
    <cellStyle name="Comma [0] 10655" xfId="25383" hidden="1" xr:uid="{00000000-0005-0000-0000-000048630000}"/>
    <cellStyle name="Comma [0] 10656" xfId="25385" hidden="1" xr:uid="{00000000-0005-0000-0000-00004A630000}"/>
    <cellStyle name="Comma [0] 10657" xfId="25253" hidden="1" xr:uid="{00000000-0005-0000-0000-0000C6620000}"/>
    <cellStyle name="Comma [0] 10658" xfId="25373" hidden="1" xr:uid="{00000000-0005-0000-0000-00003E630000}"/>
    <cellStyle name="Comma [0] 10659" xfId="25313" hidden="1" xr:uid="{00000000-0005-0000-0000-000002630000}"/>
    <cellStyle name="Comma [0] 1066" xfId="4158" hidden="1" xr:uid="{00000000-0005-0000-0000-00005F100000}"/>
    <cellStyle name="Comma [0] 10660" xfId="25347" hidden="1" xr:uid="{00000000-0005-0000-0000-000024630000}"/>
    <cellStyle name="Comma [0] 10661" xfId="25360" hidden="1" xr:uid="{00000000-0005-0000-0000-000031630000}"/>
    <cellStyle name="Comma [0] 10662" xfId="25388" hidden="1" xr:uid="{00000000-0005-0000-0000-00004D630000}"/>
    <cellStyle name="Comma [0] 10663" xfId="25351" hidden="1" xr:uid="{00000000-0005-0000-0000-000028630000}"/>
    <cellStyle name="Comma [0] 10664" xfId="25311" hidden="1" xr:uid="{00000000-0005-0000-0000-000000630000}"/>
    <cellStyle name="Comma [0] 10665" xfId="25390" hidden="1" xr:uid="{00000000-0005-0000-0000-00004F630000}"/>
    <cellStyle name="Comma [0] 10666" xfId="25392" hidden="1" xr:uid="{00000000-0005-0000-0000-000051630000}"/>
    <cellStyle name="Comma [0] 10667" xfId="24904" hidden="1" xr:uid="{00000000-0005-0000-0000-000069610000}"/>
    <cellStyle name="Comma [0] 10668" xfId="24901" hidden="1" xr:uid="{00000000-0005-0000-0000-000066610000}"/>
    <cellStyle name="Comma [0] 10669" xfId="25398" hidden="1" xr:uid="{00000000-0005-0000-0000-000057630000}"/>
    <cellStyle name="Comma [0] 1067" xfId="659" hidden="1" xr:uid="{00000000-0005-0000-0000-0000B4020000}"/>
    <cellStyle name="Comma [0] 10670" xfId="25404" hidden="1" xr:uid="{00000000-0005-0000-0000-00005D630000}"/>
    <cellStyle name="Comma [0] 10671" xfId="25406" hidden="1" xr:uid="{00000000-0005-0000-0000-00005F630000}"/>
    <cellStyle name="Comma [0] 10672" xfId="25397" hidden="1" xr:uid="{00000000-0005-0000-0000-000056630000}"/>
    <cellStyle name="Comma [0] 10673" xfId="25402" hidden="1" xr:uid="{00000000-0005-0000-0000-00005B630000}"/>
    <cellStyle name="Comma [0] 10674" xfId="25408" hidden="1" xr:uid="{00000000-0005-0000-0000-000061630000}"/>
    <cellStyle name="Comma [0] 10675" xfId="25410" hidden="1" xr:uid="{00000000-0005-0000-0000-000063630000}"/>
    <cellStyle name="Comma [0] 10676" xfId="24927" hidden="1" xr:uid="{00000000-0005-0000-0000-000080610000}"/>
    <cellStyle name="Comma [0] 10677" xfId="24929" hidden="1" xr:uid="{00000000-0005-0000-0000-000082610000}"/>
    <cellStyle name="Comma [0] 10678" xfId="25421" hidden="1" xr:uid="{00000000-0005-0000-0000-00006E630000}"/>
    <cellStyle name="Comma [0] 10679" xfId="25430" hidden="1" xr:uid="{00000000-0005-0000-0000-000077630000}"/>
    <cellStyle name="Comma [0] 1068" xfId="4142" hidden="1" xr:uid="{00000000-0005-0000-0000-00004F100000}"/>
    <cellStyle name="Comma [0] 10680" xfId="25441" hidden="1" xr:uid="{00000000-0005-0000-0000-000082630000}"/>
    <cellStyle name="Comma [0] 10681" xfId="25447" hidden="1" xr:uid="{00000000-0005-0000-0000-000088630000}"/>
    <cellStyle name="Comma [0] 10682" xfId="25429" hidden="1" xr:uid="{00000000-0005-0000-0000-000076630000}"/>
    <cellStyle name="Comma [0] 10683" xfId="25439" hidden="1" xr:uid="{00000000-0005-0000-0000-000080630000}"/>
    <cellStyle name="Comma [0] 10684" xfId="25459" hidden="1" xr:uid="{00000000-0005-0000-0000-000094630000}"/>
    <cellStyle name="Comma [0] 10685" xfId="25461" hidden="1" xr:uid="{00000000-0005-0000-0000-000096630000}"/>
    <cellStyle name="Comma [0] 10686" xfId="25412" hidden="1" xr:uid="{00000000-0005-0000-0000-000065630000}"/>
    <cellStyle name="Comma [0] 10687" xfId="24909" hidden="1" xr:uid="{00000000-0005-0000-0000-00006E610000}"/>
    <cellStyle name="Comma [0] 10688" xfId="25415" hidden="1" xr:uid="{00000000-0005-0000-0000-000068630000}"/>
    <cellStyle name="Comma [0] 10689" xfId="24914" hidden="1" xr:uid="{00000000-0005-0000-0000-000073610000}"/>
    <cellStyle name="Comma [0] 1069" xfId="4047" hidden="1" xr:uid="{00000000-0005-0000-0000-0000F00F0000}"/>
    <cellStyle name="Comma [0] 10690" xfId="24898" hidden="1" xr:uid="{00000000-0005-0000-0000-000063610000}"/>
    <cellStyle name="Comma [0] 10691" xfId="25466" hidden="1" xr:uid="{00000000-0005-0000-0000-00009B630000}"/>
    <cellStyle name="Comma [0] 10692" xfId="24907" hidden="1" xr:uid="{00000000-0005-0000-0000-00006C610000}"/>
    <cellStyle name="Comma [0] 10693" xfId="24928" hidden="1" xr:uid="{00000000-0005-0000-0000-000081610000}"/>
    <cellStyle name="Comma [0] 10694" xfId="25478" hidden="1" xr:uid="{00000000-0005-0000-0000-0000A7630000}"/>
    <cellStyle name="Comma [0] 10695" xfId="25480" hidden="1" xr:uid="{00000000-0005-0000-0000-0000A9630000}"/>
    <cellStyle name="Comma [0] 10696" xfId="25469" hidden="1" xr:uid="{00000000-0005-0000-0000-00009E630000}"/>
    <cellStyle name="Comma [0] 10697" xfId="25477" hidden="1" xr:uid="{00000000-0005-0000-0000-0000A6630000}"/>
    <cellStyle name="Comma [0] 10698" xfId="24911" hidden="1" xr:uid="{00000000-0005-0000-0000-000070610000}"/>
    <cellStyle name="Comma [0] 10699" xfId="25463" hidden="1" xr:uid="{00000000-0005-0000-0000-000098630000}"/>
    <cellStyle name="Comma [0] 107" xfId="2311" hidden="1" xr:uid="{00000000-0005-0000-0000-000028090000}"/>
    <cellStyle name="Comma [0] 1070" xfId="4193" hidden="1" xr:uid="{00000000-0005-0000-0000-000082100000}"/>
    <cellStyle name="Comma [0] 10700" xfId="25496" hidden="1" xr:uid="{00000000-0005-0000-0000-0000B9630000}"/>
    <cellStyle name="Comma [0] 10701" xfId="25504" hidden="1" xr:uid="{00000000-0005-0000-0000-0000C1630000}"/>
    <cellStyle name="Comma [0] 10702" xfId="25413" hidden="1" xr:uid="{00000000-0005-0000-0000-000066630000}"/>
    <cellStyle name="Comma [0] 10703" xfId="25492" hidden="1" xr:uid="{00000000-0005-0000-0000-0000B5630000}"/>
    <cellStyle name="Comma [0] 10704" xfId="25513" hidden="1" xr:uid="{00000000-0005-0000-0000-0000CA630000}"/>
    <cellStyle name="Comma [0] 10705" xfId="25515" hidden="1" xr:uid="{00000000-0005-0000-0000-0000CC630000}"/>
    <cellStyle name="Comma [0] 10706" xfId="25474" hidden="1" xr:uid="{00000000-0005-0000-0000-0000A3630000}"/>
    <cellStyle name="Comma [0] 10707" xfId="25419" hidden="1" xr:uid="{00000000-0005-0000-0000-00006C630000}"/>
    <cellStyle name="Comma [0] 10708" xfId="25472" hidden="1" xr:uid="{00000000-0005-0000-0000-0000A1630000}"/>
    <cellStyle name="Comma [0] 10709" xfId="25456" hidden="1" xr:uid="{00000000-0005-0000-0000-000091630000}"/>
    <cellStyle name="Comma [0] 1071" xfId="4140" hidden="1" xr:uid="{00000000-0005-0000-0000-00004D100000}"/>
    <cellStyle name="Comma [0] 10710" xfId="25452" hidden="1" xr:uid="{00000000-0005-0000-0000-00008D630000}"/>
    <cellStyle name="Comma [0] 10711" xfId="25523" hidden="1" xr:uid="{00000000-0005-0000-0000-0000D4630000}"/>
    <cellStyle name="Comma [0] 10712" xfId="25395" hidden="1" xr:uid="{00000000-0005-0000-0000-000054630000}"/>
    <cellStyle name="Comma [0] 10713" xfId="24877" hidden="1" xr:uid="{00000000-0005-0000-0000-00004E610000}"/>
    <cellStyle name="Comma [0] 10714" xfId="25531" hidden="1" xr:uid="{00000000-0005-0000-0000-0000DC630000}"/>
    <cellStyle name="Comma [0] 10715" xfId="25533" hidden="1" xr:uid="{00000000-0005-0000-0000-0000DE630000}"/>
    <cellStyle name="Comma [0] 10716" xfId="25482" hidden="1" xr:uid="{00000000-0005-0000-0000-0000AB630000}"/>
    <cellStyle name="Comma [0] 10717" xfId="25458" hidden="1" xr:uid="{00000000-0005-0000-0000-000093630000}"/>
    <cellStyle name="Comma [0] 10718" xfId="25493" hidden="1" xr:uid="{00000000-0005-0000-0000-0000B6630000}"/>
    <cellStyle name="Comma [0] 10719" xfId="25425" hidden="1" xr:uid="{00000000-0005-0000-0000-000072630000}"/>
    <cellStyle name="Comma [0] 1072" xfId="4079" hidden="1" xr:uid="{00000000-0005-0000-0000-000010100000}"/>
    <cellStyle name="Comma [0] 10720" xfId="25495" hidden="1" xr:uid="{00000000-0005-0000-0000-0000B8630000}"/>
    <cellStyle name="Comma [0] 10721" xfId="25540" hidden="1" xr:uid="{00000000-0005-0000-0000-0000E5630000}"/>
    <cellStyle name="Comma [0] 10722" xfId="25483" hidden="1" xr:uid="{00000000-0005-0000-0000-0000AC630000}"/>
    <cellStyle name="Comma [0] 10723" xfId="25440" hidden="1" xr:uid="{00000000-0005-0000-0000-000081630000}"/>
    <cellStyle name="Comma [0] 10724" xfId="25546" hidden="1" xr:uid="{00000000-0005-0000-0000-0000EB630000}"/>
    <cellStyle name="Comma [0] 10725" xfId="25548" hidden="1" xr:uid="{00000000-0005-0000-0000-0000ED630000}"/>
    <cellStyle name="Comma [0] 10726" xfId="25501" hidden="1" xr:uid="{00000000-0005-0000-0000-0000BE630000}"/>
    <cellStyle name="Comma [0] 10727" xfId="25507" hidden="1" xr:uid="{00000000-0005-0000-0000-0000C4630000}"/>
    <cellStyle name="Comma [0] 10728" xfId="25394" hidden="1" xr:uid="{00000000-0005-0000-0000-000053630000}"/>
    <cellStyle name="Comma [0] 10729" xfId="25457" hidden="1" xr:uid="{00000000-0005-0000-0000-000092630000}"/>
    <cellStyle name="Comma [0] 1073" xfId="4197" hidden="1" xr:uid="{00000000-0005-0000-0000-000086100000}"/>
    <cellStyle name="Comma [0] 10730" xfId="25465" hidden="1" xr:uid="{00000000-0005-0000-0000-00009A630000}"/>
    <cellStyle name="Comma [0] 10731" xfId="25554" hidden="1" xr:uid="{00000000-0005-0000-0000-0000F3630000}"/>
    <cellStyle name="Comma [0] 10732" xfId="25468" hidden="1" xr:uid="{00000000-0005-0000-0000-00009D630000}"/>
    <cellStyle name="Comma [0] 10733" xfId="25428" hidden="1" xr:uid="{00000000-0005-0000-0000-000075630000}"/>
    <cellStyle name="Comma [0] 10734" xfId="25559" hidden="1" xr:uid="{00000000-0005-0000-0000-0000F8630000}"/>
    <cellStyle name="Comma [0] 10735" xfId="25561" hidden="1" xr:uid="{00000000-0005-0000-0000-0000FA630000}"/>
    <cellStyle name="Comma [0] 10736" xfId="25520" hidden="1" xr:uid="{00000000-0005-0000-0000-0000D1630000}"/>
    <cellStyle name="Comma [0] 10737" xfId="25526" hidden="1" xr:uid="{00000000-0005-0000-0000-0000D7630000}"/>
    <cellStyle name="Comma [0] 10738" xfId="25427" hidden="1" xr:uid="{00000000-0005-0000-0000-000074630000}"/>
    <cellStyle name="Comma [0] 10739" xfId="25508" hidden="1" xr:uid="{00000000-0005-0000-0000-0000C5630000}"/>
    <cellStyle name="Comma [0] 1074" xfId="4199" hidden="1" xr:uid="{00000000-0005-0000-0000-000088100000}"/>
    <cellStyle name="Comma [0] 10740" xfId="25487" hidden="1" xr:uid="{00000000-0005-0000-0000-0000B0630000}"/>
    <cellStyle name="Comma [0] 10741" xfId="25565" hidden="1" xr:uid="{00000000-0005-0000-0000-0000FE630000}"/>
    <cellStyle name="Comma [0] 10742" xfId="25506" hidden="1" xr:uid="{00000000-0005-0000-0000-0000C3630000}"/>
    <cellStyle name="Comma [0] 10743" xfId="25444" hidden="1" xr:uid="{00000000-0005-0000-0000-000085630000}"/>
    <cellStyle name="Comma [0] 10744" xfId="25572" hidden="1" xr:uid="{00000000-0005-0000-0000-000005640000}"/>
    <cellStyle name="Comma [0] 10745" xfId="25574" hidden="1" xr:uid="{00000000-0005-0000-0000-000007640000}"/>
    <cellStyle name="Comma [0] 10746" xfId="25538" hidden="1" xr:uid="{00000000-0005-0000-0000-0000E3630000}"/>
    <cellStyle name="Comma [0] 10747" xfId="25543" hidden="1" xr:uid="{00000000-0005-0000-0000-0000E8630000}"/>
    <cellStyle name="Comma [0] 10748" xfId="24908" hidden="1" xr:uid="{00000000-0005-0000-0000-00006D610000}"/>
    <cellStyle name="Comma [0] 10749" xfId="25527" hidden="1" xr:uid="{00000000-0005-0000-0000-0000D8630000}"/>
    <cellStyle name="Comma [0] 1075" xfId="4167" hidden="1" xr:uid="{00000000-0005-0000-0000-000068100000}"/>
    <cellStyle name="Comma [0] 10750" xfId="25432" hidden="1" xr:uid="{00000000-0005-0000-0000-000079630000}"/>
    <cellStyle name="Comma [0] 10751" xfId="25578" hidden="1" xr:uid="{00000000-0005-0000-0000-00000B640000}"/>
    <cellStyle name="Comma [0] 10752" xfId="25525" hidden="1" xr:uid="{00000000-0005-0000-0000-0000D6630000}"/>
    <cellStyle name="Comma [0] 10753" xfId="25464" hidden="1" xr:uid="{00000000-0005-0000-0000-000099630000}"/>
    <cellStyle name="Comma [0] 10754" xfId="25582" hidden="1" xr:uid="{00000000-0005-0000-0000-00000F640000}"/>
    <cellStyle name="Comma [0] 10755" xfId="25584" hidden="1" xr:uid="{00000000-0005-0000-0000-000011640000}"/>
    <cellStyle name="Comma [0] 10756" xfId="25552" hidden="1" xr:uid="{00000000-0005-0000-0000-0000F1630000}"/>
    <cellStyle name="Comma [0] 10757" xfId="25556" hidden="1" xr:uid="{00000000-0005-0000-0000-0000F5630000}"/>
    <cellStyle name="Comma [0] 10758" xfId="25446" hidden="1" xr:uid="{00000000-0005-0000-0000-000087630000}"/>
    <cellStyle name="Comma [0] 10759" xfId="25544" hidden="1" xr:uid="{00000000-0005-0000-0000-0000E9630000}"/>
    <cellStyle name="Comma [0] 1076" xfId="4171" hidden="1" xr:uid="{00000000-0005-0000-0000-00006C100000}"/>
    <cellStyle name="Comma [0] 10760" xfId="25436" hidden="1" xr:uid="{00000000-0005-0000-0000-00007D630000}"/>
    <cellStyle name="Comma [0] 10761" xfId="25588" hidden="1" xr:uid="{00000000-0005-0000-0000-000015640000}"/>
    <cellStyle name="Comma [0] 10762" xfId="25542" hidden="1" xr:uid="{00000000-0005-0000-0000-0000E7630000}"/>
    <cellStyle name="Comma [0] 10763" xfId="25511" hidden="1" xr:uid="{00000000-0005-0000-0000-0000C8630000}"/>
    <cellStyle name="Comma [0] 10764" xfId="25592" hidden="1" xr:uid="{00000000-0005-0000-0000-000019640000}"/>
    <cellStyle name="Comma [0] 10765" xfId="25594" hidden="1" xr:uid="{00000000-0005-0000-0000-00001B640000}"/>
    <cellStyle name="Comma [0] 10766" xfId="25580" hidden="1" xr:uid="{00000000-0005-0000-0000-00000D640000}"/>
    <cellStyle name="Comma [0] 10767" xfId="25567" hidden="1" xr:uid="{00000000-0005-0000-0000-000000640000}"/>
    <cellStyle name="Comma [0] 10768" xfId="25591" hidden="1" xr:uid="{00000000-0005-0000-0000-000018640000}"/>
    <cellStyle name="Comma [0] 10769" xfId="25557" hidden="1" xr:uid="{00000000-0005-0000-0000-0000F6630000}"/>
    <cellStyle name="Comma [0] 1077" xfId="4061" hidden="1" xr:uid="{00000000-0005-0000-0000-0000FE0F0000}"/>
    <cellStyle name="Comma [0] 10770" xfId="25529" hidden="1" xr:uid="{00000000-0005-0000-0000-0000DA630000}"/>
    <cellStyle name="Comma [0] 10771" xfId="25596" hidden="1" xr:uid="{00000000-0005-0000-0000-00001D640000}"/>
    <cellStyle name="Comma [0] 10772" xfId="25553" hidden="1" xr:uid="{00000000-0005-0000-0000-0000F2630000}"/>
    <cellStyle name="Comma [0] 10773" xfId="25587" hidden="1" xr:uid="{00000000-0005-0000-0000-000014640000}"/>
    <cellStyle name="Comma [0] 10774" xfId="25600" hidden="1" xr:uid="{00000000-0005-0000-0000-000021640000}"/>
    <cellStyle name="Comma [0] 10775" xfId="25602" hidden="1" xr:uid="{00000000-0005-0000-0000-000023640000}"/>
    <cellStyle name="Comma [0] 10776" xfId="25470" hidden="1" xr:uid="{00000000-0005-0000-0000-00009F630000}"/>
    <cellStyle name="Comma [0] 10777" xfId="25590" hidden="1" xr:uid="{00000000-0005-0000-0000-000017640000}"/>
    <cellStyle name="Comma [0] 10778" xfId="25530" hidden="1" xr:uid="{00000000-0005-0000-0000-0000DB630000}"/>
    <cellStyle name="Comma [0] 10779" xfId="25564" hidden="1" xr:uid="{00000000-0005-0000-0000-0000FD630000}"/>
    <cellStyle name="Comma [0] 1078" xfId="4159" hidden="1" xr:uid="{00000000-0005-0000-0000-000060100000}"/>
    <cellStyle name="Comma [0] 10780" xfId="25577" hidden="1" xr:uid="{00000000-0005-0000-0000-00000A640000}"/>
    <cellStyle name="Comma [0] 10781" xfId="25605" hidden="1" xr:uid="{00000000-0005-0000-0000-000026640000}"/>
    <cellStyle name="Comma [0] 10782" xfId="25568" hidden="1" xr:uid="{00000000-0005-0000-0000-000001640000}"/>
    <cellStyle name="Comma [0] 10783" xfId="25528" hidden="1" xr:uid="{00000000-0005-0000-0000-0000D9630000}"/>
    <cellStyle name="Comma [0] 10784" xfId="25607" hidden="1" xr:uid="{00000000-0005-0000-0000-000028640000}"/>
    <cellStyle name="Comma [0] 10785" xfId="25609" hidden="1" xr:uid="{00000000-0005-0000-0000-00002A640000}"/>
    <cellStyle name="Comma [0] 10786" xfId="24962" hidden="1" xr:uid="{00000000-0005-0000-0000-0000A3610000}"/>
    <cellStyle name="Comma [0] 10787" xfId="24918" hidden="1" xr:uid="{00000000-0005-0000-0000-000077610000}"/>
    <cellStyle name="Comma [0] 10788" xfId="25615" hidden="1" xr:uid="{00000000-0005-0000-0000-000030640000}"/>
    <cellStyle name="Comma [0] 10789" xfId="25621" hidden="1" xr:uid="{00000000-0005-0000-0000-000036640000}"/>
    <cellStyle name="Comma [0] 1079" xfId="4051" hidden="1" xr:uid="{00000000-0005-0000-0000-0000F40F0000}"/>
    <cellStyle name="Comma [0] 10790" xfId="25623" hidden="1" xr:uid="{00000000-0005-0000-0000-000038640000}"/>
    <cellStyle name="Comma [0] 10791" xfId="25614" hidden="1" xr:uid="{00000000-0005-0000-0000-00002F640000}"/>
    <cellStyle name="Comma [0] 10792" xfId="25619" hidden="1" xr:uid="{00000000-0005-0000-0000-000034640000}"/>
    <cellStyle name="Comma [0] 10793" xfId="25625" hidden="1" xr:uid="{00000000-0005-0000-0000-00003A640000}"/>
    <cellStyle name="Comma [0] 10794" xfId="25627" hidden="1" xr:uid="{00000000-0005-0000-0000-00003C640000}"/>
    <cellStyle name="Comma [0] 10795" xfId="24919" hidden="1" xr:uid="{00000000-0005-0000-0000-000078610000}"/>
    <cellStyle name="Comma [0] 10796" xfId="24897" hidden="1" xr:uid="{00000000-0005-0000-0000-000062610000}"/>
    <cellStyle name="Comma [0] 10797" xfId="25638" hidden="1" xr:uid="{00000000-0005-0000-0000-000047640000}"/>
    <cellStyle name="Comma [0] 10798" xfId="25647" hidden="1" xr:uid="{00000000-0005-0000-0000-000050640000}"/>
    <cellStyle name="Comma [0] 10799" xfId="25658" hidden="1" xr:uid="{00000000-0005-0000-0000-00005B640000}"/>
    <cellStyle name="Comma [0] 108" xfId="2249" hidden="1" xr:uid="{00000000-0005-0000-0000-0000EA080000}"/>
    <cellStyle name="Comma [0] 1080" xfId="4203" hidden="1" xr:uid="{00000000-0005-0000-0000-00008C100000}"/>
    <cellStyle name="Comma [0] 10800" xfId="25664" hidden="1" xr:uid="{00000000-0005-0000-0000-000061640000}"/>
    <cellStyle name="Comma [0] 10801" xfId="25646" hidden="1" xr:uid="{00000000-0005-0000-0000-00004F640000}"/>
    <cellStyle name="Comma [0] 10802" xfId="25656" hidden="1" xr:uid="{00000000-0005-0000-0000-000059640000}"/>
    <cellStyle name="Comma [0] 10803" xfId="25676" hidden="1" xr:uid="{00000000-0005-0000-0000-00006D640000}"/>
    <cellStyle name="Comma [0] 10804" xfId="25678" hidden="1" xr:uid="{00000000-0005-0000-0000-00006F640000}"/>
    <cellStyle name="Comma [0] 10805" xfId="25629" hidden="1" xr:uid="{00000000-0005-0000-0000-00003E640000}"/>
    <cellStyle name="Comma [0] 10806" xfId="24885" hidden="1" xr:uid="{00000000-0005-0000-0000-000056610000}"/>
    <cellStyle name="Comma [0] 10807" xfId="25632" hidden="1" xr:uid="{00000000-0005-0000-0000-000041640000}"/>
    <cellStyle name="Comma [0] 10808" xfId="24896" hidden="1" xr:uid="{00000000-0005-0000-0000-000061610000}"/>
    <cellStyle name="Comma [0] 10809" xfId="24895" hidden="1" xr:uid="{00000000-0005-0000-0000-000060610000}"/>
    <cellStyle name="Comma [0] 1081" xfId="4157" hidden="1" xr:uid="{00000000-0005-0000-0000-00005E100000}"/>
    <cellStyle name="Comma [0] 10810" xfId="25683" hidden="1" xr:uid="{00000000-0005-0000-0000-000074640000}"/>
    <cellStyle name="Comma [0] 10811" xfId="24971" hidden="1" xr:uid="{00000000-0005-0000-0000-0000AC610000}"/>
    <cellStyle name="Comma [0] 10812" xfId="25172" hidden="1" xr:uid="{00000000-0005-0000-0000-000075620000}"/>
    <cellStyle name="Comma [0] 10813" xfId="25695" hidden="1" xr:uid="{00000000-0005-0000-0000-000080640000}"/>
    <cellStyle name="Comma [0] 10814" xfId="25697" hidden="1" xr:uid="{00000000-0005-0000-0000-000082640000}"/>
    <cellStyle name="Comma [0] 10815" xfId="25686" hidden="1" xr:uid="{00000000-0005-0000-0000-000077640000}"/>
    <cellStyle name="Comma [0] 10816" xfId="25694" hidden="1" xr:uid="{00000000-0005-0000-0000-00007F640000}"/>
    <cellStyle name="Comma [0] 10817" xfId="25181" hidden="1" xr:uid="{00000000-0005-0000-0000-00007E620000}"/>
    <cellStyle name="Comma [0] 10818" xfId="25680" hidden="1" xr:uid="{00000000-0005-0000-0000-000071640000}"/>
    <cellStyle name="Comma [0] 10819" xfId="25713" hidden="1" xr:uid="{00000000-0005-0000-0000-000092640000}"/>
    <cellStyle name="Comma [0] 1082" xfId="4126" hidden="1" xr:uid="{00000000-0005-0000-0000-00003F100000}"/>
    <cellStyle name="Comma [0] 10820" xfId="25721" hidden="1" xr:uid="{00000000-0005-0000-0000-00009A640000}"/>
    <cellStyle name="Comma [0] 10821" xfId="25630" hidden="1" xr:uid="{00000000-0005-0000-0000-00003F640000}"/>
    <cellStyle name="Comma [0] 10822" xfId="25709" hidden="1" xr:uid="{00000000-0005-0000-0000-00008E640000}"/>
    <cellStyle name="Comma [0] 10823" xfId="25730" hidden="1" xr:uid="{00000000-0005-0000-0000-0000A3640000}"/>
    <cellStyle name="Comma [0] 10824" xfId="25732" hidden="1" xr:uid="{00000000-0005-0000-0000-0000A5640000}"/>
    <cellStyle name="Comma [0] 10825" xfId="25691" hidden="1" xr:uid="{00000000-0005-0000-0000-00007C640000}"/>
    <cellStyle name="Comma [0] 10826" xfId="25636" hidden="1" xr:uid="{00000000-0005-0000-0000-000045640000}"/>
    <cellStyle name="Comma [0] 10827" xfId="25689" hidden="1" xr:uid="{00000000-0005-0000-0000-00007A640000}"/>
    <cellStyle name="Comma [0] 10828" xfId="25673" hidden="1" xr:uid="{00000000-0005-0000-0000-00006A640000}"/>
    <cellStyle name="Comma [0] 10829" xfId="25669" hidden="1" xr:uid="{00000000-0005-0000-0000-000066640000}"/>
    <cellStyle name="Comma [0] 1083" xfId="4207" hidden="1" xr:uid="{00000000-0005-0000-0000-000090100000}"/>
    <cellStyle name="Comma [0] 10830" xfId="25740" hidden="1" xr:uid="{00000000-0005-0000-0000-0000AD640000}"/>
    <cellStyle name="Comma [0] 10831" xfId="25612" hidden="1" xr:uid="{00000000-0005-0000-0000-00002D640000}"/>
    <cellStyle name="Comma [0] 10832" xfId="24920" hidden="1" xr:uid="{00000000-0005-0000-0000-000079610000}"/>
    <cellStyle name="Comma [0] 10833" xfId="25748" hidden="1" xr:uid="{00000000-0005-0000-0000-0000B5640000}"/>
    <cellStyle name="Comma [0] 10834" xfId="25750" hidden="1" xr:uid="{00000000-0005-0000-0000-0000B7640000}"/>
    <cellStyle name="Comma [0] 10835" xfId="25699" hidden="1" xr:uid="{00000000-0005-0000-0000-000084640000}"/>
    <cellStyle name="Comma [0] 10836" xfId="25675" hidden="1" xr:uid="{00000000-0005-0000-0000-00006C640000}"/>
    <cellStyle name="Comma [0] 10837" xfId="25710" hidden="1" xr:uid="{00000000-0005-0000-0000-00008F640000}"/>
    <cellStyle name="Comma [0] 10838" xfId="25642" hidden="1" xr:uid="{00000000-0005-0000-0000-00004B640000}"/>
    <cellStyle name="Comma [0] 10839" xfId="25712" hidden="1" xr:uid="{00000000-0005-0000-0000-000091640000}"/>
    <cellStyle name="Comma [0] 1084" xfId="4209" hidden="1" xr:uid="{00000000-0005-0000-0000-000092100000}"/>
    <cellStyle name="Comma [0] 10840" xfId="25757" hidden="1" xr:uid="{00000000-0005-0000-0000-0000BE640000}"/>
    <cellStyle name="Comma [0] 10841" xfId="25700" hidden="1" xr:uid="{00000000-0005-0000-0000-000085640000}"/>
    <cellStyle name="Comma [0] 10842" xfId="25657" hidden="1" xr:uid="{00000000-0005-0000-0000-00005A640000}"/>
    <cellStyle name="Comma [0] 10843" xfId="25763" hidden="1" xr:uid="{00000000-0005-0000-0000-0000C4640000}"/>
    <cellStyle name="Comma [0] 10844" xfId="25765" hidden="1" xr:uid="{00000000-0005-0000-0000-0000C6640000}"/>
    <cellStyle name="Comma [0] 10845" xfId="25718" hidden="1" xr:uid="{00000000-0005-0000-0000-000097640000}"/>
    <cellStyle name="Comma [0] 10846" xfId="25724" hidden="1" xr:uid="{00000000-0005-0000-0000-00009D640000}"/>
    <cellStyle name="Comma [0] 10847" xfId="25611" hidden="1" xr:uid="{00000000-0005-0000-0000-00002C640000}"/>
    <cellStyle name="Comma [0] 10848" xfId="25674" hidden="1" xr:uid="{00000000-0005-0000-0000-00006B640000}"/>
    <cellStyle name="Comma [0] 10849" xfId="25682" hidden="1" xr:uid="{00000000-0005-0000-0000-000073640000}"/>
    <cellStyle name="Comma [0] 1085" xfId="4195" hidden="1" xr:uid="{00000000-0005-0000-0000-000084100000}"/>
    <cellStyle name="Comma [0] 10850" xfId="25771" hidden="1" xr:uid="{00000000-0005-0000-0000-0000CC640000}"/>
    <cellStyle name="Comma [0] 10851" xfId="25685" hidden="1" xr:uid="{00000000-0005-0000-0000-000076640000}"/>
    <cellStyle name="Comma [0] 10852" xfId="25645" hidden="1" xr:uid="{00000000-0005-0000-0000-00004E640000}"/>
    <cellStyle name="Comma [0] 10853" xfId="25776" hidden="1" xr:uid="{00000000-0005-0000-0000-0000D1640000}"/>
    <cellStyle name="Comma [0] 10854" xfId="25778" hidden="1" xr:uid="{00000000-0005-0000-0000-0000D3640000}"/>
    <cellStyle name="Comma [0] 10855" xfId="25737" hidden="1" xr:uid="{00000000-0005-0000-0000-0000AA640000}"/>
    <cellStyle name="Comma [0] 10856" xfId="25743" hidden="1" xr:uid="{00000000-0005-0000-0000-0000B0640000}"/>
    <cellStyle name="Comma [0] 10857" xfId="25644" hidden="1" xr:uid="{00000000-0005-0000-0000-00004D640000}"/>
    <cellStyle name="Comma [0] 10858" xfId="25725" hidden="1" xr:uid="{00000000-0005-0000-0000-00009E640000}"/>
    <cellStyle name="Comma [0] 10859" xfId="25704" hidden="1" xr:uid="{00000000-0005-0000-0000-000089640000}"/>
    <cellStyle name="Comma [0] 1086" xfId="4182" hidden="1" xr:uid="{00000000-0005-0000-0000-000077100000}"/>
    <cellStyle name="Comma [0] 10860" xfId="25782" hidden="1" xr:uid="{00000000-0005-0000-0000-0000D7640000}"/>
    <cellStyle name="Comma [0] 10861" xfId="25723" hidden="1" xr:uid="{00000000-0005-0000-0000-00009C640000}"/>
    <cellStyle name="Comma [0] 10862" xfId="25661" hidden="1" xr:uid="{00000000-0005-0000-0000-00005E640000}"/>
    <cellStyle name="Comma [0] 10863" xfId="25789" hidden="1" xr:uid="{00000000-0005-0000-0000-0000DE640000}"/>
    <cellStyle name="Comma [0] 10864" xfId="25791" hidden="1" xr:uid="{00000000-0005-0000-0000-0000E0640000}"/>
    <cellStyle name="Comma [0] 10865" xfId="25755" hidden="1" xr:uid="{00000000-0005-0000-0000-0000BC640000}"/>
    <cellStyle name="Comma [0] 10866" xfId="25760" hidden="1" xr:uid="{00000000-0005-0000-0000-0000C1640000}"/>
    <cellStyle name="Comma [0] 10867" xfId="25190" hidden="1" xr:uid="{00000000-0005-0000-0000-000087620000}"/>
    <cellStyle name="Comma [0] 10868" xfId="25744" hidden="1" xr:uid="{00000000-0005-0000-0000-0000B1640000}"/>
    <cellStyle name="Comma [0] 10869" xfId="25649" hidden="1" xr:uid="{00000000-0005-0000-0000-000052640000}"/>
    <cellStyle name="Comma [0] 1087" xfId="4206" hidden="1" xr:uid="{00000000-0005-0000-0000-00008F100000}"/>
    <cellStyle name="Comma [0] 10870" xfId="25795" hidden="1" xr:uid="{00000000-0005-0000-0000-0000E4640000}"/>
    <cellStyle name="Comma [0] 10871" xfId="25742" hidden="1" xr:uid="{00000000-0005-0000-0000-0000AF640000}"/>
    <cellStyle name="Comma [0] 10872" xfId="25681" hidden="1" xr:uid="{00000000-0005-0000-0000-000072640000}"/>
    <cellStyle name="Comma [0] 10873" xfId="25799" hidden="1" xr:uid="{00000000-0005-0000-0000-0000E8640000}"/>
    <cellStyle name="Comma [0] 10874" xfId="25801" hidden="1" xr:uid="{00000000-0005-0000-0000-0000EA640000}"/>
    <cellStyle name="Comma [0] 10875" xfId="25769" hidden="1" xr:uid="{00000000-0005-0000-0000-0000CA640000}"/>
    <cellStyle name="Comma [0] 10876" xfId="25773" hidden="1" xr:uid="{00000000-0005-0000-0000-0000CE640000}"/>
    <cellStyle name="Comma [0] 10877" xfId="25663" hidden="1" xr:uid="{00000000-0005-0000-0000-000060640000}"/>
    <cellStyle name="Comma [0] 10878" xfId="25761" hidden="1" xr:uid="{00000000-0005-0000-0000-0000C2640000}"/>
    <cellStyle name="Comma [0] 10879" xfId="25653" hidden="1" xr:uid="{00000000-0005-0000-0000-000056640000}"/>
    <cellStyle name="Comma [0] 1088" xfId="4172" hidden="1" xr:uid="{00000000-0005-0000-0000-00006D100000}"/>
    <cellStyle name="Comma [0] 10880" xfId="25805" hidden="1" xr:uid="{00000000-0005-0000-0000-0000EE640000}"/>
    <cellStyle name="Comma [0] 10881" xfId="25759" hidden="1" xr:uid="{00000000-0005-0000-0000-0000C0640000}"/>
    <cellStyle name="Comma [0] 10882" xfId="25728" hidden="1" xr:uid="{00000000-0005-0000-0000-0000A1640000}"/>
    <cellStyle name="Comma [0] 10883" xfId="25809" hidden="1" xr:uid="{00000000-0005-0000-0000-0000F2640000}"/>
    <cellStyle name="Comma [0] 10884" xfId="25811" hidden="1" xr:uid="{00000000-0005-0000-0000-0000F4640000}"/>
    <cellStyle name="Comma [0] 10885" xfId="25797" hidden="1" xr:uid="{00000000-0005-0000-0000-0000E6640000}"/>
    <cellStyle name="Comma [0] 10886" xfId="25784" hidden="1" xr:uid="{00000000-0005-0000-0000-0000D9640000}"/>
    <cellStyle name="Comma [0] 10887" xfId="25808" hidden="1" xr:uid="{00000000-0005-0000-0000-0000F1640000}"/>
    <cellStyle name="Comma [0] 10888" xfId="25774" hidden="1" xr:uid="{00000000-0005-0000-0000-0000CF640000}"/>
    <cellStyle name="Comma [0] 10889" xfId="25746" hidden="1" xr:uid="{00000000-0005-0000-0000-0000B3640000}"/>
    <cellStyle name="Comma [0] 1089" xfId="4144" hidden="1" xr:uid="{00000000-0005-0000-0000-000051100000}"/>
    <cellStyle name="Comma [0] 10890" xfId="25813" hidden="1" xr:uid="{00000000-0005-0000-0000-0000F6640000}"/>
    <cellStyle name="Comma [0] 10891" xfId="25770" hidden="1" xr:uid="{00000000-0005-0000-0000-0000CB640000}"/>
    <cellStyle name="Comma [0] 10892" xfId="25804" hidden="1" xr:uid="{00000000-0005-0000-0000-0000ED640000}"/>
    <cellStyle name="Comma [0] 10893" xfId="25817" hidden="1" xr:uid="{00000000-0005-0000-0000-0000FA640000}"/>
    <cellStyle name="Comma [0] 10894" xfId="25819" hidden="1" xr:uid="{00000000-0005-0000-0000-0000FC640000}"/>
    <cellStyle name="Comma [0] 10895" xfId="25687" hidden="1" xr:uid="{00000000-0005-0000-0000-000078640000}"/>
    <cellStyle name="Comma [0] 10896" xfId="25807" hidden="1" xr:uid="{00000000-0005-0000-0000-0000F0640000}"/>
    <cellStyle name="Comma [0] 10897" xfId="25747" hidden="1" xr:uid="{00000000-0005-0000-0000-0000B4640000}"/>
    <cellStyle name="Comma [0] 10898" xfId="25781" hidden="1" xr:uid="{00000000-0005-0000-0000-0000D6640000}"/>
    <cellStyle name="Comma [0] 10899" xfId="25794" hidden="1" xr:uid="{00000000-0005-0000-0000-0000E3640000}"/>
    <cellStyle name="Comma [0] 109" xfId="2377" hidden="1" xr:uid="{00000000-0005-0000-0000-00006A090000}"/>
    <cellStyle name="Comma [0] 1090" xfId="4211" hidden="1" xr:uid="{00000000-0005-0000-0000-000094100000}"/>
    <cellStyle name="Comma [0] 10900" xfId="25822" hidden="1" xr:uid="{00000000-0005-0000-0000-0000FF640000}"/>
    <cellStyle name="Comma [0] 10901" xfId="25785" hidden="1" xr:uid="{00000000-0005-0000-0000-0000DA640000}"/>
    <cellStyle name="Comma [0] 10902" xfId="25745" hidden="1" xr:uid="{00000000-0005-0000-0000-0000B2640000}"/>
    <cellStyle name="Comma [0] 10903" xfId="25824" hidden="1" xr:uid="{00000000-0005-0000-0000-000001650000}"/>
    <cellStyle name="Comma [0] 10904" xfId="25826" hidden="1" xr:uid="{00000000-0005-0000-0000-000003650000}"/>
    <cellStyle name="Comma [0] 10905" xfId="25873" hidden="1" xr:uid="{00000000-0005-0000-0000-000032650000}"/>
    <cellStyle name="Comma [0] 10906" xfId="25893" hidden="1" xr:uid="{00000000-0005-0000-0000-000046650000}"/>
    <cellStyle name="Comma [0] 10907" xfId="25900" hidden="1" xr:uid="{00000000-0005-0000-0000-00004D650000}"/>
    <cellStyle name="Comma [0] 10908" xfId="25908" hidden="1" xr:uid="{00000000-0005-0000-0000-000055650000}"/>
    <cellStyle name="Comma [0] 10909" xfId="25911" hidden="1" xr:uid="{00000000-0005-0000-0000-000058650000}"/>
    <cellStyle name="Comma [0] 1091" xfId="4168" hidden="1" xr:uid="{00000000-0005-0000-0000-000069100000}"/>
    <cellStyle name="Comma [0] 10910" xfId="25899" hidden="1" xr:uid="{00000000-0005-0000-0000-00004C650000}"/>
    <cellStyle name="Comma [0] 10911" xfId="25906" hidden="1" xr:uid="{00000000-0005-0000-0000-000053650000}"/>
    <cellStyle name="Comma [0] 10912" xfId="25913" hidden="1" xr:uid="{00000000-0005-0000-0000-00005A650000}"/>
    <cellStyle name="Comma [0] 10913" xfId="25915" hidden="1" xr:uid="{00000000-0005-0000-0000-00005C650000}"/>
    <cellStyle name="Comma [0] 10914" xfId="25889" hidden="1" xr:uid="{00000000-0005-0000-0000-000042650000}"/>
    <cellStyle name="Comma [0] 10915" xfId="25877" hidden="1" xr:uid="{00000000-0005-0000-0000-000036650000}"/>
    <cellStyle name="Comma [0] 10916" xfId="25926" hidden="1" xr:uid="{00000000-0005-0000-0000-000067650000}"/>
    <cellStyle name="Comma [0] 10917" xfId="25935" hidden="1" xr:uid="{00000000-0005-0000-0000-000070650000}"/>
    <cellStyle name="Comma [0] 10918" xfId="25946" hidden="1" xr:uid="{00000000-0005-0000-0000-00007B650000}"/>
    <cellStyle name="Comma [0] 10919" xfId="25952" hidden="1" xr:uid="{00000000-0005-0000-0000-000081650000}"/>
    <cellStyle name="Comma [0] 1092" xfId="4202" hidden="1" xr:uid="{00000000-0005-0000-0000-00008B100000}"/>
    <cellStyle name="Comma [0] 10920" xfId="25934" hidden="1" xr:uid="{00000000-0005-0000-0000-00006F650000}"/>
    <cellStyle name="Comma [0] 10921" xfId="25944" hidden="1" xr:uid="{00000000-0005-0000-0000-000079650000}"/>
    <cellStyle name="Comma [0] 10922" xfId="25964" hidden="1" xr:uid="{00000000-0005-0000-0000-00008D650000}"/>
    <cellStyle name="Comma [0] 10923" xfId="25966" hidden="1" xr:uid="{00000000-0005-0000-0000-00008F650000}"/>
    <cellStyle name="Comma [0] 10924" xfId="25917" hidden="1" xr:uid="{00000000-0005-0000-0000-00005E650000}"/>
    <cellStyle name="Comma [0] 10925" xfId="25880" hidden="1" xr:uid="{00000000-0005-0000-0000-000039650000}"/>
    <cellStyle name="Comma [0] 10926" xfId="25920" hidden="1" xr:uid="{00000000-0005-0000-0000-000061650000}"/>
    <cellStyle name="Comma [0] 10927" xfId="25886" hidden="1" xr:uid="{00000000-0005-0000-0000-00003F650000}"/>
    <cellStyle name="Comma [0] 10928" xfId="25888" hidden="1" xr:uid="{00000000-0005-0000-0000-000041650000}"/>
    <cellStyle name="Comma [0] 10929" xfId="25971" hidden="1" xr:uid="{00000000-0005-0000-0000-000094650000}"/>
    <cellStyle name="Comma [0] 1093" xfId="4215" hidden="1" xr:uid="{00000000-0005-0000-0000-000098100000}"/>
    <cellStyle name="Comma [0] 10930" xfId="25876" hidden="1" xr:uid="{00000000-0005-0000-0000-000035650000}"/>
    <cellStyle name="Comma [0] 10931" xfId="25884" hidden="1" xr:uid="{00000000-0005-0000-0000-00003D650000}"/>
    <cellStyle name="Comma [0] 10932" xfId="25983" hidden="1" xr:uid="{00000000-0005-0000-0000-0000A0650000}"/>
    <cellStyle name="Comma [0] 10933" xfId="25985" hidden="1" xr:uid="{00000000-0005-0000-0000-0000A2650000}"/>
    <cellStyle name="Comma [0] 10934" xfId="25974" hidden="1" xr:uid="{00000000-0005-0000-0000-000097650000}"/>
    <cellStyle name="Comma [0] 10935" xfId="25982" hidden="1" xr:uid="{00000000-0005-0000-0000-00009F650000}"/>
    <cellStyle name="Comma [0] 10936" xfId="25882" hidden="1" xr:uid="{00000000-0005-0000-0000-00003B650000}"/>
    <cellStyle name="Comma [0] 10937" xfId="25968" hidden="1" xr:uid="{00000000-0005-0000-0000-000091650000}"/>
    <cellStyle name="Comma [0] 10938" xfId="26001" hidden="1" xr:uid="{00000000-0005-0000-0000-0000B2650000}"/>
    <cellStyle name="Comma [0] 10939" xfId="26009" hidden="1" xr:uid="{00000000-0005-0000-0000-0000BA650000}"/>
    <cellStyle name="Comma [0] 1094" xfId="4217" hidden="1" xr:uid="{00000000-0005-0000-0000-00009A100000}"/>
    <cellStyle name="Comma [0] 10940" xfId="25918" hidden="1" xr:uid="{00000000-0005-0000-0000-00005F650000}"/>
    <cellStyle name="Comma [0] 10941" xfId="25997" hidden="1" xr:uid="{00000000-0005-0000-0000-0000AE650000}"/>
    <cellStyle name="Comma [0] 10942" xfId="26018" hidden="1" xr:uid="{00000000-0005-0000-0000-0000C3650000}"/>
    <cellStyle name="Comma [0] 10943" xfId="26020" hidden="1" xr:uid="{00000000-0005-0000-0000-0000C5650000}"/>
    <cellStyle name="Comma [0] 10944" xfId="25979" hidden="1" xr:uid="{00000000-0005-0000-0000-00009C650000}"/>
    <cellStyle name="Comma [0] 10945" xfId="25924" hidden="1" xr:uid="{00000000-0005-0000-0000-000065650000}"/>
    <cellStyle name="Comma [0] 10946" xfId="25977" hidden="1" xr:uid="{00000000-0005-0000-0000-00009A650000}"/>
    <cellStyle name="Comma [0] 10947" xfId="25961" hidden="1" xr:uid="{00000000-0005-0000-0000-00008A650000}"/>
    <cellStyle name="Comma [0] 10948" xfId="25957" hidden="1" xr:uid="{00000000-0005-0000-0000-000086650000}"/>
    <cellStyle name="Comma [0] 10949" xfId="26028" hidden="1" xr:uid="{00000000-0005-0000-0000-0000CD650000}"/>
    <cellStyle name="Comma [0] 1095" xfId="4085" hidden="1" xr:uid="{00000000-0005-0000-0000-000016100000}"/>
    <cellStyle name="Comma [0] 10950" xfId="25897" hidden="1" xr:uid="{00000000-0005-0000-0000-00004A650000}"/>
    <cellStyle name="Comma [0] 10951" xfId="25890" hidden="1" xr:uid="{00000000-0005-0000-0000-000043650000}"/>
    <cellStyle name="Comma [0] 10952" xfId="26036" hidden="1" xr:uid="{00000000-0005-0000-0000-0000D5650000}"/>
    <cellStyle name="Comma [0] 10953" xfId="26038" hidden="1" xr:uid="{00000000-0005-0000-0000-0000D7650000}"/>
    <cellStyle name="Comma [0] 10954" xfId="25987" hidden="1" xr:uid="{00000000-0005-0000-0000-0000A4650000}"/>
    <cellStyle name="Comma [0] 10955" xfId="25963" hidden="1" xr:uid="{00000000-0005-0000-0000-00008C650000}"/>
    <cellStyle name="Comma [0] 10956" xfId="25998" hidden="1" xr:uid="{00000000-0005-0000-0000-0000AF650000}"/>
    <cellStyle name="Comma [0] 10957" xfId="25930" hidden="1" xr:uid="{00000000-0005-0000-0000-00006B650000}"/>
    <cellStyle name="Comma [0] 10958" xfId="26000" hidden="1" xr:uid="{00000000-0005-0000-0000-0000B1650000}"/>
    <cellStyle name="Comma [0] 10959" xfId="26045" hidden="1" xr:uid="{00000000-0005-0000-0000-0000DE650000}"/>
    <cellStyle name="Comma [0] 1096" xfId="4205" hidden="1" xr:uid="{00000000-0005-0000-0000-00008E100000}"/>
    <cellStyle name="Comma [0] 10960" xfId="25988" hidden="1" xr:uid="{00000000-0005-0000-0000-0000A5650000}"/>
    <cellStyle name="Comma [0] 10961" xfId="25945" hidden="1" xr:uid="{00000000-0005-0000-0000-00007A650000}"/>
    <cellStyle name="Comma [0] 10962" xfId="26051" hidden="1" xr:uid="{00000000-0005-0000-0000-0000E4650000}"/>
    <cellStyle name="Comma [0] 10963" xfId="26053" hidden="1" xr:uid="{00000000-0005-0000-0000-0000E6650000}"/>
    <cellStyle name="Comma [0] 10964" xfId="26006" hidden="1" xr:uid="{00000000-0005-0000-0000-0000B7650000}"/>
    <cellStyle name="Comma [0] 10965" xfId="26012" hidden="1" xr:uid="{00000000-0005-0000-0000-0000BD650000}"/>
    <cellStyle name="Comma [0] 10966" xfId="25896" hidden="1" xr:uid="{00000000-0005-0000-0000-000049650000}"/>
    <cellStyle name="Comma [0] 10967" xfId="25962" hidden="1" xr:uid="{00000000-0005-0000-0000-00008B650000}"/>
    <cellStyle name="Comma [0] 10968" xfId="25970" hidden="1" xr:uid="{00000000-0005-0000-0000-000093650000}"/>
    <cellStyle name="Comma [0] 10969" xfId="26059" hidden="1" xr:uid="{00000000-0005-0000-0000-0000EC650000}"/>
    <cellStyle name="Comma [0] 1097" xfId="4145" hidden="1" xr:uid="{00000000-0005-0000-0000-000052100000}"/>
    <cellStyle name="Comma [0] 10970" xfId="25973" hidden="1" xr:uid="{00000000-0005-0000-0000-000096650000}"/>
    <cellStyle name="Comma [0] 10971" xfId="25933" hidden="1" xr:uid="{00000000-0005-0000-0000-00006E650000}"/>
    <cellStyle name="Comma [0] 10972" xfId="26064" hidden="1" xr:uid="{00000000-0005-0000-0000-0000F1650000}"/>
    <cellStyle name="Comma [0] 10973" xfId="26066" hidden="1" xr:uid="{00000000-0005-0000-0000-0000F3650000}"/>
    <cellStyle name="Comma [0] 10974" xfId="26025" hidden="1" xr:uid="{00000000-0005-0000-0000-0000CA650000}"/>
    <cellStyle name="Comma [0] 10975" xfId="26031" hidden="1" xr:uid="{00000000-0005-0000-0000-0000D0650000}"/>
    <cellStyle name="Comma [0] 10976" xfId="25932" hidden="1" xr:uid="{00000000-0005-0000-0000-00006D650000}"/>
    <cellStyle name="Comma [0] 10977" xfId="26013" hidden="1" xr:uid="{00000000-0005-0000-0000-0000BE650000}"/>
    <cellStyle name="Comma [0] 10978" xfId="25992" hidden="1" xr:uid="{00000000-0005-0000-0000-0000A9650000}"/>
    <cellStyle name="Comma [0] 10979" xfId="26070" hidden="1" xr:uid="{00000000-0005-0000-0000-0000F7650000}"/>
    <cellStyle name="Comma [0] 1098" xfId="4179" hidden="1" xr:uid="{00000000-0005-0000-0000-000074100000}"/>
    <cellStyle name="Comma [0] 10980" xfId="26011" hidden="1" xr:uid="{00000000-0005-0000-0000-0000BC650000}"/>
    <cellStyle name="Comma [0] 10981" xfId="25949" hidden="1" xr:uid="{00000000-0005-0000-0000-00007E650000}"/>
    <cellStyle name="Comma [0] 10982" xfId="26077" hidden="1" xr:uid="{00000000-0005-0000-0000-0000FE650000}"/>
    <cellStyle name="Comma [0] 10983" xfId="26079" hidden="1" xr:uid="{00000000-0005-0000-0000-000000660000}"/>
    <cellStyle name="Comma [0] 10984" xfId="26043" hidden="1" xr:uid="{00000000-0005-0000-0000-0000DC650000}"/>
    <cellStyle name="Comma [0] 10985" xfId="26048" hidden="1" xr:uid="{00000000-0005-0000-0000-0000E1650000}"/>
    <cellStyle name="Comma [0] 10986" xfId="25879" hidden="1" xr:uid="{00000000-0005-0000-0000-000038650000}"/>
    <cellStyle name="Comma [0] 10987" xfId="26032" hidden="1" xr:uid="{00000000-0005-0000-0000-0000D1650000}"/>
    <cellStyle name="Comma [0] 10988" xfId="25937" hidden="1" xr:uid="{00000000-0005-0000-0000-000072650000}"/>
    <cellStyle name="Comma [0] 10989" xfId="26083" hidden="1" xr:uid="{00000000-0005-0000-0000-000004660000}"/>
    <cellStyle name="Comma [0] 1099" xfId="4192" hidden="1" xr:uid="{00000000-0005-0000-0000-000081100000}"/>
    <cellStyle name="Comma [0] 10990" xfId="26030" hidden="1" xr:uid="{00000000-0005-0000-0000-0000CF650000}"/>
    <cellStyle name="Comma [0] 10991" xfId="25969" hidden="1" xr:uid="{00000000-0005-0000-0000-000092650000}"/>
    <cellStyle name="Comma [0] 10992" xfId="26087" hidden="1" xr:uid="{00000000-0005-0000-0000-000008660000}"/>
    <cellStyle name="Comma [0] 10993" xfId="26089" hidden="1" xr:uid="{00000000-0005-0000-0000-00000A660000}"/>
    <cellStyle name="Comma [0] 10994" xfId="26057" hidden="1" xr:uid="{00000000-0005-0000-0000-0000EA650000}"/>
    <cellStyle name="Comma [0] 10995" xfId="26061" hidden="1" xr:uid="{00000000-0005-0000-0000-0000EE650000}"/>
    <cellStyle name="Comma [0] 10996" xfId="25951" hidden="1" xr:uid="{00000000-0005-0000-0000-000080650000}"/>
    <cellStyle name="Comma [0] 10997" xfId="26049" hidden="1" xr:uid="{00000000-0005-0000-0000-0000E2650000}"/>
    <cellStyle name="Comma [0] 10998" xfId="25941" hidden="1" xr:uid="{00000000-0005-0000-0000-000076650000}"/>
    <cellStyle name="Comma [0] 10999" xfId="26093" hidden="1" xr:uid="{00000000-0005-0000-0000-00000E660000}"/>
    <cellStyle name="Comma [0] 11" xfId="56" hidden="1" xr:uid="{00000000-0005-0000-0000-000058000000}"/>
    <cellStyle name="Comma [0] 110" xfId="2379" hidden="1" xr:uid="{00000000-0005-0000-0000-00006C090000}"/>
    <cellStyle name="Comma [0] 1100" xfId="4220" hidden="1" xr:uid="{00000000-0005-0000-0000-00009D100000}"/>
    <cellStyle name="Comma [0] 11000" xfId="26047" hidden="1" xr:uid="{00000000-0005-0000-0000-0000E0650000}"/>
    <cellStyle name="Comma [0] 11001" xfId="26016" hidden="1" xr:uid="{00000000-0005-0000-0000-0000C1650000}"/>
    <cellStyle name="Comma [0] 11002" xfId="26097" hidden="1" xr:uid="{00000000-0005-0000-0000-000012660000}"/>
    <cellStyle name="Comma [0] 11003" xfId="26099" hidden="1" xr:uid="{00000000-0005-0000-0000-000014660000}"/>
    <cellStyle name="Comma [0] 11004" xfId="26085" hidden="1" xr:uid="{00000000-0005-0000-0000-000006660000}"/>
    <cellStyle name="Comma [0] 11005" xfId="26072" hidden="1" xr:uid="{00000000-0005-0000-0000-0000F9650000}"/>
    <cellStyle name="Comma [0] 11006" xfId="26096" hidden="1" xr:uid="{00000000-0005-0000-0000-000011660000}"/>
    <cellStyle name="Comma [0] 11007" xfId="26062" hidden="1" xr:uid="{00000000-0005-0000-0000-0000EF650000}"/>
    <cellStyle name="Comma [0] 11008" xfId="26034" hidden="1" xr:uid="{00000000-0005-0000-0000-0000D3650000}"/>
    <cellStyle name="Comma [0] 11009" xfId="26101" hidden="1" xr:uid="{00000000-0005-0000-0000-000016660000}"/>
    <cellStyle name="Comma [0] 1101" xfId="4183" hidden="1" xr:uid="{00000000-0005-0000-0000-000078100000}"/>
    <cellStyle name="Comma [0] 11010" xfId="26058" hidden="1" xr:uid="{00000000-0005-0000-0000-0000EB650000}"/>
    <cellStyle name="Comma [0] 11011" xfId="26092" hidden="1" xr:uid="{00000000-0005-0000-0000-00000D660000}"/>
    <cellStyle name="Comma [0] 11012" xfId="26105" hidden="1" xr:uid="{00000000-0005-0000-0000-00001A660000}"/>
    <cellStyle name="Comma [0] 11013" xfId="26107" hidden="1" xr:uid="{00000000-0005-0000-0000-00001C660000}"/>
    <cellStyle name="Comma [0] 11014" xfId="25975" hidden="1" xr:uid="{00000000-0005-0000-0000-000098650000}"/>
    <cellStyle name="Comma [0] 11015" xfId="26095" hidden="1" xr:uid="{00000000-0005-0000-0000-000010660000}"/>
    <cellStyle name="Comma [0] 11016" xfId="26035" hidden="1" xr:uid="{00000000-0005-0000-0000-0000D4650000}"/>
    <cellStyle name="Comma [0] 11017" xfId="26069" hidden="1" xr:uid="{00000000-0005-0000-0000-0000F6650000}"/>
    <cellStyle name="Comma [0] 11018" xfId="26082" hidden="1" xr:uid="{00000000-0005-0000-0000-000003660000}"/>
    <cellStyle name="Comma [0] 11019" xfId="26110" hidden="1" xr:uid="{00000000-0005-0000-0000-00001F660000}"/>
    <cellStyle name="Comma [0] 1102" xfId="4143" hidden="1" xr:uid="{00000000-0005-0000-0000-000050100000}"/>
    <cellStyle name="Comma [0] 11020" xfId="26073" hidden="1" xr:uid="{00000000-0005-0000-0000-0000FA650000}"/>
    <cellStyle name="Comma [0] 11021" xfId="26033" hidden="1" xr:uid="{00000000-0005-0000-0000-0000D2650000}"/>
    <cellStyle name="Comma [0] 11022" xfId="26112" hidden="1" xr:uid="{00000000-0005-0000-0000-000021660000}"/>
    <cellStyle name="Comma [0] 11023" xfId="26114" hidden="1" xr:uid="{00000000-0005-0000-0000-000023660000}"/>
    <cellStyle name="Comma [0] 11024" xfId="26174" hidden="1" xr:uid="{00000000-0005-0000-0000-00005F660000}"/>
    <cellStyle name="Comma [0] 11025" xfId="26193" hidden="1" xr:uid="{00000000-0005-0000-0000-000072660000}"/>
    <cellStyle name="Comma [0] 11026" xfId="26200" hidden="1" xr:uid="{00000000-0005-0000-0000-000079660000}"/>
    <cellStyle name="Comma [0] 11027" xfId="26207" hidden="1" xr:uid="{00000000-0005-0000-0000-000080660000}"/>
    <cellStyle name="Comma [0] 11028" xfId="26212" hidden="1" xr:uid="{00000000-0005-0000-0000-000085660000}"/>
    <cellStyle name="Comma [0] 11029" xfId="26199" hidden="1" xr:uid="{00000000-0005-0000-0000-000078660000}"/>
    <cellStyle name="Comma [0] 1103" xfId="4222" hidden="1" xr:uid="{00000000-0005-0000-0000-00009F100000}"/>
    <cellStyle name="Comma [0] 11030" xfId="26204" hidden="1" xr:uid="{00000000-0005-0000-0000-00007D660000}"/>
    <cellStyle name="Comma [0] 11031" xfId="26216" hidden="1" xr:uid="{00000000-0005-0000-0000-000089660000}"/>
    <cellStyle name="Comma [0] 11032" xfId="26218" hidden="1" xr:uid="{00000000-0005-0000-0000-00008B660000}"/>
    <cellStyle name="Comma [0] 11033" xfId="26189" hidden="1" xr:uid="{00000000-0005-0000-0000-00006E660000}"/>
    <cellStyle name="Comma [0] 11034" xfId="26178" hidden="1" xr:uid="{00000000-0005-0000-0000-000063660000}"/>
    <cellStyle name="Comma [0] 11035" xfId="26229" hidden="1" xr:uid="{00000000-0005-0000-0000-000096660000}"/>
    <cellStyle name="Comma [0] 11036" xfId="26238" hidden="1" xr:uid="{00000000-0005-0000-0000-00009F660000}"/>
    <cellStyle name="Comma [0] 11037" xfId="26249" hidden="1" xr:uid="{00000000-0005-0000-0000-0000AA660000}"/>
    <cellStyle name="Comma [0] 11038" xfId="26255" hidden="1" xr:uid="{00000000-0005-0000-0000-0000B0660000}"/>
    <cellStyle name="Comma [0] 11039" xfId="26237" hidden="1" xr:uid="{00000000-0005-0000-0000-00009E660000}"/>
    <cellStyle name="Comma [0] 1104" xfId="4224" hidden="1" xr:uid="{00000000-0005-0000-0000-0000A1100000}"/>
    <cellStyle name="Comma [0] 11040" xfId="26247" hidden="1" xr:uid="{00000000-0005-0000-0000-0000A8660000}"/>
    <cellStyle name="Comma [0] 11041" xfId="26267" hidden="1" xr:uid="{00000000-0005-0000-0000-0000BC660000}"/>
    <cellStyle name="Comma [0] 11042" xfId="26269" hidden="1" xr:uid="{00000000-0005-0000-0000-0000BE660000}"/>
    <cellStyle name="Comma [0] 11043" xfId="26220" hidden="1" xr:uid="{00000000-0005-0000-0000-00008D660000}"/>
    <cellStyle name="Comma [0] 11044" xfId="26181" hidden="1" xr:uid="{00000000-0005-0000-0000-000066660000}"/>
    <cellStyle name="Comma [0] 11045" xfId="26223" hidden="1" xr:uid="{00000000-0005-0000-0000-000090660000}"/>
    <cellStyle name="Comma [0] 11046" xfId="26186" hidden="1" xr:uid="{00000000-0005-0000-0000-00006B660000}"/>
    <cellStyle name="Comma [0] 11047" xfId="26188" hidden="1" xr:uid="{00000000-0005-0000-0000-00006D660000}"/>
    <cellStyle name="Comma [0] 11048" xfId="26274" hidden="1" xr:uid="{00000000-0005-0000-0000-0000C3660000}"/>
    <cellStyle name="Comma [0] 11049" xfId="26177" hidden="1" xr:uid="{00000000-0005-0000-0000-000062660000}"/>
    <cellStyle name="Comma [0] 1105" xfId="4281" hidden="1" xr:uid="{00000000-0005-0000-0000-0000DA100000}"/>
    <cellStyle name="Comma [0] 11050" xfId="26185" hidden="1" xr:uid="{00000000-0005-0000-0000-00006A660000}"/>
    <cellStyle name="Comma [0] 11051" xfId="26286" hidden="1" xr:uid="{00000000-0005-0000-0000-0000CF660000}"/>
    <cellStyle name="Comma [0] 11052" xfId="26288" hidden="1" xr:uid="{00000000-0005-0000-0000-0000D1660000}"/>
    <cellStyle name="Comma [0] 11053" xfId="26277" hidden="1" xr:uid="{00000000-0005-0000-0000-0000C6660000}"/>
    <cellStyle name="Comma [0] 11054" xfId="26285" hidden="1" xr:uid="{00000000-0005-0000-0000-0000CE660000}"/>
    <cellStyle name="Comma [0] 11055" xfId="26183" hidden="1" xr:uid="{00000000-0005-0000-0000-000068660000}"/>
    <cellStyle name="Comma [0] 11056" xfId="26271" hidden="1" xr:uid="{00000000-0005-0000-0000-0000C0660000}"/>
    <cellStyle name="Comma [0] 11057" xfId="26304" hidden="1" xr:uid="{00000000-0005-0000-0000-0000E1660000}"/>
    <cellStyle name="Comma [0] 11058" xfId="26312" hidden="1" xr:uid="{00000000-0005-0000-0000-0000E9660000}"/>
    <cellStyle name="Comma [0] 11059" xfId="26221" hidden="1" xr:uid="{00000000-0005-0000-0000-00008E660000}"/>
    <cellStyle name="Comma [0] 1106" xfId="4300" hidden="1" xr:uid="{00000000-0005-0000-0000-0000ED100000}"/>
    <cellStyle name="Comma [0] 11060" xfId="26300" hidden="1" xr:uid="{00000000-0005-0000-0000-0000DD660000}"/>
    <cellStyle name="Comma [0] 11061" xfId="26321" hidden="1" xr:uid="{00000000-0005-0000-0000-0000F2660000}"/>
    <cellStyle name="Comma [0] 11062" xfId="26323" hidden="1" xr:uid="{00000000-0005-0000-0000-0000F4660000}"/>
    <cellStyle name="Comma [0] 11063" xfId="26282" hidden="1" xr:uid="{00000000-0005-0000-0000-0000CB660000}"/>
    <cellStyle name="Comma [0] 11064" xfId="26227" hidden="1" xr:uid="{00000000-0005-0000-0000-000094660000}"/>
    <cellStyle name="Comma [0] 11065" xfId="26280" hidden="1" xr:uid="{00000000-0005-0000-0000-0000C9660000}"/>
    <cellStyle name="Comma [0] 11066" xfId="26264" hidden="1" xr:uid="{00000000-0005-0000-0000-0000B9660000}"/>
    <cellStyle name="Comma [0] 11067" xfId="26260" hidden="1" xr:uid="{00000000-0005-0000-0000-0000B5660000}"/>
    <cellStyle name="Comma [0] 11068" xfId="26331" hidden="1" xr:uid="{00000000-0005-0000-0000-0000FC660000}"/>
    <cellStyle name="Comma [0] 11069" xfId="26197" hidden="1" xr:uid="{00000000-0005-0000-0000-000076660000}"/>
    <cellStyle name="Comma [0] 1107" xfId="4307" hidden="1" xr:uid="{00000000-0005-0000-0000-0000F4100000}"/>
    <cellStyle name="Comma [0] 11070" xfId="26190" hidden="1" xr:uid="{00000000-0005-0000-0000-00006F660000}"/>
    <cellStyle name="Comma [0] 11071" xfId="26339" hidden="1" xr:uid="{00000000-0005-0000-0000-000004670000}"/>
    <cellStyle name="Comma [0] 11072" xfId="26341" hidden="1" xr:uid="{00000000-0005-0000-0000-000006670000}"/>
    <cellStyle name="Comma [0] 11073" xfId="26290" hidden="1" xr:uid="{00000000-0005-0000-0000-0000D3660000}"/>
    <cellStyle name="Comma [0] 11074" xfId="26266" hidden="1" xr:uid="{00000000-0005-0000-0000-0000BB660000}"/>
    <cellStyle name="Comma [0] 11075" xfId="26301" hidden="1" xr:uid="{00000000-0005-0000-0000-0000DE660000}"/>
    <cellStyle name="Comma [0] 11076" xfId="26233" hidden="1" xr:uid="{00000000-0005-0000-0000-00009A660000}"/>
    <cellStyle name="Comma [0] 11077" xfId="26303" hidden="1" xr:uid="{00000000-0005-0000-0000-0000E0660000}"/>
    <cellStyle name="Comma [0] 11078" xfId="26348" hidden="1" xr:uid="{00000000-0005-0000-0000-00000D670000}"/>
    <cellStyle name="Comma [0] 11079" xfId="26291" hidden="1" xr:uid="{00000000-0005-0000-0000-0000D4660000}"/>
    <cellStyle name="Comma [0] 1108" xfId="4314" hidden="1" xr:uid="{00000000-0005-0000-0000-0000FB100000}"/>
    <cellStyle name="Comma [0] 11080" xfId="26248" hidden="1" xr:uid="{00000000-0005-0000-0000-0000A9660000}"/>
    <cellStyle name="Comma [0] 11081" xfId="26354" hidden="1" xr:uid="{00000000-0005-0000-0000-000013670000}"/>
    <cellStyle name="Comma [0] 11082" xfId="26356" hidden="1" xr:uid="{00000000-0005-0000-0000-000015670000}"/>
    <cellStyle name="Comma [0] 11083" xfId="26309" hidden="1" xr:uid="{00000000-0005-0000-0000-0000E6660000}"/>
    <cellStyle name="Comma [0] 11084" xfId="26315" hidden="1" xr:uid="{00000000-0005-0000-0000-0000EC660000}"/>
    <cellStyle name="Comma [0] 11085" xfId="26196" hidden="1" xr:uid="{00000000-0005-0000-0000-000075660000}"/>
    <cellStyle name="Comma [0] 11086" xfId="26265" hidden="1" xr:uid="{00000000-0005-0000-0000-0000BA660000}"/>
    <cellStyle name="Comma [0] 11087" xfId="26273" hidden="1" xr:uid="{00000000-0005-0000-0000-0000C2660000}"/>
    <cellStyle name="Comma [0] 11088" xfId="26362" hidden="1" xr:uid="{00000000-0005-0000-0000-00001B670000}"/>
    <cellStyle name="Comma [0] 11089" xfId="26276" hidden="1" xr:uid="{00000000-0005-0000-0000-0000C5660000}"/>
    <cellStyle name="Comma [0] 1109" xfId="4319" hidden="1" xr:uid="{00000000-0005-0000-0000-000000110000}"/>
    <cellStyle name="Comma [0] 11090" xfId="26236" hidden="1" xr:uid="{00000000-0005-0000-0000-00009D660000}"/>
    <cellStyle name="Comma [0] 11091" xfId="26367" hidden="1" xr:uid="{00000000-0005-0000-0000-000020670000}"/>
    <cellStyle name="Comma [0] 11092" xfId="26369" hidden="1" xr:uid="{00000000-0005-0000-0000-000022670000}"/>
    <cellStyle name="Comma [0] 11093" xfId="26328" hidden="1" xr:uid="{00000000-0005-0000-0000-0000F9660000}"/>
    <cellStyle name="Comma [0] 11094" xfId="26334" hidden="1" xr:uid="{00000000-0005-0000-0000-0000FF660000}"/>
    <cellStyle name="Comma [0] 11095" xfId="26235" hidden="1" xr:uid="{00000000-0005-0000-0000-00009C660000}"/>
    <cellStyle name="Comma [0] 11096" xfId="26316" hidden="1" xr:uid="{00000000-0005-0000-0000-0000ED660000}"/>
    <cellStyle name="Comma [0] 11097" xfId="26295" hidden="1" xr:uid="{00000000-0005-0000-0000-0000D8660000}"/>
    <cellStyle name="Comma [0] 11098" xfId="26373" hidden="1" xr:uid="{00000000-0005-0000-0000-000026670000}"/>
    <cellStyle name="Comma [0] 11099" xfId="26314" hidden="1" xr:uid="{00000000-0005-0000-0000-0000EB660000}"/>
    <cellStyle name="Comma [0] 111" xfId="2343" hidden="1" xr:uid="{00000000-0005-0000-0000-000048090000}"/>
    <cellStyle name="Comma [0] 1110" xfId="4306" hidden="1" xr:uid="{00000000-0005-0000-0000-0000F3100000}"/>
    <cellStyle name="Comma [0] 11100" xfId="26252" hidden="1" xr:uid="{00000000-0005-0000-0000-0000AD660000}"/>
    <cellStyle name="Comma [0] 11101" xfId="26380" hidden="1" xr:uid="{00000000-0005-0000-0000-00002D670000}"/>
    <cellStyle name="Comma [0] 11102" xfId="26382" hidden="1" xr:uid="{00000000-0005-0000-0000-00002F670000}"/>
    <cellStyle name="Comma [0] 11103" xfId="26346" hidden="1" xr:uid="{00000000-0005-0000-0000-00000B670000}"/>
    <cellStyle name="Comma [0] 11104" xfId="26351" hidden="1" xr:uid="{00000000-0005-0000-0000-000010670000}"/>
    <cellStyle name="Comma [0] 11105" xfId="26180" hidden="1" xr:uid="{00000000-0005-0000-0000-000065660000}"/>
    <cellStyle name="Comma [0] 11106" xfId="26335" hidden="1" xr:uid="{00000000-0005-0000-0000-000000670000}"/>
    <cellStyle name="Comma [0] 11107" xfId="26240" hidden="1" xr:uid="{00000000-0005-0000-0000-0000A1660000}"/>
    <cellStyle name="Comma [0] 11108" xfId="26386" hidden="1" xr:uid="{00000000-0005-0000-0000-000033670000}"/>
    <cellStyle name="Comma [0] 11109" xfId="26333" hidden="1" xr:uid="{00000000-0005-0000-0000-0000FE660000}"/>
    <cellStyle name="Comma [0] 1111" xfId="4311" hidden="1" xr:uid="{00000000-0005-0000-0000-0000F8100000}"/>
    <cellStyle name="Comma [0] 11110" xfId="26272" hidden="1" xr:uid="{00000000-0005-0000-0000-0000C1660000}"/>
    <cellStyle name="Comma [0] 11111" xfId="26390" hidden="1" xr:uid="{00000000-0005-0000-0000-000037670000}"/>
    <cellStyle name="Comma [0] 11112" xfId="26392" hidden="1" xr:uid="{00000000-0005-0000-0000-000039670000}"/>
    <cellStyle name="Comma [0] 11113" xfId="26360" hidden="1" xr:uid="{00000000-0005-0000-0000-000019670000}"/>
    <cellStyle name="Comma [0] 11114" xfId="26364" hidden="1" xr:uid="{00000000-0005-0000-0000-00001D670000}"/>
    <cellStyle name="Comma [0] 11115" xfId="26254" hidden="1" xr:uid="{00000000-0005-0000-0000-0000AF660000}"/>
    <cellStyle name="Comma [0] 11116" xfId="26352" hidden="1" xr:uid="{00000000-0005-0000-0000-000011670000}"/>
    <cellStyle name="Comma [0] 11117" xfId="26244" hidden="1" xr:uid="{00000000-0005-0000-0000-0000A5660000}"/>
    <cellStyle name="Comma [0] 11118" xfId="26396" hidden="1" xr:uid="{00000000-0005-0000-0000-00003D670000}"/>
    <cellStyle name="Comma [0] 11119" xfId="26350" hidden="1" xr:uid="{00000000-0005-0000-0000-00000F670000}"/>
    <cellStyle name="Comma [0] 1112" xfId="4323" hidden="1" xr:uid="{00000000-0005-0000-0000-000004110000}"/>
    <cellStyle name="Comma [0] 11120" xfId="26319" hidden="1" xr:uid="{00000000-0005-0000-0000-0000F0660000}"/>
    <cellStyle name="Comma [0] 11121" xfId="26400" hidden="1" xr:uid="{00000000-0005-0000-0000-000041670000}"/>
    <cellStyle name="Comma [0] 11122" xfId="26402" hidden="1" xr:uid="{00000000-0005-0000-0000-000043670000}"/>
    <cellStyle name="Comma [0] 11123" xfId="26388" hidden="1" xr:uid="{00000000-0005-0000-0000-000035670000}"/>
    <cellStyle name="Comma [0] 11124" xfId="26375" hidden="1" xr:uid="{00000000-0005-0000-0000-000028670000}"/>
    <cellStyle name="Comma [0] 11125" xfId="26399" hidden="1" xr:uid="{00000000-0005-0000-0000-000040670000}"/>
    <cellStyle name="Comma [0] 11126" xfId="26365" hidden="1" xr:uid="{00000000-0005-0000-0000-00001E670000}"/>
    <cellStyle name="Comma [0] 11127" xfId="26337" hidden="1" xr:uid="{00000000-0005-0000-0000-000002670000}"/>
    <cellStyle name="Comma [0] 11128" xfId="26404" hidden="1" xr:uid="{00000000-0005-0000-0000-000045670000}"/>
    <cellStyle name="Comma [0] 11129" xfId="26361" hidden="1" xr:uid="{00000000-0005-0000-0000-00001A670000}"/>
    <cellStyle name="Comma [0] 1113" xfId="4325" hidden="1" xr:uid="{00000000-0005-0000-0000-000006110000}"/>
    <cellStyle name="Comma [0] 11130" xfId="26395" hidden="1" xr:uid="{00000000-0005-0000-0000-00003C670000}"/>
    <cellStyle name="Comma [0] 11131" xfId="26408" hidden="1" xr:uid="{00000000-0005-0000-0000-000049670000}"/>
    <cellStyle name="Comma [0] 11132" xfId="26410" hidden="1" xr:uid="{00000000-0005-0000-0000-00004B670000}"/>
    <cellStyle name="Comma [0] 11133" xfId="26278" hidden="1" xr:uid="{00000000-0005-0000-0000-0000C7660000}"/>
    <cellStyle name="Comma [0] 11134" xfId="26398" hidden="1" xr:uid="{00000000-0005-0000-0000-00003F670000}"/>
    <cellStyle name="Comma [0] 11135" xfId="26338" hidden="1" xr:uid="{00000000-0005-0000-0000-000003670000}"/>
    <cellStyle name="Comma [0] 11136" xfId="26372" hidden="1" xr:uid="{00000000-0005-0000-0000-000025670000}"/>
    <cellStyle name="Comma [0] 11137" xfId="26385" hidden="1" xr:uid="{00000000-0005-0000-0000-000032670000}"/>
    <cellStyle name="Comma [0] 11138" xfId="26413" hidden="1" xr:uid="{00000000-0005-0000-0000-00004E670000}"/>
    <cellStyle name="Comma [0] 11139" xfId="26376" hidden="1" xr:uid="{00000000-0005-0000-0000-000029670000}"/>
    <cellStyle name="Comma [0] 1114" xfId="4296" hidden="1" xr:uid="{00000000-0005-0000-0000-0000E9100000}"/>
    <cellStyle name="Comma [0] 11140" xfId="26336" hidden="1" xr:uid="{00000000-0005-0000-0000-000001670000}"/>
    <cellStyle name="Comma [0] 11141" xfId="26416" hidden="1" xr:uid="{00000000-0005-0000-0000-000051670000}"/>
    <cellStyle name="Comma [0] 11142" xfId="26418" hidden="1" xr:uid="{00000000-0005-0000-0000-000053670000}"/>
    <cellStyle name="Comma [0] 11143" xfId="26137" hidden="1" xr:uid="{00000000-0005-0000-0000-00003A660000}"/>
    <cellStyle name="Comma [0] 11144" xfId="26119" hidden="1" xr:uid="{00000000-0005-0000-0000-000028660000}"/>
    <cellStyle name="Comma [0] 11145" xfId="26422" hidden="1" xr:uid="{00000000-0005-0000-0000-000057670000}"/>
    <cellStyle name="Comma [0] 11146" xfId="26429" hidden="1" xr:uid="{00000000-0005-0000-0000-00005E670000}"/>
    <cellStyle name="Comma [0] 11147" xfId="26431" hidden="1" xr:uid="{00000000-0005-0000-0000-000060670000}"/>
    <cellStyle name="Comma [0] 11148" xfId="26421" hidden="1" xr:uid="{00000000-0005-0000-0000-000056670000}"/>
    <cellStyle name="Comma [0] 11149" xfId="26427" hidden="1" xr:uid="{00000000-0005-0000-0000-00005C670000}"/>
    <cellStyle name="Comma [0] 1115" xfId="4285" hidden="1" xr:uid="{00000000-0005-0000-0000-0000DE100000}"/>
    <cellStyle name="Comma [0] 11150" xfId="26434" hidden="1" xr:uid="{00000000-0005-0000-0000-000063670000}"/>
    <cellStyle name="Comma [0] 11151" xfId="26436" hidden="1" xr:uid="{00000000-0005-0000-0000-000065670000}"/>
    <cellStyle name="Comma [0] 11152" xfId="26211" hidden="1" xr:uid="{00000000-0005-0000-0000-000084660000}"/>
    <cellStyle name="Comma [0] 11153" xfId="26167" hidden="1" xr:uid="{00000000-0005-0000-0000-000058660000}"/>
    <cellStyle name="Comma [0] 11154" xfId="26447" hidden="1" xr:uid="{00000000-0005-0000-0000-000070670000}"/>
    <cellStyle name="Comma [0] 11155" xfId="26456" hidden="1" xr:uid="{00000000-0005-0000-0000-000079670000}"/>
    <cellStyle name="Comma [0] 11156" xfId="26467" hidden="1" xr:uid="{00000000-0005-0000-0000-000084670000}"/>
    <cellStyle name="Comma [0] 11157" xfId="26473" hidden="1" xr:uid="{00000000-0005-0000-0000-00008A670000}"/>
    <cellStyle name="Comma [0] 11158" xfId="26455" hidden="1" xr:uid="{00000000-0005-0000-0000-000078670000}"/>
    <cellStyle name="Comma [0] 11159" xfId="26465" hidden="1" xr:uid="{00000000-0005-0000-0000-000082670000}"/>
    <cellStyle name="Comma [0] 1116" xfId="4336" hidden="1" xr:uid="{00000000-0005-0000-0000-000011110000}"/>
    <cellStyle name="Comma [0] 11160" xfId="26485" hidden="1" xr:uid="{00000000-0005-0000-0000-000096670000}"/>
    <cellStyle name="Comma [0] 11161" xfId="26487" hidden="1" xr:uid="{00000000-0005-0000-0000-000098670000}"/>
    <cellStyle name="Comma [0] 11162" xfId="26438" hidden="1" xr:uid="{00000000-0005-0000-0000-000067670000}"/>
    <cellStyle name="Comma [0] 11163" xfId="26132" hidden="1" xr:uid="{00000000-0005-0000-0000-000035660000}"/>
    <cellStyle name="Comma [0] 11164" xfId="26441" hidden="1" xr:uid="{00000000-0005-0000-0000-00006A670000}"/>
    <cellStyle name="Comma [0] 11165" xfId="26166" hidden="1" xr:uid="{00000000-0005-0000-0000-000057660000}"/>
    <cellStyle name="Comma [0] 11166" xfId="26165" hidden="1" xr:uid="{00000000-0005-0000-0000-000056660000}"/>
    <cellStyle name="Comma [0] 11167" xfId="26492" hidden="1" xr:uid="{00000000-0005-0000-0000-00009D670000}"/>
    <cellStyle name="Comma [0] 11168" xfId="26134" hidden="1" xr:uid="{00000000-0005-0000-0000-000037660000}"/>
    <cellStyle name="Comma [0] 11169" xfId="26168" hidden="1" xr:uid="{00000000-0005-0000-0000-000059660000}"/>
    <cellStyle name="Comma [0] 1117" xfId="4345" hidden="1" xr:uid="{00000000-0005-0000-0000-00001A110000}"/>
    <cellStyle name="Comma [0] 11170" xfId="26504" hidden="1" xr:uid="{00000000-0005-0000-0000-0000A9670000}"/>
    <cellStyle name="Comma [0] 11171" xfId="26506" hidden="1" xr:uid="{00000000-0005-0000-0000-0000AB670000}"/>
    <cellStyle name="Comma [0] 11172" xfId="26495" hidden="1" xr:uid="{00000000-0005-0000-0000-0000A0670000}"/>
    <cellStyle name="Comma [0] 11173" xfId="26503" hidden="1" xr:uid="{00000000-0005-0000-0000-0000A8670000}"/>
    <cellStyle name="Comma [0] 11174" xfId="26130" hidden="1" xr:uid="{00000000-0005-0000-0000-000033660000}"/>
    <cellStyle name="Comma [0] 11175" xfId="26489" hidden="1" xr:uid="{00000000-0005-0000-0000-00009A670000}"/>
    <cellStyle name="Comma [0] 11176" xfId="26522" hidden="1" xr:uid="{00000000-0005-0000-0000-0000BB670000}"/>
    <cellStyle name="Comma [0] 11177" xfId="26530" hidden="1" xr:uid="{00000000-0005-0000-0000-0000C3670000}"/>
    <cellStyle name="Comma [0] 11178" xfId="26439" hidden="1" xr:uid="{00000000-0005-0000-0000-000068670000}"/>
    <cellStyle name="Comma [0] 11179" xfId="26518" hidden="1" xr:uid="{00000000-0005-0000-0000-0000B7670000}"/>
    <cellStyle name="Comma [0] 1118" xfId="4356" hidden="1" xr:uid="{00000000-0005-0000-0000-000025110000}"/>
    <cellStyle name="Comma [0] 11180" xfId="26539" hidden="1" xr:uid="{00000000-0005-0000-0000-0000CC670000}"/>
    <cellStyle name="Comma [0] 11181" xfId="26541" hidden="1" xr:uid="{00000000-0005-0000-0000-0000CE670000}"/>
    <cellStyle name="Comma [0] 11182" xfId="26500" hidden="1" xr:uid="{00000000-0005-0000-0000-0000A5670000}"/>
    <cellStyle name="Comma [0] 11183" xfId="26445" hidden="1" xr:uid="{00000000-0005-0000-0000-00006E670000}"/>
    <cellStyle name="Comma [0] 11184" xfId="26498" hidden="1" xr:uid="{00000000-0005-0000-0000-0000A3670000}"/>
    <cellStyle name="Comma [0] 11185" xfId="26482" hidden="1" xr:uid="{00000000-0005-0000-0000-000093670000}"/>
    <cellStyle name="Comma [0] 11186" xfId="26478" hidden="1" xr:uid="{00000000-0005-0000-0000-00008F670000}"/>
    <cellStyle name="Comma [0] 11187" xfId="26549" hidden="1" xr:uid="{00000000-0005-0000-0000-0000D6670000}"/>
    <cellStyle name="Comma [0] 11188" xfId="26122" hidden="1" xr:uid="{00000000-0005-0000-0000-00002B660000}"/>
    <cellStyle name="Comma [0] 11189" xfId="26210" hidden="1" xr:uid="{00000000-0005-0000-0000-000083660000}"/>
    <cellStyle name="Comma [0] 1119" xfId="4362" hidden="1" xr:uid="{00000000-0005-0000-0000-00002B110000}"/>
    <cellStyle name="Comma [0] 11190" xfId="26557" hidden="1" xr:uid="{00000000-0005-0000-0000-0000DE670000}"/>
    <cellStyle name="Comma [0] 11191" xfId="26559" hidden="1" xr:uid="{00000000-0005-0000-0000-0000E0670000}"/>
    <cellStyle name="Comma [0] 11192" xfId="26508" hidden="1" xr:uid="{00000000-0005-0000-0000-0000AD670000}"/>
    <cellStyle name="Comma [0] 11193" xfId="26484" hidden="1" xr:uid="{00000000-0005-0000-0000-000095670000}"/>
    <cellStyle name="Comma [0] 11194" xfId="26519" hidden="1" xr:uid="{00000000-0005-0000-0000-0000B8670000}"/>
    <cellStyle name="Comma [0] 11195" xfId="26451" hidden="1" xr:uid="{00000000-0005-0000-0000-000074670000}"/>
    <cellStyle name="Comma [0] 11196" xfId="26521" hidden="1" xr:uid="{00000000-0005-0000-0000-0000BA670000}"/>
    <cellStyle name="Comma [0] 11197" xfId="26566" hidden="1" xr:uid="{00000000-0005-0000-0000-0000E7670000}"/>
    <cellStyle name="Comma [0] 11198" xfId="26509" hidden="1" xr:uid="{00000000-0005-0000-0000-0000AE670000}"/>
    <cellStyle name="Comma [0] 11199" xfId="26466" hidden="1" xr:uid="{00000000-0005-0000-0000-000083670000}"/>
    <cellStyle name="Comma [0] 112" xfId="2348" hidden="1" xr:uid="{00000000-0005-0000-0000-00004D090000}"/>
    <cellStyle name="Comma [0] 1120" xfId="4344" hidden="1" xr:uid="{00000000-0005-0000-0000-000019110000}"/>
    <cellStyle name="Comma [0] 11200" xfId="26572" hidden="1" xr:uid="{00000000-0005-0000-0000-0000ED670000}"/>
    <cellStyle name="Comma [0] 11201" xfId="26574" hidden="1" xr:uid="{00000000-0005-0000-0000-0000EF670000}"/>
    <cellStyle name="Comma [0] 11202" xfId="26527" hidden="1" xr:uid="{00000000-0005-0000-0000-0000C0670000}"/>
    <cellStyle name="Comma [0] 11203" xfId="26533" hidden="1" xr:uid="{00000000-0005-0000-0000-0000C6670000}"/>
    <cellStyle name="Comma [0] 11204" xfId="26159" hidden="1" xr:uid="{00000000-0005-0000-0000-000050660000}"/>
    <cellStyle name="Comma [0] 11205" xfId="26483" hidden="1" xr:uid="{00000000-0005-0000-0000-000094670000}"/>
    <cellStyle name="Comma [0] 11206" xfId="26491" hidden="1" xr:uid="{00000000-0005-0000-0000-00009C670000}"/>
    <cellStyle name="Comma [0] 11207" xfId="26580" hidden="1" xr:uid="{00000000-0005-0000-0000-0000F5670000}"/>
    <cellStyle name="Comma [0] 11208" xfId="26494" hidden="1" xr:uid="{00000000-0005-0000-0000-00009F670000}"/>
    <cellStyle name="Comma [0] 11209" xfId="26454" hidden="1" xr:uid="{00000000-0005-0000-0000-000077670000}"/>
    <cellStyle name="Comma [0] 1121" xfId="4354" hidden="1" xr:uid="{00000000-0005-0000-0000-000023110000}"/>
    <cellStyle name="Comma [0] 11210" xfId="26585" hidden="1" xr:uid="{00000000-0005-0000-0000-0000FA670000}"/>
    <cellStyle name="Comma [0] 11211" xfId="26587" hidden="1" xr:uid="{00000000-0005-0000-0000-0000FC670000}"/>
    <cellStyle name="Comma [0] 11212" xfId="26546" hidden="1" xr:uid="{00000000-0005-0000-0000-0000D3670000}"/>
    <cellStyle name="Comma [0] 11213" xfId="26552" hidden="1" xr:uid="{00000000-0005-0000-0000-0000D9670000}"/>
    <cellStyle name="Comma [0] 11214" xfId="26453" hidden="1" xr:uid="{00000000-0005-0000-0000-000076670000}"/>
    <cellStyle name="Comma [0] 11215" xfId="26534" hidden="1" xr:uid="{00000000-0005-0000-0000-0000C7670000}"/>
    <cellStyle name="Comma [0] 11216" xfId="26513" hidden="1" xr:uid="{00000000-0005-0000-0000-0000B2670000}"/>
    <cellStyle name="Comma [0] 11217" xfId="26591" hidden="1" xr:uid="{00000000-0005-0000-0000-000000680000}"/>
    <cellStyle name="Comma [0] 11218" xfId="26532" hidden="1" xr:uid="{00000000-0005-0000-0000-0000C5670000}"/>
    <cellStyle name="Comma [0] 11219" xfId="26470" hidden="1" xr:uid="{00000000-0005-0000-0000-000087670000}"/>
    <cellStyle name="Comma [0] 1122" xfId="4374" hidden="1" xr:uid="{00000000-0005-0000-0000-000037110000}"/>
    <cellStyle name="Comma [0] 11220" xfId="26598" hidden="1" xr:uid="{00000000-0005-0000-0000-000007680000}"/>
    <cellStyle name="Comma [0] 11221" xfId="26600" hidden="1" xr:uid="{00000000-0005-0000-0000-000009680000}"/>
    <cellStyle name="Comma [0] 11222" xfId="26564" hidden="1" xr:uid="{00000000-0005-0000-0000-0000E5670000}"/>
    <cellStyle name="Comma [0] 11223" xfId="26569" hidden="1" xr:uid="{00000000-0005-0000-0000-0000EA670000}"/>
    <cellStyle name="Comma [0] 11224" xfId="26133" hidden="1" xr:uid="{00000000-0005-0000-0000-000036660000}"/>
    <cellStyle name="Comma [0] 11225" xfId="26553" hidden="1" xr:uid="{00000000-0005-0000-0000-0000DA670000}"/>
    <cellStyle name="Comma [0] 11226" xfId="26458" hidden="1" xr:uid="{00000000-0005-0000-0000-00007B670000}"/>
    <cellStyle name="Comma [0] 11227" xfId="26604" hidden="1" xr:uid="{00000000-0005-0000-0000-00000D680000}"/>
    <cellStyle name="Comma [0] 11228" xfId="26551" hidden="1" xr:uid="{00000000-0005-0000-0000-0000D8670000}"/>
    <cellStyle name="Comma [0] 11229" xfId="26490" hidden="1" xr:uid="{00000000-0005-0000-0000-00009B670000}"/>
    <cellStyle name="Comma [0] 1123" xfId="4376" hidden="1" xr:uid="{00000000-0005-0000-0000-000039110000}"/>
    <cellStyle name="Comma [0] 11230" xfId="26608" hidden="1" xr:uid="{00000000-0005-0000-0000-000011680000}"/>
    <cellStyle name="Comma [0] 11231" xfId="26610" hidden="1" xr:uid="{00000000-0005-0000-0000-000013680000}"/>
    <cellStyle name="Comma [0] 11232" xfId="26578" hidden="1" xr:uid="{00000000-0005-0000-0000-0000F3670000}"/>
    <cellStyle name="Comma [0] 11233" xfId="26582" hidden="1" xr:uid="{00000000-0005-0000-0000-0000F7670000}"/>
    <cellStyle name="Comma [0] 11234" xfId="26472" hidden="1" xr:uid="{00000000-0005-0000-0000-000089670000}"/>
    <cellStyle name="Comma [0] 11235" xfId="26570" hidden="1" xr:uid="{00000000-0005-0000-0000-0000EB670000}"/>
    <cellStyle name="Comma [0] 11236" xfId="26462" hidden="1" xr:uid="{00000000-0005-0000-0000-00007F670000}"/>
    <cellStyle name="Comma [0] 11237" xfId="26614" hidden="1" xr:uid="{00000000-0005-0000-0000-000017680000}"/>
    <cellStyle name="Comma [0] 11238" xfId="26568" hidden="1" xr:uid="{00000000-0005-0000-0000-0000E9670000}"/>
    <cellStyle name="Comma [0] 11239" xfId="26537" hidden="1" xr:uid="{00000000-0005-0000-0000-0000CA670000}"/>
    <cellStyle name="Comma [0] 1124" xfId="4327" hidden="1" xr:uid="{00000000-0005-0000-0000-000008110000}"/>
    <cellStyle name="Comma [0] 11240" xfId="26618" hidden="1" xr:uid="{00000000-0005-0000-0000-00001B680000}"/>
    <cellStyle name="Comma [0] 11241" xfId="26620" hidden="1" xr:uid="{00000000-0005-0000-0000-00001D680000}"/>
    <cellStyle name="Comma [0] 11242" xfId="26606" hidden="1" xr:uid="{00000000-0005-0000-0000-00000F680000}"/>
    <cellStyle name="Comma [0] 11243" xfId="26593" hidden="1" xr:uid="{00000000-0005-0000-0000-000002680000}"/>
    <cellStyle name="Comma [0] 11244" xfId="26617" hidden="1" xr:uid="{00000000-0005-0000-0000-00001A680000}"/>
    <cellStyle name="Comma [0] 11245" xfId="26583" hidden="1" xr:uid="{00000000-0005-0000-0000-0000F8670000}"/>
    <cellStyle name="Comma [0] 11246" xfId="26555" hidden="1" xr:uid="{00000000-0005-0000-0000-0000DC670000}"/>
    <cellStyle name="Comma [0] 11247" xfId="26622" hidden="1" xr:uid="{00000000-0005-0000-0000-00001F680000}"/>
    <cellStyle name="Comma [0] 11248" xfId="26579" hidden="1" xr:uid="{00000000-0005-0000-0000-0000F4670000}"/>
    <cellStyle name="Comma [0] 11249" xfId="26613" hidden="1" xr:uid="{00000000-0005-0000-0000-000016680000}"/>
    <cellStyle name="Comma [0] 1125" xfId="4288" hidden="1" xr:uid="{00000000-0005-0000-0000-0000E1100000}"/>
    <cellStyle name="Comma [0] 11250" xfId="26626" hidden="1" xr:uid="{00000000-0005-0000-0000-000023680000}"/>
    <cellStyle name="Comma [0] 11251" xfId="26628" hidden="1" xr:uid="{00000000-0005-0000-0000-000025680000}"/>
    <cellStyle name="Comma [0] 11252" xfId="26496" hidden="1" xr:uid="{00000000-0005-0000-0000-0000A1670000}"/>
    <cellStyle name="Comma [0] 11253" xfId="26616" hidden="1" xr:uid="{00000000-0005-0000-0000-000019680000}"/>
    <cellStyle name="Comma [0] 11254" xfId="26556" hidden="1" xr:uid="{00000000-0005-0000-0000-0000DD670000}"/>
    <cellStyle name="Comma [0] 11255" xfId="26590" hidden="1" xr:uid="{00000000-0005-0000-0000-0000FF670000}"/>
    <cellStyle name="Comma [0] 11256" xfId="26603" hidden="1" xr:uid="{00000000-0005-0000-0000-00000C680000}"/>
    <cellStyle name="Comma [0] 11257" xfId="26631" hidden="1" xr:uid="{00000000-0005-0000-0000-000028680000}"/>
    <cellStyle name="Comma [0] 11258" xfId="26594" hidden="1" xr:uid="{00000000-0005-0000-0000-000003680000}"/>
    <cellStyle name="Comma [0] 11259" xfId="26554" hidden="1" xr:uid="{00000000-0005-0000-0000-0000DB670000}"/>
    <cellStyle name="Comma [0] 1126" xfId="4330" hidden="1" xr:uid="{00000000-0005-0000-0000-00000B110000}"/>
    <cellStyle name="Comma [0] 11260" xfId="26633" hidden="1" xr:uid="{00000000-0005-0000-0000-00002A680000}"/>
    <cellStyle name="Comma [0] 11261" xfId="26635" hidden="1" xr:uid="{00000000-0005-0000-0000-00002C680000}"/>
    <cellStyle name="Comma [0] 11262" xfId="26147" hidden="1" xr:uid="{00000000-0005-0000-0000-000044660000}"/>
    <cellStyle name="Comma [0] 11263" xfId="26144" hidden="1" xr:uid="{00000000-0005-0000-0000-000041660000}"/>
    <cellStyle name="Comma [0] 11264" xfId="26641" hidden="1" xr:uid="{00000000-0005-0000-0000-000032680000}"/>
    <cellStyle name="Comma [0] 11265" xfId="26647" hidden="1" xr:uid="{00000000-0005-0000-0000-000038680000}"/>
    <cellStyle name="Comma [0] 11266" xfId="26649" hidden="1" xr:uid="{00000000-0005-0000-0000-00003A680000}"/>
    <cellStyle name="Comma [0] 11267" xfId="26640" hidden="1" xr:uid="{00000000-0005-0000-0000-000031680000}"/>
    <cellStyle name="Comma [0] 11268" xfId="26645" hidden="1" xr:uid="{00000000-0005-0000-0000-000036680000}"/>
    <cellStyle name="Comma [0] 11269" xfId="26651" hidden="1" xr:uid="{00000000-0005-0000-0000-00003C680000}"/>
    <cellStyle name="Comma [0] 1127" xfId="4293" hidden="1" xr:uid="{00000000-0005-0000-0000-0000E6100000}"/>
    <cellStyle name="Comma [0] 11270" xfId="26653" hidden="1" xr:uid="{00000000-0005-0000-0000-00003E680000}"/>
    <cellStyle name="Comma [0] 11271" xfId="26170" hidden="1" xr:uid="{00000000-0005-0000-0000-00005B660000}"/>
    <cellStyle name="Comma [0] 11272" xfId="26172" hidden="1" xr:uid="{00000000-0005-0000-0000-00005D660000}"/>
    <cellStyle name="Comma [0] 11273" xfId="26664" hidden="1" xr:uid="{00000000-0005-0000-0000-000049680000}"/>
    <cellStyle name="Comma [0] 11274" xfId="26673" hidden="1" xr:uid="{00000000-0005-0000-0000-000052680000}"/>
    <cellStyle name="Comma [0] 11275" xfId="26684" hidden="1" xr:uid="{00000000-0005-0000-0000-00005D680000}"/>
    <cellStyle name="Comma [0] 11276" xfId="26690" hidden="1" xr:uid="{00000000-0005-0000-0000-000063680000}"/>
    <cellStyle name="Comma [0] 11277" xfId="26672" hidden="1" xr:uid="{00000000-0005-0000-0000-000051680000}"/>
    <cellStyle name="Comma [0] 11278" xfId="26682" hidden="1" xr:uid="{00000000-0005-0000-0000-00005B680000}"/>
    <cellStyle name="Comma [0] 11279" xfId="26702" hidden="1" xr:uid="{00000000-0005-0000-0000-00006F680000}"/>
    <cellStyle name="Comma [0] 1128" xfId="4295" hidden="1" xr:uid="{00000000-0005-0000-0000-0000E8100000}"/>
    <cellStyle name="Comma [0] 11280" xfId="26704" hidden="1" xr:uid="{00000000-0005-0000-0000-000071680000}"/>
    <cellStyle name="Comma [0] 11281" xfId="26655" hidden="1" xr:uid="{00000000-0005-0000-0000-000040680000}"/>
    <cellStyle name="Comma [0] 11282" xfId="26152" hidden="1" xr:uid="{00000000-0005-0000-0000-000049660000}"/>
    <cellStyle name="Comma [0] 11283" xfId="26658" hidden="1" xr:uid="{00000000-0005-0000-0000-000043680000}"/>
    <cellStyle name="Comma [0] 11284" xfId="26157" hidden="1" xr:uid="{00000000-0005-0000-0000-00004E660000}"/>
    <cellStyle name="Comma [0] 11285" xfId="26141" hidden="1" xr:uid="{00000000-0005-0000-0000-00003E660000}"/>
    <cellStyle name="Comma [0] 11286" xfId="26709" hidden="1" xr:uid="{00000000-0005-0000-0000-000076680000}"/>
    <cellStyle name="Comma [0] 11287" xfId="26150" hidden="1" xr:uid="{00000000-0005-0000-0000-000047660000}"/>
    <cellStyle name="Comma [0] 11288" xfId="26171" hidden="1" xr:uid="{00000000-0005-0000-0000-00005C660000}"/>
    <cellStyle name="Comma [0] 11289" xfId="26721" hidden="1" xr:uid="{00000000-0005-0000-0000-000082680000}"/>
    <cellStyle name="Comma [0] 1129" xfId="4381" hidden="1" xr:uid="{00000000-0005-0000-0000-00003E110000}"/>
    <cellStyle name="Comma [0] 11290" xfId="26723" hidden="1" xr:uid="{00000000-0005-0000-0000-000084680000}"/>
    <cellStyle name="Comma [0] 11291" xfId="26712" hidden="1" xr:uid="{00000000-0005-0000-0000-000079680000}"/>
    <cellStyle name="Comma [0] 11292" xfId="26720" hidden="1" xr:uid="{00000000-0005-0000-0000-000081680000}"/>
    <cellStyle name="Comma [0] 11293" xfId="26154" hidden="1" xr:uid="{00000000-0005-0000-0000-00004B660000}"/>
    <cellStyle name="Comma [0] 11294" xfId="26706" hidden="1" xr:uid="{00000000-0005-0000-0000-000073680000}"/>
    <cellStyle name="Comma [0] 11295" xfId="26739" hidden="1" xr:uid="{00000000-0005-0000-0000-000094680000}"/>
    <cellStyle name="Comma [0] 11296" xfId="26747" hidden="1" xr:uid="{00000000-0005-0000-0000-00009C680000}"/>
    <cellStyle name="Comma [0] 11297" xfId="26656" hidden="1" xr:uid="{00000000-0005-0000-0000-000041680000}"/>
    <cellStyle name="Comma [0] 11298" xfId="26735" hidden="1" xr:uid="{00000000-0005-0000-0000-000090680000}"/>
    <cellStyle name="Comma [0] 11299" xfId="26756" hidden="1" xr:uid="{00000000-0005-0000-0000-0000A5680000}"/>
    <cellStyle name="Comma [0] 113" xfId="2040" hidden="1" xr:uid="{00000000-0005-0000-0000-000019080000}"/>
    <cellStyle name="Comma [0] 1130" xfId="4284" hidden="1" xr:uid="{00000000-0005-0000-0000-0000DD100000}"/>
    <cellStyle name="Comma [0] 11300" xfId="26758" hidden="1" xr:uid="{00000000-0005-0000-0000-0000A7680000}"/>
    <cellStyle name="Comma [0] 11301" xfId="26717" hidden="1" xr:uid="{00000000-0005-0000-0000-00007E680000}"/>
    <cellStyle name="Comma [0] 11302" xfId="26662" hidden="1" xr:uid="{00000000-0005-0000-0000-000047680000}"/>
    <cellStyle name="Comma [0] 11303" xfId="26715" hidden="1" xr:uid="{00000000-0005-0000-0000-00007C680000}"/>
    <cellStyle name="Comma [0] 11304" xfId="26699" hidden="1" xr:uid="{00000000-0005-0000-0000-00006C680000}"/>
    <cellStyle name="Comma [0] 11305" xfId="26695" hidden="1" xr:uid="{00000000-0005-0000-0000-000068680000}"/>
    <cellStyle name="Comma [0] 11306" xfId="26766" hidden="1" xr:uid="{00000000-0005-0000-0000-0000AF680000}"/>
    <cellStyle name="Comma [0] 11307" xfId="26638" hidden="1" xr:uid="{00000000-0005-0000-0000-00002F680000}"/>
    <cellStyle name="Comma [0] 11308" xfId="26120" hidden="1" xr:uid="{00000000-0005-0000-0000-000029660000}"/>
    <cellStyle name="Comma [0] 11309" xfId="26774" hidden="1" xr:uid="{00000000-0005-0000-0000-0000B7680000}"/>
    <cellStyle name="Comma [0] 1131" xfId="4292" hidden="1" xr:uid="{00000000-0005-0000-0000-0000E5100000}"/>
    <cellStyle name="Comma [0] 11310" xfId="26776" hidden="1" xr:uid="{00000000-0005-0000-0000-0000B9680000}"/>
    <cellStyle name="Comma [0] 11311" xfId="26725" hidden="1" xr:uid="{00000000-0005-0000-0000-000086680000}"/>
    <cellStyle name="Comma [0] 11312" xfId="26701" hidden="1" xr:uid="{00000000-0005-0000-0000-00006E680000}"/>
    <cellStyle name="Comma [0] 11313" xfId="26736" hidden="1" xr:uid="{00000000-0005-0000-0000-000091680000}"/>
    <cellStyle name="Comma [0] 11314" xfId="26668" hidden="1" xr:uid="{00000000-0005-0000-0000-00004D680000}"/>
    <cellStyle name="Comma [0] 11315" xfId="26738" hidden="1" xr:uid="{00000000-0005-0000-0000-000093680000}"/>
    <cellStyle name="Comma [0] 11316" xfId="26783" hidden="1" xr:uid="{00000000-0005-0000-0000-0000C0680000}"/>
    <cellStyle name="Comma [0] 11317" xfId="26726" hidden="1" xr:uid="{00000000-0005-0000-0000-000087680000}"/>
    <cellStyle name="Comma [0] 11318" xfId="26683" hidden="1" xr:uid="{00000000-0005-0000-0000-00005C680000}"/>
    <cellStyle name="Comma [0] 11319" xfId="26789" hidden="1" xr:uid="{00000000-0005-0000-0000-0000C6680000}"/>
    <cellStyle name="Comma [0] 1132" xfId="4393" hidden="1" xr:uid="{00000000-0005-0000-0000-00004A110000}"/>
    <cellStyle name="Comma [0] 11320" xfId="26791" hidden="1" xr:uid="{00000000-0005-0000-0000-0000C8680000}"/>
    <cellStyle name="Comma [0] 11321" xfId="26744" hidden="1" xr:uid="{00000000-0005-0000-0000-000099680000}"/>
    <cellStyle name="Comma [0] 11322" xfId="26750" hidden="1" xr:uid="{00000000-0005-0000-0000-00009F680000}"/>
    <cellStyle name="Comma [0] 11323" xfId="26637" hidden="1" xr:uid="{00000000-0005-0000-0000-00002E680000}"/>
    <cellStyle name="Comma [0] 11324" xfId="26700" hidden="1" xr:uid="{00000000-0005-0000-0000-00006D680000}"/>
    <cellStyle name="Comma [0] 11325" xfId="26708" hidden="1" xr:uid="{00000000-0005-0000-0000-000075680000}"/>
    <cellStyle name="Comma [0] 11326" xfId="26797" hidden="1" xr:uid="{00000000-0005-0000-0000-0000CE680000}"/>
    <cellStyle name="Comma [0] 11327" xfId="26711" hidden="1" xr:uid="{00000000-0005-0000-0000-000078680000}"/>
    <cellStyle name="Comma [0] 11328" xfId="26671" hidden="1" xr:uid="{00000000-0005-0000-0000-000050680000}"/>
    <cellStyle name="Comma [0] 11329" xfId="26802" hidden="1" xr:uid="{00000000-0005-0000-0000-0000D3680000}"/>
    <cellStyle name="Comma [0] 1133" xfId="4395" hidden="1" xr:uid="{00000000-0005-0000-0000-00004C110000}"/>
    <cellStyle name="Comma [0] 11330" xfId="26804" hidden="1" xr:uid="{00000000-0005-0000-0000-0000D5680000}"/>
    <cellStyle name="Comma [0] 11331" xfId="26763" hidden="1" xr:uid="{00000000-0005-0000-0000-0000AC680000}"/>
    <cellStyle name="Comma [0] 11332" xfId="26769" hidden="1" xr:uid="{00000000-0005-0000-0000-0000B2680000}"/>
    <cellStyle name="Comma [0] 11333" xfId="26670" hidden="1" xr:uid="{00000000-0005-0000-0000-00004F680000}"/>
    <cellStyle name="Comma [0] 11334" xfId="26751" hidden="1" xr:uid="{00000000-0005-0000-0000-0000A0680000}"/>
    <cellStyle name="Comma [0] 11335" xfId="26730" hidden="1" xr:uid="{00000000-0005-0000-0000-00008B680000}"/>
    <cellStyle name="Comma [0] 11336" xfId="26808" hidden="1" xr:uid="{00000000-0005-0000-0000-0000D9680000}"/>
    <cellStyle name="Comma [0] 11337" xfId="26749" hidden="1" xr:uid="{00000000-0005-0000-0000-00009E680000}"/>
    <cellStyle name="Comma [0] 11338" xfId="26687" hidden="1" xr:uid="{00000000-0005-0000-0000-000060680000}"/>
    <cellStyle name="Comma [0] 11339" xfId="26815" hidden="1" xr:uid="{00000000-0005-0000-0000-0000E0680000}"/>
    <cellStyle name="Comma [0] 1134" xfId="4384" hidden="1" xr:uid="{00000000-0005-0000-0000-000041110000}"/>
    <cellStyle name="Comma [0] 11340" xfId="26817" hidden="1" xr:uid="{00000000-0005-0000-0000-0000E2680000}"/>
    <cellStyle name="Comma [0] 11341" xfId="26781" hidden="1" xr:uid="{00000000-0005-0000-0000-0000BE680000}"/>
    <cellStyle name="Comma [0] 11342" xfId="26786" hidden="1" xr:uid="{00000000-0005-0000-0000-0000C3680000}"/>
    <cellStyle name="Comma [0] 11343" xfId="26151" hidden="1" xr:uid="{00000000-0005-0000-0000-000048660000}"/>
    <cellStyle name="Comma [0] 11344" xfId="26770" hidden="1" xr:uid="{00000000-0005-0000-0000-0000B3680000}"/>
    <cellStyle name="Comma [0] 11345" xfId="26675" hidden="1" xr:uid="{00000000-0005-0000-0000-000054680000}"/>
    <cellStyle name="Comma [0] 11346" xfId="26821" hidden="1" xr:uid="{00000000-0005-0000-0000-0000E6680000}"/>
    <cellStyle name="Comma [0] 11347" xfId="26768" hidden="1" xr:uid="{00000000-0005-0000-0000-0000B1680000}"/>
    <cellStyle name="Comma [0] 11348" xfId="26707" hidden="1" xr:uid="{00000000-0005-0000-0000-000074680000}"/>
    <cellStyle name="Comma [0] 11349" xfId="26825" hidden="1" xr:uid="{00000000-0005-0000-0000-0000EA680000}"/>
    <cellStyle name="Comma [0] 1135" xfId="4392" hidden="1" xr:uid="{00000000-0005-0000-0000-000049110000}"/>
    <cellStyle name="Comma [0] 11350" xfId="26827" hidden="1" xr:uid="{00000000-0005-0000-0000-0000EC680000}"/>
    <cellStyle name="Comma [0] 11351" xfId="26795" hidden="1" xr:uid="{00000000-0005-0000-0000-0000CC680000}"/>
    <cellStyle name="Comma [0] 11352" xfId="26799" hidden="1" xr:uid="{00000000-0005-0000-0000-0000D0680000}"/>
    <cellStyle name="Comma [0] 11353" xfId="26689" hidden="1" xr:uid="{00000000-0005-0000-0000-000062680000}"/>
    <cellStyle name="Comma [0] 11354" xfId="26787" hidden="1" xr:uid="{00000000-0005-0000-0000-0000C4680000}"/>
    <cellStyle name="Comma [0] 11355" xfId="26679" hidden="1" xr:uid="{00000000-0005-0000-0000-000058680000}"/>
    <cellStyle name="Comma [0] 11356" xfId="26831" hidden="1" xr:uid="{00000000-0005-0000-0000-0000F0680000}"/>
    <cellStyle name="Comma [0] 11357" xfId="26785" hidden="1" xr:uid="{00000000-0005-0000-0000-0000C2680000}"/>
    <cellStyle name="Comma [0] 11358" xfId="26754" hidden="1" xr:uid="{00000000-0005-0000-0000-0000A3680000}"/>
    <cellStyle name="Comma [0] 11359" xfId="26835" hidden="1" xr:uid="{00000000-0005-0000-0000-0000F4680000}"/>
    <cellStyle name="Comma [0] 1136" xfId="4290" hidden="1" xr:uid="{00000000-0005-0000-0000-0000E3100000}"/>
    <cellStyle name="Comma [0] 11360" xfId="26837" hidden="1" xr:uid="{00000000-0005-0000-0000-0000F6680000}"/>
    <cellStyle name="Comma [0] 11361" xfId="26823" hidden="1" xr:uid="{00000000-0005-0000-0000-0000E8680000}"/>
    <cellStyle name="Comma [0] 11362" xfId="26810" hidden="1" xr:uid="{00000000-0005-0000-0000-0000DB680000}"/>
    <cellStyle name="Comma [0] 11363" xfId="26834" hidden="1" xr:uid="{00000000-0005-0000-0000-0000F3680000}"/>
    <cellStyle name="Comma [0] 11364" xfId="26800" hidden="1" xr:uid="{00000000-0005-0000-0000-0000D1680000}"/>
    <cellStyle name="Comma [0] 11365" xfId="26772" hidden="1" xr:uid="{00000000-0005-0000-0000-0000B5680000}"/>
    <cellStyle name="Comma [0] 11366" xfId="26839" hidden="1" xr:uid="{00000000-0005-0000-0000-0000F8680000}"/>
    <cellStyle name="Comma [0] 11367" xfId="26796" hidden="1" xr:uid="{00000000-0005-0000-0000-0000CD680000}"/>
    <cellStyle name="Comma [0] 11368" xfId="26830" hidden="1" xr:uid="{00000000-0005-0000-0000-0000EF680000}"/>
    <cellStyle name="Comma [0] 11369" xfId="26843" hidden="1" xr:uid="{00000000-0005-0000-0000-0000FC680000}"/>
    <cellStyle name="Comma [0] 1137" xfId="4378" hidden="1" xr:uid="{00000000-0005-0000-0000-00003B110000}"/>
    <cellStyle name="Comma [0] 11370" xfId="26845" hidden="1" xr:uid="{00000000-0005-0000-0000-0000FE680000}"/>
    <cellStyle name="Comma [0] 11371" xfId="26713" hidden="1" xr:uid="{00000000-0005-0000-0000-00007A680000}"/>
    <cellStyle name="Comma [0] 11372" xfId="26833" hidden="1" xr:uid="{00000000-0005-0000-0000-0000F2680000}"/>
    <cellStyle name="Comma [0] 11373" xfId="26773" hidden="1" xr:uid="{00000000-0005-0000-0000-0000B6680000}"/>
    <cellStyle name="Comma [0] 11374" xfId="26807" hidden="1" xr:uid="{00000000-0005-0000-0000-0000D8680000}"/>
    <cellStyle name="Comma [0] 11375" xfId="26820" hidden="1" xr:uid="{00000000-0005-0000-0000-0000E5680000}"/>
    <cellStyle name="Comma [0] 11376" xfId="26848" hidden="1" xr:uid="{00000000-0005-0000-0000-000001690000}"/>
    <cellStyle name="Comma [0] 11377" xfId="26811" hidden="1" xr:uid="{00000000-0005-0000-0000-0000DC680000}"/>
    <cellStyle name="Comma [0] 11378" xfId="26771" hidden="1" xr:uid="{00000000-0005-0000-0000-0000B4680000}"/>
    <cellStyle name="Comma [0] 11379" xfId="26850" hidden="1" xr:uid="{00000000-0005-0000-0000-000003690000}"/>
    <cellStyle name="Comma [0] 1138" xfId="4411" hidden="1" xr:uid="{00000000-0005-0000-0000-00005C110000}"/>
    <cellStyle name="Comma [0] 11380" xfId="26852" hidden="1" xr:uid="{00000000-0005-0000-0000-000005690000}"/>
    <cellStyle name="Comma [0] 11381" xfId="26205" hidden="1" xr:uid="{00000000-0005-0000-0000-00007E660000}"/>
    <cellStyle name="Comma [0] 11382" xfId="26161" hidden="1" xr:uid="{00000000-0005-0000-0000-000052660000}"/>
    <cellStyle name="Comma [0] 11383" xfId="26858" hidden="1" xr:uid="{00000000-0005-0000-0000-00000B690000}"/>
    <cellStyle name="Comma [0] 11384" xfId="26864" hidden="1" xr:uid="{00000000-0005-0000-0000-000011690000}"/>
    <cellStyle name="Comma [0] 11385" xfId="26866" hidden="1" xr:uid="{00000000-0005-0000-0000-000013690000}"/>
    <cellStyle name="Comma [0] 11386" xfId="26857" hidden="1" xr:uid="{00000000-0005-0000-0000-00000A690000}"/>
    <cellStyle name="Comma [0] 11387" xfId="26862" hidden="1" xr:uid="{00000000-0005-0000-0000-00000F690000}"/>
    <cellStyle name="Comma [0] 11388" xfId="26868" hidden="1" xr:uid="{00000000-0005-0000-0000-000015690000}"/>
    <cellStyle name="Comma [0] 11389" xfId="26870" hidden="1" xr:uid="{00000000-0005-0000-0000-000017690000}"/>
    <cellStyle name="Comma [0] 1139" xfId="4419" hidden="1" xr:uid="{00000000-0005-0000-0000-000064110000}"/>
    <cellStyle name="Comma [0] 11390" xfId="26162" hidden="1" xr:uid="{00000000-0005-0000-0000-000053660000}"/>
    <cellStyle name="Comma [0] 11391" xfId="26140" hidden="1" xr:uid="{00000000-0005-0000-0000-00003D660000}"/>
    <cellStyle name="Comma [0] 11392" xfId="26881" hidden="1" xr:uid="{00000000-0005-0000-0000-000022690000}"/>
    <cellStyle name="Comma [0] 11393" xfId="26890" hidden="1" xr:uid="{00000000-0005-0000-0000-00002B690000}"/>
    <cellStyle name="Comma [0] 11394" xfId="26901" hidden="1" xr:uid="{00000000-0005-0000-0000-000036690000}"/>
    <cellStyle name="Comma [0] 11395" xfId="26907" hidden="1" xr:uid="{00000000-0005-0000-0000-00003C690000}"/>
    <cellStyle name="Comma [0] 11396" xfId="26889" hidden="1" xr:uid="{00000000-0005-0000-0000-00002A690000}"/>
    <cellStyle name="Comma [0] 11397" xfId="26899" hidden="1" xr:uid="{00000000-0005-0000-0000-000034690000}"/>
    <cellStyle name="Comma [0] 11398" xfId="26919" hidden="1" xr:uid="{00000000-0005-0000-0000-000048690000}"/>
    <cellStyle name="Comma [0] 11399" xfId="26921" hidden="1" xr:uid="{00000000-0005-0000-0000-00004A690000}"/>
    <cellStyle name="Comma [0] 114" xfId="2332" hidden="1" xr:uid="{00000000-0005-0000-0000-00003D090000}"/>
    <cellStyle name="Comma [0] 1140" xfId="4328" hidden="1" xr:uid="{00000000-0005-0000-0000-000009110000}"/>
    <cellStyle name="Comma [0] 11400" xfId="26872" hidden="1" xr:uid="{00000000-0005-0000-0000-000019690000}"/>
    <cellStyle name="Comma [0] 11401" xfId="26128" hidden="1" xr:uid="{00000000-0005-0000-0000-000031660000}"/>
    <cellStyle name="Comma [0] 11402" xfId="26875" hidden="1" xr:uid="{00000000-0005-0000-0000-00001C690000}"/>
    <cellStyle name="Comma [0] 11403" xfId="26139" hidden="1" xr:uid="{00000000-0005-0000-0000-00003C660000}"/>
    <cellStyle name="Comma [0] 11404" xfId="26138" hidden="1" xr:uid="{00000000-0005-0000-0000-00003B660000}"/>
    <cellStyle name="Comma [0] 11405" xfId="26926" hidden="1" xr:uid="{00000000-0005-0000-0000-00004F690000}"/>
    <cellStyle name="Comma [0] 11406" xfId="26214" hidden="1" xr:uid="{00000000-0005-0000-0000-000087660000}"/>
    <cellStyle name="Comma [0] 11407" xfId="26415" hidden="1" xr:uid="{00000000-0005-0000-0000-000050670000}"/>
    <cellStyle name="Comma [0] 11408" xfId="26938" hidden="1" xr:uid="{00000000-0005-0000-0000-00005B690000}"/>
    <cellStyle name="Comma [0] 11409" xfId="26940" hidden="1" xr:uid="{00000000-0005-0000-0000-00005D690000}"/>
    <cellStyle name="Comma [0] 1141" xfId="4407" hidden="1" xr:uid="{00000000-0005-0000-0000-000058110000}"/>
    <cellStyle name="Comma [0] 11410" xfId="26929" hidden="1" xr:uid="{00000000-0005-0000-0000-000052690000}"/>
    <cellStyle name="Comma [0] 11411" xfId="26937" hidden="1" xr:uid="{00000000-0005-0000-0000-00005A690000}"/>
    <cellStyle name="Comma [0] 11412" xfId="26424" hidden="1" xr:uid="{00000000-0005-0000-0000-000059670000}"/>
    <cellStyle name="Comma [0] 11413" xfId="26923" hidden="1" xr:uid="{00000000-0005-0000-0000-00004C690000}"/>
    <cellStyle name="Comma [0] 11414" xfId="26956" hidden="1" xr:uid="{00000000-0005-0000-0000-00006D690000}"/>
    <cellStyle name="Comma [0] 11415" xfId="26964" hidden="1" xr:uid="{00000000-0005-0000-0000-000075690000}"/>
    <cellStyle name="Comma [0] 11416" xfId="26873" hidden="1" xr:uid="{00000000-0005-0000-0000-00001A690000}"/>
    <cellStyle name="Comma [0] 11417" xfId="26952" hidden="1" xr:uid="{00000000-0005-0000-0000-000069690000}"/>
    <cellStyle name="Comma [0] 11418" xfId="26973" hidden="1" xr:uid="{00000000-0005-0000-0000-00007E690000}"/>
    <cellStyle name="Comma [0] 11419" xfId="26975" hidden="1" xr:uid="{00000000-0005-0000-0000-000080690000}"/>
    <cellStyle name="Comma [0] 1142" xfId="4428" hidden="1" xr:uid="{00000000-0005-0000-0000-00006D110000}"/>
    <cellStyle name="Comma [0] 11420" xfId="26934" hidden="1" xr:uid="{00000000-0005-0000-0000-000057690000}"/>
    <cellStyle name="Comma [0] 11421" xfId="26879" hidden="1" xr:uid="{00000000-0005-0000-0000-000020690000}"/>
    <cellStyle name="Comma [0] 11422" xfId="26932" hidden="1" xr:uid="{00000000-0005-0000-0000-000055690000}"/>
    <cellStyle name="Comma [0] 11423" xfId="26916" hidden="1" xr:uid="{00000000-0005-0000-0000-000045690000}"/>
    <cellStyle name="Comma [0] 11424" xfId="26912" hidden="1" xr:uid="{00000000-0005-0000-0000-000041690000}"/>
    <cellStyle name="Comma [0] 11425" xfId="26983" hidden="1" xr:uid="{00000000-0005-0000-0000-000088690000}"/>
    <cellStyle name="Comma [0] 11426" xfId="26855" hidden="1" xr:uid="{00000000-0005-0000-0000-000008690000}"/>
    <cellStyle name="Comma [0] 11427" xfId="26163" hidden="1" xr:uid="{00000000-0005-0000-0000-000054660000}"/>
    <cellStyle name="Comma [0] 11428" xfId="26991" hidden="1" xr:uid="{00000000-0005-0000-0000-000090690000}"/>
    <cellStyle name="Comma [0] 11429" xfId="26993" hidden="1" xr:uid="{00000000-0005-0000-0000-000092690000}"/>
    <cellStyle name="Comma [0] 1143" xfId="4430" hidden="1" xr:uid="{00000000-0005-0000-0000-00006F110000}"/>
    <cellStyle name="Comma [0] 11430" xfId="26942" hidden="1" xr:uid="{00000000-0005-0000-0000-00005F690000}"/>
    <cellStyle name="Comma [0] 11431" xfId="26918" hidden="1" xr:uid="{00000000-0005-0000-0000-000047690000}"/>
    <cellStyle name="Comma [0] 11432" xfId="26953" hidden="1" xr:uid="{00000000-0005-0000-0000-00006A690000}"/>
    <cellStyle name="Comma [0] 11433" xfId="26885" hidden="1" xr:uid="{00000000-0005-0000-0000-000026690000}"/>
    <cellStyle name="Comma [0] 11434" xfId="26955" hidden="1" xr:uid="{00000000-0005-0000-0000-00006C690000}"/>
    <cellStyle name="Comma [0] 11435" xfId="27000" hidden="1" xr:uid="{00000000-0005-0000-0000-000099690000}"/>
    <cellStyle name="Comma [0] 11436" xfId="26943" hidden="1" xr:uid="{00000000-0005-0000-0000-000060690000}"/>
    <cellStyle name="Comma [0] 11437" xfId="26900" hidden="1" xr:uid="{00000000-0005-0000-0000-000035690000}"/>
    <cellStyle name="Comma [0] 11438" xfId="27006" hidden="1" xr:uid="{00000000-0005-0000-0000-00009F690000}"/>
    <cellStyle name="Comma [0] 11439" xfId="27008" hidden="1" xr:uid="{00000000-0005-0000-0000-0000A1690000}"/>
    <cellStyle name="Comma [0] 1144" xfId="4389" hidden="1" xr:uid="{00000000-0005-0000-0000-000046110000}"/>
    <cellStyle name="Comma [0] 11440" xfId="26961" hidden="1" xr:uid="{00000000-0005-0000-0000-000072690000}"/>
    <cellStyle name="Comma [0] 11441" xfId="26967" hidden="1" xr:uid="{00000000-0005-0000-0000-000078690000}"/>
    <cellStyle name="Comma [0] 11442" xfId="26854" hidden="1" xr:uid="{00000000-0005-0000-0000-000007690000}"/>
    <cellStyle name="Comma [0] 11443" xfId="26917" hidden="1" xr:uid="{00000000-0005-0000-0000-000046690000}"/>
    <cellStyle name="Comma [0] 11444" xfId="26925" hidden="1" xr:uid="{00000000-0005-0000-0000-00004E690000}"/>
    <cellStyle name="Comma [0] 11445" xfId="27014" hidden="1" xr:uid="{00000000-0005-0000-0000-0000A7690000}"/>
    <cellStyle name="Comma [0] 11446" xfId="26928" hidden="1" xr:uid="{00000000-0005-0000-0000-000051690000}"/>
    <cellStyle name="Comma [0] 11447" xfId="26888" hidden="1" xr:uid="{00000000-0005-0000-0000-000029690000}"/>
    <cellStyle name="Comma [0] 11448" xfId="27019" hidden="1" xr:uid="{00000000-0005-0000-0000-0000AC690000}"/>
    <cellStyle name="Comma [0] 11449" xfId="27021" hidden="1" xr:uid="{00000000-0005-0000-0000-0000AE690000}"/>
    <cellStyle name="Comma [0] 1145" xfId="4334" hidden="1" xr:uid="{00000000-0005-0000-0000-00000F110000}"/>
    <cellStyle name="Comma [0] 11450" xfId="26980" hidden="1" xr:uid="{00000000-0005-0000-0000-000085690000}"/>
    <cellStyle name="Comma [0] 11451" xfId="26986" hidden="1" xr:uid="{00000000-0005-0000-0000-00008B690000}"/>
    <cellStyle name="Comma [0] 11452" xfId="26887" hidden="1" xr:uid="{00000000-0005-0000-0000-000028690000}"/>
    <cellStyle name="Comma [0] 11453" xfId="26968" hidden="1" xr:uid="{00000000-0005-0000-0000-000079690000}"/>
    <cellStyle name="Comma [0] 11454" xfId="26947" hidden="1" xr:uid="{00000000-0005-0000-0000-000064690000}"/>
    <cellStyle name="Comma [0] 11455" xfId="27025" hidden="1" xr:uid="{00000000-0005-0000-0000-0000B2690000}"/>
    <cellStyle name="Comma [0] 11456" xfId="26966" hidden="1" xr:uid="{00000000-0005-0000-0000-000077690000}"/>
    <cellStyle name="Comma [0] 11457" xfId="26904" hidden="1" xr:uid="{00000000-0005-0000-0000-000039690000}"/>
    <cellStyle name="Comma [0] 11458" xfId="27032" hidden="1" xr:uid="{00000000-0005-0000-0000-0000B9690000}"/>
    <cellStyle name="Comma [0] 11459" xfId="27034" hidden="1" xr:uid="{00000000-0005-0000-0000-0000BB690000}"/>
    <cellStyle name="Comma [0] 1146" xfId="4387" hidden="1" xr:uid="{00000000-0005-0000-0000-000044110000}"/>
    <cellStyle name="Comma [0] 11460" xfId="26998" hidden="1" xr:uid="{00000000-0005-0000-0000-000097690000}"/>
    <cellStyle name="Comma [0] 11461" xfId="27003" hidden="1" xr:uid="{00000000-0005-0000-0000-00009C690000}"/>
    <cellStyle name="Comma [0] 11462" xfId="26433" hidden="1" xr:uid="{00000000-0005-0000-0000-000062670000}"/>
    <cellStyle name="Comma [0] 11463" xfId="26987" hidden="1" xr:uid="{00000000-0005-0000-0000-00008C690000}"/>
    <cellStyle name="Comma [0] 11464" xfId="26892" hidden="1" xr:uid="{00000000-0005-0000-0000-00002D690000}"/>
    <cellStyle name="Comma [0] 11465" xfId="27038" hidden="1" xr:uid="{00000000-0005-0000-0000-0000BF690000}"/>
    <cellStyle name="Comma [0] 11466" xfId="26985" hidden="1" xr:uid="{00000000-0005-0000-0000-00008A690000}"/>
    <cellStyle name="Comma [0] 11467" xfId="26924" hidden="1" xr:uid="{00000000-0005-0000-0000-00004D690000}"/>
    <cellStyle name="Comma [0] 11468" xfId="27042" hidden="1" xr:uid="{00000000-0005-0000-0000-0000C3690000}"/>
    <cellStyle name="Comma [0] 11469" xfId="27044" hidden="1" xr:uid="{00000000-0005-0000-0000-0000C5690000}"/>
    <cellStyle name="Comma [0] 1147" xfId="4371" hidden="1" xr:uid="{00000000-0005-0000-0000-000034110000}"/>
    <cellStyle name="Comma [0] 11470" xfId="27012" hidden="1" xr:uid="{00000000-0005-0000-0000-0000A5690000}"/>
    <cellStyle name="Comma [0] 11471" xfId="27016" hidden="1" xr:uid="{00000000-0005-0000-0000-0000A9690000}"/>
    <cellStyle name="Comma [0] 11472" xfId="26906" hidden="1" xr:uid="{00000000-0005-0000-0000-00003B690000}"/>
    <cellStyle name="Comma [0] 11473" xfId="27004" hidden="1" xr:uid="{00000000-0005-0000-0000-00009D690000}"/>
    <cellStyle name="Comma [0] 11474" xfId="26896" hidden="1" xr:uid="{00000000-0005-0000-0000-000031690000}"/>
    <cellStyle name="Comma [0] 11475" xfId="27048" hidden="1" xr:uid="{00000000-0005-0000-0000-0000C9690000}"/>
    <cellStyle name="Comma [0] 11476" xfId="27002" hidden="1" xr:uid="{00000000-0005-0000-0000-00009B690000}"/>
    <cellStyle name="Comma [0] 11477" xfId="26971" hidden="1" xr:uid="{00000000-0005-0000-0000-00007C690000}"/>
    <cellStyle name="Comma [0] 11478" xfId="27052" hidden="1" xr:uid="{00000000-0005-0000-0000-0000CD690000}"/>
    <cellStyle name="Comma [0] 11479" xfId="27054" hidden="1" xr:uid="{00000000-0005-0000-0000-0000CF690000}"/>
    <cellStyle name="Comma [0] 1148" xfId="4367" hidden="1" xr:uid="{00000000-0005-0000-0000-000030110000}"/>
    <cellStyle name="Comma [0] 11480" xfId="27040" hidden="1" xr:uid="{00000000-0005-0000-0000-0000C1690000}"/>
    <cellStyle name="Comma [0] 11481" xfId="27027" hidden="1" xr:uid="{00000000-0005-0000-0000-0000B4690000}"/>
    <cellStyle name="Comma [0] 11482" xfId="27051" hidden="1" xr:uid="{00000000-0005-0000-0000-0000CC690000}"/>
    <cellStyle name="Comma [0] 11483" xfId="27017" hidden="1" xr:uid="{00000000-0005-0000-0000-0000AA690000}"/>
    <cellStyle name="Comma [0] 11484" xfId="26989" hidden="1" xr:uid="{00000000-0005-0000-0000-00008E690000}"/>
    <cellStyle name="Comma [0] 11485" xfId="27056" hidden="1" xr:uid="{00000000-0005-0000-0000-0000D1690000}"/>
    <cellStyle name="Comma [0] 11486" xfId="27013" hidden="1" xr:uid="{00000000-0005-0000-0000-0000A6690000}"/>
    <cellStyle name="Comma [0] 11487" xfId="27047" hidden="1" xr:uid="{00000000-0005-0000-0000-0000C8690000}"/>
    <cellStyle name="Comma [0] 11488" xfId="27060" hidden="1" xr:uid="{00000000-0005-0000-0000-0000D5690000}"/>
    <cellStyle name="Comma [0] 11489" xfId="27062" hidden="1" xr:uid="{00000000-0005-0000-0000-0000D7690000}"/>
    <cellStyle name="Comma [0] 1149" xfId="4438" hidden="1" xr:uid="{00000000-0005-0000-0000-000077110000}"/>
    <cellStyle name="Comma [0] 11490" xfId="26930" hidden="1" xr:uid="{00000000-0005-0000-0000-000053690000}"/>
    <cellStyle name="Comma [0] 11491" xfId="27050" hidden="1" xr:uid="{00000000-0005-0000-0000-0000CB690000}"/>
    <cellStyle name="Comma [0] 11492" xfId="26990" hidden="1" xr:uid="{00000000-0005-0000-0000-00008F690000}"/>
    <cellStyle name="Comma [0] 11493" xfId="27024" hidden="1" xr:uid="{00000000-0005-0000-0000-0000B1690000}"/>
    <cellStyle name="Comma [0] 11494" xfId="27037" hidden="1" xr:uid="{00000000-0005-0000-0000-0000BE690000}"/>
    <cellStyle name="Comma [0] 11495" xfId="27065" hidden="1" xr:uid="{00000000-0005-0000-0000-0000DA690000}"/>
    <cellStyle name="Comma [0] 11496" xfId="27028" hidden="1" xr:uid="{00000000-0005-0000-0000-0000B5690000}"/>
    <cellStyle name="Comma [0] 11497" xfId="26988" hidden="1" xr:uid="{00000000-0005-0000-0000-00008D690000}"/>
    <cellStyle name="Comma [0] 11498" xfId="27067" hidden="1" xr:uid="{00000000-0005-0000-0000-0000DC690000}"/>
    <cellStyle name="Comma [0] 11499" xfId="27069" hidden="1" xr:uid="{00000000-0005-0000-0000-0000DE690000}"/>
    <cellStyle name="Comma [0] 115" xfId="2237" hidden="1" xr:uid="{00000000-0005-0000-0000-0000DE080000}"/>
    <cellStyle name="Comma [0] 1150" xfId="4304" hidden="1" xr:uid="{00000000-0005-0000-0000-0000F1100000}"/>
    <cellStyle name="Comma [0] 11500" xfId="25850" hidden="1" xr:uid="{00000000-0005-0000-0000-00001B650000}"/>
    <cellStyle name="Comma [0] 11501" xfId="25837" hidden="1" xr:uid="{00000000-0005-0000-0000-00000E650000}"/>
    <cellStyle name="Comma [0] 11502" xfId="25831" hidden="1" xr:uid="{00000000-0005-0000-0000-000008650000}"/>
    <cellStyle name="Comma [0] 11503" xfId="27074" hidden="1" xr:uid="{00000000-0005-0000-0000-0000E3690000}"/>
    <cellStyle name="Comma [0] 11504" xfId="27077" hidden="1" xr:uid="{00000000-0005-0000-0000-0000E6690000}"/>
    <cellStyle name="Comma [0] 11505" xfId="25832" hidden="1" xr:uid="{00000000-0005-0000-0000-000009650000}"/>
    <cellStyle name="Comma [0] 11506" xfId="27072" hidden="1" xr:uid="{00000000-0005-0000-0000-0000E1690000}"/>
    <cellStyle name="Comma [0] 11507" xfId="27079" hidden="1" xr:uid="{00000000-0005-0000-0000-0000E8690000}"/>
    <cellStyle name="Comma [0] 11508" xfId="27081" hidden="1" xr:uid="{00000000-0005-0000-0000-0000EA690000}"/>
    <cellStyle name="Comma [0] 11509" xfId="25840" hidden="1" xr:uid="{00000000-0005-0000-0000-000011650000}"/>
    <cellStyle name="Comma [0] 1151" xfId="4297" hidden="1" xr:uid="{00000000-0005-0000-0000-0000EA100000}"/>
    <cellStyle name="Comma [0] 11510" xfId="26116" hidden="1" xr:uid="{00000000-0005-0000-0000-000025660000}"/>
    <cellStyle name="Comma [0] 11511" xfId="27092" hidden="1" xr:uid="{00000000-0005-0000-0000-0000F5690000}"/>
    <cellStyle name="Comma [0] 11512" xfId="27101" hidden="1" xr:uid="{00000000-0005-0000-0000-0000FE690000}"/>
    <cellStyle name="Comma [0] 11513" xfId="27112" hidden="1" xr:uid="{00000000-0005-0000-0000-0000096A0000}"/>
    <cellStyle name="Comma [0] 11514" xfId="27118" hidden="1" xr:uid="{00000000-0005-0000-0000-00000F6A0000}"/>
    <cellStyle name="Comma [0] 11515" xfId="27100" hidden="1" xr:uid="{00000000-0005-0000-0000-0000FD690000}"/>
    <cellStyle name="Comma [0] 11516" xfId="27110" hidden="1" xr:uid="{00000000-0005-0000-0000-0000076A0000}"/>
    <cellStyle name="Comma [0] 11517" xfId="27130" hidden="1" xr:uid="{00000000-0005-0000-0000-00001B6A0000}"/>
    <cellStyle name="Comma [0] 11518" xfId="27132" hidden="1" xr:uid="{00000000-0005-0000-0000-00001D6A0000}"/>
    <cellStyle name="Comma [0] 11519" xfId="27083" hidden="1" xr:uid="{00000000-0005-0000-0000-0000EC690000}"/>
    <cellStyle name="Comma [0] 1152" xfId="4446" hidden="1" xr:uid="{00000000-0005-0000-0000-00007F110000}"/>
    <cellStyle name="Comma [0] 11520" xfId="25866" hidden="1" xr:uid="{00000000-0005-0000-0000-00002B650000}"/>
    <cellStyle name="Comma [0] 11521" xfId="27086" hidden="1" xr:uid="{00000000-0005-0000-0000-0000EF690000}"/>
    <cellStyle name="Comma [0] 11522" xfId="25843" hidden="1" xr:uid="{00000000-0005-0000-0000-000014650000}"/>
    <cellStyle name="Comma [0] 11523" xfId="25841" hidden="1" xr:uid="{00000000-0005-0000-0000-000012650000}"/>
    <cellStyle name="Comma [0] 11524" xfId="27137" hidden="1" xr:uid="{00000000-0005-0000-0000-0000226A0000}"/>
    <cellStyle name="Comma [0] 11525" xfId="26118" hidden="1" xr:uid="{00000000-0005-0000-0000-000027660000}"/>
    <cellStyle name="Comma [0] 11526" xfId="25845" hidden="1" xr:uid="{00000000-0005-0000-0000-000016650000}"/>
    <cellStyle name="Comma [0] 11527" xfId="27149" hidden="1" xr:uid="{00000000-0005-0000-0000-00002E6A0000}"/>
    <cellStyle name="Comma [0] 11528" xfId="27151" hidden="1" xr:uid="{00000000-0005-0000-0000-0000306A0000}"/>
    <cellStyle name="Comma [0] 11529" xfId="27140" hidden="1" xr:uid="{00000000-0005-0000-0000-0000256A0000}"/>
    <cellStyle name="Comma [0] 1153" xfId="4448" hidden="1" xr:uid="{00000000-0005-0000-0000-000081110000}"/>
    <cellStyle name="Comma [0] 11530" xfId="27148" hidden="1" xr:uid="{00000000-0005-0000-0000-00002D6A0000}"/>
    <cellStyle name="Comma [0] 11531" xfId="25846" hidden="1" xr:uid="{00000000-0005-0000-0000-000017650000}"/>
    <cellStyle name="Comma [0] 11532" xfId="27134" hidden="1" xr:uid="{00000000-0005-0000-0000-00001F6A0000}"/>
    <cellStyle name="Comma [0] 11533" xfId="27167" hidden="1" xr:uid="{00000000-0005-0000-0000-0000406A0000}"/>
    <cellStyle name="Comma [0] 11534" xfId="27175" hidden="1" xr:uid="{00000000-0005-0000-0000-0000486A0000}"/>
    <cellStyle name="Comma [0] 11535" xfId="27084" hidden="1" xr:uid="{00000000-0005-0000-0000-0000ED690000}"/>
    <cellStyle name="Comma [0] 11536" xfId="27163" hidden="1" xr:uid="{00000000-0005-0000-0000-00003C6A0000}"/>
    <cellStyle name="Comma [0] 11537" xfId="27184" hidden="1" xr:uid="{00000000-0005-0000-0000-0000516A0000}"/>
    <cellStyle name="Comma [0] 11538" xfId="27186" hidden="1" xr:uid="{00000000-0005-0000-0000-0000536A0000}"/>
    <cellStyle name="Comma [0] 11539" xfId="27145" hidden="1" xr:uid="{00000000-0005-0000-0000-00002A6A0000}"/>
    <cellStyle name="Comma [0] 1154" xfId="4397" hidden="1" xr:uid="{00000000-0005-0000-0000-00004E110000}"/>
    <cellStyle name="Comma [0] 11540" xfId="27090" hidden="1" xr:uid="{00000000-0005-0000-0000-0000F3690000}"/>
    <cellStyle name="Comma [0] 11541" xfId="27143" hidden="1" xr:uid="{00000000-0005-0000-0000-0000286A0000}"/>
    <cellStyle name="Comma [0] 11542" xfId="27127" hidden="1" xr:uid="{00000000-0005-0000-0000-0000186A0000}"/>
    <cellStyle name="Comma [0] 11543" xfId="27123" hidden="1" xr:uid="{00000000-0005-0000-0000-0000146A0000}"/>
    <cellStyle name="Comma [0] 11544" xfId="27194" hidden="1" xr:uid="{00000000-0005-0000-0000-00005B6A0000}"/>
    <cellStyle name="Comma [0] 11545" xfId="25834" hidden="1" xr:uid="{00000000-0005-0000-0000-00000B650000}"/>
    <cellStyle name="Comma [0] 11546" xfId="25839" hidden="1" xr:uid="{00000000-0005-0000-0000-000010650000}"/>
    <cellStyle name="Comma [0] 11547" xfId="27202" hidden="1" xr:uid="{00000000-0005-0000-0000-0000636A0000}"/>
    <cellStyle name="Comma [0] 11548" xfId="27204" hidden="1" xr:uid="{00000000-0005-0000-0000-0000656A0000}"/>
    <cellStyle name="Comma [0] 11549" xfId="27153" hidden="1" xr:uid="{00000000-0005-0000-0000-0000326A0000}"/>
    <cellStyle name="Comma [0] 1155" xfId="4373" hidden="1" xr:uid="{00000000-0005-0000-0000-000036110000}"/>
    <cellStyle name="Comma [0] 11550" xfId="27129" hidden="1" xr:uid="{00000000-0005-0000-0000-00001A6A0000}"/>
    <cellStyle name="Comma [0] 11551" xfId="27164" hidden="1" xr:uid="{00000000-0005-0000-0000-00003D6A0000}"/>
    <cellStyle name="Comma [0] 11552" xfId="27096" hidden="1" xr:uid="{00000000-0005-0000-0000-0000F9690000}"/>
    <cellStyle name="Comma [0] 11553" xfId="27166" hidden="1" xr:uid="{00000000-0005-0000-0000-00003F6A0000}"/>
    <cellStyle name="Comma [0] 11554" xfId="27211" hidden="1" xr:uid="{00000000-0005-0000-0000-00006C6A0000}"/>
    <cellStyle name="Comma [0] 11555" xfId="27154" hidden="1" xr:uid="{00000000-0005-0000-0000-0000336A0000}"/>
    <cellStyle name="Comma [0] 11556" xfId="27111" hidden="1" xr:uid="{00000000-0005-0000-0000-0000086A0000}"/>
    <cellStyle name="Comma [0] 11557" xfId="27217" hidden="1" xr:uid="{00000000-0005-0000-0000-0000726A0000}"/>
    <cellStyle name="Comma [0] 11558" xfId="27219" hidden="1" xr:uid="{00000000-0005-0000-0000-0000746A0000}"/>
    <cellStyle name="Comma [0] 11559" xfId="27172" hidden="1" xr:uid="{00000000-0005-0000-0000-0000456A0000}"/>
    <cellStyle name="Comma [0] 1156" xfId="4408" hidden="1" xr:uid="{00000000-0005-0000-0000-000059110000}"/>
    <cellStyle name="Comma [0] 11560" xfId="27178" hidden="1" xr:uid="{00000000-0005-0000-0000-00004B6A0000}"/>
    <cellStyle name="Comma [0] 11561" xfId="25835" hidden="1" xr:uid="{00000000-0005-0000-0000-00000C650000}"/>
    <cellStyle name="Comma [0] 11562" xfId="27128" hidden="1" xr:uid="{00000000-0005-0000-0000-0000196A0000}"/>
    <cellStyle name="Comma [0] 11563" xfId="27136" hidden="1" xr:uid="{00000000-0005-0000-0000-0000216A0000}"/>
    <cellStyle name="Comma [0] 11564" xfId="27225" hidden="1" xr:uid="{00000000-0005-0000-0000-00007A6A0000}"/>
    <cellStyle name="Comma [0] 11565" xfId="27139" hidden="1" xr:uid="{00000000-0005-0000-0000-0000246A0000}"/>
    <cellStyle name="Comma [0] 11566" xfId="27099" hidden="1" xr:uid="{00000000-0005-0000-0000-0000FC690000}"/>
    <cellStyle name="Comma [0] 11567" xfId="27230" hidden="1" xr:uid="{00000000-0005-0000-0000-00007F6A0000}"/>
    <cellStyle name="Comma [0] 11568" xfId="27232" hidden="1" xr:uid="{00000000-0005-0000-0000-0000816A0000}"/>
    <cellStyle name="Comma [0] 11569" xfId="27191" hidden="1" xr:uid="{00000000-0005-0000-0000-0000586A0000}"/>
    <cellStyle name="Comma [0] 1157" xfId="4340" hidden="1" xr:uid="{00000000-0005-0000-0000-000015110000}"/>
    <cellStyle name="Comma [0] 11570" xfId="27197" hidden="1" xr:uid="{00000000-0005-0000-0000-00005E6A0000}"/>
    <cellStyle name="Comma [0] 11571" xfId="27098" hidden="1" xr:uid="{00000000-0005-0000-0000-0000FB690000}"/>
    <cellStyle name="Comma [0] 11572" xfId="27179" hidden="1" xr:uid="{00000000-0005-0000-0000-00004C6A0000}"/>
    <cellStyle name="Comma [0] 11573" xfId="27158" hidden="1" xr:uid="{00000000-0005-0000-0000-0000376A0000}"/>
    <cellStyle name="Comma [0] 11574" xfId="27236" hidden="1" xr:uid="{00000000-0005-0000-0000-0000856A0000}"/>
    <cellStyle name="Comma [0] 11575" xfId="27177" hidden="1" xr:uid="{00000000-0005-0000-0000-00004A6A0000}"/>
    <cellStyle name="Comma [0] 11576" xfId="27115" hidden="1" xr:uid="{00000000-0005-0000-0000-00000C6A0000}"/>
    <cellStyle name="Comma [0] 11577" xfId="27243" hidden="1" xr:uid="{00000000-0005-0000-0000-00008C6A0000}"/>
    <cellStyle name="Comma [0] 11578" xfId="27245" hidden="1" xr:uid="{00000000-0005-0000-0000-00008E6A0000}"/>
    <cellStyle name="Comma [0] 11579" xfId="27209" hidden="1" xr:uid="{00000000-0005-0000-0000-00006A6A0000}"/>
    <cellStyle name="Comma [0] 1158" xfId="4410" hidden="1" xr:uid="{00000000-0005-0000-0000-00005B110000}"/>
    <cellStyle name="Comma [0] 11580" xfId="27214" hidden="1" xr:uid="{00000000-0005-0000-0000-00006F6A0000}"/>
    <cellStyle name="Comma [0] 11581" xfId="25848" hidden="1" xr:uid="{00000000-0005-0000-0000-000019650000}"/>
    <cellStyle name="Comma [0] 11582" xfId="27198" hidden="1" xr:uid="{00000000-0005-0000-0000-00005F6A0000}"/>
    <cellStyle name="Comma [0] 11583" xfId="27103" hidden="1" xr:uid="{00000000-0005-0000-0000-0000006A0000}"/>
    <cellStyle name="Comma [0] 11584" xfId="27249" hidden="1" xr:uid="{00000000-0005-0000-0000-0000926A0000}"/>
    <cellStyle name="Comma [0] 11585" xfId="27196" hidden="1" xr:uid="{00000000-0005-0000-0000-00005D6A0000}"/>
    <cellStyle name="Comma [0] 11586" xfId="27135" hidden="1" xr:uid="{00000000-0005-0000-0000-0000206A0000}"/>
    <cellStyle name="Comma [0] 11587" xfId="27253" hidden="1" xr:uid="{00000000-0005-0000-0000-0000966A0000}"/>
    <cellStyle name="Comma [0] 11588" xfId="27255" hidden="1" xr:uid="{00000000-0005-0000-0000-0000986A0000}"/>
    <cellStyle name="Comma [0] 11589" xfId="27223" hidden="1" xr:uid="{00000000-0005-0000-0000-0000786A0000}"/>
    <cellStyle name="Comma [0] 1159" xfId="4455" hidden="1" xr:uid="{00000000-0005-0000-0000-000088110000}"/>
    <cellStyle name="Comma [0] 11590" xfId="27227" hidden="1" xr:uid="{00000000-0005-0000-0000-00007C6A0000}"/>
    <cellStyle name="Comma [0] 11591" xfId="27117" hidden="1" xr:uid="{00000000-0005-0000-0000-00000E6A0000}"/>
    <cellStyle name="Comma [0] 11592" xfId="27215" hidden="1" xr:uid="{00000000-0005-0000-0000-0000706A0000}"/>
    <cellStyle name="Comma [0] 11593" xfId="27107" hidden="1" xr:uid="{00000000-0005-0000-0000-0000046A0000}"/>
    <cellStyle name="Comma [0] 11594" xfId="27259" hidden="1" xr:uid="{00000000-0005-0000-0000-00009C6A0000}"/>
    <cellStyle name="Comma [0] 11595" xfId="27213" hidden="1" xr:uid="{00000000-0005-0000-0000-00006E6A0000}"/>
    <cellStyle name="Comma [0] 11596" xfId="27182" hidden="1" xr:uid="{00000000-0005-0000-0000-00004F6A0000}"/>
    <cellStyle name="Comma [0] 11597" xfId="27263" hidden="1" xr:uid="{00000000-0005-0000-0000-0000A06A0000}"/>
    <cellStyle name="Comma [0] 11598" xfId="27265" hidden="1" xr:uid="{00000000-0005-0000-0000-0000A26A0000}"/>
    <cellStyle name="Comma [0] 11599" xfId="27251" hidden="1" xr:uid="{00000000-0005-0000-0000-0000946A0000}"/>
    <cellStyle name="Comma [0] 116" xfId="2383" hidden="1" xr:uid="{00000000-0005-0000-0000-000070090000}"/>
    <cellStyle name="Comma [0] 1160" xfId="4398" hidden="1" xr:uid="{00000000-0005-0000-0000-00004F110000}"/>
    <cellStyle name="Comma [0] 11600" xfId="27238" hidden="1" xr:uid="{00000000-0005-0000-0000-0000876A0000}"/>
    <cellStyle name="Comma [0] 11601" xfId="27262" hidden="1" xr:uid="{00000000-0005-0000-0000-00009F6A0000}"/>
    <cellStyle name="Comma [0] 11602" xfId="27228" hidden="1" xr:uid="{00000000-0005-0000-0000-00007D6A0000}"/>
    <cellStyle name="Comma [0] 11603" xfId="27200" hidden="1" xr:uid="{00000000-0005-0000-0000-0000616A0000}"/>
    <cellStyle name="Comma [0] 11604" xfId="27267" hidden="1" xr:uid="{00000000-0005-0000-0000-0000A46A0000}"/>
    <cellStyle name="Comma [0] 11605" xfId="27224" hidden="1" xr:uid="{00000000-0005-0000-0000-0000796A0000}"/>
    <cellStyle name="Comma [0] 11606" xfId="27258" hidden="1" xr:uid="{00000000-0005-0000-0000-00009B6A0000}"/>
    <cellStyle name="Comma [0] 11607" xfId="27271" hidden="1" xr:uid="{00000000-0005-0000-0000-0000A86A0000}"/>
    <cellStyle name="Comma [0] 11608" xfId="27273" hidden="1" xr:uid="{00000000-0005-0000-0000-0000AA6A0000}"/>
    <cellStyle name="Comma [0] 11609" xfId="27141" hidden="1" xr:uid="{00000000-0005-0000-0000-0000266A0000}"/>
    <cellStyle name="Comma [0] 1161" xfId="4355" hidden="1" xr:uid="{00000000-0005-0000-0000-000024110000}"/>
    <cellStyle name="Comma [0] 11610" xfId="27261" hidden="1" xr:uid="{00000000-0005-0000-0000-00009E6A0000}"/>
    <cellStyle name="Comma [0] 11611" xfId="27201" hidden="1" xr:uid="{00000000-0005-0000-0000-0000626A0000}"/>
    <cellStyle name="Comma [0] 11612" xfId="27235" hidden="1" xr:uid="{00000000-0005-0000-0000-0000846A0000}"/>
    <cellStyle name="Comma [0] 11613" xfId="27248" hidden="1" xr:uid="{00000000-0005-0000-0000-0000916A0000}"/>
    <cellStyle name="Comma [0] 11614" xfId="27276" hidden="1" xr:uid="{00000000-0005-0000-0000-0000AD6A0000}"/>
    <cellStyle name="Comma [0] 11615" xfId="27239" hidden="1" xr:uid="{00000000-0005-0000-0000-0000886A0000}"/>
    <cellStyle name="Comma [0] 11616" xfId="27199" hidden="1" xr:uid="{00000000-0005-0000-0000-0000606A0000}"/>
    <cellStyle name="Comma [0] 11617" xfId="27278" hidden="1" xr:uid="{00000000-0005-0000-0000-0000AF6A0000}"/>
    <cellStyle name="Comma [0] 11618" xfId="27280" hidden="1" xr:uid="{00000000-0005-0000-0000-0000B16A0000}"/>
    <cellStyle name="Comma [0] 11619" xfId="27339" hidden="1" xr:uid="{00000000-0005-0000-0000-0000EC6A0000}"/>
    <cellStyle name="Comma [0] 1162" xfId="4461" hidden="1" xr:uid="{00000000-0005-0000-0000-00008E110000}"/>
    <cellStyle name="Comma [0] 11620" xfId="27358" hidden="1" xr:uid="{00000000-0005-0000-0000-0000FF6A0000}"/>
    <cellStyle name="Comma [0] 11621" xfId="27365" hidden="1" xr:uid="{00000000-0005-0000-0000-0000066B0000}"/>
    <cellStyle name="Comma [0] 11622" xfId="27372" hidden="1" xr:uid="{00000000-0005-0000-0000-00000D6B0000}"/>
    <cellStyle name="Comma [0] 11623" xfId="27377" hidden="1" xr:uid="{00000000-0005-0000-0000-0000126B0000}"/>
    <cellStyle name="Comma [0] 11624" xfId="27364" hidden="1" xr:uid="{00000000-0005-0000-0000-0000056B0000}"/>
    <cellStyle name="Comma [0] 11625" xfId="27369" hidden="1" xr:uid="{00000000-0005-0000-0000-00000A6B0000}"/>
    <cellStyle name="Comma [0] 11626" xfId="27381" hidden="1" xr:uid="{00000000-0005-0000-0000-0000166B0000}"/>
    <cellStyle name="Comma [0] 11627" xfId="27383" hidden="1" xr:uid="{00000000-0005-0000-0000-0000186B0000}"/>
    <cellStyle name="Comma [0] 11628" xfId="27354" hidden="1" xr:uid="{00000000-0005-0000-0000-0000FB6A0000}"/>
    <cellStyle name="Comma [0] 11629" xfId="27343" hidden="1" xr:uid="{00000000-0005-0000-0000-0000F06A0000}"/>
    <cellStyle name="Comma [0] 1163" xfId="4463" hidden="1" xr:uid="{00000000-0005-0000-0000-000090110000}"/>
    <cellStyle name="Comma [0] 11630" xfId="27394" hidden="1" xr:uid="{00000000-0005-0000-0000-0000236B0000}"/>
    <cellStyle name="Comma [0] 11631" xfId="27403" hidden="1" xr:uid="{00000000-0005-0000-0000-00002C6B0000}"/>
    <cellStyle name="Comma [0] 11632" xfId="27414" hidden="1" xr:uid="{00000000-0005-0000-0000-0000376B0000}"/>
    <cellStyle name="Comma [0] 11633" xfId="27420" hidden="1" xr:uid="{00000000-0005-0000-0000-00003D6B0000}"/>
    <cellStyle name="Comma [0] 11634" xfId="27402" hidden="1" xr:uid="{00000000-0005-0000-0000-00002B6B0000}"/>
    <cellStyle name="Comma [0] 11635" xfId="27412" hidden="1" xr:uid="{00000000-0005-0000-0000-0000356B0000}"/>
    <cellStyle name="Comma [0] 11636" xfId="27432" hidden="1" xr:uid="{00000000-0005-0000-0000-0000496B0000}"/>
    <cellStyle name="Comma [0] 11637" xfId="27434" hidden="1" xr:uid="{00000000-0005-0000-0000-00004B6B0000}"/>
    <cellStyle name="Comma [0] 11638" xfId="27385" hidden="1" xr:uid="{00000000-0005-0000-0000-00001A6B0000}"/>
    <cellStyle name="Comma [0] 11639" xfId="27346" hidden="1" xr:uid="{00000000-0005-0000-0000-0000F36A0000}"/>
    <cellStyle name="Comma [0] 1164" xfId="4416" hidden="1" xr:uid="{00000000-0005-0000-0000-000061110000}"/>
    <cellStyle name="Comma [0] 11640" xfId="27388" hidden="1" xr:uid="{00000000-0005-0000-0000-00001D6B0000}"/>
    <cellStyle name="Comma [0] 11641" xfId="27351" hidden="1" xr:uid="{00000000-0005-0000-0000-0000F86A0000}"/>
    <cellStyle name="Comma [0] 11642" xfId="27353" hidden="1" xr:uid="{00000000-0005-0000-0000-0000FA6A0000}"/>
    <cellStyle name="Comma [0] 11643" xfId="27439" hidden="1" xr:uid="{00000000-0005-0000-0000-0000506B0000}"/>
    <cellStyle name="Comma [0] 11644" xfId="27342" hidden="1" xr:uid="{00000000-0005-0000-0000-0000EF6A0000}"/>
    <cellStyle name="Comma [0] 11645" xfId="27350" hidden="1" xr:uid="{00000000-0005-0000-0000-0000F76A0000}"/>
    <cellStyle name="Comma [0] 11646" xfId="27451" hidden="1" xr:uid="{00000000-0005-0000-0000-00005C6B0000}"/>
    <cellStyle name="Comma [0] 11647" xfId="27453" hidden="1" xr:uid="{00000000-0005-0000-0000-00005E6B0000}"/>
    <cellStyle name="Comma [0] 11648" xfId="27442" hidden="1" xr:uid="{00000000-0005-0000-0000-0000536B0000}"/>
    <cellStyle name="Comma [0] 11649" xfId="27450" hidden="1" xr:uid="{00000000-0005-0000-0000-00005B6B0000}"/>
    <cellStyle name="Comma [0] 1165" xfId="4422" hidden="1" xr:uid="{00000000-0005-0000-0000-000067110000}"/>
    <cellStyle name="Comma [0] 11650" xfId="27348" hidden="1" xr:uid="{00000000-0005-0000-0000-0000F56A0000}"/>
    <cellStyle name="Comma [0] 11651" xfId="27436" hidden="1" xr:uid="{00000000-0005-0000-0000-00004D6B0000}"/>
    <cellStyle name="Comma [0] 11652" xfId="27469" hidden="1" xr:uid="{00000000-0005-0000-0000-00006E6B0000}"/>
    <cellStyle name="Comma [0] 11653" xfId="27477" hidden="1" xr:uid="{00000000-0005-0000-0000-0000766B0000}"/>
    <cellStyle name="Comma [0] 11654" xfId="27386" hidden="1" xr:uid="{00000000-0005-0000-0000-00001B6B0000}"/>
    <cellStyle name="Comma [0] 11655" xfId="27465" hidden="1" xr:uid="{00000000-0005-0000-0000-00006A6B0000}"/>
    <cellStyle name="Comma [0] 11656" xfId="27486" hidden="1" xr:uid="{00000000-0005-0000-0000-00007F6B0000}"/>
    <cellStyle name="Comma [0] 11657" xfId="27488" hidden="1" xr:uid="{00000000-0005-0000-0000-0000816B0000}"/>
    <cellStyle name="Comma [0] 11658" xfId="27447" hidden="1" xr:uid="{00000000-0005-0000-0000-0000586B0000}"/>
    <cellStyle name="Comma [0] 11659" xfId="27392" hidden="1" xr:uid="{00000000-0005-0000-0000-0000216B0000}"/>
    <cellStyle name="Comma [0] 1166" xfId="4303" hidden="1" xr:uid="{00000000-0005-0000-0000-0000F0100000}"/>
    <cellStyle name="Comma [0] 11660" xfId="27445" hidden="1" xr:uid="{00000000-0005-0000-0000-0000566B0000}"/>
    <cellStyle name="Comma [0] 11661" xfId="27429" hidden="1" xr:uid="{00000000-0005-0000-0000-0000466B0000}"/>
    <cellStyle name="Comma [0] 11662" xfId="27425" hidden="1" xr:uid="{00000000-0005-0000-0000-0000426B0000}"/>
    <cellStyle name="Comma [0] 11663" xfId="27496" hidden="1" xr:uid="{00000000-0005-0000-0000-0000896B0000}"/>
    <cellStyle name="Comma [0] 11664" xfId="27362" hidden="1" xr:uid="{00000000-0005-0000-0000-0000036B0000}"/>
    <cellStyle name="Comma [0] 11665" xfId="27355" hidden="1" xr:uid="{00000000-0005-0000-0000-0000FC6A0000}"/>
    <cellStyle name="Comma [0] 11666" xfId="27504" hidden="1" xr:uid="{00000000-0005-0000-0000-0000916B0000}"/>
    <cellStyle name="Comma [0] 11667" xfId="27506" hidden="1" xr:uid="{00000000-0005-0000-0000-0000936B0000}"/>
    <cellStyle name="Comma [0] 11668" xfId="27455" hidden="1" xr:uid="{00000000-0005-0000-0000-0000606B0000}"/>
    <cellStyle name="Comma [0] 11669" xfId="27431" hidden="1" xr:uid="{00000000-0005-0000-0000-0000486B0000}"/>
    <cellStyle name="Comma [0] 1167" xfId="4372" hidden="1" xr:uid="{00000000-0005-0000-0000-000035110000}"/>
    <cellStyle name="Comma [0] 11670" xfId="27466" hidden="1" xr:uid="{00000000-0005-0000-0000-00006B6B0000}"/>
    <cellStyle name="Comma [0] 11671" xfId="27398" hidden="1" xr:uid="{00000000-0005-0000-0000-0000276B0000}"/>
    <cellStyle name="Comma [0] 11672" xfId="27468" hidden="1" xr:uid="{00000000-0005-0000-0000-00006D6B0000}"/>
    <cellStyle name="Comma [0] 11673" xfId="27513" hidden="1" xr:uid="{00000000-0005-0000-0000-00009A6B0000}"/>
    <cellStyle name="Comma [0] 11674" xfId="27456" hidden="1" xr:uid="{00000000-0005-0000-0000-0000616B0000}"/>
    <cellStyle name="Comma [0] 11675" xfId="27413" hidden="1" xr:uid="{00000000-0005-0000-0000-0000366B0000}"/>
    <cellStyle name="Comma [0] 11676" xfId="27519" hidden="1" xr:uid="{00000000-0005-0000-0000-0000A06B0000}"/>
    <cellStyle name="Comma [0] 11677" xfId="27521" hidden="1" xr:uid="{00000000-0005-0000-0000-0000A26B0000}"/>
    <cellStyle name="Comma [0] 11678" xfId="27474" hidden="1" xr:uid="{00000000-0005-0000-0000-0000736B0000}"/>
    <cellStyle name="Comma [0] 11679" xfId="27480" hidden="1" xr:uid="{00000000-0005-0000-0000-0000796B0000}"/>
    <cellStyle name="Comma [0] 1168" xfId="4380" hidden="1" xr:uid="{00000000-0005-0000-0000-00003D110000}"/>
    <cellStyle name="Comma [0] 11680" xfId="27361" hidden="1" xr:uid="{00000000-0005-0000-0000-0000026B0000}"/>
    <cellStyle name="Comma [0] 11681" xfId="27430" hidden="1" xr:uid="{00000000-0005-0000-0000-0000476B0000}"/>
    <cellStyle name="Comma [0] 11682" xfId="27438" hidden="1" xr:uid="{00000000-0005-0000-0000-00004F6B0000}"/>
    <cellStyle name="Comma [0] 11683" xfId="27527" hidden="1" xr:uid="{00000000-0005-0000-0000-0000A86B0000}"/>
    <cellStyle name="Comma [0] 11684" xfId="27441" hidden="1" xr:uid="{00000000-0005-0000-0000-0000526B0000}"/>
    <cellStyle name="Comma [0] 11685" xfId="27401" hidden="1" xr:uid="{00000000-0005-0000-0000-00002A6B0000}"/>
    <cellStyle name="Comma [0] 11686" xfId="27532" hidden="1" xr:uid="{00000000-0005-0000-0000-0000AD6B0000}"/>
    <cellStyle name="Comma [0] 11687" xfId="27534" hidden="1" xr:uid="{00000000-0005-0000-0000-0000AF6B0000}"/>
    <cellStyle name="Comma [0] 11688" xfId="27493" hidden="1" xr:uid="{00000000-0005-0000-0000-0000866B0000}"/>
    <cellStyle name="Comma [0] 11689" xfId="27499" hidden="1" xr:uid="{00000000-0005-0000-0000-00008C6B0000}"/>
    <cellStyle name="Comma [0] 1169" xfId="4469" hidden="1" xr:uid="{00000000-0005-0000-0000-000096110000}"/>
    <cellStyle name="Comma [0] 11690" xfId="27400" hidden="1" xr:uid="{00000000-0005-0000-0000-0000296B0000}"/>
    <cellStyle name="Comma [0] 11691" xfId="27481" hidden="1" xr:uid="{00000000-0005-0000-0000-00007A6B0000}"/>
    <cellStyle name="Comma [0] 11692" xfId="27460" hidden="1" xr:uid="{00000000-0005-0000-0000-0000656B0000}"/>
    <cellStyle name="Comma [0] 11693" xfId="27538" hidden="1" xr:uid="{00000000-0005-0000-0000-0000B36B0000}"/>
    <cellStyle name="Comma [0] 11694" xfId="27479" hidden="1" xr:uid="{00000000-0005-0000-0000-0000786B0000}"/>
    <cellStyle name="Comma [0] 11695" xfId="27417" hidden="1" xr:uid="{00000000-0005-0000-0000-00003A6B0000}"/>
    <cellStyle name="Comma [0] 11696" xfId="27545" hidden="1" xr:uid="{00000000-0005-0000-0000-0000BA6B0000}"/>
    <cellStyle name="Comma [0] 11697" xfId="27547" hidden="1" xr:uid="{00000000-0005-0000-0000-0000BC6B0000}"/>
    <cellStyle name="Comma [0] 11698" xfId="27511" hidden="1" xr:uid="{00000000-0005-0000-0000-0000986B0000}"/>
    <cellStyle name="Comma [0] 11699" xfId="27516" hidden="1" xr:uid="{00000000-0005-0000-0000-00009D6B0000}"/>
    <cellStyle name="Comma [0] 117" xfId="2330" hidden="1" xr:uid="{00000000-0005-0000-0000-00003B090000}"/>
    <cellStyle name="Comma [0] 1170" xfId="4383" hidden="1" xr:uid="{00000000-0005-0000-0000-000040110000}"/>
    <cellStyle name="Comma [0] 11700" xfId="27345" hidden="1" xr:uid="{00000000-0005-0000-0000-0000F26A0000}"/>
    <cellStyle name="Comma [0] 11701" xfId="27500" hidden="1" xr:uid="{00000000-0005-0000-0000-00008D6B0000}"/>
    <cellStyle name="Comma [0] 11702" xfId="27405" hidden="1" xr:uid="{00000000-0005-0000-0000-00002E6B0000}"/>
    <cellStyle name="Comma [0] 11703" xfId="27551" hidden="1" xr:uid="{00000000-0005-0000-0000-0000C06B0000}"/>
    <cellStyle name="Comma [0] 11704" xfId="27498" hidden="1" xr:uid="{00000000-0005-0000-0000-00008B6B0000}"/>
    <cellStyle name="Comma [0] 11705" xfId="27437" hidden="1" xr:uid="{00000000-0005-0000-0000-00004E6B0000}"/>
    <cellStyle name="Comma [0] 11706" xfId="27555" hidden="1" xr:uid="{00000000-0005-0000-0000-0000C46B0000}"/>
    <cellStyle name="Comma [0] 11707" xfId="27557" hidden="1" xr:uid="{00000000-0005-0000-0000-0000C66B0000}"/>
    <cellStyle name="Comma [0] 11708" xfId="27525" hidden="1" xr:uid="{00000000-0005-0000-0000-0000A66B0000}"/>
    <cellStyle name="Comma [0] 11709" xfId="27529" hidden="1" xr:uid="{00000000-0005-0000-0000-0000AA6B0000}"/>
    <cellStyle name="Comma [0] 1171" xfId="4343" hidden="1" xr:uid="{00000000-0005-0000-0000-000018110000}"/>
    <cellStyle name="Comma [0] 11710" xfId="27419" hidden="1" xr:uid="{00000000-0005-0000-0000-00003C6B0000}"/>
    <cellStyle name="Comma [0] 11711" xfId="27517" hidden="1" xr:uid="{00000000-0005-0000-0000-00009E6B0000}"/>
    <cellStyle name="Comma [0] 11712" xfId="27409" hidden="1" xr:uid="{00000000-0005-0000-0000-0000326B0000}"/>
    <cellStyle name="Comma [0] 11713" xfId="27561" hidden="1" xr:uid="{00000000-0005-0000-0000-0000CA6B0000}"/>
    <cellStyle name="Comma [0] 11714" xfId="27515" hidden="1" xr:uid="{00000000-0005-0000-0000-00009C6B0000}"/>
    <cellStyle name="Comma [0] 11715" xfId="27484" hidden="1" xr:uid="{00000000-0005-0000-0000-00007D6B0000}"/>
    <cellStyle name="Comma [0] 11716" xfId="27565" hidden="1" xr:uid="{00000000-0005-0000-0000-0000CE6B0000}"/>
    <cellStyle name="Comma [0] 11717" xfId="27567" hidden="1" xr:uid="{00000000-0005-0000-0000-0000D06B0000}"/>
    <cellStyle name="Comma [0] 11718" xfId="27553" hidden="1" xr:uid="{00000000-0005-0000-0000-0000C26B0000}"/>
    <cellStyle name="Comma [0] 11719" xfId="27540" hidden="1" xr:uid="{00000000-0005-0000-0000-0000B56B0000}"/>
    <cellStyle name="Comma [0] 1172" xfId="4474" hidden="1" xr:uid="{00000000-0005-0000-0000-00009B110000}"/>
    <cellStyle name="Comma [0] 11720" xfId="27564" hidden="1" xr:uid="{00000000-0005-0000-0000-0000CD6B0000}"/>
    <cellStyle name="Comma [0] 11721" xfId="27530" hidden="1" xr:uid="{00000000-0005-0000-0000-0000AB6B0000}"/>
    <cellStyle name="Comma [0] 11722" xfId="27502" hidden="1" xr:uid="{00000000-0005-0000-0000-00008F6B0000}"/>
    <cellStyle name="Comma [0] 11723" xfId="27569" hidden="1" xr:uid="{00000000-0005-0000-0000-0000D26B0000}"/>
    <cellStyle name="Comma [0] 11724" xfId="27526" hidden="1" xr:uid="{00000000-0005-0000-0000-0000A76B0000}"/>
    <cellStyle name="Comma [0] 11725" xfId="27560" hidden="1" xr:uid="{00000000-0005-0000-0000-0000C96B0000}"/>
    <cellStyle name="Comma [0] 11726" xfId="27573" hidden="1" xr:uid="{00000000-0005-0000-0000-0000D66B0000}"/>
    <cellStyle name="Comma [0] 11727" xfId="27575" hidden="1" xr:uid="{00000000-0005-0000-0000-0000D86B0000}"/>
    <cellStyle name="Comma [0] 11728" xfId="27443" hidden="1" xr:uid="{00000000-0005-0000-0000-0000546B0000}"/>
    <cellStyle name="Comma [0] 11729" xfId="27563" hidden="1" xr:uid="{00000000-0005-0000-0000-0000CC6B0000}"/>
    <cellStyle name="Comma [0] 1173" xfId="4476" hidden="1" xr:uid="{00000000-0005-0000-0000-00009D110000}"/>
    <cellStyle name="Comma [0] 11730" xfId="27503" hidden="1" xr:uid="{00000000-0005-0000-0000-0000906B0000}"/>
    <cellStyle name="Comma [0] 11731" xfId="27537" hidden="1" xr:uid="{00000000-0005-0000-0000-0000B26B0000}"/>
    <cellStyle name="Comma [0] 11732" xfId="27550" hidden="1" xr:uid="{00000000-0005-0000-0000-0000BF6B0000}"/>
    <cellStyle name="Comma [0] 11733" xfId="27578" hidden="1" xr:uid="{00000000-0005-0000-0000-0000DB6B0000}"/>
    <cellStyle name="Comma [0] 11734" xfId="27541" hidden="1" xr:uid="{00000000-0005-0000-0000-0000B66B0000}"/>
    <cellStyle name="Comma [0] 11735" xfId="27501" hidden="1" xr:uid="{00000000-0005-0000-0000-00008E6B0000}"/>
    <cellStyle name="Comma [0] 11736" xfId="27581" hidden="1" xr:uid="{00000000-0005-0000-0000-0000DE6B0000}"/>
    <cellStyle name="Comma [0] 11737" xfId="27583" hidden="1" xr:uid="{00000000-0005-0000-0000-0000E06B0000}"/>
    <cellStyle name="Comma [0] 11738" xfId="27302" hidden="1" xr:uid="{00000000-0005-0000-0000-0000C76A0000}"/>
    <cellStyle name="Comma [0] 11739" xfId="27284" hidden="1" xr:uid="{00000000-0005-0000-0000-0000B56A0000}"/>
    <cellStyle name="Comma [0] 1174" xfId="4435" hidden="1" xr:uid="{00000000-0005-0000-0000-000074110000}"/>
    <cellStyle name="Comma [0] 11740" xfId="27587" hidden="1" xr:uid="{00000000-0005-0000-0000-0000E46B0000}"/>
    <cellStyle name="Comma [0] 11741" xfId="27594" hidden="1" xr:uid="{00000000-0005-0000-0000-0000EB6B0000}"/>
    <cellStyle name="Comma [0] 11742" xfId="27596" hidden="1" xr:uid="{00000000-0005-0000-0000-0000ED6B0000}"/>
    <cellStyle name="Comma [0] 11743" xfId="27586" hidden="1" xr:uid="{00000000-0005-0000-0000-0000E36B0000}"/>
    <cellStyle name="Comma [0] 11744" xfId="27592" hidden="1" xr:uid="{00000000-0005-0000-0000-0000E96B0000}"/>
    <cellStyle name="Comma [0] 11745" xfId="27599" hidden="1" xr:uid="{00000000-0005-0000-0000-0000F06B0000}"/>
    <cellStyle name="Comma [0] 11746" xfId="27601" hidden="1" xr:uid="{00000000-0005-0000-0000-0000F26B0000}"/>
    <cellStyle name="Comma [0] 11747" xfId="27376" hidden="1" xr:uid="{00000000-0005-0000-0000-0000116B0000}"/>
    <cellStyle name="Comma [0] 11748" xfId="27332" hidden="1" xr:uid="{00000000-0005-0000-0000-0000E56A0000}"/>
    <cellStyle name="Comma [0] 11749" xfId="27612" hidden="1" xr:uid="{00000000-0005-0000-0000-0000FD6B0000}"/>
    <cellStyle name="Comma [0] 1175" xfId="4441" hidden="1" xr:uid="{00000000-0005-0000-0000-00007A110000}"/>
    <cellStyle name="Comma [0] 11750" xfId="27621" hidden="1" xr:uid="{00000000-0005-0000-0000-0000066C0000}"/>
    <cellStyle name="Comma [0] 11751" xfId="27632" hidden="1" xr:uid="{00000000-0005-0000-0000-0000116C0000}"/>
    <cellStyle name="Comma [0] 11752" xfId="27638" hidden="1" xr:uid="{00000000-0005-0000-0000-0000176C0000}"/>
    <cellStyle name="Comma [0] 11753" xfId="27620" hidden="1" xr:uid="{00000000-0005-0000-0000-0000056C0000}"/>
    <cellStyle name="Comma [0] 11754" xfId="27630" hidden="1" xr:uid="{00000000-0005-0000-0000-00000F6C0000}"/>
    <cellStyle name="Comma [0] 11755" xfId="27650" hidden="1" xr:uid="{00000000-0005-0000-0000-0000236C0000}"/>
    <cellStyle name="Comma [0] 11756" xfId="27652" hidden="1" xr:uid="{00000000-0005-0000-0000-0000256C0000}"/>
    <cellStyle name="Comma [0] 11757" xfId="27603" hidden="1" xr:uid="{00000000-0005-0000-0000-0000F46B0000}"/>
    <cellStyle name="Comma [0] 11758" xfId="27297" hidden="1" xr:uid="{00000000-0005-0000-0000-0000C26A0000}"/>
    <cellStyle name="Comma [0] 11759" xfId="27606" hidden="1" xr:uid="{00000000-0005-0000-0000-0000F76B0000}"/>
    <cellStyle name="Comma [0] 1176" xfId="4342" hidden="1" xr:uid="{00000000-0005-0000-0000-000017110000}"/>
    <cellStyle name="Comma [0] 11760" xfId="27331" hidden="1" xr:uid="{00000000-0005-0000-0000-0000E46A0000}"/>
    <cellStyle name="Comma [0] 11761" xfId="27330" hidden="1" xr:uid="{00000000-0005-0000-0000-0000E36A0000}"/>
    <cellStyle name="Comma [0] 11762" xfId="27657" hidden="1" xr:uid="{00000000-0005-0000-0000-00002A6C0000}"/>
    <cellStyle name="Comma [0] 11763" xfId="27299" hidden="1" xr:uid="{00000000-0005-0000-0000-0000C46A0000}"/>
    <cellStyle name="Comma [0] 11764" xfId="27333" hidden="1" xr:uid="{00000000-0005-0000-0000-0000E66A0000}"/>
    <cellStyle name="Comma [0] 11765" xfId="27669" hidden="1" xr:uid="{00000000-0005-0000-0000-0000366C0000}"/>
    <cellStyle name="Comma [0] 11766" xfId="27671" hidden="1" xr:uid="{00000000-0005-0000-0000-0000386C0000}"/>
    <cellStyle name="Comma [0] 11767" xfId="27660" hidden="1" xr:uid="{00000000-0005-0000-0000-00002D6C0000}"/>
    <cellStyle name="Comma [0] 11768" xfId="27668" hidden="1" xr:uid="{00000000-0005-0000-0000-0000356C0000}"/>
    <cellStyle name="Comma [0] 11769" xfId="27295" hidden="1" xr:uid="{00000000-0005-0000-0000-0000C06A0000}"/>
    <cellStyle name="Comma [0] 1177" xfId="4423" hidden="1" xr:uid="{00000000-0005-0000-0000-000068110000}"/>
    <cellStyle name="Comma [0] 11770" xfId="27654" hidden="1" xr:uid="{00000000-0005-0000-0000-0000276C0000}"/>
    <cellStyle name="Comma [0] 11771" xfId="27687" hidden="1" xr:uid="{00000000-0005-0000-0000-0000486C0000}"/>
    <cellStyle name="Comma [0] 11772" xfId="27695" hidden="1" xr:uid="{00000000-0005-0000-0000-0000506C0000}"/>
    <cellStyle name="Comma [0] 11773" xfId="27604" hidden="1" xr:uid="{00000000-0005-0000-0000-0000F56B0000}"/>
    <cellStyle name="Comma [0] 11774" xfId="27683" hidden="1" xr:uid="{00000000-0005-0000-0000-0000446C0000}"/>
    <cellStyle name="Comma [0] 11775" xfId="27704" hidden="1" xr:uid="{00000000-0005-0000-0000-0000596C0000}"/>
    <cellStyle name="Comma [0] 11776" xfId="27706" hidden="1" xr:uid="{00000000-0005-0000-0000-00005B6C0000}"/>
    <cellStyle name="Comma [0] 11777" xfId="27665" hidden="1" xr:uid="{00000000-0005-0000-0000-0000326C0000}"/>
    <cellStyle name="Comma [0] 11778" xfId="27610" hidden="1" xr:uid="{00000000-0005-0000-0000-0000FB6B0000}"/>
    <cellStyle name="Comma [0] 11779" xfId="27663" hidden="1" xr:uid="{00000000-0005-0000-0000-0000306C0000}"/>
    <cellStyle name="Comma [0] 1178" xfId="4402" hidden="1" xr:uid="{00000000-0005-0000-0000-000053110000}"/>
    <cellStyle name="Comma [0] 11780" xfId="27647" hidden="1" xr:uid="{00000000-0005-0000-0000-0000206C0000}"/>
    <cellStyle name="Comma [0] 11781" xfId="27643" hidden="1" xr:uid="{00000000-0005-0000-0000-00001C6C0000}"/>
    <cellStyle name="Comma [0] 11782" xfId="27714" hidden="1" xr:uid="{00000000-0005-0000-0000-0000636C0000}"/>
    <cellStyle name="Comma [0] 11783" xfId="27287" hidden="1" xr:uid="{00000000-0005-0000-0000-0000B86A0000}"/>
    <cellStyle name="Comma [0] 11784" xfId="27375" hidden="1" xr:uid="{00000000-0005-0000-0000-0000106B0000}"/>
    <cellStyle name="Comma [0] 11785" xfId="27722" hidden="1" xr:uid="{00000000-0005-0000-0000-00006B6C0000}"/>
    <cellStyle name="Comma [0] 11786" xfId="27724" hidden="1" xr:uid="{00000000-0005-0000-0000-00006D6C0000}"/>
    <cellStyle name="Comma [0] 11787" xfId="27673" hidden="1" xr:uid="{00000000-0005-0000-0000-00003A6C0000}"/>
    <cellStyle name="Comma [0] 11788" xfId="27649" hidden="1" xr:uid="{00000000-0005-0000-0000-0000226C0000}"/>
    <cellStyle name="Comma [0] 11789" xfId="27684" hidden="1" xr:uid="{00000000-0005-0000-0000-0000456C0000}"/>
    <cellStyle name="Comma [0] 1179" xfId="4480" hidden="1" xr:uid="{00000000-0005-0000-0000-0000A1110000}"/>
    <cellStyle name="Comma [0] 11790" xfId="27616" hidden="1" xr:uid="{00000000-0005-0000-0000-0000016C0000}"/>
    <cellStyle name="Comma [0] 11791" xfId="27686" hidden="1" xr:uid="{00000000-0005-0000-0000-0000476C0000}"/>
    <cellStyle name="Comma [0] 11792" xfId="27731" hidden="1" xr:uid="{00000000-0005-0000-0000-0000746C0000}"/>
    <cellStyle name="Comma [0] 11793" xfId="27674" hidden="1" xr:uid="{00000000-0005-0000-0000-00003B6C0000}"/>
    <cellStyle name="Comma [0] 11794" xfId="27631" hidden="1" xr:uid="{00000000-0005-0000-0000-0000106C0000}"/>
    <cellStyle name="Comma [0] 11795" xfId="27737" hidden="1" xr:uid="{00000000-0005-0000-0000-00007A6C0000}"/>
    <cellStyle name="Comma [0] 11796" xfId="27739" hidden="1" xr:uid="{00000000-0005-0000-0000-00007C6C0000}"/>
    <cellStyle name="Comma [0] 11797" xfId="27692" hidden="1" xr:uid="{00000000-0005-0000-0000-00004D6C0000}"/>
    <cellStyle name="Comma [0] 11798" xfId="27698" hidden="1" xr:uid="{00000000-0005-0000-0000-0000536C0000}"/>
    <cellStyle name="Comma [0] 11799" xfId="27324" hidden="1" xr:uid="{00000000-0005-0000-0000-0000DD6A0000}"/>
    <cellStyle name="Comma [0] 118" xfId="2269" hidden="1" xr:uid="{00000000-0005-0000-0000-0000FE080000}"/>
    <cellStyle name="Comma [0] 1180" xfId="4421" hidden="1" xr:uid="{00000000-0005-0000-0000-000066110000}"/>
    <cellStyle name="Comma [0] 11800" xfId="27648" hidden="1" xr:uid="{00000000-0005-0000-0000-0000216C0000}"/>
    <cellStyle name="Comma [0] 11801" xfId="27656" hidden="1" xr:uid="{00000000-0005-0000-0000-0000296C0000}"/>
    <cellStyle name="Comma [0] 11802" xfId="27745" hidden="1" xr:uid="{00000000-0005-0000-0000-0000826C0000}"/>
    <cellStyle name="Comma [0] 11803" xfId="27659" hidden="1" xr:uid="{00000000-0005-0000-0000-00002C6C0000}"/>
    <cellStyle name="Comma [0] 11804" xfId="27619" hidden="1" xr:uid="{00000000-0005-0000-0000-0000046C0000}"/>
    <cellStyle name="Comma [0] 11805" xfId="27750" hidden="1" xr:uid="{00000000-0005-0000-0000-0000876C0000}"/>
    <cellStyle name="Comma [0] 11806" xfId="27752" hidden="1" xr:uid="{00000000-0005-0000-0000-0000896C0000}"/>
    <cellStyle name="Comma [0] 11807" xfId="27711" hidden="1" xr:uid="{00000000-0005-0000-0000-0000606C0000}"/>
    <cellStyle name="Comma [0] 11808" xfId="27717" hidden="1" xr:uid="{00000000-0005-0000-0000-0000666C0000}"/>
    <cellStyle name="Comma [0] 11809" xfId="27618" hidden="1" xr:uid="{00000000-0005-0000-0000-0000036C0000}"/>
    <cellStyle name="Comma [0] 1181" xfId="4359" hidden="1" xr:uid="{00000000-0005-0000-0000-000028110000}"/>
    <cellStyle name="Comma [0] 11810" xfId="27699" hidden="1" xr:uid="{00000000-0005-0000-0000-0000546C0000}"/>
    <cellStyle name="Comma [0] 11811" xfId="27678" hidden="1" xr:uid="{00000000-0005-0000-0000-00003F6C0000}"/>
    <cellStyle name="Comma [0] 11812" xfId="27756" hidden="1" xr:uid="{00000000-0005-0000-0000-00008D6C0000}"/>
    <cellStyle name="Comma [0] 11813" xfId="27697" hidden="1" xr:uid="{00000000-0005-0000-0000-0000526C0000}"/>
    <cellStyle name="Comma [0] 11814" xfId="27635" hidden="1" xr:uid="{00000000-0005-0000-0000-0000146C0000}"/>
    <cellStyle name="Comma [0] 11815" xfId="27763" hidden="1" xr:uid="{00000000-0005-0000-0000-0000946C0000}"/>
    <cellStyle name="Comma [0] 11816" xfId="27765" hidden="1" xr:uid="{00000000-0005-0000-0000-0000966C0000}"/>
    <cellStyle name="Comma [0] 11817" xfId="27729" hidden="1" xr:uid="{00000000-0005-0000-0000-0000726C0000}"/>
    <cellStyle name="Comma [0] 11818" xfId="27734" hidden="1" xr:uid="{00000000-0005-0000-0000-0000776C0000}"/>
    <cellStyle name="Comma [0] 11819" xfId="27298" hidden="1" xr:uid="{00000000-0005-0000-0000-0000C36A0000}"/>
    <cellStyle name="Comma [0] 1182" xfId="4487" hidden="1" xr:uid="{00000000-0005-0000-0000-0000A8110000}"/>
    <cellStyle name="Comma [0] 11820" xfId="27718" hidden="1" xr:uid="{00000000-0005-0000-0000-0000676C0000}"/>
    <cellStyle name="Comma [0] 11821" xfId="27623" hidden="1" xr:uid="{00000000-0005-0000-0000-0000086C0000}"/>
    <cellStyle name="Comma [0] 11822" xfId="27769" hidden="1" xr:uid="{00000000-0005-0000-0000-00009A6C0000}"/>
    <cellStyle name="Comma [0] 11823" xfId="27716" hidden="1" xr:uid="{00000000-0005-0000-0000-0000656C0000}"/>
    <cellStyle name="Comma [0] 11824" xfId="27655" hidden="1" xr:uid="{00000000-0005-0000-0000-0000286C0000}"/>
    <cellStyle name="Comma [0] 11825" xfId="27773" hidden="1" xr:uid="{00000000-0005-0000-0000-00009E6C0000}"/>
    <cellStyle name="Comma [0] 11826" xfId="27775" hidden="1" xr:uid="{00000000-0005-0000-0000-0000A06C0000}"/>
    <cellStyle name="Comma [0] 11827" xfId="27743" hidden="1" xr:uid="{00000000-0005-0000-0000-0000806C0000}"/>
    <cellStyle name="Comma [0] 11828" xfId="27747" hidden="1" xr:uid="{00000000-0005-0000-0000-0000846C0000}"/>
    <cellStyle name="Comma [0] 11829" xfId="27637" hidden="1" xr:uid="{00000000-0005-0000-0000-0000166C0000}"/>
    <cellStyle name="Comma [0] 1183" xfId="4489" hidden="1" xr:uid="{00000000-0005-0000-0000-0000AA110000}"/>
    <cellStyle name="Comma [0] 11830" xfId="27735" hidden="1" xr:uid="{00000000-0005-0000-0000-0000786C0000}"/>
    <cellStyle name="Comma [0] 11831" xfId="27627" hidden="1" xr:uid="{00000000-0005-0000-0000-00000C6C0000}"/>
    <cellStyle name="Comma [0] 11832" xfId="27779" hidden="1" xr:uid="{00000000-0005-0000-0000-0000A46C0000}"/>
    <cellStyle name="Comma [0] 11833" xfId="27733" hidden="1" xr:uid="{00000000-0005-0000-0000-0000766C0000}"/>
    <cellStyle name="Comma [0] 11834" xfId="27702" hidden="1" xr:uid="{00000000-0005-0000-0000-0000576C0000}"/>
    <cellStyle name="Comma [0] 11835" xfId="27783" hidden="1" xr:uid="{00000000-0005-0000-0000-0000A86C0000}"/>
    <cellStyle name="Comma [0] 11836" xfId="27785" hidden="1" xr:uid="{00000000-0005-0000-0000-0000AA6C0000}"/>
    <cellStyle name="Comma [0] 11837" xfId="27771" hidden="1" xr:uid="{00000000-0005-0000-0000-00009C6C0000}"/>
    <cellStyle name="Comma [0] 11838" xfId="27758" hidden="1" xr:uid="{00000000-0005-0000-0000-00008F6C0000}"/>
    <cellStyle name="Comma [0] 11839" xfId="27782" hidden="1" xr:uid="{00000000-0005-0000-0000-0000A76C0000}"/>
    <cellStyle name="Comma [0] 1184" xfId="4453" hidden="1" xr:uid="{00000000-0005-0000-0000-000086110000}"/>
    <cellStyle name="Comma [0] 11840" xfId="27748" hidden="1" xr:uid="{00000000-0005-0000-0000-0000856C0000}"/>
    <cellStyle name="Comma [0] 11841" xfId="27720" hidden="1" xr:uid="{00000000-0005-0000-0000-0000696C0000}"/>
    <cellStyle name="Comma [0] 11842" xfId="27787" hidden="1" xr:uid="{00000000-0005-0000-0000-0000AC6C0000}"/>
    <cellStyle name="Comma [0] 11843" xfId="27744" hidden="1" xr:uid="{00000000-0005-0000-0000-0000816C0000}"/>
    <cellStyle name="Comma [0] 11844" xfId="27778" hidden="1" xr:uid="{00000000-0005-0000-0000-0000A36C0000}"/>
    <cellStyle name="Comma [0] 11845" xfId="27791" hidden="1" xr:uid="{00000000-0005-0000-0000-0000B06C0000}"/>
    <cellStyle name="Comma [0] 11846" xfId="27793" hidden="1" xr:uid="{00000000-0005-0000-0000-0000B26C0000}"/>
    <cellStyle name="Comma [0] 11847" xfId="27661" hidden="1" xr:uid="{00000000-0005-0000-0000-00002E6C0000}"/>
    <cellStyle name="Comma [0] 11848" xfId="27781" hidden="1" xr:uid="{00000000-0005-0000-0000-0000A66C0000}"/>
    <cellStyle name="Comma [0] 11849" xfId="27721" hidden="1" xr:uid="{00000000-0005-0000-0000-00006A6C0000}"/>
    <cellStyle name="Comma [0] 1185" xfId="4458" hidden="1" xr:uid="{00000000-0005-0000-0000-00008B110000}"/>
    <cellStyle name="Comma [0] 11850" xfId="27755" hidden="1" xr:uid="{00000000-0005-0000-0000-00008C6C0000}"/>
    <cellStyle name="Comma [0] 11851" xfId="27768" hidden="1" xr:uid="{00000000-0005-0000-0000-0000996C0000}"/>
    <cellStyle name="Comma [0] 11852" xfId="27796" hidden="1" xr:uid="{00000000-0005-0000-0000-0000B56C0000}"/>
    <cellStyle name="Comma [0] 11853" xfId="27759" hidden="1" xr:uid="{00000000-0005-0000-0000-0000906C0000}"/>
    <cellStyle name="Comma [0] 11854" xfId="27719" hidden="1" xr:uid="{00000000-0005-0000-0000-0000686C0000}"/>
    <cellStyle name="Comma [0] 11855" xfId="27798" hidden="1" xr:uid="{00000000-0005-0000-0000-0000B76C0000}"/>
    <cellStyle name="Comma [0] 11856" xfId="27800" hidden="1" xr:uid="{00000000-0005-0000-0000-0000B96C0000}"/>
    <cellStyle name="Comma [0] 11857" xfId="27312" hidden="1" xr:uid="{00000000-0005-0000-0000-0000D16A0000}"/>
    <cellStyle name="Comma [0] 11858" xfId="27309" hidden="1" xr:uid="{00000000-0005-0000-0000-0000CE6A0000}"/>
    <cellStyle name="Comma [0] 11859" xfId="27806" hidden="1" xr:uid="{00000000-0005-0000-0000-0000BF6C0000}"/>
    <cellStyle name="Comma [0] 1186" xfId="4287" hidden="1" xr:uid="{00000000-0005-0000-0000-0000E0100000}"/>
    <cellStyle name="Comma [0] 11860" xfId="27812" hidden="1" xr:uid="{00000000-0005-0000-0000-0000C56C0000}"/>
    <cellStyle name="Comma [0] 11861" xfId="27814" hidden="1" xr:uid="{00000000-0005-0000-0000-0000C76C0000}"/>
    <cellStyle name="Comma [0] 11862" xfId="27805" hidden="1" xr:uid="{00000000-0005-0000-0000-0000BE6C0000}"/>
    <cellStyle name="Comma [0] 11863" xfId="27810" hidden="1" xr:uid="{00000000-0005-0000-0000-0000C36C0000}"/>
    <cellStyle name="Comma [0] 11864" xfId="27816" hidden="1" xr:uid="{00000000-0005-0000-0000-0000C96C0000}"/>
    <cellStyle name="Comma [0] 11865" xfId="27818" hidden="1" xr:uid="{00000000-0005-0000-0000-0000CB6C0000}"/>
    <cellStyle name="Comma [0] 11866" xfId="27335" hidden="1" xr:uid="{00000000-0005-0000-0000-0000E86A0000}"/>
    <cellStyle name="Comma [0] 11867" xfId="27337" hidden="1" xr:uid="{00000000-0005-0000-0000-0000EA6A0000}"/>
    <cellStyle name="Comma [0] 11868" xfId="27829" hidden="1" xr:uid="{00000000-0005-0000-0000-0000D66C0000}"/>
    <cellStyle name="Comma [0] 11869" xfId="27838" hidden="1" xr:uid="{00000000-0005-0000-0000-0000DF6C0000}"/>
    <cellStyle name="Comma [0] 1187" xfId="4442" hidden="1" xr:uid="{00000000-0005-0000-0000-00007B110000}"/>
    <cellStyle name="Comma [0] 11870" xfId="27849" hidden="1" xr:uid="{00000000-0005-0000-0000-0000EA6C0000}"/>
    <cellStyle name="Comma [0] 11871" xfId="27855" hidden="1" xr:uid="{00000000-0005-0000-0000-0000F06C0000}"/>
    <cellStyle name="Comma [0] 11872" xfId="27837" hidden="1" xr:uid="{00000000-0005-0000-0000-0000DE6C0000}"/>
    <cellStyle name="Comma [0] 11873" xfId="27847" hidden="1" xr:uid="{00000000-0005-0000-0000-0000E86C0000}"/>
    <cellStyle name="Comma [0] 11874" xfId="27867" hidden="1" xr:uid="{00000000-0005-0000-0000-0000FC6C0000}"/>
    <cellStyle name="Comma [0] 11875" xfId="27869" hidden="1" xr:uid="{00000000-0005-0000-0000-0000FE6C0000}"/>
    <cellStyle name="Comma [0] 11876" xfId="27820" hidden="1" xr:uid="{00000000-0005-0000-0000-0000CD6C0000}"/>
    <cellStyle name="Comma [0] 11877" xfId="27317" hidden="1" xr:uid="{00000000-0005-0000-0000-0000D66A0000}"/>
    <cellStyle name="Comma [0] 11878" xfId="27823" hidden="1" xr:uid="{00000000-0005-0000-0000-0000D06C0000}"/>
    <cellStyle name="Comma [0] 11879" xfId="27322" hidden="1" xr:uid="{00000000-0005-0000-0000-0000DB6A0000}"/>
    <cellStyle name="Comma [0] 1188" xfId="4347" hidden="1" xr:uid="{00000000-0005-0000-0000-00001C110000}"/>
    <cellStyle name="Comma [0] 11880" xfId="27306" hidden="1" xr:uid="{00000000-0005-0000-0000-0000CB6A0000}"/>
    <cellStyle name="Comma [0] 11881" xfId="27874" hidden="1" xr:uid="{00000000-0005-0000-0000-0000036D0000}"/>
    <cellStyle name="Comma [0] 11882" xfId="27315" hidden="1" xr:uid="{00000000-0005-0000-0000-0000D46A0000}"/>
    <cellStyle name="Comma [0] 11883" xfId="27336" hidden="1" xr:uid="{00000000-0005-0000-0000-0000E96A0000}"/>
    <cellStyle name="Comma [0] 11884" xfId="27886" hidden="1" xr:uid="{00000000-0005-0000-0000-00000F6D0000}"/>
    <cellStyle name="Comma [0] 11885" xfId="27888" hidden="1" xr:uid="{00000000-0005-0000-0000-0000116D0000}"/>
    <cellStyle name="Comma [0] 11886" xfId="27877" hidden="1" xr:uid="{00000000-0005-0000-0000-0000066D0000}"/>
    <cellStyle name="Comma [0] 11887" xfId="27885" hidden="1" xr:uid="{00000000-0005-0000-0000-00000E6D0000}"/>
    <cellStyle name="Comma [0] 11888" xfId="27319" hidden="1" xr:uid="{00000000-0005-0000-0000-0000D86A0000}"/>
    <cellStyle name="Comma [0] 11889" xfId="27871" hidden="1" xr:uid="{00000000-0005-0000-0000-0000006D0000}"/>
    <cellStyle name="Comma [0] 1189" xfId="4493" hidden="1" xr:uid="{00000000-0005-0000-0000-0000AE110000}"/>
    <cellStyle name="Comma [0] 11890" xfId="27904" hidden="1" xr:uid="{00000000-0005-0000-0000-0000216D0000}"/>
    <cellStyle name="Comma [0] 11891" xfId="27912" hidden="1" xr:uid="{00000000-0005-0000-0000-0000296D0000}"/>
    <cellStyle name="Comma [0] 11892" xfId="27821" hidden="1" xr:uid="{00000000-0005-0000-0000-0000CE6C0000}"/>
    <cellStyle name="Comma [0] 11893" xfId="27900" hidden="1" xr:uid="{00000000-0005-0000-0000-00001D6D0000}"/>
    <cellStyle name="Comma [0] 11894" xfId="27921" hidden="1" xr:uid="{00000000-0005-0000-0000-0000326D0000}"/>
    <cellStyle name="Comma [0] 11895" xfId="27923" hidden="1" xr:uid="{00000000-0005-0000-0000-0000346D0000}"/>
    <cellStyle name="Comma [0] 11896" xfId="27882" hidden="1" xr:uid="{00000000-0005-0000-0000-00000B6D0000}"/>
    <cellStyle name="Comma [0] 11897" xfId="27827" hidden="1" xr:uid="{00000000-0005-0000-0000-0000D46C0000}"/>
    <cellStyle name="Comma [0] 11898" xfId="27880" hidden="1" xr:uid="{00000000-0005-0000-0000-0000096D0000}"/>
    <cellStyle name="Comma [0] 11899" xfId="27864" hidden="1" xr:uid="{00000000-0005-0000-0000-0000F96C0000}"/>
    <cellStyle name="Comma [0] 119" xfId="2387" hidden="1" xr:uid="{00000000-0005-0000-0000-000074090000}"/>
    <cellStyle name="Comma [0] 1190" xfId="4440" hidden="1" xr:uid="{00000000-0005-0000-0000-000079110000}"/>
    <cellStyle name="Comma [0] 11900" xfId="27860" hidden="1" xr:uid="{00000000-0005-0000-0000-0000F56C0000}"/>
    <cellStyle name="Comma [0] 11901" xfId="27931" hidden="1" xr:uid="{00000000-0005-0000-0000-00003C6D0000}"/>
    <cellStyle name="Comma [0] 11902" xfId="27803" hidden="1" xr:uid="{00000000-0005-0000-0000-0000BC6C0000}"/>
    <cellStyle name="Comma [0] 11903" xfId="27285" hidden="1" xr:uid="{00000000-0005-0000-0000-0000B66A0000}"/>
    <cellStyle name="Comma [0] 11904" xfId="27939" hidden="1" xr:uid="{00000000-0005-0000-0000-0000446D0000}"/>
    <cellStyle name="Comma [0] 11905" xfId="27941" hidden="1" xr:uid="{00000000-0005-0000-0000-0000466D0000}"/>
    <cellStyle name="Comma [0] 11906" xfId="27890" hidden="1" xr:uid="{00000000-0005-0000-0000-0000136D0000}"/>
    <cellStyle name="Comma [0] 11907" xfId="27866" hidden="1" xr:uid="{00000000-0005-0000-0000-0000FB6C0000}"/>
    <cellStyle name="Comma [0] 11908" xfId="27901" hidden="1" xr:uid="{00000000-0005-0000-0000-00001E6D0000}"/>
    <cellStyle name="Comma [0] 11909" xfId="27833" hidden="1" xr:uid="{00000000-0005-0000-0000-0000DA6C0000}"/>
    <cellStyle name="Comma [0] 1191" xfId="4379" hidden="1" xr:uid="{00000000-0005-0000-0000-00003C110000}"/>
    <cellStyle name="Comma [0] 11910" xfId="27903" hidden="1" xr:uid="{00000000-0005-0000-0000-0000206D0000}"/>
    <cellStyle name="Comma [0] 11911" xfId="27948" hidden="1" xr:uid="{00000000-0005-0000-0000-00004D6D0000}"/>
    <cellStyle name="Comma [0] 11912" xfId="27891" hidden="1" xr:uid="{00000000-0005-0000-0000-0000146D0000}"/>
    <cellStyle name="Comma [0] 11913" xfId="27848" hidden="1" xr:uid="{00000000-0005-0000-0000-0000E96C0000}"/>
    <cellStyle name="Comma [0] 11914" xfId="27954" hidden="1" xr:uid="{00000000-0005-0000-0000-0000536D0000}"/>
    <cellStyle name="Comma [0] 11915" xfId="27956" hidden="1" xr:uid="{00000000-0005-0000-0000-0000556D0000}"/>
    <cellStyle name="Comma [0] 11916" xfId="27909" hidden="1" xr:uid="{00000000-0005-0000-0000-0000266D0000}"/>
    <cellStyle name="Comma [0] 11917" xfId="27915" hidden="1" xr:uid="{00000000-0005-0000-0000-00002C6D0000}"/>
    <cellStyle name="Comma [0] 11918" xfId="27802" hidden="1" xr:uid="{00000000-0005-0000-0000-0000BB6C0000}"/>
    <cellStyle name="Comma [0] 11919" xfId="27865" hidden="1" xr:uid="{00000000-0005-0000-0000-0000FA6C0000}"/>
    <cellStyle name="Comma [0] 1192" xfId="4497" hidden="1" xr:uid="{00000000-0005-0000-0000-0000B2110000}"/>
    <cellStyle name="Comma [0] 11920" xfId="27873" hidden="1" xr:uid="{00000000-0005-0000-0000-0000026D0000}"/>
    <cellStyle name="Comma [0] 11921" xfId="27962" hidden="1" xr:uid="{00000000-0005-0000-0000-00005B6D0000}"/>
    <cellStyle name="Comma [0] 11922" xfId="27876" hidden="1" xr:uid="{00000000-0005-0000-0000-0000056D0000}"/>
    <cellStyle name="Comma [0] 11923" xfId="27836" hidden="1" xr:uid="{00000000-0005-0000-0000-0000DD6C0000}"/>
    <cellStyle name="Comma [0] 11924" xfId="27967" hidden="1" xr:uid="{00000000-0005-0000-0000-0000606D0000}"/>
    <cellStyle name="Comma [0] 11925" xfId="27969" hidden="1" xr:uid="{00000000-0005-0000-0000-0000626D0000}"/>
    <cellStyle name="Comma [0] 11926" xfId="27928" hidden="1" xr:uid="{00000000-0005-0000-0000-0000396D0000}"/>
    <cellStyle name="Comma [0] 11927" xfId="27934" hidden="1" xr:uid="{00000000-0005-0000-0000-00003F6D0000}"/>
    <cellStyle name="Comma [0] 11928" xfId="27835" hidden="1" xr:uid="{00000000-0005-0000-0000-0000DC6C0000}"/>
    <cellStyle name="Comma [0] 11929" xfId="27916" hidden="1" xr:uid="{00000000-0005-0000-0000-00002D6D0000}"/>
    <cellStyle name="Comma [0] 1193" xfId="4499" hidden="1" xr:uid="{00000000-0005-0000-0000-0000B4110000}"/>
    <cellStyle name="Comma [0] 11930" xfId="27895" hidden="1" xr:uid="{00000000-0005-0000-0000-0000186D0000}"/>
    <cellStyle name="Comma [0] 11931" xfId="27973" hidden="1" xr:uid="{00000000-0005-0000-0000-0000666D0000}"/>
    <cellStyle name="Comma [0] 11932" xfId="27914" hidden="1" xr:uid="{00000000-0005-0000-0000-00002B6D0000}"/>
    <cellStyle name="Comma [0] 11933" xfId="27852" hidden="1" xr:uid="{00000000-0005-0000-0000-0000ED6C0000}"/>
    <cellStyle name="Comma [0] 11934" xfId="27980" hidden="1" xr:uid="{00000000-0005-0000-0000-00006D6D0000}"/>
    <cellStyle name="Comma [0] 11935" xfId="27982" hidden="1" xr:uid="{00000000-0005-0000-0000-00006F6D0000}"/>
    <cellStyle name="Comma [0] 11936" xfId="27946" hidden="1" xr:uid="{00000000-0005-0000-0000-00004B6D0000}"/>
    <cellStyle name="Comma [0] 11937" xfId="27951" hidden="1" xr:uid="{00000000-0005-0000-0000-0000506D0000}"/>
    <cellStyle name="Comma [0] 11938" xfId="27316" hidden="1" xr:uid="{00000000-0005-0000-0000-0000D56A0000}"/>
    <cellStyle name="Comma [0] 11939" xfId="27935" hidden="1" xr:uid="{00000000-0005-0000-0000-0000406D0000}"/>
    <cellStyle name="Comma [0] 1194" xfId="4467" hidden="1" xr:uid="{00000000-0005-0000-0000-000094110000}"/>
    <cellStyle name="Comma [0] 11940" xfId="27840" hidden="1" xr:uid="{00000000-0005-0000-0000-0000E16C0000}"/>
    <cellStyle name="Comma [0] 11941" xfId="27986" hidden="1" xr:uid="{00000000-0005-0000-0000-0000736D0000}"/>
    <cellStyle name="Comma [0] 11942" xfId="27933" hidden="1" xr:uid="{00000000-0005-0000-0000-00003E6D0000}"/>
    <cellStyle name="Comma [0] 11943" xfId="27872" hidden="1" xr:uid="{00000000-0005-0000-0000-0000016D0000}"/>
    <cellStyle name="Comma [0] 11944" xfId="27990" hidden="1" xr:uid="{00000000-0005-0000-0000-0000776D0000}"/>
    <cellStyle name="Comma [0] 11945" xfId="27992" hidden="1" xr:uid="{00000000-0005-0000-0000-0000796D0000}"/>
    <cellStyle name="Comma [0] 11946" xfId="27960" hidden="1" xr:uid="{00000000-0005-0000-0000-0000596D0000}"/>
    <cellStyle name="Comma [0] 11947" xfId="27964" hidden="1" xr:uid="{00000000-0005-0000-0000-00005D6D0000}"/>
    <cellStyle name="Comma [0] 11948" xfId="27854" hidden="1" xr:uid="{00000000-0005-0000-0000-0000EF6C0000}"/>
    <cellStyle name="Comma [0] 11949" xfId="27952" hidden="1" xr:uid="{00000000-0005-0000-0000-0000516D0000}"/>
    <cellStyle name="Comma [0] 1195" xfId="4471" hidden="1" xr:uid="{00000000-0005-0000-0000-000098110000}"/>
    <cellStyle name="Comma [0] 11950" xfId="27844" hidden="1" xr:uid="{00000000-0005-0000-0000-0000E56C0000}"/>
    <cellStyle name="Comma [0] 11951" xfId="27996" hidden="1" xr:uid="{00000000-0005-0000-0000-00007D6D0000}"/>
    <cellStyle name="Comma [0] 11952" xfId="27950" hidden="1" xr:uid="{00000000-0005-0000-0000-00004F6D0000}"/>
    <cellStyle name="Comma [0] 11953" xfId="27919" hidden="1" xr:uid="{00000000-0005-0000-0000-0000306D0000}"/>
    <cellStyle name="Comma [0] 11954" xfId="28000" hidden="1" xr:uid="{00000000-0005-0000-0000-0000816D0000}"/>
    <cellStyle name="Comma [0] 11955" xfId="28002" hidden="1" xr:uid="{00000000-0005-0000-0000-0000836D0000}"/>
    <cellStyle name="Comma [0] 11956" xfId="27988" hidden="1" xr:uid="{00000000-0005-0000-0000-0000756D0000}"/>
    <cellStyle name="Comma [0] 11957" xfId="27975" hidden="1" xr:uid="{00000000-0005-0000-0000-0000686D0000}"/>
    <cellStyle name="Comma [0] 11958" xfId="27999" hidden="1" xr:uid="{00000000-0005-0000-0000-0000806D0000}"/>
    <cellStyle name="Comma [0] 11959" xfId="27965" hidden="1" xr:uid="{00000000-0005-0000-0000-00005E6D0000}"/>
    <cellStyle name="Comma [0] 1196" xfId="4361" hidden="1" xr:uid="{00000000-0005-0000-0000-00002A110000}"/>
    <cellStyle name="Comma [0] 11960" xfId="27937" hidden="1" xr:uid="{00000000-0005-0000-0000-0000426D0000}"/>
    <cellStyle name="Comma [0] 11961" xfId="28004" hidden="1" xr:uid="{00000000-0005-0000-0000-0000856D0000}"/>
    <cellStyle name="Comma [0] 11962" xfId="27961" hidden="1" xr:uid="{00000000-0005-0000-0000-00005A6D0000}"/>
    <cellStyle name="Comma [0] 11963" xfId="27995" hidden="1" xr:uid="{00000000-0005-0000-0000-00007C6D0000}"/>
    <cellStyle name="Comma [0] 11964" xfId="28008" hidden="1" xr:uid="{00000000-0005-0000-0000-0000896D0000}"/>
    <cellStyle name="Comma [0] 11965" xfId="28010" hidden="1" xr:uid="{00000000-0005-0000-0000-00008B6D0000}"/>
    <cellStyle name="Comma [0] 11966" xfId="27878" hidden="1" xr:uid="{00000000-0005-0000-0000-0000076D0000}"/>
    <cellStyle name="Comma [0] 11967" xfId="27998" hidden="1" xr:uid="{00000000-0005-0000-0000-00007F6D0000}"/>
    <cellStyle name="Comma [0] 11968" xfId="27938" hidden="1" xr:uid="{00000000-0005-0000-0000-0000436D0000}"/>
    <cellStyle name="Comma [0] 11969" xfId="27972" hidden="1" xr:uid="{00000000-0005-0000-0000-0000656D0000}"/>
    <cellStyle name="Comma [0] 1197" xfId="4459" hidden="1" xr:uid="{00000000-0005-0000-0000-00008C110000}"/>
    <cellStyle name="Comma [0] 11970" xfId="27985" hidden="1" xr:uid="{00000000-0005-0000-0000-0000726D0000}"/>
    <cellStyle name="Comma [0] 11971" xfId="28013" hidden="1" xr:uid="{00000000-0005-0000-0000-00008E6D0000}"/>
    <cellStyle name="Comma [0] 11972" xfId="27976" hidden="1" xr:uid="{00000000-0005-0000-0000-0000696D0000}"/>
    <cellStyle name="Comma [0] 11973" xfId="27936" hidden="1" xr:uid="{00000000-0005-0000-0000-0000416D0000}"/>
    <cellStyle name="Comma [0] 11974" xfId="28015" hidden="1" xr:uid="{00000000-0005-0000-0000-0000906D0000}"/>
    <cellStyle name="Comma [0] 11975" xfId="28017" hidden="1" xr:uid="{00000000-0005-0000-0000-0000926D0000}"/>
    <cellStyle name="Comma [0] 11976" xfId="27370" hidden="1" xr:uid="{00000000-0005-0000-0000-00000B6B0000}"/>
    <cellStyle name="Comma [0] 11977" xfId="27326" hidden="1" xr:uid="{00000000-0005-0000-0000-0000DF6A0000}"/>
    <cellStyle name="Comma [0] 11978" xfId="28023" hidden="1" xr:uid="{00000000-0005-0000-0000-0000986D0000}"/>
    <cellStyle name="Comma [0] 11979" xfId="28029" hidden="1" xr:uid="{00000000-0005-0000-0000-00009E6D0000}"/>
    <cellStyle name="Comma [0] 1198" xfId="4351" hidden="1" xr:uid="{00000000-0005-0000-0000-000020110000}"/>
    <cellStyle name="Comma [0] 11980" xfId="28031" hidden="1" xr:uid="{00000000-0005-0000-0000-0000A06D0000}"/>
    <cellStyle name="Comma [0] 11981" xfId="28022" hidden="1" xr:uid="{00000000-0005-0000-0000-0000976D0000}"/>
    <cellStyle name="Comma [0] 11982" xfId="28027" hidden="1" xr:uid="{00000000-0005-0000-0000-00009C6D0000}"/>
    <cellStyle name="Comma [0] 11983" xfId="28033" hidden="1" xr:uid="{00000000-0005-0000-0000-0000A26D0000}"/>
    <cellStyle name="Comma [0] 11984" xfId="28035" hidden="1" xr:uid="{00000000-0005-0000-0000-0000A46D0000}"/>
    <cellStyle name="Comma [0] 11985" xfId="27327" hidden="1" xr:uid="{00000000-0005-0000-0000-0000E06A0000}"/>
    <cellStyle name="Comma [0] 11986" xfId="27305" hidden="1" xr:uid="{00000000-0005-0000-0000-0000CA6A0000}"/>
    <cellStyle name="Comma [0] 11987" xfId="28046" hidden="1" xr:uid="{00000000-0005-0000-0000-0000AF6D0000}"/>
    <cellStyle name="Comma [0] 11988" xfId="28055" hidden="1" xr:uid="{00000000-0005-0000-0000-0000B86D0000}"/>
    <cellStyle name="Comma [0] 11989" xfId="28066" hidden="1" xr:uid="{00000000-0005-0000-0000-0000C36D0000}"/>
    <cellStyle name="Comma [0] 1199" xfId="4503" hidden="1" xr:uid="{00000000-0005-0000-0000-0000B8110000}"/>
    <cellStyle name="Comma [0] 11990" xfId="28072" hidden="1" xr:uid="{00000000-0005-0000-0000-0000C96D0000}"/>
    <cellStyle name="Comma [0] 11991" xfId="28054" hidden="1" xr:uid="{00000000-0005-0000-0000-0000B76D0000}"/>
    <cellStyle name="Comma [0] 11992" xfId="28064" hidden="1" xr:uid="{00000000-0005-0000-0000-0000C16D0000}"/>
    <cellStyle name="Comma [0] 11993" xfId="28084" hidden="1" xr:uid="{00000000-0005-0000-0000-0000D56D0000}"/>
    <cellStyle name="Comma [0] 11994" xfId="28086" hidden="1" xr:uid="{00000000-0005-0000-0000-0000D76D0000}"/>
    <cellStyle name="Comma [0] 11995" xfId="28037" hidden="1" xr:uid="{00000000-0005-0000-0000-0000A66D0000}"/>
    <cellStyle name="Comma [0] 11996" xfId="27293" hidden="1" xr:uid="{00000000-0005-0000-0000-0000BE6A0000}"/>
    <cellStyle name="Comma [0] 11997" xfId="28040" hidden="1" xr:uid="{00000000-0005-0000-0000-0000A96D0000}"/>
    <cellStyle name="Comma [0] 11998" xfId="27304" hidden="1" xr:uid="{00000000-0005-0000-0000-0000C96A0000}"/>
    <cellStyle name="Comma [0] 11999" xfId="27303" hidden="1" xr:uid="{00000000-0005-0000-0000-0000C86A0000}"/>
    <cellStyle name="Comma [0] 12" xfId="54" hidden="1" xr:uid="{00000000-0005-0000-0000-000056000000}"/>
    <cellStyle name="Comma [0] 120" xfId="2389" hidden="1" xr:uid="{00000000-0005-0000-0000-000076090000}"/>
    <cellStyle name="Comma [0] 1200" xfId="4457" hidden="1" xr:uid="{00000000-0005-0000-0000-00008A110000}"/>
    <cellStyle name="Comma [0] 12000" xfId="28091" hidden="1" xr:uid="{00000000-0005-0000-0000-0000DC6D0000}"/>
    <cellStyle name="Comma [0] 12001" xfId="27379" hidden="1" xr:uid="{00000000-0005-0000-0000-0000146B0000}"/>
    <cellStyle name="Comma [0] 12002" xfId="27580" hidden="1" xr:uid="{00000000-0005-0000-0000-0000DD6B0000}"/>
    <cellStyle name="Comma [0] 12003" xfId="28103" hidden="1" xr:uid="{00000000-0005-0000-0000-0000E86D0000}"/>
    <cellStyle name="Comma [0] 12004" xfId="28105" hidden="1" xr:uid="{00000000-0005-0000-0000-0000EA6D0000}"/>
    <cellStyle name="Comma [0] 12005" xfId="28094" hidden="1" xr:uid="{00000000-0005-0000-0000-0000DF6D0000}"/>
    <cellStyle name="Comma [0] 12006" xfId="28102" hidden="1" xr:uid="{00000000-0005-0000-0000-0000E76D0000}"/>
    <cellStyle name="Comma [0] 12007" xfId="27589" hidden="1" xr:uid="{00000000-0005-0000-0000-0000E66B0000}"/>
    <cellStyle name="Comma [0] 12008" xfId="28088" hidden="1" xr:uid="{00000000-0005-0000-0000-0000D96D0000}"/>
    <cellStyle name="Comma [0] 12009" xfId="28121" hidden="1" xr:uid="{00000000-0005-0000-0000-0000FA6D0000}"/>
    <cellStyle name="Comma [0] 1201" xfId="4426" hidden="1" xr:uid="{00000000-0005-0000-0000-00006B110000}"/>
    <cellStyle name="Comma [0] 12010" xfId="28129" hidden="1" xr:uid="{00000000-0005-0000-0000-0000026E0000}"/>
    <cellStyle name="Comma [0] 12011" xfId="28038" hidden="1" xr:uid="{00000000-0005-0000-0000-0000A76D0000}"/>
    <cellStyle name="Comma [0] 12012" xfId="28117" hidden="1" xr:uid="{00000000-0005-0000-0000-0000F66D0000}"/>
    <cellStyle name="Comma [0] 12013" xfId="28138" hidden="1" xr:uid="{00000000-0005-0000-0000-00000B6E0000}"/>
    <cellStyle name="Comma [0] 12014" xfId="28140" hidden="1" xr:uid="{00000000-0005-0000-0000-00000D6E0000}"/>
    <cellStyle name="Comma [0] 12015" xfId="28099" hidden="1" xr:uid="{00000000-0005-0000-0000-0000E46D0000}"/>
    <cellStyle name="Comma [0] 12016" xfId="28044" hidden="1" xr:uid="{00000000-0005-0000-0000-0000AD6D0000}"/>
    <cellStyle name="Comma [0] 12017" xfId="28097" hidden="1" xr:uid="{00000000-0005-0000-0000-0000E26D0000}"/>
    <cellStyle name="Comma [0] 12018" xfId="28081" hidden="1" xr:uid="{00000000-0005-0000-0000-0000D26D0000}"/>
    <cellStyle name="Comma [0] 12019" xfId="28077" hidden="1" xr:uid="{00000000-0005-0000-0000-0000CE6D0000}"/>
    <cellStyle name="Comma [0] 1202" xfId="4507" hidden="1" xr:uid="{00000000-0005-0000-0000-0000BC110000}"/>
    <cellStyle name="Comma [0] 12020" xfId="28148" hidden="1" xr:uid="{00000000-0005-0000-0000-0000156E0000}"/>
    <cellStyle name="Comma [0] 12021" xfId="28020" hidden="1" xr:uid="{00000000-0005-0000-0000-0000956D0000}"/>
    <cellStyle name="Comma [0] 12022" xfId="27328" hidden="1" xr:uid="{00000000-0005-0000-0000-0000E16A0000}"/>
    <cellStyle name="Comma [0] 12023" xfId="28156" hidden="1" xr:uid="{00000000-0005-0000-0000-00001D6E0000}"/>
    <cellStyle name="Comma [0] 12024" xfId="28158" hidden="1" xr:uid="{00000000-0005-0000-0000-00001F6E0000}"/>
    <cellStyle name="Comma [0] 12025" xfId="28107" hidden="1" xr:uid="{00000000-0005-0000-0000-0000EC6D0000}"/>
    <cellStyle name="Comma [0] 12026" xfId="28083" hidden="1" xr:uid="{00000000-0005-0000-0000-0000D46D0000}"/>
    <cellStyle name="Comma [0] 12027" xfId="28118" hidden="1" xr:uid="{00000000-0005-0000-0000-0000F76D0000}"/>
    <cellStyle name="Comma [0] 12028" xfId="28050" hidden="1" xr:uid="{00000000-0005-0000-0000-0000B36D0000}"/>
    <cellStyle name="Comma [0] 12029" xfId="28120" hidden="1" xr:uid="{00000000-0005-0000-0000-0000F96D0000}"/>
    <cellStyle name="Comma [0] 1203" xfId="4509" hidden="1" xr:uid="{00000000-0005-0000-0000-0000BE110000}"/>
    <cellStyle name="Comma [0] 12030" xfId="28165" hidden="1" xr:uid="{00000000-0005-0000-0000-0000266E0000}"/>
    <cellStyle name="Comma [0] 12031" xfId="28108" hidden="1" xr:uid="{00000000-0005-0000-0000-0000ED6D0000}"/>
    <cellStyle name="Comma [0] 12032" xfId="28065" hidden="1" xr:uid="{00000000-0005-0000-0000-0000C26D0000}"/>
    <cellStyle name="Comma [0] 12033" xfId="28171" hidden="1" xr:uid="{00000000-0005-0000-0000-00002C6E0000}"/>
    <cellStyle name="Comma [0] 12034" xfId="28173" hidden="1" xr:uid="{00000000-0005-0000-0000-00002E6E0000}"/>
    <cellStyle name="Comma [0] 12035" xfId="28126" hidden="1" xr:uid="{00000000-0005-0000-0000-0000FF6D0000}"/>
    <cellStyle name="Comma [0] 12036" xfId="28132" hidden="1" xr:uid="{00000000-0005-0000-0000-0000056E0000}"/>
    <cellStyle name="Comma [0] 12037" xfId="28019" hidden="1" xr:uid="{00000000-0005-0000-0000-0000946D0000}"/>
    <cellStyle name="Comma [0] 12038" xfId="28082" hidden="1" xr:uid="{00000000-0005-0000-0000-0000D36D0000}"/>
    <cellStyle name="Comma [0] 12039" xfId="28090" hidden="1" xr:uid="{00000000-0005-0000-0000-0000DB6D0000}"/>
    <cellStyle name="Comma [0] 1204" xfId="4495" hidden="1" xr:uid="{00000000-0005-0000-0000-0000B0110000}"/>
    <cellStyle name="Comma [0] 12040" xfId="28179" hidden="1" xr:uid="{00000000-0005-0000-0000-0000346E0000}"/>
    <cellStyle name="Comma [0] 12041" xfId="28093" hidden="1" xr:uid="{00000000-0005-0000-0000-0000DE6D0000}"/>
    <cellStyle name="Comma [0] 12042" xfId="28053" hidden="1" xr:uid="{00000000-0005-0000-0000-0000B66D0000}"/>
    <cellStyle name="Comma [0] 12043" xfId="28184" hidden="1" xr:uid="{00000000-0005-0000-0000-0000396E0000}"/>
    <cellStyle name="Comma [0] 12044" xfId="28186" hidden="1" xr:uid="{00000000-0005-0000-0000-00003B6E0000}"/>
    <cellStyle name="Comma [0] 12045" xfId="28145" hidden="1" xr:uid="{00000000-0005-0000-0000-0000126E0000}"/>
    <cellStyle name="Comma [0] 12046" xfId="28151" hidden="1" xr:uid="{00000000-0005-0000-0000-0000186E0000}"/>
    <cellStyle name="Comma [0] 12047" xfId="28052" hidden="1" xr:uid="{00000000-0005-0000-0000-0000B56D0000}"/>
    <cellStyle name="Comma [0] 12048" xfId="28133" hidden="1" xr:uid="{00000000-0005-0000-0000-0000066E0000}"/>
    <cellStyle name="Comma [0] 12049" xfId="28112" hidden="1" xr:uid="{00000000-0005-0000-0000-0000F16D0000}"/>
    <cellStyle name="Comma [0] 1205" xfId="4482" hidden="1" xr:uid="{00000000-0005-0000-0000-0000A3110000}"/>
    <cellStyle name="Comma [0] 12050" xfId="28190" hidden="1" xr:uid="{00000000-0005-0000-0000-00003F6E0000}"/>
    <cellStyle name="Comma [0] 12051" xfId="28131" hidden="1" xr:uid="{00000000-0005-0000-0000-0000046E0000}"/>
    <cellStyle name="Comma [0] 12052" xfId="28069" hidden="1" xr:uid="{00000000-0005-0000-0000-0000C66D0000}"/>
    <cellStyle name="Comma [0] 12053" xfId="28197" hidden="1" xr:uid="{00000000-0005-0000-0000-0000466E0000}"/>
    <cellStyle name="Comma [0] 12054" xfId="28199" hidden="1" xr:uid="{00000000-0005-0000-0000-0000486E0000}"/>
    <cellStyle name="Comma [0] 12055" xfId="28163" hidden="1" xr:uid="{00000000-0005-0000-0000-0000246E0000}"/>
    <cellStyle name="Comma [0] 12056" xfId="28168" hidden="1" xr:uid="{00000000-0005-0000-0000-0000296E0000}"/>
    <cellStyle name="Comma [0] 12057" xfId="27598" hidden="1" xr:uid="{00000000-0005-0000-0000-0000EF6B0000}"/>
    <cellStyle name="Comma [0] 12058" xfId="28152" hidden="1" xr:uid="{00000000-0005-0000-0000-0000196E0000}"/>
    <cellStyle name="Comma [0] 12059" xfId="28057" hidden="1" xr:uid="{00000000-0005-0000-0000-0000BA6D0000}"/>
    <cellStyle name="Comma [0] 1206" xfId="4506" hidden="1" xr:uid="{00000000-0005-0000-0000-0000BB110000}"/>
    <cellStyle name="Comma [0] 12060" xfId="28203" hidden="1" xr:uid="{00000000-0005-0000-0000-00004C6E0000}"/>
    <cellStyle name="Comma [0] 12061" xfId="28150" hidden="1" xr:uid="{00000000-0005-0000-0000-0000176E0000}"/>
    <cellStyle name="Comma [0] 12062" xfId="28089" hidden="1" xr:uid="{00000000-0005-0000-0000-0000DA6D0000}"/>
    <cellStyle name="Comma [0] 12063" xfId="28207" hidden="1" xr:uid="{00000000-0005-0000-0000-0000506E0000}"/>
    <cellStyle name="Comma [0] 12064" xfId="28209" hidden="1" xr:uid="{00000000-0005-0000-0000-0000526E0000}"/>
    <cellStyle name="Comma [0] 12065" xfId="28177" hidden="1" xr:uid="{00000000-0005-0000-0000-0000326E0000}"/>
    <cellStyle name="Comma [0] 12066" xfId="28181" hidden="1" xr:uid="{00000000-0005-0000-0000-0000366E0000}"/>
    <cellStyle name="Comma [0] 12067" xfId="28071" hidden="1" xr:uid="{00000000-0005-0000-0000-0000C86D0000}"/>
    <cellStyle name="Comma [0] 12068" xfId="28169" hidden="1" xr:uid="{00000000-0005-0000-0000-00002A6E0000}"/>
    <cellStyle name="Comma [0] 12069" xfId="28061" hidden="1" xr:uid="{00000000-0005-0000-0000-0000BE6D0000}"/>
    <cellStyle name="Comma [0] 1207" xfId="4472" hidden="1" xr:uid="{00000000-0005-0000-0000-000099110000}"/>
    <cellStyle name="Comma [0] 12070" xfId="28213" hidden="1" xr:uid="{00000000-0005-0000-0000-0000566E0000}"/>
    <cellStyle name="Comma [0] 12071" xfId="28167" hidden="1" xr:uid="{00000000-0005-0000-0000-0000286E0000}"/>
    <cellStyle name="Comma [0] 12072" xfId="28136" hidden="1" xr:uid="{00000000-0005-0000-0000-0000096E0000}"/>
    <cellStyle name="Comma [0] 12073" xfId="28217" hidden="1" xr:uid="{00000000-0005-0000-0000-00005A6E0000}"/>
    <cellStyle name="Comma [0] 12074" xfId="28219" hidden="1" xr:uid="{00000000-0005-0000-0000-00005C6E0000}"/>
    <cellStyle name="Comma [0] 12075" xfId="28205" hidden="1" xr:uid="{00000000-0005-0000-0000-00004E6E0000}"/>
    <cellStyle name="Comma [0] 12076" xfId="28192" hidden="1" xr:uid="{00000000-0005-0000-0000-0000416E0000}"/>
    <cellStyle name="Comma [0] 12077" xfId="28216" hidden="1" xr:uid="{00000000-0005-0000-0000-0000596E0000}"/>
    <cellStyle name="Comma [0] 12078" xfId="28182" hidden="1" xr:uid="{00000000-0005-0000-0000-0000376E0000}"/>
    <cellStyle name="Comma [0] 12079" xfId="28154" hidden="1" xr:uid="{00000000-0005-0000-0000-00001B6E0000}"/>
    <cellStyle name="Comma [0] 1208" xfId="4444" hidden="1" xr:uid="{00000000-0005-0000-0000-00007D110000}"/>
    <cellStyle name="Comma [0] 12080" xfId="28221" hidden="1" xr:uid="{00000000-0005-0000-0000-00005E6E0000}"/>
    <cellStyle name="Comma [0] 12081" xfId="28178" hidden="1" xr:uid="{00000000-0005-0000-0000-0000336E0000}"/>
    <cellStyle name="Comma [0] 12082" xfId="28212" hidden="1" xr:uid="{00000000-0005-0000-0000-0000556E0000}"/>
    <cellStyle name="Comma [0] 12083" xfId="28225" hidden="1" xr:uid="{00000000-0005-0000-0000-0000626E0000}"/>
    <cellStyle name="Comma [0] 12084" xfId="28227" hidden="1" xr:uid="{00000000-0005-0000-0000-0000646E0000}"/>
    <cellStyle name="Comma [0] 12085" xfId="28095" hidden="1" xr:uid="{00000000-0005-0000-0000-0000E06D0000}"/>
    <cellStyle name="Comma [0] 12086" xfId="28215" hidden="1" xr:uid="{00000000-0005-0000-0000-0000586E0000}"/>
    <cellStyle name="Comma [0] 12087" xfId="28155" hidden="1" xr:uid="{00000000-0005-0000-0000-00001C6E0000}"/>
    <cellStyle name="Comma [0] 12088" xfId="28189" hidden="1" xr:uid="{00000000-0005-0000-0000-00003E6E0000}"/>
    <cellStyle name="Comma [0] 12089" xfId="28202" hidden="1" xr:uid="{00000000-0005-0000-0000-00004B6E0000}"/>
    <cellStyle name="Comma [0] 1209" xfId="4511" hidden="1" xr:uid="{00000000-0005-0000-0000-0000C0110000}"/>
    <cellStyle name="Comma [0] 12090" xfId="28230" hidden="1" xr:uid="{00000000-0005-0000-0000-0000676E0000}"/>
    <cellStyle name="Comma [0] 12091" xfId="28193" hidden="1" xr:uid="{00000000-0005-0000-0000-0000426E0000}"/>
    <cellStyle name="Comma [0] 12092" xfId="28153" hidden="1" xr:uid="{00000000-0005-0000-0000-00001A6E0000}"/>
    <cellStyle name="Comma [0] 12093" xfId="28232" hidden="1" xr:uid="{00000000-0005-0000-0000-0000696E0000}"/>
    <cellStyle name="Comma [0] 12094" xfId="28234" hidden="1" xr:uid="{00000000-0005-0000-0000-00006B6E0000}"/>
    <cellStyle name="Comma [0] 12095" xfId="25852" hidden="1" xr:uid="{00000000-0005-0000-0000-00001D650000}"/>
    <cellStyle name="Comma [0] 12096" xfId="25868" hidden="1" xr:uid="{00000000-0005-0000-0000-00002D650000}"/>
    <cellStyle name="Comma [0] 12097" xfId="25872" hidden="1" xr:uid="{00000000-0005-0000-0000-000031650000}"/>
    <cellStyle name="Comma [0] 12098" xfId="28239" hidden="1" xr:uid="{00000000-0005-0000-0000-0000706E0000}"/>
    <cellStyle name="Comma [0] 12099" xfId="28241" hidden="1" xr:uid="{00000000-0005-0000-0000-0000726E0000}"/>
    <cellStyle name="Comma [0] 121" xfId="2357" hidden="1" xr:uid="{00000000-0005-0000-0000-000056090000}"/>
    <cellStyle name="Comma [0] 1210" xfId="4468" hidden="1" xr:uid="{00000000-0005-0000-0000-000095110000}"/>
    <cellStyle name="Comma [0] 12100" xfId="25867" hidden="1" xr:uid="{00000000-0005-0000-0000-00002C650000}"/>
    <cellStyle name="Comma [0] 12101" xfId="28237" hidden="1" xr:uid="{00000000-0005-0000-0000-00006E6E0000}"/>
    <cellStyle name="Comma [0] 12102" xfId="28243" hidden="1" xr:uid="{00000000-0005-0000-0000-0000746E0000}"/>
    <cellStyle name="Comma [0] 12103" xfId="28245" hidden="1" xr:uid="{00000000-0005-0000-0000-0000766E0000}"/>
    <cellStyle name="Comma [0] 12104" xfId="25860" hidden="1" xr:uid="{00000000-0005-0000-0000-000025650000}"/>
    <cellStyle name="Comma [0] 12105" xfId="27282" hidden="1" xr:uid="{00000000-0005-0000-0000-0000B36A0000}"/>
    <cellStyle name="Comma [0] 12106" xfId="28256" hidden="1" xr:uid="{00000000-0005-0000-0000-0000816E0000}"/>
    <cellStyle name="Comma [0] 12107" xfId="28265" hidden="1" xr:uid="{00000000-0005-0000-0000-00008A6E0000}"/>
    <cellStyle name="Comma [0] 12108" xfId="28276" hidden="1" xr:uid="{00000000-0005-0000-0000-0000956E0000}"/>
    <cellStyle name="Comma [0] 12109" xfId="28282" hidden="1" xr:uid="{00000000-0005-0000-0000-00009B6E0000}"/>
    <cellStyle name="Comma [0] 1211" xfId="4502" hidden="1" xr:uid="{00000000-0005-0000-0000-0000B7110000}"/>
    <cellStyle name="Comma [0] 12110" xfId="28264" hidden="1" xr:uid="{00000000-0005-0000-0000-0000896E0000}"/>
    <cellStyle name="Comma [0] 12111" xfId="28274" hidden="1" xr:uid="{00000000-0005-0000-0000-0000936E0000}"/>
    <cellStyle name="Comma [0] 12112" xfId="28294" hidden="1" xr:uid="{00000000-0005-0000-0000-0000A76E0000}"/>
    <cellStyle name="Comma [0] 12113" xfId="28296" hidden="1" xr:uid="{00000000-0005-0000-0000-0000A96E0000}"/>
    <cellStyle name="Comma [0] 12114" xfId="28247" hidden="1" xr:uid="{00000000-0005-0000-0000-0000786E0000}"/>
    <cellStyle name="Comma [0] 12115" xfId="25903" hidden="1" xr:uid="{00000000-0005-0000-0000-000050650000}"/>
    <cellStyle name="Comma [0] 12116" xfId="28250" hidden="1" xr:uid="{00000000-0005-0000-0000-00007B6E0000}"/>
    <cellStyle name="Comma [0] 12117" xfId="25857" hidden="1" xr:uid="{00000000-0005-0000-0000-000022650000}"/>
    <cellStyle name="Comma [0] 12118" xfId="25859" hidden="1" xr:uid="{00000000-0005-0000-0000-000024650000}"/>
    <cellStyle name="Comma [0] 12119" xfId="28301" hidden="1" xr:uid="{00000000-0005-0000-0000-0000AE6E0000}"/>
    <cellStyle name="Comma [0] 1212" xfId="4515" hidden="1" xr:uid="{00000000-0005-0000-0000-0000C4110000}"/>
    <cellStyle name="Comma [0] 12120" xfId="27283" hidden="1" xr:uid="{00000000-0005-0000-0000-0000B46A0000}"/>
    <cellStyle name="Comma [0] 12121" xfId="26117" hidden="1" xr:uid="{00000000-0005-0000-0000-000026660000}"/>
    <cellStyle name="Comma [0] 12122" xfId="28313" hidden="1" xr:uid="{00000000-0005-0000-0000-0000BA6E0000}"/>
    <cellStyle name="Comma [0] 12123" xfId="28315" hidden="1" xr:uid="{00000000-0005-0000-0000-0000BC6E0000}"/>
    <cellStyle name="Comma [0] 12124" xfId="28304" hidden="1" xr:uid="{00000000-0005-0000-0000-0000B16E0000}"/>
    <cellStyle name="Comma [0] 12125" xfId="28312" hidden="1" xr:uid="{00000000-0005-0000-0000-0000B96E0000}"/>
    <cellStyle name="Comma [0] 12126" xfId="25856" hidden="1" xr:uid="{00000000-0005-0000-0000-000021650000}"/>
    <cellStyle name="Comma [0] 12127" xfId="28298" hidden="1" xr:uid="{00000000-0005-0000-0000-0000AB6E0000}"/>
    <cellStyle name="Comma [0] 12128" xfId="28331" hidden="1" xr:uid="{00000000-0005-0000-0000-0000CC6E0000}"/>
    <cellStyle name="Comma [0] 12129" xfId="28339" hidden="1" xr:uid="{00000000-0005-0000-0000-0000D46E0000}"/>
    <cellStyle name="Comma [0] 1213" xfId="4517" hidden="1" xr:uid="{00000000-0005-0000-0000-0000C6110000}"/>
    <cellStyle name="Comma [0] 12130" xfId="28248" hidden="1" xr:uid="{00000000-0005-0000-0000-0000796E0000}"/>
    <cellStyle name="Comma [0] 12131" xfId="28327" hidden="1" xr:uid="{00000000-0005-0000-0000-0000C86E0000}"/>
    <cellStyle name="Comma [0] 12132" xfId="28348" hidden="1" xr:uid="{00000000-0005-0000-0000-0000DD6E0000}"/>
    <cellStyle name="Comma [0] 12133" xfId="28350" hidden="1" xr:uid="{00000000-0005-0000-0000-0000DF6E0000}"/>
    <cellStyle name="Comma [0] 12134" xfId="28309" hidden="1" xr:uid="{00000000-0005-0000-0000-0000B66E0000}"/>
    <cellStyle name="Comma [0] 12135" xfId="28254" hidden="1" xr:uid="{00000000-0005-0000-0000-00007F6E0000}"/>
    <cellStyle name="Comma [0] 12136" xfId="28307" hidden="1" xr:uid="{00000000-0005-0000-0000-0000B46E0000}"/>
    <cellStyle name="Comma [0] 12137" xfId="28291" hidden="1" xr:uid="{00000000-0005-0000-0000-0000A46E0000}"/>
    <cellStyle name="Comma [0] 12138" xfId="28287" hidden="1" xr:uid="{00000000-0005-0000-0000-0000A06E0000}"/>
    <cellStyle name="Comma [0] 12139" xfId="28358" hidden="1" xr:uid="{00000000-0005-0000-0000-0000E76E0000}"/>
    <cellStyle name="Comma [0] 1214" xfId="4385" hidden="1" xr:uid="{00000000-0005-0000-0000-000042110000}"/>
    <cellStyle name="Comma [0] 12140" xfId="25864" hidden="1" xr:uid="{00000000-0005-0000-0000-000029650000}"/>
    <cellStyle name="Comma [0] 12141" xfId="25870" hidden="1" xr:uid="{00000000-0005-0000-0000-00002F650000}"/>
    <cellStyle name="Comma [0] 12142" xfId="28366" hidden="1" xr:uid="{00000000-0005-0000-0000-0000EF6E0000}"/>
    <cellStyle name="Comma [0] 12143" xfId="28368" hidden="1" xr:uid="{00000000-0005-0000-0000-0000F16E0000}"/>
    <cellStyle name="Comma [0] 12144" xfId="28317" hidden="1" xr:uid="{00000000-0005-0000-0000-0000BE6E0000}"/>
    <cellStyle name="Comma [0] 12145" xfId="28293" hidden="1" xr:uid="{00000000-0005-0000-0000-0000A66E0000}"/>
    <cellStyle name="Comma [0] 12146" xfId="28328" hidden="1" xr:uid="{00000000-0005-0000-0000-0000C96E0000}"/>
    <cellStyle name="Comma [0] 12147" xfId="28260" hidden="1" xr:uid="{00000000-0005-0000-0000-0000856E0000}"/>
    <cellStyle name="Comma [0] 12148" xfId="28330" hidden="1" xr:uid="{00000000-0005-0000-0000-0000CB6E0000}"/>
    <cellStyle name="Comma [0] 12149" xfId="28375" hidden="1" xr:uid="{00000000-0005-0000-0000-0000F86E0000}"/>
    <cellStyle name="Comma [0] 1215" xfId="4505" hidden="1" xr:uid="{00000000-0005-0000-0000-0000BA110000}"/>
    <cellStyle name="Comma [0] 12150" xfId="28318" hidden="1" xr:uid="{00000000-0005-0000-0000-0000BF6E0000}"/>
    <cellStyle name="Comma [0] 12151" xfId="28275" hidden="1" xr:uid="{00000000-0005-0000-0000-0000946E0000}"/>
    <cellStyle name="Comma [0] 12152" xfId="28381" hidden="1" xr:uid="{00000000-0005-0000-0000-0000FE6E0000}"/>
    <cellStyle name="Comma [0] 12153" xfId="28383" hidden="1" xr:uid="{00000000-0005-0000-0000-0000006F0000}"/>
    <cellStyle name="Comma [0] 12154" xfId="28336" hidden="1" xr:uid="{00000000-0005-0000-0000-0000D16E0000}"/>
    <cellStyle name="Comma [0] 12155" xfId="28342" hidden="1" xr:uid="{00000000-0005-0000-0000-0000D76E0000}"/>
    <cellStyle name="Comma [0] 12156" xfId="25862" hidden="1" xr:uid="{00000000-0005-0000-0000-000027650000}"/>
    <cellStyle name="Comma [0] 12157" xfId="28292" hidden="1" xr:uid="{00000000-0005-0000-0000-0000A56E0000}"/>
    <cellStyle name="Comma [0] 12158" xfId="28300" hidden="1" xr:uid="{00000000-0005-0000-0000-0000AD6E0000}"/>
    <cellStyle name="Comma [0] 12159" xfId="28389" hidden="1" xr:uid="{00000000-0005-0000-0000-0000066F0000}"/>
    <cellStyle name="Comma [0] 1216" xfId="4445" hidden="1" xr:uid="{00000000-0005-0000-0000-00007E110000}"/>
    <cellStyle name="Comma [0] 12160" xfId="28303" hidden="1" xr:uid="{00000000-0005-0000-0000-0000B06E0000}"/>
    <cellStyle name="Comma [0] 12161" xfId="28263" hidden="1" xr:uid="{00000000-0005-0000-0000-0000886E0000}"/>
    <cellStyle name="Comma [0] 12162" xfId="28394" hidden="1" xr:uid="{00000000-0005-0000-0000-00000B6F0000}"/>
    <cellStyle name="Comma [0] 12163" xfId="28396" hidden="1" xr:uid="{00000000-0005-0000-0000-00000D6F0000}"/>
    <cellStyle name="Comma [0] 12164" xfId="28355" hidden="1" xr:uid="{00000000-0005-0000-0000-0000E46E0000}"/>
    <cellStyle name="Comma [0] 12165" xfId="28361" hidden="1" xr:uid="{00000000-0005-0000-0000-0000EA6E0000}"/>
    <cellStyle name="Comma [0] 12166" xfId="28262" hidden="1" xr:uid="{00000000-0005-0000-0000-0000876E0000}"/>
    <cellStyle name="Comma [0] 12167" xfId="28343" hidden="1" xr:uid="{00000000-0005-0000-0000-0000D86E0000}"/>
    <cellStyle name="Comma [0] 12168" xfId="28322" hidden="1" xr:uid="{00000000-0005-0000-0000-0000C36E0000}"/>
    <cellStyle name="Comma [0] 12169" xfId="28400" hidden="1" xr:uid="{00000000-0005-0000-0000-0000116F0000}"/>
    <cellStyle name="Comma [0] 1217" xfId="4479" hidden="1" xr:uid="{00000000-0005-0000-0000-0000A0110000}"/>
    <cellStyle name="Comma [0] 12170" xfId="28341" hidden="1" xr:uid="{00000000-0005-0000-0000-0000D66E0000}"/>
    <cellStyle name="Comma [0] 12171" xfId="28279" hidden="1" xr:uid="{00000000-0005-0000-0000-0000986E0000}"/>
    <cellStyle name="Comma [0] 12172" xfId="28407" hidden="1" xr:uid="{00000000-0005-0000-0000-0000186F0000}"/>
    <cellStyle name="Comma [0] 12173" xfId="28409" hidden="1" xr:uid="{00000000-0005-0000-0000-00001A6F0000}"/>
    <cellStyle name="Comma [0] 12174" xfId="28373" hidden="1" xr:uid="{00000000-0005-0000-0000-0000F66E0000}"/>
    <cellStyle name="Comma [0] 12175" xfId="28378" hidden="1" xr:uid="{00000000-0005-0000-0000-0000FB6E0000}"/>
    <cellStyle name="Comma [0] 12176" xfId="25854" hidden="1" xr:uid="{00000000-0005-0000-0000-00001F650000}"/>
    <cellStyle name="Comma [0] 12177" xfId="28362" hidden="1" xr:uid="{00000000-0005-0000-0000-0000EB6E0000}"/>
    <cellStyle name="Comma [0] 12178" xfId="28267" hidden="1" xr:uid="{00000000-0005-0000-0000-00008C6E0000}"/>
    <cellStyle name="Comma [0] 12179" xfId="28413" hidden="1" xr:uid="{00000000-0005-0000-0000-00001E6F0000}"/>
    <cellStyle name="Comma [0] 1218" xfId="4492" hidden="1" xr:uid="{00000000-0005-0000-0000-0000AD110000}"/>
    <cellStyle name="Comma [0] 12180" xfId="28360" hidden="1" xr:uid="{00000000-0005-0000-0000-0000E96E0000}"/>
    <cellStyle name="Comma [0] 12181" xfId="28299" hidden="1" xr:uid="{00000000-0005-0000-0000-0000AC6E0000}"/>
    <cellStyle name="Comma [0] 12182" xfId="28417" hidden="1" xr:uid="{00000000-0005-0000-0000-0000226F0000}"/>
    <cellStyle name="Comma [0] 12183" xfId="28419" hidden="1" xr:uid="{00000000-0005-0000-0000-0000246F0000}"/>
    <cellStyle name="Comma [0] 12184" xfId="28387" hidden="1" xr:uid="{00000000-0005-0000-0000-0000046F0000}"/>
    <cellStyle name="Comma [0] 12185" xfId="28391" hidden="1" xr:uid="{00000000-0005-0000-0000-0000086F0000}"/>
    <cellStyle name="Comma [0] 12186" xfId="28281" hidden="1" xr:uid="{00000000-0005-0000-0000-00009A6E0000}"/>
    <cellStyle name="Comma [0] 12187" xfId="28379" hidden="1" xr:uid="{00000000-0005-0000-0000-0000FC6E0000}"/>
    <cellStyle name="Comma [0] 12188" xfId="28271" hidden="1" xr:uid="{00000000-0005-0000-0000-0000906E0000}"/>
    <cellStyle name="Comma [0] 12189" xfId="28423" hidden="1" xr:uid="{00000000-0005-0000-0000-0000286F0000}"/>
    <cellStyle name="Comma [0] 1219" xfId="4520" hidden="1" xr:uid="{00000000-0005-0000-0000-0000C9110000}"/>
    <cellStyle name="Comma [0] 12190" xfId="28377" hidden="1" xr:uid="{00000000-0005-0000-0000-0000FA6E0000}"/>
    <cellStyle name="Comma [0] 12191" xfId="28346" hidden="1" xr:uid="{00000000-0005-0000-0000-0000DB6E0000}"/>
    <cellStyle name="Comma [0] 12192" xfId="28427" hidden="1" xr:uid="{00000000-0005-0000-0000-00002C6F0000}"/>
    <cellStyle name="Comma [0] 12193" xfId="28429" hidden="1" xr:uid="{00000000-0005-0000-0000-00002E6F0000}"/>
    <cellStyle name="Comma [0] 12194" xfId="28415" hidden="1" xr:uid="{00000000-0005-0000-0000-0000206F0000}"/>
    <cellStyle name="Comma [0] 12195" xfId="28402" hidden="1" xr:uid="{00000000-0005-0000-0000-0000136F0000}"/>
    <cellStyle name="Comma [0] 12196" xfId="28426" hidden="1" xr:uid="{00000000-0005-0000-0000-00002B6F0000}"/>
    <cellStyle name="Comma [0] 12197" xfId="28392" hidden="1" xr:uid="{00000000-0005-0000-0000-0000096F0000}"/>
    <cellStyle name="Comma [0] 12198" xfId="28364" hidden="1" xr:uid="{00000000-0005-0000-0000-0000ED6E0000}"/>
    <cellStyle name="Comma [0] 12199" xfId="28431" hidden="1" xr:uid="{00000000-0005-0000-0000-0000306F0000}"/>
    <cellStyle name="Comma [0] 122" xfId="2361" hidden="1" xr:uid="{00000000-0005-0000-0000-00005A090000}"/>
    <cellStyle name="Comma [0] 1220" xfId="4483" hidden="1" xr:uid="{00000000-0005-0000-0000-0000A4110000}"/>
    <cellStyle name="Comma [0] 12200" xfId="28388" hidden="1" xr:uid="{00000000-0005-0000-0000-0000056F0000}"/>
    <cellStyle name="Comma [0] 12201" xfId="28422" hidden="1" xr:uid="{00000000-0005-0000-0000-0000276F0000}"/>
    <cellStyle name="Comma [0] 12202" xfId="28435" hidden="1" xr:uid="{00000000-0005-0000-0000-0000346F0000}"/>
    <cellStyle name="Comma [0] 12203" xfId="28437" hidden="1" xr:uid="{00000000-0005-0000-0000-0000366F0000}"/>
    <cellStyle name="Comma [0] 12204" xfId="28305" hidden="1" xr:uid="{00000000-0005-0000-0000-0000B26E0000}"/>
    <cellStyle name="Comma [0] 12205" xfId="28425" hidden="1" xr:uid="{00000000-0005-0000-0000-00002A6F0000}"/>
    <cellStyle name="Comma [0] 12206" xfId="28365" hidden="1" xr:uid="{00000000-0005-0000-0000-0000EE6E0000}"/>
    <cellStyle name="Comma [0] 12207" xfId="28399" hidden="1" xr:uid="{00000000-0005-0000-0000-0000106F0000}"/>
    <cellStyle name="Comma [0] 12208" xfId="28412" hidden="1" xr:uid="{00000000-0005-0000-0000-00001D6F0000}"/>
    <cellStyle name="Comma [0] 12209" xfId="28440" hidden="1" xr:uid="{00000000-0005-0000-0000-0000396F0000}"/>
    <cellStyle name="Comma [0] 1221" xfId="4443" hidden="1" xr:uid="{00000000-0005-0000-0000-00007C110000}"/>
    <cellStyle name="Comma [0] 12210" xfId="28403" hidden="1" xr:uid="{00000000-0005-0000-0000-0000146F0000}"/>
    <cellStyle name="Comma [0] 12211" xfId="28363" hidden="1" xr:uid="{00000000-0005-0000-0000-0000EC6E0000}"/>
    <cellStyle name="Comma [0] 12212" xfId="28442" hidden="1" xr:uid="{00000000-0005-0000-0000-00003B6F0000}"/>
    <cellStyle name="Comma [0] 12213" xfId="28444" hidden="1" xr:uid="{00000000-0005-0000-0000-00003D6F0000}"/>
    <cellStyle name="Comma [0] 12214" xfId="28501" hidden="1" xr:uid="{00000000-0005-0000-0000-0000766F0000}"/>
    <cellStyle name="Comma [0] 12215" xfId="28520" hidden="1" xr:uid="{00000000-0005-0000-0000-0000896F0000}"/>
    <cellStyle name="Comma [0] 12216" xfId="28527" hidden="1" xr:uid="{00000000-0005-0000-0000-0000906F0000}"/>
    <cellStyle name="Comma [0] 12217" xfId="28534" hidden="1" xr:uid="{00000000-0005-0000-0000-0000976F0000}"/>
    <cellStyle name="Comma [0] 12218" xfId="28539" hidden="1" xr:uid="{00000000-0005-0000-0000-00009C6F0000}"/>
    <cellStyle name="Comma [0] 12219" xfId="28526" hidden="1" xr:uid="{00000000-0005-0000-0000-00008F6F0000}"/>
    <cellStyle name="Comma [0] 1222" xfId="4523" hidden="1" xr:uid="{00000000-0005-0000-0000-0000CC110000}"/>
    <cellStyle name="Comma [0] 12220" xfId="28531" hidden="1" xr:uid="{00000000-0005-0000-0000-0000946F0000}"/>
    <cellStyle name="Comma [0] 12221" xfId="28543" hidden="1" xr:uid="{00000000-0005-0000-0000-0000A06F0000}"/>
    <cellStyle name="Comma [0] 12222" xfId="28545" hidden="1" xr:uid="{00000000-0005-0000-0000-0000A26F0000}"/>
    <cellStyle name="Comma [0] 12223" xfId="28516" hidden="1" xr:uid="{00000000-0005-0000-0000-0000856F0000}"/>
    <cellStyle name="Comma [0] 12224" xfId="28505" hidden="1" xr:uid="{00000000-0005-0000-0000-00007A6F0000}"/>
    <cellStyle name="Comma [0] 12225" xfId="28556" hidden="1" xr:uid="{00000000-0005-0000-0000-0000AD6F0000}"/>
    <cellStyle name="Comma [0] 12226" xfId="28565" hidden="1" xr:uid="{00000000-0005-0000-0000-0000B66F0000}"/>
    <cellStyle name="Comma [0] 12227" xfId="28576" hidden="1" xr:uid="{00000000-0005-0000-0000-0000C16F0000}"/>
    <cellStyle name="Comma [0] 12228" xfId="28582" hidden="1" xr:uid="{00000000-0005-0000-0000-0000C76F0000}"/>
    <cellStyle name="Comma [0] 12229" xfId="28564" hidden="1" xr:uid="{00000000-0005-0000-0000-0000B56F0000}"/>
    <cellStyle name="Comma [0] 1223" xfId="4525" hidden="1" xr:uid="{00000000-0005-0000-0000-0000CE110000}"/>
    <cellStyle name="Comma [0] 12230" xfId="28574" hidden="1" xr:uid="{00000000-0005-0000-0000-0000BF6F0000}"/>
    <cellStyle name="Comma [0] 12231" xfId="28594" hidden="1" xr:uid="{00000000-0005-0000-0000-0000D36F0000}"/>
    <cellStyle name="Comma [0] 12232" xfId="28596" hidden="1" xr:uid="{00000000-0005-0000-0000-0000D56F0000}"/>
    <cellStyle name="Comma [0] 12233" xfId="28547" hidden="1" xr:uid="{00000000-0005-0000-0000-0000A46F0000}"/>
    <cellStyle name="Comma [0] 12234" xfId="28508" hidden="1" xr:uid="{00000000-0005-0000-0000-00007D6F0000}"/>
    <cellStyle name="Comma [0] 12235" xfId="28550" hidden="1" xr:uid="{00000000-0005-0000-0000-0000A76F0000}"/>
    <cellStyle name="Comma [0] 12236" xfId="28513" hidden="1" xr:uid="{00000000-0005-0000-0000-0000826F0000}"/>
    <cellStyle name="Comma [0] 12237" xfId="28515" hidden="1" xr:uid="{00000000-0005-0000-0000-0000846F0000}"/>
    <cellStyle name="Comma [0] 12238" xfId="28601" hidden="1" xr:uid="{00000000-0005-0000-0000-0000DA6F0000}"/>
    <cellStyle name="Comma [0] 12239" xfId="28504" hidden="1" xr:uid="{00000000-0005-0000-0000-0000796F0000}"/>
    <cellStyle name="Comma [0] 1224" xfId="4244" hidden="1" xr:uid="{00000000-0005-0000-0000-0000B5100000}"/>
    <cellStyle name="Comma [0] 12240" xfId="28512" hidden="1" xr:uid="{00000000-0005-0000-0000-0000816F0000}"/>
    <cellStyle name="Comma [0] 12241" xfId="28613" hidden="1" xr:uid="{00000000-0005-0000-0000-0000E66F0000}"/>
    <cellStyle name="Comma [0] 12242" xfId="28615" hidden="1" xr:uid="{00000000-0005-0000-0000-0000E86F0000}"/>
    <cellStyle name="Comma [0] 12243" xfId="28604" hidden="1" xr:uid="{00000000-0005-0000-0000-0000DD6F0000}"/>
    <cellStyle name="Comma [0] 12244" xfId="28612" hidden="1" xr:uid="{00000000-0005-0000-0000-0000E56F0000}"/>
    <cellStyle name="Comma [0] 12245" xfId="28510" hidden="1" xr:uid="{00000000-0005-0000-0000-00007F6F0000}"/>
    <cellStyle name="Comma [0] 12246" xfId="28598" hidden="1" xr:uid="{00000000-0005-0000-0000-0000D76F0000}"/>
    <cellStyle name="Comma [0] 12247" xfId="28631" hidden="1" xr:uid="{00000000-0005-0000-0000-0000F86F0000}"/>
    <cellStyle name="Comma [0] 12248" xfId="28639" hidden="1" xr:uid="{00000000-0005-0000-0000-000000700000}"/>
    <cellStyle name="Comma [0] 12249" xfId="28548" hidden="1" xr:uid="{00000000-0005-0000-0000-0000A56F0000}"/>
    <cellStyle name="Comma [0] 1225" xfId="4226" hidden="1" xr:uid="{00000000-0005-0000-0000-0000A3100000}"/>
    <cellStyle name="Comma [0] 12250" xfId="28627" hidden="1" xr:uid="{00000000-0005-0000-0000-0000F46F0000}"/>
    <cellStyle name="Comma [0] 12251" xfId="28648" hidden="1" xr:uid="{00000000-0005-0000-0000-000009700000}"/>
    <cellStyle name="Comma [0] 12252" xfId="28650" hidden="1" xr:uid="{00000000-0005-0000-0000-00000B700000}"/>
    <cellStyle name="Comma [0] 12253" xfId="28609" hidden="1" xr:uid="{00000000-0005-0000-0000-0000E26F0000}"/>
    <cellStyle name="Comma [0] 12254" xfId="28554" hidden="1" xr:uid="{00000000-0005-0000-0000-0000AB6F0000}"/>
    <cellStyle name="Comma [0] 12255" xfId="28607" hidden="1" xr:uid="{00000000-0005-0000-0000-0000E06F0000}"/>
    <cellStyle name="Comma [0] 12256" xfId="28591" hidden="1" xr:uid="{00000000-0005-0000-0000-0000D06F0000}"/>
    <cellStyle name="Comma [0] 12257" xfId="28587" hidden="1" xr:uid="{00000000-0005-0000-0000-0000CC6F0000}"/>
    <cellStyle name="Comma [0] 12258" xfId="28658" hidden="1" xr:uid="{00000000-0005-0000-0000-000013700000}"/>
    <cellStyle name="Comma [0] 12259" xfId="28524" hidden="1" xr:uid="{00000000-0005-0000-0000-00008D6F0000}"/>
    <cellStyle name="Comma [0] 1226" xfId="4529" hidden="1" xr:uid="{00000000-0005-0000-0000-0000D2110000}"/>
    <cellStyle name="Comma [0] 12260" xfId="28517" hidden="1" xr:uid="{00000000-0005-0000-0000-0000866F0000}"/>
    <cellStyle name="Comma [0] 12261" xfId="28666" hidden="1" xr:uid="{00000000-0005-0000-0000-00001B700000}"/>
    <cellStyle name="Comma [0] 12262" xfId="28668" hidden="1" xr:uid="{00000000-0005-0000-0000-00001D700000}"/>
    <cellStyle name="Comma [0] 12263" xfId="28617" hidden="1" xr:uid="{00000000-0005-0000-0000-0000EA6F0000}"/>
    <cellStyle name="Comma [0] 12264" xfId="28593" hidden="1" xr:uid="{00000000-0005-0000-0000-0000D26F0000}"/>
    <cellStyle name="Comma [0] 12265" xfId="28628" hidden="1" xr:uid="{00000000-0005-0000-0000-0000F56F0000}"/>
    <cellStyle name="Comma [0] 12266" xfId="28560" hidden="1" xr:uid="{00000000-0005-0000-0000-0000B16F0000}"/>
    <cellStyle name="Comma [0] 12267" xfId="28630" hidden="1" xr:uid="{00000000-0005-0000-0000-0000F76F0000}"/>
    <cellStyle name="Comma [0] 12268" xfId="28675" hidden="1" xr:uid="{00000000-0005-0000-0000-000024700000}"/>
    <cellStyle name="Comma [0] 12269" xfId="28618" hidden="1" xr:uid="{00000000-0005-0000-0000-0000EB6F0000}"/>
    <cellStyle name="Comma [0] 1227" xfId="4536" hidden="1" xr:uid="{00000000-0005-0000-0000-0000D9110000}"/>
    <cellStyle name="Comma [0] 12270" xfId="28575" hidden="1" xr:uid="{00000000-0005-0000-0000-0000C06F0000}"/>
    <cellStyle name="Comma [0] 12271" xfId="28681" hidden="1" xr:uid="{00000000-0005-0000-0000-00002A700000}"/>
    <cellStyle name="Comma [0] 12272" xfId="28683" hidden="1" xr:uid="{00000000-0005-0000-0000-00002C700000}"/>
    <cellStyle name="Comma [0] 12273" xfId="28636" hidden="1" xr:uid="{00000000-0005-0000-0000-0000FD6F0000}"/>
    <cellStyle name="Comma [0] 12274" xfId="28642" hidden="1" xr:uid="{00000000-0005-0000-0000-000003700000}"/>
    <cellStyle name="Comma [0] 12275" xfId="28523" hidden="1" xr:uid="{00000000-0005-0000-0000-00008C6F0000}"/>
    <cellStyle name="Comma [0] 12276" xfId="28592" hidden="1" xr:uid="{00000000-0005-0000-0000-0000D16F0000}"/>
    <cellStyle name="Comma [0] 12277" xfId="28600" hidden="1" xr:uid="{00000000-0005-0000-0000-0000D96F0000}"/>
    <cellStyle name="Comma [0] 12278" xfId="28689" hidden="1" xr:uid="{00000000-0005-0000-0000-000032700000}"/>
    <cellStyle name="Comma [0] 12279" xfId="28603" hidden="1" xr:uid="{00000000-0005-0000-0000-0000DC6F0000}"/>
    <cellStyle name="Comma [0] 1228" xfId="4538" hidden="1" xr:uid="{00000000-0005-0000-0000-0000DB110000}"/>
    <cellStyle name="Comma [0] 12280" xfId="28563" hidden="1" xr:uid="{00000000-0005-0000-0000-0000B46F0000}"/>
    <cellStyle name="Comma [0] 12281" xfId="28694" hidden="1" xr:uid="{00000000-0005-0000-0000-000037700000}"/>
    <cellStyle name="Comma [0] 12282" xfId="28696" hidden="1" xr:uid="{00000000-0005-0000-0000-000039700000}"/>
    <cellStyle name="Comma [0] 12283" xfId="28655" hidden="1" xr:uid="{00000000-0005-0000-0000-000010700000}"/>
    <cellStyle name="Comma [0] 12284" xfId="28661" hidden="1" xr:uid="{00000000-0005-0000-0000-000016700000}"/>
    <cellStyle name="Comma [0] 12285" xfId="28562" hidden="1" xr:uid="{00000000-0005-0000-0000-0000B36F0000}"/>
    <cellStyle name="Comma [0] 12286" xfId="28643" hidden="1" xr:uid="{00000000-0005-0000-0000-000004700000}"/>
    <cellStyle name="Comma [0] 12287" xfId="28622" hidden="1" xr:uid="{00000000-0005-0000-0000-0000EF6F0000}"/>
    <cellStyle name="Comma [0] 12288" xfId="28700" hidden="1" xr:uid="{00000000-0005-0000-0000-00003D700000}"/>
    <cellStyle name="Comma [0] 12289" xfId="28641" hidden="1" xr:uid="{00000000-0005-0000-0000-000002700000}"/>
    <cellStyle name="Comma [0] 1229" xfId="4528" hidden="1" xr:uid="{00000000-0005-0000-0000-0000D1110000}"/>
    <cellStyle name="Comma [0] 12290" xfId="28579" hidden="1" xr:uid="{00000000-0005-0000-0000-0000C46F0000}"/>
    <cellStyle name="Comma [0] 12291" xfId="28707" hidden="1" xr:uid="{00000000-0005-0000-0000-000044700000}"/>
    <cellStyle name="Comma [0] 12292" xfId="28709" hidden="1" xr:uid="{00000000-0005-0000-0000-000046700000}"/>
    <cellStyle name="Comma [0] 12293" xfId="28673" hidden="1" xr:uid="{00000000-0005-0000-0000-000022700000}"/>
    <cellStyle name="Comma [0] 12294" xfId="28678" hidden="1" xr:uid="{00000000-0005-0000-0000-000027700000}"/>
    <cellStyle name="Comma [0] 12295" xfId="28507" hidden="1" xr:uid="{00000000-0005-0000-0000-00007C6F0000}"/>
    <cellStyle name="Comma [0] 12296" xfId="28662" hidden="1" xr:uid="{00000000-0005-0000-0000-000017700000}"/>
    <cellStyle name="Comma [0] 12297" xfId="28567" hidden="1" xr:uid="{00000000-0005-0000-0000-0000B86F0000}"/>
    <cellStyle name="Comma [0] 12298" xfId="28713" hidden="1" xr:uid="{00000000-0005-0000-0000-00004A700000}"/>
    <cellStyle name="Comma [0] 12299" xfId="28660" hidden="1" xr:uid="{00000000-0005-0000-0000-000015700000}"/>
    <cellStyle name="Comma [0] 123" xfId="2251" hidden="1" xr:uid="{00000000-0005-0000-0000-0000EC080000}"/>
    <cellStyle name="Comma [0] 1230" xfId="4534" hidden="1" xr:uid="{00000000-0005-0000-0000-0000D7110000}"/>
    <cellStyle name="Comma [0] 12300" xfId="28599" hidden="1" xr:uid="{00000000-0005-0000-0000-0000D86F0000}"/>
    <cellStyle name="Comma [0] 12301" xfId="28717" hidden="1" xr:uid="{00000000-0005-0000-0000-00004E700000}"/>
    <cellStyle name="Comma [0] 12302" xfId="28719" hidden="1" xr:uid="{00000000-0005-0000-0000-000050700000}"/>
    <cellStyle name="Comma [0] 12303" xfId="28687" hidden="1" xr:uid="{00000000-0005-0000-0000-000030700000}"/>
    <cellStyle name="Comma [0] 12304" xfId="28691" hidden="1" xr:uid="{00000000-0005-0000-0000-000034700000}"/>
    <cellStyle name="Comma [0] 12305" xfId="28581" hidden="1" xr:uid="{00000000-0005-0000-0000-0000C66F0000}"/>
    <cellStyle name="Comma [0] 12306" xfId="28679" hidden="1" xr:uid="{00000000-0005-0000-0000-000028700000}"/>
    <cellStyle name="Comma [0] 12307" xfId="28571" hidden="1" xr:uid="{00000000-0005-0000-0000-0000BC6F0000}"/>
    <cellStyle name="Comma [0] 12308" xfId="28723" hidden="1" xr:uid="{00000000-0005-0000-0000-000054700000}"/>
    <cellStyle name="Comma [0] 12309" xfId="28677" hidden="1" xr:uid="{00000000-0005-0000-0000-000026700000}"/>
    <cellStyle name="Comma [0] 1231" xfId="4541" hidden="1" xr:uid="{00000000-0005-0000-0000-0000DE110000}"/>
    <cellStyle name="Comma [0] 12310" xfId="28646" hidden="1" xr:uid="{00000000-0005-0000-0000-000007700000}"/>
    <cellStyle name="Comma [0] 12311" xfId="28727" hidden="1" xr:uid="{00000000-0005-0000-0000-000058700000}"/>
    <cellStyle name="Comma [0] 12312" xfId="28729" hidden="1" xr:uid="{00000000-0005-0000-0000-00005A700000}"/>
    <cellStyle name="Comma [0] 12313" xfId="28715" hidden="1" xr:uid="{00000000-0005-0000-0000-00004C700000}"/>
    <cellStyle name="Comma [0] 12314" xfId="28702" hidden="1" xr:uid="{00000000-0005-0000-0000-00003F700000}"/>
    <cellStyle name="Comma [0] 12315" xfId="28726" hidden="1" xr:uid="{00000000-0005-0000-0000-000057700000}"/>
    <cellStyle name="Comma [0] 12316" xfId="28692" hidden="1" xr:uid="{00000000-0005-0000-0000-000035700000}"/>
    <cellStyle name="Comma [0] 12317" xfId="28664" hidden="1" xr:uid="{00000000-0005-0000-0000-000019700000}"/>
    <cellStyle name="Comma [0] 12318" xfId="28731" hidden="1" xr:uid="{00000000-0005-0000-0000-00005C700000}"/>
    <cellStyle name="Comma [0] 12319" xfId="28688" hidden="1" xr:uid="{00000000-0005-0000-0000-000031700000}"/>
    <cellStyle name="Comma [0] 1232" xfId="4543" hidden="1" xr:uid="{00000000-0005-0000-0000-0000E0110000}"/>
    <cellStyle name="Comma [0] 12320" xfId="28722" hidden="1" xr:uid="{00000000-0005-0000-0000-000053700000}"/>
    <cellStyle name="Comma [0] 12321" xfId="28735" hidden="1" xr:uid="{00000000-0005-0000-0000-000060700000}"/>
    <cellStyle name="Comma [0] 12322" xfId="28737" hidden="1" xr:uid="{00000000-0005-0000-0000-000062700000}"/>
    <cellStyle name="Comma [0] 12323" xfId="28605" hidden="1" xr:uid="{00000000-0005-0000-0000-0000DE6F0000}"/>
    <cellStyle name="Comma [0] 12324" xfId="28725" hidden="1" xr:uid="{00000000-0005-0000-0000-000056700000}"/>
    <cellStyle name="Comma [0] 12325" xfId="28665" hidden="1" xr:uid="{00000000-0005-0000-0000-00001A700000}"/>
    <cellStyle name="Comma [0] 12326" xfId="28699" hidden="1" xr:uid="{00000000-0005-0000-0000-00003C700000}"/>
    <cellStyle name="Comma [0] 12327" xfId="28712" hidden="1" xr:uid="{00000000-0005-0000-0000-000049700000}"/>
    <cellStyle name="Comma [0] 12328" xfId="28740" hidden="1" xr:uid="{00000000-0005-0000-0000-000065700000}"/>
    <cellStyle name="Comma [0] 12329" xfId="28703" hidden="1" xr:uid="{00000000-0005-0000-0000-000040700000}"/>
    <cellStyle name="Comma [0] 1233" xfId="4318" hidden="1" xr:uid="{00000000-0005-0000-0000-0000FF100000}"/>
    <cellStyle name="Comma [0] 12330" xfId="28663" hidden="1" xr:uid="{00000000-0005-0000-0000-000018700000}"/>
    <cellStyle name="Comma [0] 12331" xfId="28743" hidden="1" xr:uid="{00000000-0005-0000-0000-000068700000}"/>
    <cellStyle name="Comma [0] 12332" xfId="28745" hidden="1" xr:uid="{00000000-0005-0000-0000-00006A700000}"/>
    <cellStyle name="Comma [0] 12333" xfId="28464" hidden="1" xr:uid="{00000000-0005-0000-0000-0000516F0000}"/>
    <cellStyle name="Comma [0] 12334" xfId="28446" hidden="1" xr:uid="{00000000-0005-0000-0000-00003F6F0000}"/>
    <cellStyle name="Comma [0] 12335" xfId="28749" hidden="1" xr:uid="{00000000-0005-0000-0000-00006E700000}"/>
    <cellStyle name="Comma [0] 12336" xfId="28756" hidden="1" xr:uid="{00000000-0005-0000-0000-000075700000}"/>
    <cellStyle name="Comma [0] 12337" xfId="28758" hidden="1" xr:uid="{00000000-0005-0000-0000-000077700000}"/>
    <cellStyle name="Comma [0] 12338" xfId="28748" hidden="1" xr:uid="{00000000-0005-0000-0000-00006D700000}"/>
    <cellStyle name="Comma [0] 12339" xfId="28754" hidden="1" xr:uid="{00000000-0005-0000-0000-000073700000}"/>
    <cellStyle name="Comma [0] 1234" xfId="4274" hidden="1" xr:uid="{00000000-0005-0000-0000-0000D3100000}"/>
    <cellStyle name="Comma [0] 12340" xfId="28761" hidden="1" xr:uid="{00000000-0005-0000-0000-00007A700000}"/>
    <cellStyle name="Comma [0] 12341" xfId="28763" hidden="1" xr:uid="{00000000-0005-0000-0000-00007C700000}"/>
    <cellStyle name="Comma [0] 12342" xfId="28538" hidden="1" xr:uid="{00000000-0005-0000-0000-00009B6F0000}"/>
    <cellStyle name="Comma [0] 12343" xfId="28494" hidden="1" xr:uid="{00000000-0005-0000-0000-00006F6F0000}"/>
    <cellStyle name="Comma [0] 12344" xfId="28774" hidden="1" xr:uid="{00000000-0005-0000-0000-000087700000}"/>
    <cellStyle name="Comma [0] 12345" xfId="28783" hidden="1" xr:uid="{00000000-0005-0000-0000-000090700000}"/>
    <cellStyle name="Comma [0] 12346" xfId="28794" hidden="1" xr:uid="{00000000-0005-0000-0000-00009B700000}"/>
    <cellStyle name="Comma [0] 12347" xfId="28800" hidden="1" xr:uid="{00000000-0005-0000-0000-0000A1700000}"/>
    <cellStyle name="Comma [0] 12348" xfId="28782" hidden="1" xr:uid="{00000000-0005-0000-0000-00008F700000}"/>
    <cellStyle name="Comma [0] 12349" xfId="28792" hidden="1" xr:uid="{00000000-0005-0000-0000-000099700000}"/>
    <cellStyle name="Comma [0] 1235" xfId="4554" hidden="1" xr:uid="{00000000-0005-0000-0000-0000EB110000}"/>
    <cellStyle name="Comma [0] 12350" xfId="28812" hidden="1" xr:uid="{00000000-0005-0000-0000-0000AD700000}"/>
    <cellStyle name="Comma [0] 12351" xfId="28814" hidden="1" xr:uid="{00000000-0005-0000-0000-0000AF700000}"/>
    <cellStyle name="Comma [0] 12352" xfId="28765" hidden="1" xr:uid="{00000000-0005-0000-0000-00007E700000}"/>
    <cellStyle name="Comma [0] 12353" xfId="28459" hidden="1" xr:uid="{00000000-0005-0000-0000-00004C6F0000}"/>
    <cellStyle name="Comma [0] 12354" xfId="28768" hidden="1" xr:uid="{00000000-0005-0000-0000-000081700000}"/>
    <cellStyle name="Comma [0] 12355" xfId="28493" hidden="1" xr:uid="{00000000-0005-0000-0000-00006E6F0000}"/>
    <cellStyle name="Comma [0] 12356" xfId="28492" hidden="1" xr:uid="{00000000-0005-0000-0000-00006D6F0000}"/>
    <cellStyle name="Comma [0] 12357" xfId="28819" hidden="1" xr:uid="{00000000-0005-0000-0000-0000B4700000}"/>
    <cellStyle name="Comma [0] 12358" xfId="28461" hidden="1" xr:uid="{00000000-0005-0000-0000-00004E6F0000}"/>
    <cellStyle name="Comma [0] 12359" xfId="28495" hidden="1" xr:uid="{00000000-0005-0000-0000-0000706F0000}"/>
    <cellStyle name="Comma [0] 1236" xfId="4563" hidden="1" xr:uid="{00000000-0005-0000-0000-0000F4110000}"/>
    <cellStyle name="Comma [0] 12360" xfId="28831" hidden="1" xr:uid="{00000000-0005-0000-0000-0000C0700000}"/>
    <cellStyle name="Comma [0] 12361" xfId="28833" hidden="1" xr:uid="{00000000-0005-0000-0000-0000C2700000}"/>
    <cellStyle name="Comma [0] 12362" xfId="28822" hidden="1" xr:uid="{00000000-0005-0000-0000-0000B7700000}"/>
    <cellStyle name="Comma [0] 12363" xfId="28830" hidden="1" xr:uid="{00000000-0005-0000-0000-0000BF700000}"/>
    <cellStyle name="Comma [0] 12364" xfId="28457" hidden="1" xr:uid="{00000000-0005-0000-0000-00004A6F0000}"/>
    <cellStyle name="Comma [0] 12365" xfId="28816" hidden="1" xr:uid="{00000000-0005-0000-0000-0000B1700000}"/>
    <cellStyle name="Comma [0] 12366" xfId="28849" hidden="1" xr:uid="{00000000-0005-0000-0000-0000D2700000}"/>
    <cellStyle name="Comma [0] 12367" xfId="28857" hidden="1" xr:uid="{00000000-0005-0000-0000-0000DA700000}"/>
    <cellStyle name="Comma [0] 12368" xfId="28766" hidden="1" xr:uid="{00000000-0005-0000-0000-00007F700000}"/>
    <cellStyle name="Comma [0] 12369" xfId="28845" hidden="1" xr:uid="{00000000-0005-0000-0000-0000CE700000}"/>
    <cellStyle name="Comma [0] 1237" xfId="4574" hidden="1" xr:uid="{00000000-0005-0000-0000-0000FF110000}"/>
    <cellStyle name="Comma [0] 12370" xfId="28866" hidden="1" xr:uid="{00000000-0005-0000-0000-0000E3700000}"/>
    <cellStyle name="Comma [0] 12371" xfId="28868" hidden="1" xr:uid="{00000000-0005-0000-0000-0000E5700000}"/>
    <cellStyle name="Comma [0] 12372" xfId="28827" hidden="1" xr:uid="{00000000-0005-0000-0000-0000BC700000}"/>
    <cellStyle name="Comma [0] 12373" xfId="28772" hidden="1" xr:uid="{00000000-0005-0000-0000-000085700000}"/>
    <cellStyle name="Comma [0] 12374" xfId="28825" hidden="1" xr:uid="{00000000-0005-0000-0000-0000BA700000}"/>
    <cellStyle name="Comma [0] 12375" xfId="28809" hidden="1" xr:uid="{00000000-0005-0000-0000-0000AA700000}"/>
    <cellStyle name="Comma [0] 12376" xfId="28805" hidden="1" xr:uid="{00000000-0005-0000-0000-0000A6700000}"/>
    <cellStyle name="Comma [0] 12377" xfId="28876" hidden="1" xr:uid="{00000000-0005-0000-0000-0000ED700000}"/>
    <cellStyle name="Comma [0] 12378" xfId="28449" hidden="1" xr:uid="{00000000-0005-0000-0000-0000426F0000}"/>
    <cellStyle name="Comma [0] 12379" xfId="28537" hidden="1" xr:uid="{00000000-0005-0000-0000-00009A6F0000}"/>
    <cellStyle name="Comma [0] 1238" xfId="4580" hidden="1" xr:uid="{00000000-0005-0000-0000-000005120000}"/>
    <cellStyle name="Comma [0] 12380" xfId="28884" hidden="1" xr:uid="{00000000-0005-0000-0000-0000F5700000}"/>
    <cellStyle name="Comma [0] 12381" xfId="28886" hidden="1" xr:uid="{00000000-0005-0000-0000-0000F7700000}"/>
    <cellStyle name="Comma [0] 12382" xfId="28835" hidden="1" xr:uid="{00000000-0005-0000-0000-0000C4700000}"/>
    <cellStyle name="Comma [0] 12383" xfId="28811" hidden="1" xr:uid="{00000000-0005-0000-0000-0000AC700000}"/>
    <cellStyle name="Comma [0] 12384" xfId="28846" hidden="1" xr:uid="{00000000-0005-0000-0000-0000CF700000}"/>
    <cellStyle name="Comma [0] 12385" xfId="28778" hidden="1" xr:uid="{00000000-0005-0000-0000-00008B700000}"/>
    <cellStyle name="Comma [0] 12386" xfId="28848" hidden="1" xr:uid="{00000000-0005-0000-0000-0000D1700000}"/>
    <cellStyle name="Comma [0] 12387" xfId="28893" hidden="1" xr:uid="{00000000-0005-0000-0000-0000FE700000}"/>
    <cellStyle name="Comma [0] 12388" xfId="28836" hidden="1" xr:uid="{00000000-0005-0000-0000-0000C5700000}"/>
    <cellStyle name="Comma [0] 12389" xfId="28793" hidden="1" xr:uid="{00000000-0005-0000-0000-00009A700000}"/>
    <cellStyle name="Comma [0] 1239" xfId="4562" hidden="1" xr:uid="{00000000-0005-0000-0000-0000F3110000}"/>
    <cellStyle name="Comma [0] 12390" xfId="28899" hidden="1" xr:uid="{00000000-0005-0000-0000-000004710000}"/>
    <cellStyle name="Comma [0] 12391" xfId="28901" hidden="1" xr:uid="{00000000-0005-0000-0000-000006710000}"/>
    <cellStyle name="Comma [0] 12392" xfId="28854" hidden="1" xr:uid="{00000000-0005-0000-0000-0000D7700000}"/>
    <cellStyle name="Comma [0] 12393" xfId="28860" hidden="1" xr:uid="{00000000-0005-0000-0000-0000DD700000}"/>
    <cellStyle name="Comma [0] 12394" xfId="28486" hidden="1" xr:uid="{00000000-0005-0000-0000-0000676F0000}"/>
    <cellStyle name="Comma [0] 12395" xfId="28810" hidden="1" xr:uid="{00000000-0005-0000-0000-0000AB700000}"/>
    <cellStyle name="Comma [0] 12396" xfId="28818" hidden="1" xr:uid="{00000000-0005-0000-0000-0000B3700000}"/>
    <cellStyle name="Comma [0] 12397" xfId="28907" hidden="1" xr:uid="{00000000-0005-0000-0000-00000C710000}"/>
    <cellStyle name="Comma [0] 12398" xfId="28821" hidden="1" xr:uid="{00000000-0005-0000-0000-0000B6700000}"/>
    <cellStyle name="Comma [0] 12399" xfId="28781" hidden="1" xr:uid="{00000000-0005-0000-0000-00008E700000}"/>
    <cellStyle name="Comma [0] 124" xfId="2349" hidden="1" xr:uid="{00000000-0005-0000-0000-00004E090000}"/>
    <cellStyle name="Comma [0] 1240" xfId="4572" hidden="1" xr:uid="{00000000-0005-0000-0000-0000FD110000}"/>
    <cellStyle name="Comma [0] 12400" xfId="28912" hidden="1" xr:uid="{00000000-0005-0000-0000-000011710000}"/>
    <cellStyle name="Comma [0] 12401" xfId="28914" hidden="1" xr:uid="{00000000-0005-0000-0000-000013710000}"/>
    <cellStyle name="Comma [0] 12402" xfId="28873" hidden="1" xr:uid="{00000000-0005-0000-0000-0000EA700000}"/>
    <cellStyle name="Comma [0] 12403" xfId="28879" hidden="1" xr:uid="{00000000-0005-0000-0000-0000F0700000}"/>
    <cellStyle name="Comma [0] 12404" xfId="28780" hidden="1" xr:uid="{00000000-0005-0000-0000-00008D700000}"/>
    <cellStyle name="Comma [0] 12405" xfId="28861" hidden="1" xr:uid="{00000000-0005-0000-0000-0000DE700000}"/>
    <cellStyle name="Comma [0] 12406" xfId="28840" hidden="1" xr:uid="{00000000-0005-0000-0000-0000C9700000}"/>
    <cellStyle name="Comma [0] 12407" xfId="28918" hidden="1" xr:uid="{00000000-0005-0000-0000-000017710000}"/>
    <cellStyle name="Comma [0] 12408" xfId="28859" hidden="1" xr:uid="{00000000-0005-0000-0000-0000DC700000}"/>
    <cellStyle name="Comma [0] 12409" xfId="28797" hidden="1" xr:uid="{00000000-0005-0000-0000-00009E700000}"/>
    <cellStyle name="Comma [0] 1241" xfId="4592" hidden="1" xr:uid="{00000000-0005-0000-0000-000011120000}"/>
    <cellStyle name="Comma [0] 12410" xfId="28925" hidden="1" xr:uid="{00000000-0005-0000-0000-00001E710000}"/>
    <cellStyle name="Comma [0] 12411" xfId="28927" hidden="1" xr:uid="{00000000-0005-0000-0000-000020710000}"/>
    <cellStyle name="Comma [0] 12412" xfId="28891" hidden="1" xr:uid="{00000000-0005-0000-0000-0000FC700000}"/>
    <cellStyle name="Comma [0] 12413" xfId="28896" hidden="1" xr:uid="{00000000-0005-0000-0000-000001710000}"/>
    <cellStyle name="Comma [0] 12414" xfId="28460" hidden="1" xr:uid="{00000000-0005-0000-0000-00004D6F0000}"/>
    <cellStyle name="Comma [0] 12415" xfId="28880" hidden="1" xr:uid="{00000000-0005-0000-0000-0000F1700000}"/>
    <cellStyle name="Comma [0] 12416" xfId="28785" hidden="1" xr:uid="{00000000-0005-0000-0000-000092700000}"/>
    <cellStyle name="Comma [0] 12417" xfId="28931" hidden="1" xr:uid="{00000000-0005-0000-0000-000024710000}"/>
    <cellStyle name="Comma [0] 12418" xfId="28878" hidden="1" xr:uid="{00000000-0005-0000-0000-0000EF700000}"/>
    <cellStyle name="Comma [0] 12419" xfId="28817" hidden="1" xr:uid="{00000000-0005-0000-0000-0000B2700000}"/>
    <cellStyle name="Comma [0] 1242" xfId="4594" hidden="1" xr:uid="{00000000-0005-0000-0000-000013120000}"/>
    <cellStyle name="Comma [0] 12420" xfId="28935" hidden="1" xr:uid="{00000000-0005-0000-0000-000028710000}"/>
    <cellStyle name="Comma [0] 12421" xfId="28937" hidden="1" xr:uid="{00000000-0005-0000-0000-00002A710000}"/>
    <cellStyle name="Comma [0] 12422" xfId="28905" hidden="1" xr:uid="{00000000-0005-0000-0000-00000A710000}"/>
    <cellStyle name="Comma [0] 12423" xfId="28909" hidden="1" xr:uid="{00000000-0005-0000-0000-00000E710000}"/>
    <cellStyle name="Comma [0] 12424" xfId="28799" hidden="1" xr:uid="{00000000-0005-0000-0000-0000A0700000}"/>
    <cellStyle name="Comma [0] 12425" xfId="28897" hidden="1" xr:uid="{00000000-0005-0000-0000-000002710000}"/>
    <cellStyle name="Comma [0] 12426" xfId="28789" hidden="1" xr:uid="{00000000-0005-0000-0000-000096700000}"/>
    <cellStyle name="Comma [0] 12427" xfId="28941" hidden="1" xr:uid="{00000000-0005-0000-0000-00002E710000}"/>
    <cellStyle name="Comma [0] 12428" xfId="28895" hidden="1" xr:uid="{00000000-0005-0000-0000-000000710000}"/>
    <cellStyle name="Comma [0] 12429" xfId="28864" hidden="1" xr:uid="{00000000-0005-0000-0000-0000E1700000}"/>
    <cellStyle name="Comma [0] 1243" xfId="4545" hidden="1" xr:uid="{00000000-0005-0000-0000-0000E2110000}"/>
    <cellStyle name="Comma [0] 12430" xfId="28945" hidden="1" xr:uid="{00000000-0005-0000-0000-000032710000}"/>
    <cellStyle name="Comma [0] 12431" xfId="28947" hidden="1" xr:uid="{00000000-0005-0000-0000-000034710000}"/>
    <cellStyle name="Comma [0] 12432" xfId="28933" hidden="1" xr:uid="{00000000-0005-0000-0000-000026710000}"/>
    <cellStyle name="Comma [0] 12433" xfId="28920" hidden="1" xr:uid="{00000000-0005-0000-0000-000019710000}"/>
    <cellStyle name="Comma [0] 12434" xfId="28944" hidden="1" xr:uid="{00000000-0005-0000-0000-000031710000}"/>
    <cellStyle name="Comma [0] 12435" xfId="28910" hidden="1" xr:uid="{00000000-0005-0000-0000-00000F710000}"/>
    <cellStyle name="Comma [0] 12436" xfId="28882" hidden="1" xr:uid="{00000000-0005-0000-0000-0000F3700000}"/>
    <cellStyle name="Comma [0] 12437" xfId="28949" hidden="1" xr:uid="{00000000-0005-0000-0000-000036710000}"/>
    <cellStyle name="Comma [0] 12438" xfId="28906" hidden="1" xr:uid="{00000000-0005-0000-0000-00000B710000}"/>
    <cellStyle name="Comma [0] 12439" xfId="28940" hidden="1" xr:uid="{00000000-0005-0000-0000-00002D710000}"/>
    <cellStyle name="Comma [0] 1244" xfId="4239" hidden="1" xr:uid="{00000000-0005-0000-0000-0000B0100000}"/>
    <cellStyle name="Comma [0] 12440" xfId="28953" hidden="1" xr:uid="{00000000-0005-0000-0000-00003A710000}"/>
    <cellStyle name="Comma [0] 12441" xfId="28955" hidden="1" xr:uid="{00000000-0005-0000-0000-00003C710000}"/>
    <cellStyle name="Comma [0] 12442" xfId="28823" hidden="1" xr:uid="{00000000-0005-0000-0000-0000B8700000}"/>
    <cellStyle name="Comma [0] 12443" xfId="28943" hidden="1" xr:uid="{00000000-0005-0000-0000-000030710000}"/>
    <cellStyle name="Comma [0] 12444" xfId="28883" hidden="1" xr:uid="{00000000-0005-0000-0000-0000F4700000}"/>
    <cellStyle name="Comma [0] 12445" xfId="28917" hidden="1" xr:uid="{00000000-0005-0000-0000-000016710000}"/>
    <cellStyle name="Comma [0] 12446" xfId="28930" hidden="1" xr:uid="{00000000-0005-0000-0000-000023710000}"/>
    <cellStyle name="Comma [0] 12447" xfId="28958" hidden="1" xr:uid="{00000000-0005-0000-0000-00003F710000}"/>
    <cellStyle name="Comma [0] 12448" xfId="28921" hidden="1" xr:uid="{00000000-0005-0000-0000-00001A710000}"/>
    <cellStyle name="Comma [0] 12449" xfId="28881" hidden="1" xr:uid="{00000000-0005-0000-0000-0000F2700000}"/>
    <cellStyle name="Comma [0] 1245" xfId="4548" hidden="1" xr:uid="{00000000-0005-0000-0000-0000E5110000}"/>
    <cellStyle name="Comma [0] 12450" xfId="28960" hidden="1" xr:uid="{00000000-0005-0000-0000-000041710000}"/>
    <cellStyle name="Comma [0] 12451" xfId="28962" hidden="1" xr:uid="{00000000-0005-0000-0000-000043710000}"/>
    <cellStyle name="Comma [0] 12452" xfId="28474" hidden="1" xr:uid="{00000000-0005-0000-0000-00005B6F0000}"/>
    <cellStyle name="Comma [0] 12453" xfId="28471" hidden="1" xr:uid="{00000000-0005-0000-0000-0000586F0000}"/>
    <cellStyle name="Comma [0] 12454" xfId="28968" hidden="1" xr:uid="{00000000-0005-0000-0000-000049710000}"/>
    <cellStyle name="Comma [0] 12455" xfId="28974" hidden="1" xr:uid="{00000000-0005-0000-0000-00004F710000}"/>
    <cellStyle name="Comma [0] 12456" xfId="28976" hidden="1" xr:uid="{00000000-0005-0000-0000-000051710000}"/>
    <cellStyle name="Comma [0] 12457" xfId="28967" hidden="1" xr:uid="{00000000-0005-0000-0000-000048710000}"/>
    <cellStyle name="Comma [0] 12458" xfId="28972" hidden="1" xr:uid="{00000000-0005-0000-0000-00004D710000}"/>
    <cellStyle name="Comma [0] 12459" xfId="28978" hidden="1" xr:uid="{00000000-0005-0000-0000-000053710000}"/>
    <cellStyle name="Comma [0] 1246" xfId="4273" hidden="1" xr:uid="{00000000-0005-0000-0000-0000D2100000}"/>
    <cellStyle name="Comma [0] 12460" xfId="28980" hidden="1" xr:uid="{00000000-0005-0000-0000-000055710000}"/>
    <cellStyle name="Comma [0] 12461" xfId="28497" hidden="1" xr:uid="{00000000-0005-0000-0000-0000726F0000}"/>
    <cellStyle name="Comma [0] 12462" xfId="28499" hidden="1" xr:uid="{00000000-0005-0000-0000-0000746F0000}"/>
    <cellStyle name="Comma [0] 12463" xfId="28991" hidden="1" xr:uid="{00000000-0005-0000-0000-000060710000}"/>
    <cellStyle name="Comma [0] 12464" xfId="29000" hidden="1" xr:uid="{00000000-0005-0000-0000-000069710000}"/>
    <cellStyle name="Comma [0] 12465" xfId="29011" hidden="1" xr:uid="{00000000-0005-0000-0000-000074710000}"/>
    <cellStyle name="Comma [0] 12466" xfId="29017" hidden="1" xr:uid="{00000000-0005-0000-0000-00007A710000}"/>
    <cellStyle name="Comma [0] 12467" xfId="28999" hidden="1" xr:uid="{00000000-0005-0000-0000-000068710000}"/>
    <cellStyle name="Comma [0] 12468" xfId="29009" hidden="1" xr:uid="{00000000-0005-0000-0000-000072710000}"/>
    <cellStyle name="Comma [0] 12469" xfId="29029" hidden="1" xr:uid="{00000000-0005-0000-0000-000086710000}"/>
    <cellStyle name="Comma [0] 1247" xfId="4272" hidden="1" xr:uid="{00000000-0005-0000-0000-0000D1100000}"/>
    <cellStyle name="Comma [0] 12470" xfId="29031" hidden="1" xr:uid="{00000000-0005-0000-0000-000088710000}"/>
    <cellStyle name="Comma [0] 12471" xfId="28982" hidden="1" xr:uid="{00000000-0005-0000-0000-000057710000}"/>
    <cellStyle name="Comma [0] 12472" xfId="28479" hidden="1" xr:uid="{00000000-0005-0000-0000-0000606F0000}"/>
    <cellStyle name="Comma [0] 12473" xfId="28985" hidden="1" xr:uid="{00000000-0005-0000-0000-00005A710000}"/>
    <cellStyle name="Comma [0] 12474" xfId="28484" hidden="1" xr:uid="{00000000-0005-0000-0000-0000656F0000}"/>
    <cellStyle name="Comma [0] 12475" xfId="28468" hidden="1" xr:uid="{00000000-0005-0000-0000-0000556F0000}"/>
    <cellStyle name="Comma [0] 12476" xfId="29036" hidden="1" xr:uid="{00000000-0005-0000-0000-00008D710000}"/>
    <cellStyle name="Comma [0] 12477" xfId="28477" hidden="1" xr:uid="{00000000-0005-0000-0000-00005E6F0000}"/>
    <cellStyle name="Comma [0] 12478" xfId="28498" hidden="1" xr:uid="{00000000-0005-0000-0000-0000736F0000}"/>
    <cellStyle name="Comma [0] 12479" xfId="29048" hidden="1" xr:uid="{00000000-0005-0000-0000-000099710000}"/>
    <cellStyle name="Comma [0] 1248" xfId="4599" hidden="1" xr:uid="{00000000-0005-0000-0000-000018120000}"/>
    <cellStyle name="Comma [0] 12480" xfId="29050" hidden="1" xr:uid="{00000000-0005-0000-0000-00009B710000}"/>
    <cellStyle name="Comma [0] 12481" xfId="29039" hidden="1" xr:uid="{00000000-0005-0000-0000-000090710000}"/>
    <cellStyle name="Comma [0] 12482" xfId="29047" hidden="1" xr:uid="{00000000-0005-0000-0000-000098710000}"/>
    <cellStyle name="Comma [0] 12483" xfId="28481" hidden="1" xr:uid="{00000000-0005-0000-0000-0000626F0000}"/>
    <cellStyle name="Comma [0] 12484" xfId="29033" hidden="1" xr:uid="{00000000-0005-0000-0000-00008A710000}"/>
    <cellStyle name="Comma [0] 12485" xfId="29066" hidden="1" xr:uid="{00000000-0005-0000-0000-0000AB710000}"/>
    <cellStyle name="Comma [0] 12486" xfId="29074" hidden="1" xr:uid="{00000000-0005-0000-0000-0000B3710000}"/>
    <cellStyle name="Comma [0] 12487" xfId="28983" hidden="1" xr:uid="{00000000-0005-0000-0000-000058710000}"/>
    <cellStyle name="Comma [0] 12488" xfId="29062" hidden="1" xr:uid="{00000000-0005-0000-0000-0000A7710000}"/>
    <cellStyle name="Comma [0] 12489" xfId="29083" hidden="1" xr:uid="{00000000-0005-0000-0000-0000BC710000}"/>
    <cellStyle name="Comma [0] 1249" xfId="4241" hidden="1" xr:uid="{00000000-0005-0000-0000-0000B2100000}"/>
    <cellStyle name="Comma [0] 12490" xfId="29085" hidden="1" xr:uid="{00000000-0005-0000-0000-0000BE710000}"/>
    <cellStyle name="Comma [0] 12491" xfId="29044" hidden="1" xr:uid="{00000000-0005-0000-0000-000095710000}"/>
    <cellStyle name="Comma [0] 12492" xfId="28989" hidden="1" xr:uid="{00000000-0005-0000-0000-00005E710000}"/>
    <cellStyle name="Comma [0] 12493" xfId="29042" hidden="1" xr:uid="{00000000-0005-0000-0000-000093710000}"/>
    <cellStyle name="Comma [0] 12494" xfId="29026" hidden="1" xr:uid="{00000000-0005-0000-0000-000083710000}"/>
    <cellStyle name="Comma [0] 12495" xfId="29022" hidden="1" xr:uid="{00000000-0005-0000-0000-00007F710000}"/>
    <cellStyle name="Comma [0] 12496" xfId="29093" hidden="1" xr:uid="{00000000-0005-0000-0000-0000C6710000}"/>
    <cellStyle name="Comma [0] 12497" xfId="28965" hidden="1" xr:uid="{00000000-0005-0000-0000-000046710000}"/>
    <cellStyle name="Comma [0] 12498" xfId="28447" hidden="1" xr:uid="{00000000-0005-0000-0000-0000406F0000}"/>
    <cellStyle name="Comma [0] 12499" xfId="29101" hidden="1" xr:uid="{00000000-0005-0000-0000-0000CE710000}"/>
    <cellStyle name="Comma [0] 125" xfId="2241" hidden="1" xr:uid="{00000000-0005-0000-0000-0000E2080000}"/>
    <cellStyle name="Comma [0] 1250" xfId="4275" hidden="1" xr:uid="{00000000-0005-0000-0000-0000D4100000}"/>
    <cellStyle name="Comma [0] 12500" xfId="29103" hidden="1" xr:uid="{00000000-0005-0000-0000-0000D0710000}"/>
    <cellStyle name="Comma [0] 12501" xfId="29052" hidden="1" xr:uid="{00000000-0005-0000-0000-00009D710000}"/>
    <cellStyle name="Comma [0] 12502" xfId="29028" hidden="1" xr:uid="{00000000-0005-0000-0000-000085710000}"/>
    <cellStyle name="Comma [0] 12503" xfId="29063" hidden="1" xr:uid="{00000000-0005-0000-0000-0000A8710000}"/>
    <cellStyle name="Comma [0] 12504" xfId="28995" hidden="1" xr:uid="{00000000-0005-0000-0000-000064710000}"/>
    <cellStyle name="Comma [0] 12505" xfId="29065" hidden="1" xr:uid="{00000000-0005-0000-0000-0000AA710000}"/>
    <cellStyle name="Comma [0] 12506" xfId="29110" hidden="1" xr:uid="{00000000-0005-0000-0000-0000D7710000}"/>
    <cellStyle name="Comma [0] 12507" xfId="29053" hidden="1" xr:uid="{00000000-0005-0000-0000-00009E710000}"/>
    <cellStyle name="Comma [0] 12508" xfId="29010" hidden="1" xr:uid="{00000000-0005-0000-0000-000073710000}"/>
    <cellStyle name="Comma [0] 12509" xfId="29116" hidden="1" xr:uid="{00000000-0005-0000-0000-0000DD710000}"/>
    <cellStyle name="Comma [0] 1251" xfId="4611" hidden="1" xr:uid="{00000000-0005-0000-0000-000024120000}"/>
    <cellStyle name="Comma [0] 12510" xfId="29118" hidden="1" xr:uid="{00000000-0005-0000-0000-0000DF710000}"/>
    <cellStyle name="Comma [0] 12511" xfId="29071" hidden="1" xr:uid="{00000000-0005-0000-0000-0000B0710000}"/>
    <cellStyle name="Comma [0] 12512" xfId="29077" hidden="1" xr:uid="{00000000-0005-0000-0000-0000B6710000}"/>
    <cellStyle name="Comma [0] 12513" xfId="28964" hidden="1" xr:uid="{00000000-0005-0000-0000-000045710000}"/>
    <cellStyle name="Comma [0] 12514" xfId="29027" hidden="1" xr:uid="{00000000-0005-0000-0000-000084710000}"/>
    <cellStyle name="Comma [0] 12515" xfId="29035" hidden="1" xr:uid="{00000000-0005-0000-0000-00008C710000}"/>
    <cellStyle name="Comma [0] 12516" xfId="29124" hidden="1" xr:uid="{00000000-0005-0000-0000-0000E5710000}"/>
    <cellStyle name="Comma [0] 12517" xfId="29038" hidden="1" xr:uid="{00000000-0005-0000-0000-00008F710000}"/>
    <cellStyle name="Comma [0] 12518" xfId="28998" hidden="1" xr:uid="{00000000-0005-0000-0000-000067710000}"/>
    <cellStyle name="Comma [0] 12519" xfId="29129" hidden="1" xr:uid="{00000000-0005-0000-0000-0000EA710000}"/>
    <cellStyle name="Comma [0] 1252" xfId="4613" hidden="1" xr:uid="{00000000-0005-0000-0000-000026120000}"/>
    <cellStyle name="Comma [0] 12520" xfId="29131" hidden="1" xr:uid="{00000000-0005-0000-0000-0000EC710000}"/>
    <cellStyle name="Comma [0] 12521" xfId="29090" hidden="1" xr:uid="{00000000-0005-0000-0000-0000C3710000}"/>
    <cellStyle name="Comma [0] 12522" xfId="29096" hidden="1" xr:uid="{00000000-0005-0000-0000-0000C9710000}"/>
    <cellStyle name="Comma [0] 12523" xfId="28997" hidden="1" xr:uid="{00000000-0005-0000-0000-000066710000}"/>
    <cellStyle name="Comma [0] 12524" xfId="29078" hidden="1" xr:uid="{00000000-0005-0000-0000-0000B7710000}"/>
    <cellStyle name="Comma [0] 12525" xfId="29057" hidden="1" xr:uid="{00000000-0005-0000-0000-0000A2710000}"/>
    <cellStyle name="Comma [0] 12526" xfId="29135" hidden="1" xr:uid="{00000000-0005-0000-0000-0000F0710000}"/>
    <cellStyle name="Comma [0] 12527" xfId="29076" hidden="1" xr:uid="{00000000-0005-0000-0000-0000B5710000}"/>
    <cellStyle name="Comma [0] 12528" xfId="29014" hidden="1" xr:uid="{00000000-0005-0000-0000-000077710000}"/>
    <cellStyle name="Comma [0] 12529" xfId="29142" hidden="1" xr:uid="{00000000-0005-0000-0000-0000F7710000}"/>
    <cellStyle name="Comma [0] 1253" xfId="4602" hidden="1" xr:uid="{00000000-0005-0000-0000-00001B120000}"/>
    <cellStyle name="Comma [0] 12530" xfId="29144" hidden="1" xr:uid="{00000000-0005-0000-0000-0000F9710000}"/>
    <cellStyle name="Comma [0] 12531" xfId="29108" hidden="1" xr:uid="{00000000-0005-0000-0000-0000D5710000}"/>
    <cellStyle name="Comma [0] 12532" xfId="29113" hidden="1" xr:uid="{00000000-0005-0000-0000-0000DA710000}"/>
    <cellStyle name="Comma [0] 12533" xfId="28478" hidden="1" xr:uid="{00000000-0005-0000-0000-00005F6F0000}"/>
    <cellStyle name="Comma [0] 12534" xfId="29097" hidden="1" xr:uid="{00000000-0005-0000-0000-0000CA710000}"/>
    <cellStyle name="Comma [0] 12535" xfId="29002" hidden="1" xr:uid="{00000000-0005-0000-0000-00006B710000}"/>
    <cellStyle name="Comma [0] 12536" xfId="29148" hidden="1" xr:uid="{00000000-0005-0000-0000-0000FD710000}"/>
    <cellStyle name="Comma [0] 12537" xfId="29095" hidden="1" xr:uid="{00000000-0005-0000-0000-0000C8710000}"/>
    <cellStyle name="Comma [0] 12538" xfId="29034" hidden="1" xr:uid="{00000000-0005-0000-0000-00008B710000}"/>
    <cellStyle name="Comma [0] 12539" xfId="29152" hidden="1" xr:uid="{00000000-0005-0000-0000-000001720000}"/>
    <cellStyle name="Comma [0] 1254" xfId="4610" hidden="1" xr:uid="{00000000-0005-0000-0000-000023120000}"/>
    <cellStyle name="Comma [0] 12540" xfId="29154" hidden="1" xr:uid="{00000000-0005-0000-0000-000003720000}"/>
    <cellStyle name="Comma [0] 12541" xfId="29122" hidden="1" xr:uid="{00000000-0005-0000-0000-0000E3710000}"/>
    <cellStyle name="Comma [0] 12542" xfId="29126" hidden="1" xr:uid="{00000000-0005-0000-0000-0000E7710000}"/>
    <cellStyle name="Comma [0] 12543" xfId="29016" hidden="1" xr:uid="{00000000-0005-0000-0000-000079710000}"/>
    <cellStyle name="Comma [0] 12544" xfId="29114" hidden="1" xr:uid="{00000000-0005-0000-0000-0000DB710000}"/>
    <cellStyle name="Comma [0] 12545" xfId="29006" hidden="1" xr:uid="{00000000-0005-0000-0000-00006F710000}"/>
    <cellStyle name="Comma [0] 12546" xfId="29158" hidden="1" xr:uid="{00000000-0005-0000-0000-000007720000}"/>
    <cellStyle name="Comma [0] 12547" xfId="29112" hidden="1" xr:uid="{00000000-0005-0000-0000-0000D9710000}"/>
    <cellStyle name="Comma [0] 12548" xfId="29081" hidden="1" xr:uid="{00000000-0005-0000-0000-0000BA710000}"/>
    <cellStyle name="Comma [0] 12549" xfId="29162" hidden="1" xr:uid="{00000000-0005-0000-0000-00000B720000}"/>
    <cellStyle name="Comma [0] 1255" xfId="4237" hidden="1" xr:uid="{00000000-0005-0000-0000-0000AE100000}"/>
    <cellStyle name="Comma [0] 12550" xfId="29164" hidden="1" xr:uid="{00000000-0005-0000-0000-00000D720000}"/>
    <cellStyle name="Comma [0] 12551" xfId="29150" hidden="1" xr:uid="{00000000-0005-0000-0000-0000FF710000}"/>
    <cellStyle name="Comma [0] 12552" xfId="29137" hidden="1" xr:uid="{00000000-0005-0000-0000-0000F2710000}"/>
    <cellStyle name="Comma [0] 12553" xfId="29161" hidden="1" xr:uid="{00000000-0005-0000-0000-00000A720000}"/>
    <cellStyle name="Comma [0] 12554" xfId="29127" hidden="1" xr:uid="{00000000-0005-0000-0000-0000E8710000}"/>
    <cellStyle name="Comma [0] 12555" xfId="29099" hidden="1" xr:uid="{00000000-0005-0000-0000-0000CC710000}"/>
    <cellStyle name="Comma [0] 12556" xfId="29166" hidden="1" xr:uid="{00000000-0005-0000-0000-00000F720000}"/>
    <cellStyle name="Comma [0] 12557" xfId="29123" hidden="1" xr:uid="{00000000-0005-0000-0000-0000E4710000}"/>
    <cellStyle name="Comma [0] 12558" xfId="29157" hidden="1" xr:uid="{00000000-0005-0000-0000-000006720000}"/>
    <cellStyle name="Comma [0] 12559" xfId="29170" hidden="1" xr:uid="{00000000-0005-0000-0000-000013720000}"/>
    <cellStyle name="Comma [0] 1256" xfId="4596" hidden="1" xr:uid="{00000000-0005-0000-0000-000015120000}"/>
    <cellStyle name="Comma [0] 12560" xfId="29172" hidden="1" xr:uid="{00000000-0005-0000-0000-000015720000}"/>
    <cellStyle name="Comma [0] 12561" xfId="29040" hidden="1" xr:uid="{00000000-0005-0000-0000-000091710000}"/>
    <cellStyle name="Comma [0] 12562" xfId="29160" hidden="1" xr:uid="{00000000-0005-0000-0000-000009720000}"/>
    <cellStyle name="Comma [0] 12563" xfId="29100" hidden="1" xr:uid="{00000000-0005-0000-0000-0000CD710000}"/>
    <cellStyle name="Comma [0] 12564" xfId="29134" hidden="1" xr:uid="{00000000-0005-0000-0000-0000EF710000}"/>
    <cellStyle name="Comma [0] 12565" xfId="29147" hidden="1" xr:uid="{00000000-0005-0000-0000-0000FC710000}"/>
    <cellStyle name="Comma [0] 12566" xfId="29175" hidden="1" xr:uid="{00000000-0005-0000-0000-000018720000}"/>
    <cellStyle name="Comma [0] 12567" xfId="29138" hidden="1" xr:uid="{00000000-0005-0000-0000-0000F3710000}"/>
    <cellStyle name="Comma [0] 12568" xfId="29098" hidden="1" xr:uid="{00000000-0005-0000-0000-0000CB710000}"/>
    <cellStyle name="Comma [0] 12569" xfId="29177" hidden="1" xr:uid="{00000000-0005-0000-0000-00001A720000}"/>
    <cellStyle name="Comma [0] 1257" xfId="4629" hidden="1" xr:uid="{00000000-0005-0000-0000-000036120000}"/>
    <cellStyle name="Comma [0] 12570" xfId="29179" hidden="1" xr:uid="{00000000-0005-0000-0000-00001C720000}"/>
    <cellStyle name="Comma [0] 12571" xfId="28532" hidden="1" xr:uid="{00000000-0005-0000-0000-0000956F0000}"/>
    <cellStyle name="Comma [0] 12572" xfId="28488" hidden="1" xr:uid="{00000000-0005-0000-0000-0000696F0000}"/>
    <cellStyle name="Comma [0] 12573" xfId="29185" hidden="1" xr:uid="{00000000-0005-0000-0000-000022720000}"/>
    <cellStyle name="Comma [0] 12574" xfId="29191" hidden="1" xr:uid="{00000000-0005-0000-0000-000028720000}"/>
    <cellStyle name="Comma [0] 12575" xfId="29193" hidden="1" xr:uid="{00000000-0005-0000-0000-00002A720000}"/>
    <cellStyle name="Comma [0] 12576" xfId="29184" hidden="1" xr:uid="{00000000-0005-0000-0000-000021720000}"/>
    <cellStyle name="Comma [0] 12577" xfId="29189" hidden="1" xr:uid="{00000000-0005-0000-0000-000026720000}"/>
    <cellStyle name="Comma [0] 12578" xfId="29195" hidden="1" xr:uid="{00000000-0005-0000-0000-00002C720000}"/>
    <cellStyle name="Comma [0] 12579" xfId="29197" hidden="1" xr:uid="{00000000-0005-0000-0000-00002E720000}"/>
    <cellStyle name="Comma [0] 1258" xfId="4637" hidden="1" xr:uid="{00000000-0005-0000-0000-00003E120000}"/>
    <cellStyle name="Comma [0] 12580" xfId="28489" hidden="1" xr:uid="{00000000-0005-0000-0000-00006A6F0000}"/>
    <cellStyle name="Comma [0] 12581" xfId="28467" hidden="1" xr:uid="{00000000-0005-0000-0000-0000546F0000}"/>
    <cellStyle name="Comma [0] 12582" xfId="29208" hidden="1" xr:uid="{00000000-0005-0000-0000-000039720000}"/>
    <cellStyle name="Comma [0] 12583" xfId="29217" hidden="1" xr:uid="{00000000-0005-0000-0000-000042720000}"/>
    <cellStyle name="Comma [0] 12584" xfId="29228" hidden="1" xr:uid="{00000000-0005-0000-0000-00004D720000}"/>
    <cellStyle name="Comma [0] 12585" xfId="29234" hidden="1" xr:uid="{00000000-0005-0000-0000-000053720000}"/>
    <cellStyle name="Comma [0] 12586" xfId="29216" hidden="1" xr:uid="{00000000-0005-0000-0000-000041720000}"/>
    <cellStyle name="Comma [0] 12587" xfId="29226" hidden="1" xr:uid="{00000000-0005-0000-0000-00004B720000}"/>
    <cellStyle name="Comma [0] 12588" xfId="29246" hidden="1" xr:uid="{00000000-0005-0000-0000-00005F720000}"/>
    <cellStyle name="Comma [0] 12589" xfId="29248" hidden="1" xr:uid="{00000000-0005-0000-0000-000061720000}"/>
    <cellStyle name="Comma [0] 1259" xfId="4546" hidden="1" xr:uid="{00000000-0005-0000-0000-0000E3110000}"/>
    <cellStyle name="Comma [0] 12590" xfId="29199" hidden="1" xr:uid="{00000000-0005-0000-0000-000030720000}"/>
    <cellStyle name="Comma [0] 12591" xfId="28455" hidden="1" xr:uid="{00000000-0005-0000-0000-0000486F0000}"/>
    <cellStyle name="Comma [0] 12592" xfId="29202" hidden="1" xr:uid="{00000000-0005-0000-0000-000033720000}"/>
    <cellStyle name="Comma [0] 12593" xfId="28466" hidden="1" xr:uid="{00000000-0005-0000-0000-0000536F0000}"/>
    <cellStyle name="Comma [0] 12594" xfId="28465" hidden="1" xr:uid="{00000000-0005-0000-0000-0000526F0000}"/>
    <cellStyle name="Comma [0] 12595" xfId="29253" hidden="1" xr:uid="{00000000-0005-0000-0000-000066720000}"/>
    <cellStyle name="Comma [0] 12596" xfId="28541" hidden="1" xr:uid="{00000000-0005-0000-0000-00009E6F0000}"/>
    <cellStyle name="Comma [0] 12597" xfId="28742" hidden="1" xr:uid="{00000000-0005-0000-0000-000067700000}"/>
    <cellStyle name="Comma [0] 12598" xfId="29265" hidden="1" xr:uid="{00000000-0005-0000-0000-000072720000}"/>
    <cellStyle name="Comma [0] 12599" xfId="29267" hidden="1" xr:uid="{00000000-0005-0000-0000-000074720000}"/>
    <cellStyle name="Comma [0] 126" xfId="2393" hidden="1" xr:uid="{00000000-0005-0000-0000-00007A090000}"/>
    <cellStyle name="Comma [0] 1260" xfId="4625" hidden="1" xr:uid="{00000000-0005-0000-0000-000032120000}"/>
    <cellStyle name="Comma [0] 12600" xfId="29256" hidden="1" xr:uid="{00000000-0005-0000-0000-000069720000}"/>
    <cellStyle name="Comma [0] 12601" xfId="29264" hidden="1" xr:uid="{00000000-0005-0000-0000-000071720000}"/>
    <cellStyle name="Comma [0] 12602" xfId="28751" hidden="1" xr:uid="{00000000-0005-0000-0000-000070700000}"/>
    <cellStyle name="Comma [0] 12603" xfId="29250" hidden="1" xr:uid="{00000000-0005-0000-0000-000063720000}"/>
    <cellStyle name="Comma [0] 12604" xfId="29283" hidden="1" xr:uid="{00000000-0005-0000-0000-000084720000}"/>
    <cellStyle name="Comma [0] 12605" xfId="29291" hidden="1" xr:uid="{00000000-0005-0000-0000-00008C720000}"/>
    <cellStyle name="Comma [0] 12606" xfId="29200" hidden="1" xr:uid="{00000000-0005-0000-0000-000031720000}"/>
    <cellStyle name="Comma [0] 12607" xfId="29279" hidden="1" xr:uid="{00000000-0005-0000-0000-000080720000}"/>
    <cellStyle name="Comma [0] 12608" xfId="29300" hidden="1" xr:uid="{00000000-0005-0000-0000-000095720000}"/>
    <cellStyle name="Comma [0] 12609" xfId="29302" hidden="1" xr:uid="{00000000-0005-0000-0000-000097720000}"/>
    <cellStyle name="Comma [0] 1261" xfId="4646" hidden="1" xr:uid="{00000000-0005-0000-0000-000047120000}"/>
    <cellStyle name="Comma [0] 12610" xfId="29261" hidden="1" xr:uid="{00000000-0005-0000-0000-00006E720000}"/>
    <cellStyle name="Comma [0] 12611" xfId="29206" hidden="1" xr:uid="{00000000-0005-0000-0000-000037720000}"/>
    <cellStyle name="Comma [0] 12612" xfId="29259" hidden="1" xr:uid="{00000000-0005-0000-0000-00006C720000}"/>
    <cellStyle name="Comma [0] 12613" xfId="29243" hidden="1" xr:uid="{00000000-0005-0000-0000-00005C720000}"/>
    <cellStyle name="Comma [0] 12614" xfId="29239" hidden="1" xr:uid="{00000000-0005-0000-0000-000058720000}"/>
    <cellStyle name="Comma [0] 12615" xfId="29310" hidden="1" xr:uid="{00000000-0005-0000-0000-00009F720000}"/>
    <cellStyle name="Comma [0] 12616" xfId="29182" hidden="1" xr:uid="{00000000-0005-0000-0000-00001F720000}"/>
    <cellStyle name="Comma [0] 12617" xfId="28490" hidden="1" xr:uid="{00000000-0005-0000-0000-00006B6F0000}"/>
    <cellStyle name="Comma [0] 12618" xfId="29318" hidden="1" xr:uid="{00000000-0005-0000-0000-0000A7720000}"/>
    <cellStyle name="Comma [0] 12619" xfId="29320" hidden="1" xr:uid="{00000000-0005-0000-0000-0000A9720000}"/>
    <cellStyle name="Comma [0] 1262" xfId="4648" hidden="1" xr:uid="{00000000-0005-0000-0000-000049120000}"/>
    <cellStyle name="Comma [0] 12620" xfId="29269" hidden="1" xr:uid="{00000000-0005-0000-0000-000076720000}"/>
    <cellStyle name="Comma [0] 12621" xfId="29245" hidden="1" xr:uid="{00000000-0005-0000-0000-00005E720000}"/>
    <cellStyle name="Comma [0] 12622" xfId="29280" hidden="1" xr:uid="{00000000-0005-0000-0000-000081720000}"/>
    <cellStyle name="Comma [0] 12623" xfId="29212" hidden="1" xr:uid="{00000000-0005-0000-0000-00003D720000}"/>
    <cellStyle name="Comma [0] 12624" xfId="29282" hidden="1" xr:uid="{00000000-0005-0000-0000-000083720000}"/>
    <cellStyle name="Comma [0] 12625" xfId="29327" hidden="1" xr:uid="{00000000-0005-0000-0000-0000B0720000}"/>
    <cellStyle name="Comma [0] 12626" xfId="29270" hidden="1" xr:uid="{00000000-0005-0000-0000-000077720000}"/>
    <cellStyle name="Comma [0] 12627" xfId="29227" hidden="1" xr:uid="{00000000-0005-0000-0000-00004C720000}"/>
    <cellStyle name="Comma [0] 12628" xfId="29333" hidden="1" xr:uid="{00000000-0005-0000-0000-0000B6720000}"/>
    <cellStyle name="Comma [0] 12629" xfId="29335" hidden="1" xr:uid="{00000000-0005-0000-0000-0000B8720000}"/>
    <cellStyle name="Comma [0] 1263" xfId="4607" hidden="1" xr:uid="{00000000-0005-0000-0000-000020120000}"/>
    <cellStyle name="Comma [0] 12630" xfId="29288" hidden="1" xr:uid="{00000000-0005-0000-0000-000089720000}"/>
    <cellStyle name="Comma [0] 12631" xfId="29294" hidden="1" xr:uid="{00000000-0005-0000-0000-00008F720000}"/>
    <cellStyle name="Comma [0] 12632" xfId="29181" hidden="1" xr:uid="{00000000-0005-0000-0000-00001E720000}"/>
    <cellStyle name="Comma [0] 12633" xfId="29244" hidden="1" xr:uid="{00000000-0005-0000-0000-00005D720000}"/>
    <cellStyle name="Comma [0] 12634" xfId="29252" hidden="1" xr:uid="{00000000-0005-0000-0000-000065720000}"/>
    <cellStyle name="Comma [0] 12635" xfId="29341" hidden="1" xr:uid="{00000000-0005-0000-0000-0000BE720000}"/>
    <cellStyle name="Comma [0] 12636" xfId="29255" hidden="1" xr:uid="{00000000-0005-0000-0000-000068720000}"/>
    <cellStyle name="Comma [0] 12637" xfId="29215" hidden="1" xr:uid="{00000000-0005-0000-0000-000040720000}"/>
    <cellStyle name="Comma [0] 12638" xfId="29346" hidden="1" xr:uid="{00000000-0005-0000-0000-0000C3720000}"/>
    <cellStyle name="Comma [0] 12639" xfId="29348" hidden="1" xr:uid="{00000000-0005-0000-0000-0000C5720000}"/>
    <cellStyle name="Comma [0] 1264" xfId="4552" hidden="1" xr:uid="{00000000-0005-0000-0000-0000E9110000}"/>
    <cellStyle name="Comma [0] 12640" xfId="29307" hidden="1" xr:uid="{00000000-0005-0000-0000-00009C720000}"/>
    <cellStyle name="Comma [0] 12641" xfId="29313" hidden="1" xr:uid="{00000000-0005-0000-0000-0000A2720000}"/>
    <cellStyle name="Comma [0] 12642" xfId="29214" hidden="1" xr:uid="{00000000-0005-0000-0000-00003F720000}"/>
    <cellStyle name="Comma [0] 12643" xfId="29295" hidden="1" xr:uid="{00000000-0005-0000-0000-000090720000}"/>
    <cellStyle name="Comma [0] 12644" xfId="29274" hidden="1" xr:uid="{00000000-0005-0000-0000-00007B720000}"/>
    <cellStyle name="Comma [0] 12645" xfId="29352" hidden="1" xr:uid="{00000000-0005-0000-0000-0000C9720000}"/>
    <cellStyle name="Comma [0] 12646" xfId="29293" hidden="1" xr:uid="{00000000-0005-0000-0000-00008E720000}"/>
    <cellStyle name="Comma [0] 12647" xfId="29231" hidden="1" xr:uid="{00000000-0005-0000-0000-000050720000}"/>
    <cellStyle name="Comma [0] 12648" xfId="29359" hidden="1" xr:uid="{00000000-0005-0000-0000-0000D0720000}"/>
    <cellStyle name="Comma [0] 12649" xfId="29361" hidden="1" xr:uid="{00000000-0005-0000-0000-0000D2720000}"/>
    <cellStyle name="Comma [0] 1265" xfId="4605" hidden="1" xr:uid="{00000000-0005-0000-0000-00001E120000}"/>
    <cellStyle name="Comma [0] 12650" xfId="29325" hidden="1" xr:uid="{00000000-0005-0000-0000-0000AE720000}"/>
    <cellStyle name="Comma [0] 12651" xfId="29330" hidden="1" xr:uid="{00000000-0005-0000-0000-0000B3720000}"/>
    <cellStyle name="Comma [0] 12652" xfId="28760" hidden="1" xr:uid="{00000000-0005-0000-0000-000079700000}"/>
    <cellStyle name="Comma [0] 12653" xfId="29314" hidden="1" xr:uid="{00000000-0005-0000-0000-0000A3720000}"/>
    <cellStyle name="Comma [0] 12654" xfId="29219" hidden="1" xr:uid="{00000000-0005-0000-0000-000044720000}"/>
    <cellStyle name="Comma [0] 12655" xfId="29365" hidden="1" xr:uid="{00000000-0005-0000-0000-0000D6720000}"/>
    <cellStyle name="Comma [0] 12656" xfId="29312" hidden="1" xr:uid="{00000000-0005-0000-0000-0000A1720000}"/>
    <cellStyle name="Comma [0] 12657" xfId="29251" hidden="1" xr:uid="{00000000-0005-0000-0000-000064720000}"/>
    <cellStyle name="Comma [0] 12658" xfId="29369" hidden="1" xr:uid="{00000000-0005-0000-0000-0000DA720000}"/>
    <cellStyle name="Comma [0] 12659" xfId="29371" hidden="1" xr:uid="{00000000-0005-0000-0000-0000DC720000}"/>
    <cellStyle name="Comma [0] 1266" xfId="4589" hidden="1" xr:uid="{00000000-0005-0000-0000-00000E120000}"/>
    <cellStyle name="Comma [0] 12660" xfId="29339" hidden="1" xr:uid="{00000000-0005-0000-0000-0000BC720000}"/>
    <cellStyle name="Comma [0] 12661" xfId="29343" hidden="1" xr:uid="{00000000-0005-0000-0000-0000C0720000}"/>
    <cellStyle name="Comma [0] 12662" xfId="29233" hidden="1" xr:uid="{00000000-0005-0000-0000-000052720000}"/>
    <cellStyle name="Comma [0] 12663" xfId="29331" hidden="1" xr:uid="{00000000-0005-0000-0000-0000B4720000}"/>
    <cellStyle name="Comma [0] 12664" xfId="29223" hidden="1" xr:uid="{00000000-0005-0000-0000-000048720000}"/>
    <cellStyle name="Comma [0] 12665" xfId="29375" hidden="1" xr:uid="{00000000-0005-0000-0000-0000E0720000}"/>
    <cellStyle name="Comma [0] 12666" xfId="29329" hidden="1" xr:uid="{00000000-0005-0000-0000-0000B2720000}"/>
    <cellStyle name="Comma [0] 12667" xfId="29298" hidden="1" xr:uid="{00000000-0005-0000-0000-000093720000}"/>
    <cellStyle name="Comma [0] 12668" xfId="29379" hidden="1" xr:uid="{00000000-0005-0000-0000-0000E4720000}"/>
    <cellStyle name="Comma [0] 12669" xfId="29381" hidden="1" xr:uid="{00000000-0005-0000-0000-0000E6720000}"/>
    <cellStyle name="Comma [0] 1267" xfId="4585" hidden="1" xr:uid="{00000000-0005-0000-0000-00000A120000}"/>
    <cellStyle name="Comma [0] 12670" xfId="29367" hidden="1" xr:uid="{00000000-0005-0000-0000-0000D8720000}"/>
    <cellStyle name="Comma [0] 12671" xfId="29354" hidden="1" xr:uid="{00000000-0005-0000-0000-0000CB720000}"/>
    <cellStyle name="Comma [0] 12672" xfId="29378" hidden="1" xr:uid="{00000000-0005-0000-0000-0000E3720000}"/>
    <cellStyle name="Comma [0] 12673" xfId="29344" hidden="1" xr:uid="{00000000-0005-0000-0000-0000C1720000}"/>
    <cellStyle name="Comma [0] 12674" xfId="29316" hidden="1" xr:uid="{00000000-0005-0000-0000-0000A5720000}"/>
    <cellStyle name="Comma [0] 12675" xfId="29383" hidden="1" xr:uid="{00000000-0005-0000-0000-0000E8720000}"/>
    <cellStyle name="Comma [0] 12676" xfId="29340" hidden="1" xr:uid="{00000000-0005-0000-0000-0000BD720000}"/>
    <cellStyle name="Comma [0] 12677" xfId="29374" hidden="1" xr:uid="{00000000-0005-0000-0000-0000DF720000}"/>
    <cellStyle name="Comma [0] 12678" xfId="29387" hidden="1" xr:uid="{00000000-0005-0000-0000-0000EC720000}"/>
    <cellStyle name="Comma [0] 12679" xfId="29389" hidden="1" xr:uid="{00000000-0005-0000-0000-0000EE720000}"/>
    <cellStyle name="Comma [0] 1268" xfId="4656" hidden="1" xr:uid="{00000000-0005-0000-0000-000051120000}"/>
    <cellStyle name="Comma [0] 12680" xfId="29257" hidden="1" xr:uid="{00000000-0005-0000-0000-00006A720000}"/>
    <cellStyle name="Comma [0] 12681" xfId="29377" hidden="1" xr:uid="{00000000-0005-0000-0000-0000E2720000}"/>
    <cellStyle name="Comma [0] 12682" xfId="29317" hidden="1" xr:uid="{00000000-0005-0000-0000-0000A6720000}"/>
    <cellStyle name="Comma [0] 12683" xfId="29351" hidden="1" xr:uid="{00000000-0005-0000-0000-0000C8720000}"/>
    <cellStyle name="Comma [0] 12684" xfId="29364" hidden="1" xr:uid="{00000000-0005-0000-0000-0000D5720000}"/>
    <cellStyle name="Comma [0] 12685" xfId="29392" hidden="1" xr:uid="{00000000-0005-0000-0000-0000F1720000}"/>
    <cellStyle name="Comma [0] 12686" xfId="29355" hidden="1" xr:uid="{00000000-0005-0000-0000-0000CC720000}"/>
    <cellStyle name="Comma [0] 12687" xfId="29315" hidden="1" xr:uid="{00000000-0005-0000-0000-0000A4720000}"/>
    <cellStyle name="Comma [0] 12688" xfId="29394" hidden="1" xr:uid="{00000000-0005-0000-0000-0000F3720000}"/>
    <cellStyle name="Comma [0] 12689" xfId="29396" hidden="1" xr:uid="{00000000-0005-0000-0000-0000F5720000}"/>
    <cellStyle name="Comma [0] 1269" xfId="4229" hidden="1" xr:uid="{00000000-0005-0000-0000-0000A6100000}"/>
    <cellStyle name="Comma [0] 12690" xfId="14714" hidden="1" xr:uid="{00000000-0005-0000-0000-00009B390000}"/>
    <cellStyle name="Comma [0] 12691" xfId="29398" hidden="1" xr:uid="{00000000-0005-0000-0000-0000F7720000}"/>
    <cellStyle name="Comma [0] 12692" xfId="29400" hidden="1" xr:uid="{00000000-0005-0000-0000-0000F9720000}"/>
    <cellStyle name="Comma [0] 12693" xfId="29402" hidden="1" xr:uid="{00000000-0005-0000-0000-0000FB720000}"/>
    <cellStyle name="Comma [0] 12694" xfId="29404" hidden="1" xr:uid="{00000000-0005-0000-0000-0000FD720000}"/>
    <cellStyle name="Comma [0] 12695" xfId="29406" hidden="1" xr:uid="{00000000-0005-0000-0000-0000FF720000}"/>
    <cellStyle name="Comma [0] 127" xfId="2347" hidden="1" xr:uid="{00000000-0005-0000-0000-00004C090000}"/>
    <cellStyle name="Comma [0] 1270" xfId="4317" hidden="1" xr:uid="{00000000-0005-0000-0000-0000FE100000}"/>
    <cellStyle name="Comma [0] 1271" xfId="4664" hidden="1" xr:uid="{00000000-0005-0000-0000-000059120000}"/>
    <cellStyle name="Comma [0] 1272" xfId="4666" hidden="1" xr:uid="{00000000-0005-0000-0000-00005B120000}"/>
    <cellStyle name="Comma [0] 1273" xfId="4615" hidden="1" xr:uid="{00000000-0005-0000-0000-000028120000}"/>
    <cellStyle name="Comma [0] 1274" xfId="4591" hidden="1" xr:uid="{00000000-0005-0000-0000-000010120000}"/>
    <cellStyle name="Comma [0] 1275" xfId="4626" hidden="1" xr:uid="{00000000-0005-0000-0000-000033120000}"/>
    <cellStyle name="Comma [0] 1276" xfId="4558" hidden="1" xr:uid="{00000000-0005-0000-0000-0000EF110000}"/>
    <cellStyle name="Comma [0] 1277" xfId="4628" hidden="1" xr:uid="{00000000-0005-0000-0000-000035120000}"/>
    <cellStyle name="Comma [0] 1278" xfId="4673" hidden="1" xr:uid="{00000000-0005-0000-0000-000062120000}"/>
    <cellStyle name="Comma [0] 1279" xfId="4616" hidden="1" xr:uid="{00000000-0005-0000-0000-000029120000}"/>
    <cellStyle name="Comma [0] 128" xfId="2316" hidden="1" xr:uid="{00000000-0005-0000-0000-00002D090000}"/>
    <cellStyle name="Comma [0] 1280" xfId="4573" hidden="1" xr:uid="{00000000-0005-0000-0000-0000FE110000}"/>
    <cellStyle name="Comma [0] 1281" xfId="4679" hidden="1" xr:uid="{00000000-0005-0000-0000-000068120000}"/>
    <cellStyle name="Comma [0] 1282" xfId="4681" hidden="1" xr:uid="{00000000-0005-0000-0000-00006A120000}"/>
    <cellStyle name="Comma [0] 1283" xfId="4634" hidden="1" xr:uid="{00000000-0005-0000-0000-00003B120000}"/>
    <cellStyle name="Comma [0] 1284" xfId="4640" hidden="1" xr:uid="{00000000-0005-0000-0000-000041120000}"/>
    <cellStyle name="Comma [0] 1285" xfId="4266" hidden="1" xr:uid="{00000000-0005-0000-0000-0000CB100000}"/>
    <cellStyle name="Comma [0] 1286" xfId="4590" hidden="1" xr:uid="{00000000-0005-0000-0000-00000F120000}"/>
    <cellStyle name="Comma [0] 1287" xfId="4598" hidden="1" xr:uid="{00000000-0005-0000-0000-000017120000}"/>
    <cellStyle name="Comma [0] 1288" xfId="4687" hidden="1" xr:uid="{00000000-0005-0000-0000-000070120000}"/>
    <cellStyle name="Comma [0] 1289" xfId="4601" hidden="1" xr:uid="{00000000-0005-0000-0000-00001A120000}"/>
    <cellStyle name="Comma [0] 129" xfId="2397" hidden="1" xr:uid="{00000000-0005-0000-0000-00007E090000}"/>
    <cellStyle name="Comma [0] 1290" xfId="4561" hidden="1" xr:uid="{00000000-0005-0000-0000-0000F2110000}"/>
    <cellStyle name="Comma [0] 1291" xfId="4692" hidden="1" xr:uid="{00000000-0005-0000-0000-000075120000}"/>
    <cellStyle name="Comma [0] 1292" xfId="4694" hidden="1" xr:uid="{00000000-0005-0000-0000-000077120000}"/>
    <cellStyle name="Comma [0] 1293" xfId="4653" hidden="1" xr:uid="{00000000-0005-0000-0000-00004E120000}"/>
    <cellStyle name="Comma [0] 1294" xfId="4659" hidden="1" xr:uid="{00000000-0005-0000-0000-000054120000}"/>
    <cellStyle name="Comma [0] 1295" xfId="4560" hidden="1" xr:uid="{00000000-0005-0000-0000-0000F1110000}"/>
    <cellStyle name="Comma [0] 1296" xfId="4641" hidden="1" xr:uid="{00000000-0005-0000-0000-000042120000}"/>
    <cellStyle name="Comma [0] 1297" xfId="4620" hidden="1" xr:uid="{00000000-0005-0000-0000-00002D120000}"/>
    <cellStyle name="Comma [0] 1298" xfId="4698" hidden="1" xr:uid="{00000000-0005-0000-0000-00007B120000}"/>
    <cellStyle name="Comma [0] 1299" xfId="4639" hidden="1" xr:uid="{00000000-0005-0000-0000-000040120000}"/>
    <cellStyle name="Comma [0] 13" xfId="52" hidden="1" xr:uid="{00000000-0005-0000-0000-000054000000}"/>
    <cellStyle name="Comma [0] 130" xfId="2399" hidden="1" xr:uid="{00000000-0005-0000-0000-000080090000}"/>
    <cellStyle name="Comma [0] 1300" xfId="4577" hidden="1" xr:uid="{00000000-0005-0000-0000-000002120000}"/>
    <cellStyle name="Comma [0] 1301" xfId="4705" hidden="1" xr:uid="{00000000-0005-0000-0000-000082120000}"/>
    <cellStyle name="Comma [0] 1302" xfId="4707" hidden="1" xr:uid="{00000000-0005-0000-0000-000084120000}"/>
    <cellStyle name="Comma [0] 1303" xfId="4671" hidden="1" xr:uid="{00000000-0005-0000-0000-000060120000}"/>
    <cellStyle name="Comma [0] 1304" xfId="4676" hidden="1" xr:uid="{00000000-0005-0000-0000-000065120000}"/>
    <cellStyle name="Comma [0] 1305" xfId="4240" hidden="1" xr:uid="{00000000-0005-0000-0000-0000B1100000}"/>
    <cellStyle name="Comma [0] 1306" xfId="4660" hidden="1" xr:uid="{00000000-0005-0000-0000-000055120000}"/>
    <cellStyle name="Comma [0] 1307" xfId="4565" hidden="1" xr:uid="{00000000-0005-0000-0000-0000F6110000}"/>
    <cellStyle name="Comma [0] 1308" xfId="4711" hidden="1" xr:uid="{00000000-0005-0000-0000-000088120000}"/>
    <cellStyle name="Comma [0] 1309" xfId="4658" hidden="1" xr:uid="{00000000-0005-0000-0000-000053120000}"/>
    <cellStyle name="Comma [0] 131" xfId="2385" hidden="1" xr:uid="{00000000-0005-0000-0000-000072090000}"/>
    <cellStyle name="Comma [0] 1310" xfId="4597" hidden="1" xr:uid="{00000000-0005-0000-0000-000016120000}"/>
    <cellStyle name="Comma [0] 1311" xfId="4715" hidden="1" xr:uid="{00000000-0005-0000-0000-00008C120000}"/>
    <cellStyle name="Comma [0] 1312" xfId="4717" hidden="1" xr:uid="{00000000-0005-0000-0000-00008E120000}"/>
    <cellStyle name="Comma [0] 1313" xfId="4685" hidden="1" xr:uid="{00000000-0005-0000-0000-00006E120000}"/>
    <cellStyle name="Comma [0] 1314" xfId="4689" hidden="1" xr:uid="{00000000-0005-0000-0000-000072120000}"/>
    <cellStyle name="Comma [0] 1315" xfId="4579" hidden="1" xr:uid="{00000000-0005-0000-0000-000004120000}"/>
    <cellStyle name="Comma [0] 1316" xfId="4677" hidden="1" xr:uid="{00000000-0005-0000-0000-000066120000}"/>
    <cellStyle name="Comma [0] 1317" xfId="4569" hidden="1" xr:uid="{00000000-0005-0000-0000-0000FA110000}"/>
    <cellStyle name="Comma [0] 1318" xfId="4721" hidden="1" xr:uid="{00000000-0005-0000-0000-000092120000}"/>
    <cellStyle name="Comma [0] 1319" xfId="4675" hidden="1" xr:uid="{00000000-0005-0000-0000-000064120000}"/>
    <cellStyle name="Comma [0] 132" xfId="2372" hidden="1" xr:uid="{00000000-0005-0000-0000-000065090000}"/>
    <cellStyle name="Comma [0] 1320" xfId="4644" hidden="1" xr:uid="{00000000-0005-0000-0000-000045120000}"/>
    <cellStyle name="Comma [0] 1321" xfId="4725" hidden="1" xr:uid="{00000000-0005-0000-0000-000096120000}"/>
    <cellStyle name="Comma [0] 1322" xfId="4727" hidden="1" xr:uid="{00000000-0005-0000-0000-000098120000}"/>
    <cellStyle name="Comma [0] 1323" xfId="4713" hidden="1" xr:uid="{00000000-0005-0000-0000-00008A120000}"/>
    <cellStyle name="Comma [0] 1324" xfId="4700" hidden="1" xr:uid="{00000000-0005-0000-0000-00007D120000}"/>
    <cellStyle name="Comma [0] 1325" xfId="4724" hidden="1" xr:uid="{00000000-0005-0000-0000-000095120000}"/>
    <cellStyle name="Comma [0] 1326" xfId="4690" hidden="1" xr:uid="{00000000-0005-0000-0000-000073120000}"/>
    <cellStyle name="Comma [0] 1327" xfId="4662" hidden="1" xr:uid="{00000000-0005-0000-0000-000057120000}"/>
    <cellStyle name="Comma [0] 1328" xfId="4729" hidden="1" xr:uid="{00000000-0005-0000-0000-00009A120000}"/>
    <cellStyle name="Comma [0] 1329" xfId="4686" hidden="1" xr:uid="{00000000-0005-0000-0000-00006F120000}"/>
    <cellStyle name="Comma [0] 133" xfId="2396" hidden="1" xr:uid="{00000000-0005-0000-0000-00007D090000}"/>
    <cellStyle name="Comma [0] 1330" xfId="4720" hidden="1" xr:uid="{00000000-0005-0000-0000-000091120000}"/>
    <cellStyle name="Comma [0] 1331" xfId="4733" hidden="1" xr:uid="{00000000-0005-0000-0000-00009E120000}"/>
    <cellStyle name="Comma [0] 1332" xfId="4735" hidden="1" xr:uid="{00000000-0005-0000-0000-0000A0120000}"/>
    <cellStyle name="Comma [0] 1333" xfId="4603" hidden="1" xr:uid="{00000000-0005-0000-0000-00001C120000}"/>
    <cellStyle name="Comma [0] 1334" xfId="4723" hidden="1" xr:uid="{00000000-0005-0000-0000-000094120000}"/>
    <cellStyle name="Comma [0] 1335" xfId="4663" hidden="1" xr:uid="{00000000-0005-0000-0000-000058120000}"/>
    <cellStyle name="Comma [0] 1336" xfId="4697" hidden="1" xr:uid="{00000000-0005-0000-0000-00007A120000}"/>
    <cellStyle name="Comma [0] 1337" xfId="4710" hidden="1" xr:uid="{00000000-0005-0000-0000-000087120000}"/>
    <cellStyle name="Comma [0] 1338" xfId="4738" hidden="1" xr:uid="{00000000-0005-0000-0000-0000A3120000}"/>
    <cellStyle name="Comma [0] 1339" xfId="4701" hidden="1" xr:uid="{00000000-0005-0000-0000-00007E120000}"/>
    <cellStyle name="Comma [0] 134" xfId="2362" hidden="1" xr:uid="{00000000-0005-0000-0000-00005B090000}"/>
    <cellStyle name="Comma [0] 1340" xfId="4661" hidden="1" xr:uid="{00000000-0005-0000-0000-000056120000}"/>
    <cellStyle name="Comma [0] 1341" xfId="4740" hidden="1" xr:uid="{00000000-0005-0000-0000-0000A5120000}"/>
    <cellStyle name="Comma [0] 1342" xfId="4742" hidden="1" xr:uid="{00000000-0005-0000-0000-0000A7120000}"/>
    <cellStyle name="Comma [0] 1343" xfId="4254" hidden="1" xr:uid="{00000000-0005-0000-0000-0000BF100000}"/>
    <cellStyle name="Comma [0] 1344" xfId="4251" hidden="1" xr:uid="{00000000-0005-0000-0000-0000BC100000}"/>
    <cellStyle name="Comma [0] 1345" xfId="4748" hidden="1" xr:uid="{00000000-0005-0000-0000-0000AD120000}"/>
    <cellStyle name="Comma [0] 1346" xfId="4754" hidden="1" xr:uid="{00000000-0005-0000-0000-0000B3120000}"/>
    <cellStyle name="Comma [0] 1347" xfId="4756" hidden="1" xr:uid="{00000000-0005-0000-0000-0000B5120000}"/>
    <cellStyle name="Comma [0] 1348" xfId="4747" hidden="1" xr:uid="{00000000-0005-0000-0000-0000AC120000}"/>
    <cellStyle name="Comma [0] 1349" xfId="4752" hidden="1" xr:uid="{00000000-0005-0000-0000-0000B1120000}"/>
    <cellStyle name="Comma [0] 135" xfId="2334" hidden="1" xr:uid="{00000000-0005-0000-0000-00003F090000}"/>
    <cellStyle name="Comma [0] 1350" xfId="4758" hidden="1" xr:uid="{00000000-0005-0000-0000-0000B7120000}"/>
    <cellStyle name="Comma [0] 1351" xfId="4760" hidden="1" xr:uid="{00000000-0005-0000-0000-0000B9120000}"/>
    <cellStyle name="Comma [0] 1352" xfId="4277" hidden="1" xr:uid="{00000000-0005-0000-0000-0000D6100000}"/>
    <cellStyle name="Comma [0] 1353" xfId="4279" hidden="1" xr:uid="{00000000-0005-0000-0000-0000D8100000}"/>
    <cellStyle name="Comma [0] 1354" xfId="4771" hidden="1" xr:uid="{00000000-0005-0000-0000-0000C4120000}"/>
    <cellStyle name="Comma [0] 1355" xfId="4780" hidden="1" xr:uid="{00000000-0005-0000-0000-0000CD120000}"/>
    <cellStyle name="Comma [0] 1356" xfId="4791" hidden="1" xr:uid="{00000000-0005-0000-0000-0000D8120000}"/>
    <cellStyle name="Comma [0] 1357" xfId="4797" hidden="1" xr:uid="{00000000-0005-0000-0000-0000DE120000}"/>
    <cellStyle name="Comma [0] 1358" xfId="4779" hidden="1" xr:uid="{00000000-0005-0000-0000-0000CC120000}"/>
    <cellStyle name="Comma [0] 1359" xfId="4789" hidden="1" xr:uid="{00000000-0005-0000-0000-0000D6120000}"/>
    <cellStyle name="Comma [0] 136" xfId="2401" hidden="1" xr:uid="{00000000-0005-0000-0000-000082090000}"/>
    <cellStyle name="Comma [0] 1360" xfId="4809" hidden="1" xr:uid="{00000000-0005-0000-0000-0000EA120000}"/>
    <cellStyle name="Comma [0] 1361" xfId="4811" hidden="1" xr:uid="{00000000-0005-0000-0000-0000EC120000}"/>
    <cellStyle name="Comma [0] 1362" xfId="4762" hidden="1" xr:uid="{00000000-0005-0000-0000-0000BB120000}"/>
    <cellStyle name="Comma [0] 1363" xfId="4259" hidden="1" xr:uid="{00000000-0005-0000-0000-0000C4100000}"/>
    <cellStyle name="Comma [0] 1364" xfId="4765" hidden="1" xr:uid="{00000000-0005-0000-0000-0000BE120000}"/>
    <cellStyle name="Comma [0] 1365" xfId="4264" hidden="1" xr:uid="{00000000-0005-0000-0000-0000C9100000}"/>
    <cellStyle name="Comma [0] 1366" xfId="4248" hidden="1" xr:uid="{00000000-0005-0000-0000-0000B9100000}"/>
    <cellStyle name="Comma [0] 1367" xfId="4816" hidden="1" xr:uid="{00000000-0005-0000-0000-0000F1120000}"/>
    <cellStyle name="Comma [0] 1368" xfId="4257" hidden="1" xr:uid="{00000000-0005-0000-0000-0000C2100000}"/>
    <cellStyle name="Comma [0] 1369" xfId="4278" hidden="1" xr:uid="{00000000-0005-0000-0000-0000D7100000}"/>
    <cellStyle name="Comma [0] 137" xfId="2358" hidden="1" xr:uid="{00000000-0005-0000-0000-000057090000}"/>
    <cellStyle name="Comma [0] 1370" xfId="4828" hidden="1" xr:uid="{00000000-0005-0000-0000-0000FD120000}"/>
    <cellStyle name="Comma [0] 1371" xfId="4830" hidden="1" xr:uid="{00000000-0005-0000-0000-0000FF120000}"/>
    <cellStyle name="Comma [0] 1372" xfId="4819" hidden="1" xr:uid="{00000000-0005-0000-0000-0000F4120000}"/>
    <cellStyle name="Comma [0] 1373" xfId="4827" hidden="1" xr:uid="{00000000-0005-0000-0000-0000FC120000}"/>
    <cellStyle name="Comma [0] 1374" xfId="4261" hidden="1" xr:uid="{00000000-0005-0000-0000-0000C6100000}"/>
    <cellStyle name="Comma [0] 1375" xfId="4813" hidden="1" xr:uid="{00000000-0005-0000-0000-0000EE120000}"/>
    <cellStyle name="Comma [0] 1376" xfId="4846" hidden="1" xr:uid="{00000000-0005-0000-0000-00000F130000}"/>
    <cellStyle name="Comma [0] 1377" xfId="4854" hidden="1" xr:uid="{00000000-0005-0000-0000-000017130000}"/>
    <cellStyle name="Comma [0] 1378" xfId="4763" hidden="1" xr:uid="{00000000-0005-0000-0000-0000BC120000}"/>
    <cellStyle name="Comma [0] 1379" xfId="4842" hidden="1" xr:uid="{00000000-0005-0000-0000-00000B130000}"/>
    <cellStyle name="Comma [0] 138" xfId="2392" hidden="1" xr:uid="{00000000-0005-0000-0000-000079090000}"/>
    <cellStyle name="Comma [0] 1380" xfId="4863" hidden="1" xr:uid="{00000000-0005-0000-0000-000020130000}"/>
    <cellStyle name="Comma [0] 1381" xfId="4865" hidden="1" xr:uid="{00000000-0005-0000-0000-000022130000}"/>
    <cellStyle name="Comma [0] 1382" xfId="4824" hidden="1" xr:uid="{00000000-0005-0000-0000-0000F9120000}"/>
    <cellStyle name="Comma [0] 1383" xfId="4769" hidden="1" xr:uid="{00000000-0005-0000-0000-0000C2120000}"/>
    <cellStyle name="Comma [0] 1384" xfId="4822" hidden="1" xr:uid="{00000000-0005-0000-0000-0000F7120000}"/>
    <cellStyle name="Comma [0] 1385" xfId="4806" hidden="1" xr:uid="{00000000-0005-0000-0000-0000E7120000}"/>
    <cellStyle name="Comma [0] 1386" xfId="4802" hidden="1" xr:uid="{00000000-0005-0000-0000-0000E3120000}"/>
    <cellStyle name="Comma [0] 1387" xfId="4873" hidden="1" xr:uid="{00000000-0005-0000-0000-00002A130000}"/>
    <cellStyle name="Comma [0] 1388" xfId="4745" hidden="1" xr:uid="{00000000-0005-0000-0000-0000AA120000}"/>
    <cellStyle name="Comma [0] 1389" xfId="4227" hidden="1" xr:uid="{00000000-0005-0000-0000-0000A4100000}"/>
    <cellStyle name="Comma [0] 139" xfId="2405" hidden="1" xr:uid="{00000000-0005-0000-0000-000086090000}"/>
    <cellStyle name="Comma [0] 1390" xfId="4881" hidden="1" xr:uid="{00000000-0005-0000-0000-000032130000}"/>
    <cellStyle name="Comma [0] 1391" xfId="4883" hidden="1" xr:uid="{00000000-0005-0000-0000-000034130000}"/>
    <cellStyle name="Comma [0] 1392" xfId="4832" hidden="1" xr:uid="{00000000-0005-0000-0000-000001130000}"/>
    <cellStyle name="Comma [0] 1393" xfId="4808" hidden="1" xr:uid="{00000000-0005-0000-0000-0000E9120000}"/>
    <cellStyle name="Comma [0] 1394" xfId="4843" hidden="1" xr:uid="{00000000-0005-0000-0000-00000C130000}"/>
    <cellStyle name="Comma [0] 1395" xfId="4775" hidden="1" xr:uid="{00000000-0005-0000-0000-0000C8120000}"/>
    <cellStyle name="Comma [0] 1396" xfId="4845" hidden="1" xr:uid="{00000000-0005-0000-0000-00000E130000}"/>
    <cellStyle name="Comma [0] 1397" xfId="4890" hidden="1" xr:uid="{00000000-0005-0000-0000-00003B130000}"/>
    <cellStyle name="Comma [0] 1398" xfId="4833" hidden="1" xr:uid="{00000000-0005-0000-0000-000002130000}"/>
    <cellStyle name="Comma [0] 1399" xfId="4790" hidden="1" xr:uid="{00000000-0005-0000-0000-0000D7120000}"/>
    <cellStyle name="Comma [0] 14" xfId="50" hidden="1" xr:uid="{00000000-0005-0000-0000-000052000000}"/>
    <cellStyle name="Comma [0] 140" xfId="2407" hidden="1" xr:uid="{00000000-0005-0000-0000-000088090000}"/>
    <cellStyle name="Comma [0] 1400" xfId="4896" hidden="1" xr:uid="{00000000-0005-0000-0000-000041130000}"/>
    <cellStyle name="Comma [0] 1401" xfId="4898" hidden="1" xr:uid="{00000000-0005-0000-0000-000043130000}"/>
    <cellStyle name="Comma [0] 1402" xfId="4851" hidden="1" xr:uid="{00000000-0005-0000-0000-000014130000}"/>
    <cellStyle name="Comma [0] 1403" xfId="4857" hidden="1" xr:uid="{00000000-0005-0000-0000-00001A130000}"/>
    <cellStyle name="Comma [0] 1404" xfId="4744" hidden="1" xr:uid="{00000000-0005-0000-0000-0000A9120000}"/>
    <cellStyle name="Comma [0] 1405" xfId="4807" hidden="1" xr:uid="{00000000-0005-0000-0000-0000E8120000}"/>
    <cellStyle name="Comma [0] 1406" xfId="4815" hidden="1" xr:uid="{00000000-0005-0000-0000-0000F0120000}"/>
    <cellStyle name="Comma [0] 1407" xfId="4904" hidden="1" xr:uid="{00000000-0005-0000-0000-000049130000}"/>
    <cellStyle name="Comma [0] 1408" xfId="4818" hidden="1" xr:uid="{00000000-0005-0000-0000-0000F3120000}"/>
    <cellStyle name="Comma [0] 1409" xfId="4778" hidden="1" xr:uid="{00000000-0005-0000-0000-0000CB120000}"/>
    <cellStyle name="Comma [0] 141" xfId="2275" hidden="1" xr:uid="{00000000-0005-0000-0000-000004090000}"/>
    <cellStyle name="Comma [0] 1410" xfId="4909" hidden="1" xr:uid="{00000000-0005-0000-0000-00004E130000}"/>
    <cellStyle name="Comma [0] 1411" xfId="4911" hidden="1" xr:uid="{00000000-0005-0000-0000-000050130000}"/>
    <cellStyle name="Comma [0] 1412" xfId="4870" hidden="1" xr:uid="{00000000-0005-0000-0000-000027130000}"/>
    <cellStyle name="Comma [0] 1413" xfId="4876" hidden="1" xr:uid="{00000000-0005-0000-0000-00002D130000}"/>
    <cellStyle name="Comma [0] 1414" xfId="4777" hidden="1" xr:uid="{00000000-0005-0000-0000-0000CA120000}"/>
    <cellStyle name="Comma [0] 1415" xfId="4858" hidden="1" xr:uid="{00000000-0005-0000-0000-00001B130000}"/>
    <cellStyle name="Comma [0] 1416" xfId="4837" hidden="1" xr:uid="{00000000-0005-0000-0000-000006130000}"/>
    <cellStyle name="Comma [0] 1417" xfId="4915" hidden="1" xr:uid="{00000000-0005-0000-0000-000054130000}"/>
    <cellStyle name="Comma [0] 1418" xfId="4856" hidden="1" xr:uid="{00000000-0005-0000-0000-000019130000}"/>
    <cellStyle name="Comma [0] 1419" xfId="4794" hidden="1" xr:uid="{00000000-0005-0000-0000-0000DB120000}"/>
    <cellStyle name="Comma [0] 142" xfId="2395" hidden="1" xr:uid="{00000000-0005-0000-0000-00007C090000}"/>
    <cellStyle name="Comma [0] 1420" xfId="4922" hidden="1" xr:uid="{00000000-0005-0000-0000-00005B130000}"/>
    <cellStyle name="Comma [0] 1421" xfId="4924" hidden="1" xr:uid="{00000000-0005-0000-0000-00005D130000}"/>
    <cellStyle name="Comma [0] 1422" xfId="4888" hidden="1" xr:uid="{00000000-0005-0000-0000-000039130000}"/>
    <cellStyle name="Comma [0] 1423" xfId="4893" hidden="1" xr:uid="{00000000-0005-0000-0000-00003E130000}"/>
    <cellStyle name="Comma [0] 1424" xfId="4258" hidden="1" xr:uid="{00000000-0005-0000-0000-0000C3100000}"/>
    <cellStyle name="Comma [0] 1425" xfId="4877" hidden="1" xr:uid="{00000000-0005-0000-0000-00002E130000}"/>
    <cellStyle name="Comma [0] 1426" xfId="4782" hidden="1" xr:uid="{00000000-0005-0000-0000-0000CF120000}"/>
    <cellStyle name="Comma [0] 1427" xfId="4928" hidden="1" xr:uid="{00000000-0005-0000-0000-000061130000}"/>
    <cellStyle name="Comma [0] 1428" xfId="4875" hidden="1" xr:uid="{00000000-0005-0000-0000-00002C130000}"/>
    <cellStyle name="Comma [0] 1429" xfId="4814" hidden="1" xr:uid="{00000000-0005-0000-0000-0000EF120000}"/>
    <cellStyle name="Comma [0] 143" xfId="2335" hidden="1" xr:uid="{00000000-0005-0000-0000-000040090000}"/>
    <cellStyle name="Comma [0] 1430" xfId="4932" hidden="1" xr:uid="{00000000-0005-0000-0000-000065130000}"/>
    <cellStyle name="Comma [0] 1431" xfId="4934" hidden="1" xr:uid="{00000000-0005-0000-0000-000067130000}"/>
    <cellStyle name="Comma [0] 1432" xfId="4902" hidden="1" xr:uid="{00000000-0005-0000-0000-000047130000}"/>
    <cellStyle name="Comma [0] 1433" xfId="4906" hidden="1" xr:uid="{00000000-0005-0000-0000-00004B130000}"/>
    <cellStyle name="Comma [0] 1434" xfId="4796" hidden="1" xr:uid="{00000000-0005-0000-0000-0000DD120000}"/>
    <cellStyle name="Comma [0] 1435" xfId="4894" hidden="1" xr:uid="{00000000-0005-0000-0000-00003F130000}"/>
    <cellStyle name="Comma [0] 1436" xfId="4786" hidden="1" xr:uid="{00000000-0005-0000-0000-0000D3120000}"/>
    <cellStyle name="Comma [0] 1437" xfId="4938" hidden="1" xr:uid="{00000000-0005-0000-0000-00006B130000}"/>
    <cellStyle name="Comma [0] 1438" xfId="4892" hidden="1" xr:uid="{00000000-0005-0000-0000-00003D130000}"/>
    <cellStyle name="Comma [0] 1439" xfId="4861" hidden="1" xr:uid="{00000000-0005-0000-0000-00001E130000}"/>
    <cellStyle name="Comma [0] 144" xfId="2369" hidden="1" xr:uid="{00000000-0005-0000-0000-000062090000}"/>
    <cellStyle name="Comma [0] 1440" xfId="4942" hidden="1" xr:uid="{00000000-0005-0000-0000-00006F130000}"/>
    <cellStyle name="Comma [0] 1441" xfId="4944" hidden="1" xr:uid="{00000000-0005-0000-0000-000071130000}"/>
    <cellStyle name="Comma [0] 1442" xfId="4930" hidden="1" xr:uid="{00000000-0005-0000-0000-000063130000}"/>
    <cellStyle name="Comma [0] 1443" xfId="4917" hidden="1" xr:uid="{00000000-0005-0000-0000-000056130000}"/>
    <cellStyle name="Comma [0] 1444" xfId="4941" hidden="1" xr:uid="{00000000-0005-0000-0000-00006E130000}"/>
    <cellStyle name="Comma [0] 1445" xfId="4907" hidden="1" xr:uid="{00000000-0005-0000-0000-00004C130000}"/>
    <cellStyle name="Comma [0] 1446" xfId="4879" hidden="1" xr:uid="{00000000-0005-0000-0000-000030130000}"/>
    <cellStyle name="Comma [0] 1447" xfId="4946" hidden="1" xr:uid="{00000000-0005-0000-0000-000073130000}"/>
    <cellStyle name="Comma [0] 1448" xfId="4903" hidden="1" xr:uid="{00000000-0005-0000-0000-000048130000}"/>
    <cellStyle name="Comma [0] 1449" xfId="4937" hidden="1" xr:uid="{00000000-0005-0000-0000-00006A130000}"/>
    <cellStyle name="Comma [0] 145" xfId="2382" hidden="1" xr:uid="{00000000-0005-0000-0000-00006F090000}"/>
    <cellStyle name="Comma [0] 1450" xfId="4950" hidden="1" xr:uid="{00000000-0005-0000-0000-000077130000}"/>
    <cellStyle name="Comma [0] 1451" xfId="4952" hidden="1" xr:uid="{00000000-0005-0000-0000-000079130000}"/>
    <cellStyle name="Comma [0] 1452" xfId="4820" hidden="1" xr:uid="{00000000-0005-0000-0000-0000F5120000}"/>
    <cellStyle name="Comma [0] 1453" xfId="4940" hidden="1" xr:uid="{00000000-0005-0000-0000-00006D130000}"/>
    <cellStyle name="Comma [0] 1454" xfId="4880" hidden="1" xr:uid="{00000000-0005-0000-0000-000031130000}"/>
    <cellStyle name="Comma [0] 1455" xfId="4914" hidden="1" xr:uid="{00000000-0005-0000-0000-000053130000}"/>
    <cellStyle name="Comma [0] 1456" xfId="4927" hidden="1" xr:uid="{00000000-0005-0000-0000-000060130000}"/>
    <cellStyle name="Comma [0] 1457" xfId="4955" hidden="1" xr:uid="{00000000-0005-0000-0000-00007C130000}"/>
    <cellStyle name="Comma [0] 1458" xfId="4918" hidden="1" xr:uid="{00000000-0005-0000-0000-000057130000}"/>
    <cellStyle name="Comma [0] 1459" xfId="4878" hidden="1" xr:uid="{00000000-0005-0000-0000-00002F130000}"/>
    <cellStyle name="Comma [0] 146" xfId="2410" hidden="1" xr:uid="{00000000-0005-0000-0000-00008B090000}"/>
    <cellStyle name="Comma [0] 1460" xfId="4957" hidden="1" xr:uid="{00000000-0005-0000-0000-00007E130000}"/>
    <cellStyle name="Comma [0] 1461" xfId="4959" hidden="1" xr:uid="{00000000-0005-0000-0000-000080130000}"/>
    <cellStyle name="Comma [0] 1462" xfId="4312" hidden="1" xr:uid="{00000000-0005-0000-0000-0000F9100000}"/>
    <cellStyle name="Comma [0] 1463" xfId="4268" hidden="1" xr:uid="{00000000-0005-0000-0000-0000CD100000}"/>
    <cellStyle name="Comma [0] 1464" xfId="4965" hidden="1" xr:uid="{00000000-0005-0000-0000-000086130000}"/>
    <cellStyle name="Comma [0] 1465" xfId="4971" hidden="1" xr:uid="{00000000-0005-0000-0000-00008C130000}"/>
    <cellStyle name="Comma [0] 1466" xfId="4973" hidden="1" xr:uid="{00000000-0005-0000-0000-00008E130000}"/>
    <cellStyle name="Comma [0] 1467" xfId="4964" hidden="1" xr:uid="{00000000-0005-0000-0000-000085130000}"/>
    <cellStyle name="Comma [0] 1468" xfId="4969" hidden="1" xr:uid="{00000000-0005-0000-0000-00008A130000}"/>
    <cellStyle name="Comma [0] 1469" xfId="4975" hidden="1" xr:uid="{00000000-0005-0000-0000-000090130000}"/>
    <cellStyle name="Comma [0] 147" xfId="2373" hidden="1" xr:uid="{00000000-0005-0000-0000-000066090000}"/>
    <cellStyle name="Comma [0] 1470" xfId="4977" hidden="1" xr:uid="{00000000-0005-0000-0000-000092130000}"/>
    <cellStyle name="Comma [0] 1471" xfId="4269" hidden="1" xr:uid="{00000000-0005-0000-0000-0000CE100000}"/>
    <cellStyle name="Comma [0] 1472" xfId="4247" hidden="1" xr:uid="{00000000-0005-0000-0000-0000B8100000}"/>
    <cellStyle name="Comma [0] 1473" xfId="4988" hidden="1" xr:uid="{00000000-0005-0000-0000-00009D130000}"/>
    <cellStyle name="Comma [0] 1474" xfId="4997" hidden="1" xr:uid="{00000000-0005-0000-0000-0000A6130000}"/>
    <cellStyle name="Comma [0] 1475" xfId="5008" hidden="1" xr:uid="{00000000-0005-0000-0000-0000B1130000}"/>
    <cellStyle name="Comma [0] 1476" xfId="5014" hidden="1" xr:uid="{00000000-0005-0000-0000-0000B7130000}"/>
    <cellStyle name="Comma [0] 1477" xfId="4996" hidden="1" xr:uid="{00000000-0005-0000-0000-0000A5130000}"/>
    <cellStyle name="Comma [0] 1478" xfId="5006" hidden="1" xr:uid="{00000000-0005-0000-0000-0000AF130000}"/>
    <cellStyle name="Comma [0] 1479" xfId="5026" hidden="1" xr:uid="{00000000-0005-0000-0000-0000C3130000}"/>
    <cellStyle name="Comma [0] 148" xfId="2333" hidden="1" xr:uid="{00000000-0005-0000-0000-00003E090000}"/>
    <cellStyle name="Comma [0] 1480" xfId="5028" hidden="1" xr:uid="{00000000-0005-0000-0000-0000C5130000}"/>
    <cellStyle name="Comma [0] 1481" xfId="4979" hidden="1" xr:uid="{00000000-0005-0000-0000-000094130000}"/>
    <cellStyle name="Comma [0] 1482" xfId="4235" hidden="1" xr:uid="{00000000-0005-0000-0000-0000AC100000}"/>
    <cellStyle name="Comma [0] 1483" xfId="4982" hidden="1" xr:uid="{00000000-0005-0000-0000-000097130000}"/>
    <cellStyle name="Comma [0] 1484" xfId="4246" hidden="1" xr:uid="{00000000-0005-0000-0000-0000B7100000}"/>
    <cellStyle name="Comma [0] 1485" xfId="4245" hidden="1" xr:uid="{00000000-0005-0000-0000-0000B6100000}"/>
    <cellStyle name="Comma [0] 1486" xfId="5033" hidden="1" xr:uid="{00000000-0005-0000-0000-0000CA130000}"/>
    <cellStyle name="Comma [0] 1487" xfId="4321" hidden="1" xr:uid="{00000000-0005-0000-0000-000002110000}"/>
    <cellStyle name="Comma [0] 1488" xfId="4522" hidden="1" xr:uid="{00000000-0005-0000-0000-0000CB110000}"/>
    <cellStyle name="Comma [0] 1489" xfId="5045" hidden="1" xr:uid="{00000000-0005-0000-0000-0000D6130000}"/>
    <cellStyle name="Comma [0] 149" xfId="2412" hidden="1" xr:uid="{00000000-0005-0000-0000-00008D090000}"/>
    <cellStyle name="Comma [0] 1490" xfId="5047" hidden="1" xr:uid="{00000000-0005-0000-0000-0000D8130000}"/>
    <cellStyle name="Comma [0] 1491" xfId="5036" hidden="1" xr:uid="{00000000-0005-0000-0000-0000CD130000}"/>
    <cellStyle name="Comma [0] 1492" xfId="5044" hidden="1" xr:uid="{00000000-0005-0000-0000-0000D5130000}"/>
    <cellStyle name="Comma [0] 1493" xfId="4531" hidden="1" xr:uid="{00000000-0005-0000-0000-0000D4110000}"/>
    <cellStyle name="Comma [0] 1494" xfId="5030" hidden="1" xr:uid="{00000000-0005-0000-0000-0000C7130000}"/>
    <cellStyle name="Comma [0] 1495" xfId="5063" hidden="1" xr:uid="{00000000-0005-0000-0000-0000E8130000}"/>
    <cellStyle name="Comma [0] 1496" xfId="5071" hidden="1" xr:uid="{00000000-0005-0000-0000-0000F0130000}"/>
    <cellStyle name="Comma [0] 1497" xfId="4980" hidden="1" xr:uid="{00000000-0005-0000-0000-000095130000}"/>
    <cellStyle name="Comma [0] 1498" xfId="5059" hidden="1" xr:uid="{00000000-0005-0000-0000-0000E4130000}"/>
    <cellStyle name="Comma [0] 1499" xfId="5080" hidden="1" xr:uid="{00000000-0005-0000-0000-0000F9130000}"/>
    <cellStyle name="Comma [0] 15" xfId="48" hidden="1" xr:uid="{00000000-0005-0000-0000-000050000000}"/>
    <cellStyle name="Comma [0] 150" xfId="2414" hidden="1" xr:uid="{00000000-0005-0000-0000-00008F090000}"/>
    <cellStyle name="Comma [0] 1500" xfId="5082" hidden="1" xr:uid="{00000000-0005-0000-0000-0000FB130000}"/>
    <cellStyle name="Comma [0] 1501" xfId="5041" hidden="1" xr:uid="{00000000-0005-0000-0000-0000D2130000}"/>
    <cellStyle name="Comma [0] 1502" xfId="4986" hidden="1" xr:uid="{00000000-0005-0000-0000-00009B130000}"/>
    <cellStyle name="Comma [0] 1503" xfId="5039" hidden="1" xr:uid="{00000000-0005-0000-0000-0000D0130000}"/>
    <cellStyle name="Comma [0] 1504" xfId="5023" hidden="1" xr:uid="{00000000-0005-0000-0000-0000C0130000}"/>
    <cellStyle name="Comma [0] 1505" xfId="5019" hidden="1" xr:uid="{00000000-0005-0000-0000-0000BC130000}"/>
    <cellStyle name="Comma [0] 1506" xfId="5090" hidden="1" xr:uid="{00000000-0005-0000-0000-000003140000}"/>
    <cellStyle name="Comma [0] 1507" xfId="4962" hidden="1" xr:uid="{00000000-0005-0000-0000-000083130000}"/>
    <cellStyle name="Comma [0] 1508" xfId="4270" hidden="1" xr:uid="{00000000-0005-0000-0000-0000CF100000}"/>
    <cellStyle name="Comma [0] 1509" xfId="5098" hidden="1" xr:uid="{00000000-0005-0000-0000-00000B140000}"/>
    <cellStyle name="Comma [0] 151" xfId="2053" hidden="1" xr:uid="{00000000-0005-0000-0000-000026080000}"/>
    <cellStyle name="Comma [0] 1510" xfId="5100" hidden="1" xr:uid="{00000000-0005-0000-0000-00000D140000}"/>
    <cellStyle name="Comma [0] 1511" xfId="5049" hidden="1" xr:uid="{00000000-0005-0000-0000-0000DA130000}"/>
    <cellStyle name="Comma [0] 1512" xfId="5025" hidden="1" xr:uid="{00000000-0005-0000-0000-0000C2130000}"/>
    <cellStyle name="Comma [0] 1513" xfId="5060" hidden="1" xr:uid="{00000000-0005-0000-0000-0000E5130000}"/>
    <cellStyle name="Comma [0] 1514" xfId="4992" hidden="1" xr:uid="{00000000-0005-0000-0000-0000A1130000}"/>
    <cellStyle name="Comma [0] 1515" xfId="5062" hidden="1" xr:uid="{00000000-0005-0000-0000-0000E7130000}"/>
    <cellStyle name="Comma [0] 1516" xfId="5107" hidden="1" xr:uid="{00000000-0005-0000-0000-000014140000}"/>
    <cellStyle name="Comma [0] 1517" xfId="5050" hidden="1" xr:uid="{00000000-0005-0000-0000-0000DB130000}"/>
    <cellStyle name="Comma [0] 1518" xfId="5007" hidden="1" xr:uid="{00000000-0005-0000-0000-0000B0130000}"/>
    <cellStyle name="Comma [0] 1519" xfId="5113" hidden="1" xr:uid="{00000000-0005-0000-0000-00001A140000}"/>
    <cellStyle name="Comma [0] 152" xfId="2050" hidden="1" xr:uid="{00000000-0005-0000-0000-000023080000}"/>
    <cellStyle name="Comma [0] 1520" xfId="5115" hidden="1" xr:uid="{00000000-0005-0000-0000-00001C140000}"/>
    <cellStyle name="Comma [0] 1521" xfId="5068" hidden="1" xr:uid="{00000000-0005-0000-0000-0000ED130000}"/>
    <cellStyle name="Comma [0] 1522" xfId="5074" hidden="1" xr:uid="{00000000-0005-0000-0000-0000F3130000}"/>
    <cellStyle name="Comma [0] 1523" xfId="4961" hidden="1" xr:uid="{00000000-0005-0000-0000-000082130000}"/>
    <cellStyle name="Comma [0] 1524" xfId="5024" hidden="1" xr:uid="{00000000-0005-0000-0000-0000C1130000}"/>
    <cellStyle name="Comma [0] 1525" xfId="5032" hidden="1" xr:uid="{00000000-0005-0000-0000-0000C9130000}"/>
    <cellStyle name="Comma [0] 1526" xfId="5121" hidden="1" xr:uid="{00000000-0005-0000-0000-000022140000}"/>
    <cellStyle name="Comma [0] 1527" xfId="5035" hidden="1" xr:uid="{00000000-0005-0000-0000-0000CC130000}"/>
    <cellStyle name="Comma [0] 1528" xfId="4995" hidden="1" xr:uid="{00000000-0005-0000-0000-0000A4130000}"/>
    <cellStyle name="Comma [0] 1529" xfId="5126" hidden="1" xr:uid="{00000000-0005-0000-0000-000027140000}"/>
    <cellStyle name="Comma [0] 153" xfId="2420" hidden="1" xr:uid="{00000000-0005-0000-0000-000095090000}"/>
    <cellStyle name="Comma [0] 1530" xfId="5128" hidden="1" xr:uid="{00000000-0005-0000-0000-000029140000}"/>
    <cellStyle name="Comma [0] 1531" xfId="5087" hidden="1" xr:uid="{00000000-0005-0000-0000-000000140000}"/>
    <cellStyle name="Comma [0] 1532" xfId="5093" hidden="1" xr:uid="{00000000-0005-0000-0000-000006140000}"/>
    <cellStyle name="Comma [0] 1533" xfId="4994" hidden="1" xr:uid="{00000000-0005-0000-0000-0000A3130000}"/>
    <cellStyle name="Comma [0] 1534" xfId="5075" hidden="1" xr:uid="{00000000-0005-0000-0000-0000F4130000}"/>
    <cellStyle name="Comma [0] 1535" xfId="5054" hidden="1" xr:uid="{00000000-0005-0000-0000-0000DF130000}"/>
    <cellStyle name="Comma [0] 1536" xfId="5132" hidden="1" xr:uid="{00000000-0005-0000-0000-00002D140000}"/>
    <cellStyle name="Comma [0] 1537" xfId="5073" hidden="1" xr:uid="{00000000-0005-0000-0000-0000F2130000}"/>
    <cellStyle name="Comma [0] 1538" xfId="5011" hidden="1" xr:uid="{00000000-0005-0000-0000-0000B4130000}"/>
    <cellStyle name="Comma [0] 1539" xfId="5139" hidden="1" xr:uid="{00000000-0005-0000-0000-000034140000}"/>
    <cellStyle name="Comma [0] 154" xfId="2426" hidden="1" xr:uid="{00000000-0005-0000-0000-00009B090000}"/>
    <cellStyle name="Comma [0] 1540" xfId="5141" hidden="1" xr:uid="{00000000-0005-0000-0000-000036140000}"/>
    <cellStyle name="Comma [0] 1541" xfId="5105" hidden="1" xr:uid="{00000000-0005-0000-0000-000012140000}"/>
    <cellStyle name="Comma [0] 1542" xfId="5110" hidden="1" xr:uid="{00000000-0005-0000-0000-000017140000}"/>
    <cellStyle name="Comma [0] 1543" xfId="4540" hidden="1" xr:uid="{00000000-0005-0000-0000-0000DD110000}"/>
    <cellStyle name="Comma [0] 1544" xfId="5094" hidden="1" xr:uid="{00000000-0005-0000-0000-000007140000}"/>
    <cellStyle name="Comma [0] 1545" xfId="4999" hidden="1" xr:uid="{00000000-0005-0000-0000-0000A8130000}"/>
    <cellStyle name="Comma [0] 1546" xfId="5145" hidden="1" xr:uid="{00000000-0005-0000-0000-00003A140000}"/>
    <cellStyle name="Comma [0] 1547" xfId="5092" hidden="1" xr:uid="{00000000-0005-0000-0000-000005140000}"/>
    <cellStyle name="Comma [0] 1548" xfId="5031" hidden="1" xr:uid="{00000000-0005-0000-0000-0000C8130000}"/>
    <cellStyle name="Comma [0] 1549" xfId="5149" hidden="1" xr:uid="{00000000-0005-0000-0000-00003E140000}"/>
    <cellStyle name="Comma [0] 155" xfId="2428" hidden="1" xr:uid="{00000000-0005-0000-0000-00009D090000}"/>
    <cellStyle name="Comma [0] 1550" xfId="5151" hidden="1" xr:uid="{00000000-0005-0000-0000-000040140000}"/>
    <cellStyle name="Comma [0] 1551" xfId="5119" hidden="1" xr:uid="{00000000-0005-0000-0000-000020140000}"/>
    <cellStyle name="Comma [0] 1552" xfId="5123" hidden="1" xr:uid="{00000000-0005-0000-0000-000024140000}"/>
    <cellStyle name="Comma [0] 1553" xfId="5013" hidden="1" xr:uid="{00000000-0005-0000-0000-0000B6130000}"/>
    <cellStyle name="Comma [0] 1554" xfId="5111" hidden="1" xr:uid="{00000000-0005-0000-0000-000018140000}"/>
    <cellStyle name="Comma [0] 1555" xfId="5003" hidden="1" xr:uid="{00000000-0005-0000-0000-0000AC130000}"/>
    <cellStyle name="Comma [0] 1556" xfId="5155" hidden="1" xr:uid="{00000000-0005-0000-0000-000044140000}"/>
    <cellStyle name="Comma [0] 1557" xfId="5109" hidden="1" xr:uid="{00000000-0005-0000-0000-000016140000}"/>
    <cellStyle name="Comma [0] 1558" xfId="5078" hidden="1" xr:uid="{00000000-0005-0000-0000-0000F7130000}"/>
    <cellStyle name="Comma [0] 1559" xfId="5159" hidden="1" xr:uid="{00000000-0005-0000-0000-000048140000}"/>
    <cellStyle name="Comma [0] 156" xfId="2419" hidden="1" xr:uid="{00000000-0005-0000-0000-000094090000}"/>
    <cellStyle name="Comma [0] 1560" xfId="5161" hidden="1" xr:uid="{00000000-0005-0000-0000-00004A140000}"/>
    <cellStyle name="Comma [0] 1561" xfId="5147" hidden="1" xr:uid="{00000000-0005-0000-0000-00003C140000}"/>
    <cellStyle name="Comma [0] 1562" xfId="5134" hidden="1" xr:uid="{00000000-0005-0000-0000-00002F140000}"/>
    <cellStyle name="Comma [0] 1563" xfId="5158" hidden="1" xr:uid="{00000000-0005-0000-0000-000047140000}"/>
    <cellStyle name="Comma [0] 1564" xfId="5124" hidden="1" xr:uid="{00000000-0005-0000-0000-000025140000}"/>
    <cellStyle name="Comma [0] 1565" xfId="5096" hidden="1" xr:uid="{00000000-0005-0000-0000-000009140000}"/>
    <cellStyle name="Comma [0] 1566" xfId="5163" hidden="1" xr:uid="{00000000-0005-0000-0000-00004C140000}"/>
    <cellStyle name="Comma [0] 1567" xfId="5120" hidden="1" xr:uid="{00000000-0005-0000-0000-000021140000}"/>
    <cellStyle name="Comma [0] 1568" xfId="5154" hidden="1" xr:uid="{00000000-0005-0000-0000-000043140000}"/>
    <cellStyle name="Comma [0] 1569" xfId="5167" hidden="1" xr:uid="{00000000-0005-0000-0000-000050140000}"/>
    <cellStyle name="Comma [0] 157" xfId="2424" hidden="1" xr:uid="{00000000-0005-0000-0000-000099090000}"/>
    <cellStyle name="Comma [0] 1570" xfId="5169" hidden="1" xr:uid="{00000000-0005-0000-0000-000052140000}"/>
    <cellStyle name="Comma [0] 1571" xfId="5037" hidden="1" xr:uid="{00000000-0005-0000-0000-0000CE130000}"/>
    <cellStyle name="Comma [0] 1572" xfId="5157" hidden="1" xr:uid="{00000000-0005-0000-0000-000046140000}"/>
    <cellStyle name="Comma [0] 1573" xfId="5097" hidden="1" xr:uid="{00000000-0005-0000-0000-00000A140000}"/>
    <cellStyle name="Comma [0] 1574" xfId="5131" hidden="1" xr:uid="{00000000-0005-0000-0000-00002C140000}"/>
    <cellStyle name="Comma [0] 1575" xfId="5144" hidden="1" xr:uid="{00000000-0005-0000-0000-000039140000}"/>
    <cellStyle name="Comma [0] 1576" xfId="5172" hidden="1" xr:uid="{00000000-0005-0000-0000-000055140000}"/>
    <cellStyle name="Comma [0] 1577" xfId="5135" hidden="1" xr:uid="{00000000-0005-0000-0000-000030140000}"/>
    <cellStyle name="Comma [0] 1578" xfId="5095" hidden="1" xr:uid="{00000000-0005-0000-0000-000008140000}"/>
    <cellStyle name="Comma [0] 1579" xfId="5174" hidden="1" xr:uid="{00000000-0005-0000-0000-000057140000}"/>
    <cellStyle name="Comma [0] 158" xfId="2430" hidden="1" xr:uid="{00000000-0005-0000-0000-00009F090000}"/>
    <cellStyle name="Comma [0] 1580" xfId="5176" hidden="1" xr:uid="{00000000-0005-0000-0000-000059140000}"/>
    <cellStyle name="Comma [0] 1581" xfId="5235" hidden="1" xr:uid="{00000000-0005-0000-0000-000094140000}"/>
    <cellStyle name="Comma [0] 1582" xfId="5259" hidden="1" xr:uid="{00000000-0005-0000-0000-0000AC140000}"/>
    <cellStyle name="Comma [0] 1583" xfId="5266" hidden="1" xr:uid="{00000000-0005-0000-0000-0000B3140000}"/>
    <cellStyle name="Comma [0] 1584" xfId="5278" hidden="1" xr:uid="{00000000-0005-0000-0000-0000BF140000}"/>
    <cellStyle name="Comma [0] 1585" xfId="5281" hidden="1" xr:uid="{00000000-0005-0000-0000-0000C2140000}"/>
    <cellStyle name="Comma [0] 1586" xfId="5265" hidden="1" xr:uid="{00000000-0005-0000-0000-0000B2140000}"/>
    <cellStyle name="Comma [0] 1587" xfId="5276" hidden="1" xr:uid="{00000000-0005-0000-0000-0000BD140000}"/>
    <cellStyle name="Comma [0] 1588" xfId="5285" hidden="1" xr:uid="{00000000-0005-0000-0000-0000C6140000}"/>
    <cellStyle name="Comma [0] 1589" xfId="5287" hidden="1" xr:uid="{00000000-0005-0000-0000-0000C8140000}"/>
    <cellStyle name="Comma [0] 159" xfId="2432" hidden="1" xr:uid="{00000000-0005-0000-0000-0000A1090000}"/>
    <cellStyle name="Comma [0] 1590" xfId="5252" hidden="1" xr:uid="{00000000-0005-0000-0000-0000A5140000}"/>
    <cellStyle name="Comma [0] 1591" xfId="5239" hidden="1" xr:uid="{00000000-0005-0000-0000-000098140000}"/>
    <cellStyle name="Comma [0] 1592" xfId="5298" hidden="1" xr:uid="{00000000-0005-0000-0000-0000D3140000}"/>
    <cellStyle name="Comma [0] 1593" xfId="5307" hidden="1" xr:uid="{00000000-0005-0000-0000-0000DC140000}"/>
    <cellStyle name="Comma [0] 1594" xfId="5318" hidden="1" xr:uid="{00000000-0005-0000-0000-0000E7140000}"/>
    <cellStyle name="Comma [0] 1595" xfId="5324" hidden="1" xr:uid="{00000000-0005-0000-0000-0000ED140000}"/>
    <cellStyle name="Comma [0] 1596" xfId="5306" hidden="1" xr:uid="{00000000-0005-0000-0000-0000DB140000}"/>
    <cellStyle name="Comma [0] 1597" xfId="5316" hidden="1" xr:uid="{00000000-0005-0000-0000-0000E5140000}"/>
    <cellStyle name="Comma [0] 1598" xfId="5336" hidden="1" xr:uid="{00000000-0005-0000-0000-0000F9140000}"/>
    <cellStyle name="Comma [0] 1599" xfId="5338" hidden="1" xr:uid="{00000000-0005-0000-0000-0000FB140000}"/>
    <cellStyle name="Comma [0] 16" xfId="46" hidden="1" xr:uid="{00000000-0005-0000-0000-00004E000000}"/>
    <cellStyle name="Comma [0] 160" xfId="2076" hidden="1" xr:uid="{00000000-0005-0000-0000-00003D080000}"/>
    <cellStyle name="Comma [0] 1600" xfId="5289" hidden="1" xr:uid="{00000000-0005-0000-0000-0000CA140000}"/>
    <cellStyle name="Comma [0] 1601" xfId="5242" hidden="1" xr:uid="{00000000-0005-0000-0000-00009B140000}"/>
    <cellStyle name="Comma [0] 1602" xfId="5292" hidden="1" xr:uid="{00000000-0005-0000-0000-0000CD140000}"/>
    <cellStyle name="Comma [0] 1603" xfId="5248" hidden="1" xr:uid="{00000000-0005-0000-0000-0000A1140000}"/>
    <cellStyle name="Comma [0] 1604" xfId="5250" hidden="1" xr:uid="{00000000-0005-0000-0000-0000A3140000}"/>
    <cellStyle name="Comma [0] 1605" xfId="5343" hidden="1" xr:uid="{00000000-0005-0000-0000-000000150000}"/>
    <cellStyle name="Comma [0] 1606" xfId="5238" hidden="1" xr:uid="{00000000-0005-0000-0000-000097140000}"/>
    <cellStyle name="Comma [0] 1607" xfId="5246" hidden="1" xr:uid="{00000000-0005-0000-0000-00009F140000}"/>
    <cellStyle name="Comma [0] 1608" xfId="5355" hidden="1" xr:uid="{00000000-0005-0000-0000-00000C150000}"/>
    <cellStyle name="Comma [0] 1609" xfId="5357" hidden="1" xr:uid="{00000000-0005-0000-0000-00000E150000}"/>
    <cellStyle name="Comma [0] 161" xfId="2078" hidden="1" xr:uid="{00000000-0005-0000-0000-00003F080000}"/>
    <cellStyle name="Comma [0] 1610" xfId="5346" hidden="1" xr:uid="{00000000-0005-0000-0000-000003150000}"/>
    <cellStyle name="Comma [0] 1611" xfId="5354" hidden="1" xr:uid="{00000000-0005-0000-0000-00000B150000}"/>
    <cellStyle name="Comma [0] 1612" xfId="5244" hidden="1" xr:uid="{00000000-0005-0000-0000-00009D140000}"/>
    <cellStyle name="Comma [0] 1613" xfId="5340" hidden="1" xr:uid="{00000000-0005-0000-0000-0000FD140000}"/>
    <cellStyle name="Comma [0] 1614" xfId="5373" hidden="1" xr:uid="{00000000-0005-0000-0000-00001E150000}"/>
    <cellStyle name="Comma [0] 1615" xfId="5381" hidden="1" xr:uid="{00000000-0005-0000-0000-000026150000}"/>
    <cellStyle name="Comma [0] 1616" xfId="5290" hidden="1" xr:uid="{00000000-0005-0000-0000-0000CB140000}"/>
    <cellStyle name="Comma [0] 1617" xfId="5369" hidden="1" xr:uid="{00000000-0005-0000-0000-00001A150000}"/>
    <cellStyle name="Comma [0] 1618" xfId="5390" hidden="1" xr:uid="{00000000-0005-0000-0000-00002F150000}"/>
    <cellStyle name="Comma [0] 1619" xfId="5392" hidden="1" xr:uid="{00000000-0005-0000-0000-000031150000}"/>
    <cellStyle name="Comma [0] 162" xfId="2443" hidden="1" xr:uid="{00000000-0005-0000-0000-0000AC090000}"/>
    <cellStyle name="Comma [0] 1620" xfId="5351" hidden="1" xr:uid="{00000000-0005-0000-0000-000008150000}"/>
    <cellStyle name="Comma [0] 1621" xfId="5296" hidden="1" xr:uid="{00000000-0005-0000-0000-0000D1140000}"/>
    <cellStyle name="Comma [0] 1622" xfId="5349" hidden="1" xr:uid="{00000000-0005-0000-0000-000006150000}"/>
    <cellStyle name="Comma [0] 1623" xfId="5333" hidden="1" xr:uid="{00000000-0005-0000-0000-0000F6140000}"/>
    <cellStyle name="Comma [0] 1624" xfId="5329" hidden="1" xr:uid="{00000000-0005-0000-0000-0000F2140000}"/>
    <cellStyle name="Comma [0] 1625" xfId="5400" hidden="1" xr:uid="{00000000-0005-0000-0000-000039150000}"/>
    <cellStyle name="Comma [0] 1626" xfId="5263" hidden="1" xr:uid="{00000000-0005-0000-0000-0000B0140000}"/>
    <cellStyle name="Comma [0] 1627" xfId="5255" hidden="1" xr:uid="{00000000-0005-0000-0000-0000A8140000}"/>
    <cellStyle name="Comma [0] 1628" xfId="5408" hidden="1" xr:uid="{00000000-0005-0000-0000-000041150000}"/>
    <cellStyle name="Comma [0] 1629" xfId="5410" hidden="1" xr:uid="{00000000-0005-0000-0000-000043150000}"/>
    <cellStyle name="Comma [0] 163" xfId="2452" hidden="1" xr:uid="{00000000-0005-0000-0000-0000B5090000}"/>
    <cellStyle name="Comma [0] 1630" xfId="5359" hidden="1" xr:uid="{00000000-0005-0000-0000-000010150000}"/>
    <cellStyle name="Comma [0] 1631" xfId="5335" hidden="1" xr:uid="{00000000-0005-0000-0000-0000F8140000}"/>
    <cellStyle name="Comma [0] 1632" xfId="5370" hidden="1" xr:uid="{00000000-0005-0000-0000-00001B150000}"/>
    <cellStyle name="Comma [0] 1633" xfId="5302" hidden="1" xr:uid="{00000000-0005-0000-0000-0000D7140000}"/>
    <cellStyle name="Comma [0] 1634" xfId="5372" hidden="1" xr:uid="{00000000-0005-0000-0000-00001D150000}"/>
    <cellStyle name="Comma [0] 1635" xfId="5417" hidden="1" xr:uid="{00000000-0005-0000-0000-00004A150000}"/>
    <cellStyle name="Comma [0] 1636" xfId="5360" hidden="1" xr:uid="{00000000-0005-0000-0000-000011150000}"/>
    <cellStyle name="Comma [0] 1637" xfId="5317" hidden="1" xr:uid="{00000000-0005-0000-0000-0000E6140000}"/>
    <cellStyle name="Comma [0] 1638" xfId="5423" hidden="1" xr:uid="{00000000-0005-0000-0000-000050150000}"/>
    <cellStyle name="Comma [0] 1639" xfId="5425" hidden="1" xr:uid="{00000000-0005-0000-0000-000052150000}"/>
    <cellStyle name="Comma [0] 164" xfId="2463" hidden="1" xr:uid="{00000000-0005-0000-0000-0000C0090000}"/>
    <cellStyle name="Comma [0] 1640" xfId="5378" hidden="1" xr:uid="{00000000-0005-0000-0000-000023150000}"/>
    <cellStyle name="Comma [0] 1641" xfId="5384" hidden="1" xr:uid="{00000000-0005-0000-0000-000029150000}"/>
    <cellStyle name="Comma [0] 1642" xfId="5262" hidden="1" xr:uid="{00000000-0005-0000-0000-0000AF140000}"/>
    <cellStyle name="Comma [0] 1643" xfId="5334" hidden="1" xr:uid="{00000000-0005-0000-0000-0000F7140000}"/>
    <cellStyle name="Comma [0] 1644" xfId="5342" hidden="1" xr:uid="{00000000-0005-0000-0000-0000FF140000}"/>
    <cellStyle name="Comma [0] 1645" xfId="5431" hidden="1" xr:uid="{00000000-0005-0000-0000-000058150000}"/>
    <cellStyle name="Comma [0] 1646" xfId="5345" hidden="1" xr:uid="{00000000-0005-0000-0000-000002150000}"/>
    <cellStyle name="Comma [0] 1647" xfId="5305" hidden="1" xr:uid="{00000000-0005-0000-0000-0000DA140000}"/>
    <cellStyle name="Comma [0] 1648" xfId="5436" hidden="1" xr:uid="{00000000-0005-0000-0000-00005D150000}"/>
    <cellStyle name="Comma [0] 1649" xfId="5438" hidden="1" xr:uid="{00000000-0005-0000-0000-00005F150000}"/>
    <cellStyle name="Comma [0] 165" xfId="2469" hidden="1" xr:uid="{00000000-0005-0000-0000-0000C6090000}"/>
    <cellStyle name="Comma [0] 1650" xfId="5397" hidden="1" xr:uid="{00000000-0005-0000-0000-000036150000}"/>
    <cellStyle name="Comma [0] 1651" xfId="5403" hidden="1" xr:uid="{00000000-0005-0000-0000-00003C150000}"/>
    <cellStyle name="Comma [0] 1652" xfId="5304" hidden="1" xr:uid="{00000000-0005-0000-0000-0000D9140000}"/>
    <cellStyle name="Comma [0] 1653" xfId="5385" hidden="1" xr:uid="{00000000-0005-0000-0000-00002A150000}"/>
    <cellStyle name="Comma [0] 1654" xfId="5364" hidden="1" xr:uid="{00000000-0005-0000-0000-000015150000}"/>
    <cellStyle name="Comma [0] 1655" xfId="5442" hidden="1" xr:uid="{00000000-0005-0000-0000-000063150000}"/>
    <cellStyle name="Comma [0] 1656" xfId="5383" hidden="1" xr:uid="{00000000-0005-0000-0000-000028150000}"/>
    <cellStyle name="Comma [0] 1657" xfId="5321" hidden="1" xr:uid="{00000000-0005-0000-0000-0000EA140000}"/>
    <cellStyle name="Comma [0] 1658" xfId="5449" hidden="1" xr:uid="{00000000-0005-0000-0000-00006A150000}"/>
    <cellStyle name="Comma [0] 1659" xfId="5451" hidden="1" xr:uid="{00000000-0005-0000-0000-00006C150000}"/>
    <cellStyle name="Comma [0] 166" xfId="2451" hidden="1" xr:uid="{00000000-0005-0000-0000-0000B4090000}"/>
    <cellStyle name="Comma [0] 1660" xfId="5415" hidden="1" xr:uid="{00000000-0005-0000-0000-000048150000}"/>
    <cellStyle name="Comma [0] 1661" xfId="5420" hidden="1" xr:uid="{00000000-0005-0000-0000-00004D150000}"/>
    <cellStyle name="Comma [0] 1662" xfId="5241" hidden="1" xr:uid="{00000000-0005-0000-0000-00009A140000}"/>
    <cellStyle name="Comma [0] 1663" xfId="5404" hidden="1" xr:uid="{00000000-0005-0000-0000-00003D150000}"/>
    <cellStyle name="Comma [0] 1664" xfId="5309" hidden="1" xr:uid="{00000000-0005-0000-0000-0000DE140000}"/>
    <cellStyle name="Comma [0] 1665" xfId="5455" hidden="1" xr:uid="{00000000-0005-0000-0000-000070150000}"/>
    <cellStyle name="Comma [0] 1666" xfId="5402" hidden="1" xr:uid="{00000000-0005-0000-0000-00003B150000}"/>
    <cellStyle name="Comma [0] 1667" xfId="5341" hidden="1" xr:uid="{00000000-0005-0000-0000-0000FE140000}"/>
    <cellStyle name="Comma [0] 1668" xfId="5459" hidden="1" xr:uid="{00000000-0005-0000-0000-000074150000}"/>
    <cellStyle name="Comma [0] 1669" xfId="5461" hidden="1" xr:uid="{00000000-0005-0000-0000-000076150000}"/>
    <cellStyle name="Comma [0] 167" xfId="2461" hidden="1" xr:uid="{00000000-0005-0000-0000-0000BE090000}"/>
    <cellStyle name="Comma [0] 1670" xfId="5429" hidden="1" xr:uid="{00000000-0005-0000-0000-000056150000}"/>
    <cellStyle name="Comma [0] 1671" xfId="5433" hidden="1" xr:uid="{00000000-0005-0000-0000-00005A150000}"/>
    <cellStyle name="Comma [0] 1672" xfId="5323" hidden="1" xr:uid="{00000000-0005-0000-0000-0000EC140000}"/>
    <cellStyle name="Comma [0] 1673" xfId="5421" hidden="1" xr:uid="{00000000-0005-0000-0000-00004E150000}"/>
    <cellStyle name="Comma [0] 1674" xfId="5313" hidden="1" xr:uid="{00000000-0005-0000-0000-0000E2140000}"/>
    <cellStyle name="Comma [0] 1675" xfId="5465" hidden="1" xr:uid="{00000000-0005-0000-0000-00007A150000}"/>
    <cellStyle name="Comma [0] 1676" xfId="5419" hidden="1" xr:uid="{00000000-0005-0000-0000-00004C150000}"/>
    <cellStyle name="Comma [0] 1677" xfId="5388" hidden="1" xr:uid="{00000000-0005-0000-0000-00002D150000}"/>
    <cellStyle name="Comma [0] 1678" xfId="5469" hidden="1" xr:uid="{00000000-0005-0000-0000-00007E150000}"/>
    <cellStyle name="Comma [0] 1679" xfId="5471" hidden="1" xr:uid="{00000000-0005-0000-0000-000080150000}"/>
    <cellStyle name="Comma [0] 168" xfId="2481" hidden="1" xr:uid="{00000000-0005-0000-0000-0000D2090000}"/>
    <cellStyle name="Comma [0] 1680" xfId="5457" hidden="1" xr:uid="{00000000-0005-0000-0000-000072150000}"/>
    <cellStyle name="Comma [0] 1681" xfId="5444" hidden="1" xr:uid="{00000000-0005-0000-0000-000065150000}"/>
    <cellStyle name="Comma [0] 1682" xfId="5468" hidden="1" xr:uid="{00000000-0005-0000-0000-00007D150000}"/>
    <cellStyle name="Comma [0] 1683" xfId="5434" hidden="1" xr:uid="{00000000-0005-0000-0000-00005B150000}"/>
    <cellStyle name="Comma [0] 1684" xfId="5406" hidden="1" xr:uid="{00000000-0005-0000-0000-00003F150000}"/>
    <cellStyle name="Comma [0] 1685" xfId="5473" hidden="1" xr:uid="{00000000-0005-0000-0000-000082150000}"/>
    <cellStyle name="Comma [0] 1686" xfId="5430" hidden="1" xr:uid="{00000000-0005-0000-0000-000057150000}"/>
    <cellStyle name="Comma [0] 1687" xfId="5464" hidden="1" xr:uid="{00000000-0005-0000-0000-000079150000}"/>
    <cellStyle name="Comma [0] 1688" xfId="5477" hidden="1" xr:uid="{00000000-0005-0000-0000-000086150000}"/>
    <cellStyle name="Comma [0] 1689" xfId="5479" hidden="1" xr:uid="{00000000-0005-0000-0000-000088150000}"/>
    <cellStyle name="Comma [0] 169" xfId="2483" hidden="1" xr:uid="{00000000-0005-0000-0000-0000D4090000}"/>
    <cellStyle name="Comma [0] 1690" xfId="5347" hidden="1" xr:uid="{00000000-0005-0000-0000-000004150000}"/>
    <cellStyle name="Comma [0] 1691" xfId="5467" hidden="1" xr:uid="{00000000-0005-0000-0000-00007C150000}"/>
    <cellStyle name="Comma [0] 1692" xfId="5407" hidden="1" xr:uid="{00000000-0005-0000-0000-000040150000}"/>
    <cellStyle name="Comma [0] 1693" xfId="5441" hidden="1" xr:uid="{00000000-0005-0000-0000-000062150000}"/>
    <cellStyle name="Comma [0] 1694" xfId="5454" hidden="1" xr:uid="{00000000-0005-0000-0000-00006F150000}"/>
    <cellStyle name="Comma [0] 1695" xfId="5482" hidden="1" xr:uid="{00000000-0005-0000-0000-00008B150000}"/>
    <cellStyle name="Comma [0] 1696" xfId="5445" hidden="1" xr:uid="{00000000-0005-0000-0000-000066150000}"/>
    <cellStyle name="Comma [0] 1697" xfId="5405" hidden="1" xr:uid="{00000000-0005-0000-0000-00003E150000}"/>
    <cellStyle name="Comma [0] 1698" xfId="5484" hidden="1" xr:uid="{00000000-0005-0000-0000-00008D150000}"/>
    <cellStyle name="Comma [0] 1699" xfId="5486" hidden="1" xr:uid="{00000000-0005-0000-0000-00008F150000}"/>
    <cellStyle name="Comma [0] 17" xfId="44" hidden="1" xr:uid="{00000000-0005-0000-0000-00004C000000}"/>
    <cellStyle name="Comma [0] 170" xfId="2434" hidden="1" xr:uid="{00000000-0005-0000-0000-0000A3090000}"/>
    <cellStyle name="Comma [0] 1700" xfId="5546" hidden="1" xr:uid="{00000000-0005-0000-0000-0000CB150000}"/>
    <cellStyle name="Comma [0] 1701" xfId="5565" hidden="1" xr:uid="{00000000-0005-0000-0000-0000DE150000}"/>
    <cellStyle name="Comma [0] 1702" xfId="5572" hidden="1" xr:uid="{00000000-0005-0000-0000-0000E5150000}"/>
    <cellStyle name="Comma [0] 1703" xfId="5579" hidden="1" xr:uid="{00000000-0005-0000-0000-0000EC150000}"/>
    <cellStyle name="Comma [0] 1704" xfId="5584" hidden="1" xr:uid="{00000000-0005-0000-0000-0000F1150000}"/>
    <cellStyle name="Comma [0] 1705" xfId="5571" hidden="1" xr:uid="{00000000-0005-0000-0000-0000E4150000}"/>
    <cellStyle name="Comma [0] 1706" xfId="5576" hidden="1" xr:uid="{00000000-0005-0000-0000-0000E9150000}"/>
    <cellStyle name="Comma [0] 1707" xfId="5588" hidden="1" xr:uid="{00000000-0005-0000-0000-0000F5150000}"/>
    <cellStyle name="Comma [0] 1708" xfId="5590" hidden="1" xr:uid="{00000000-0005-0000-0000-0000F7150000}"/>
    <cellStyle name="Comma [0] 1709" xfId="5561" hidden="1" xr:uid="{00000000-0005-0000-0000-0000DA150000}"/>
    <cellStyle name="Comma [0] 171" xfId="2058" hidden="1" xr:uid="{00000000-0005-0000-0000-00002B080000}"/>
    <cellStyle name="Comma [0] 1710" xfId="5550" hidden="1" xr:uid="{00000000-0005-0000-0000-0000CF150000}"/>
    <cellStyle name="Comma [0] 1711" xfId="5601" hidden="1" xr:uid="{00000000-0005-0000-0000-000002160000}"/>
    <cellStyle name="Comma [0] 1712" xfId="5610" hidden="1" xr:uid="{00000000-0005-0000-0000-00000B160000}"/>
    <cellStyle name="Comma [0] 1713" xfId="5621" hidden="1" xr:uid="{00000000-0005-0000-0000-000016160000}"/>
    <cellStyle name="Comma [0] 1714" xfId="5627" hidden="1" xr:uid="{00000000-0005-0000-0000-00001C160000}"/>
    <cellStyle name="Comma [0] 1715" xfId="5609" hidden="1" xr:uid="{00000000-0005-0000-0000-00000A160000}"/>
    <cellStyle name="Comma [0] 1716" xfId="5619" hidden="1" xr:uid="{00000000-0005-0000-0000-000014160000}"/>
    <cellStyle name="Comma [0] 1717" xfId="5639" hidden="1" xr:uid="{00000000-0005-0000-0000-000028160000}"/>
    <cellStyle name="Comma [0] 1718" xfId="5641" hidden="1" xr:uid="{00000000-0005-0000-0000-00002A160000}"/>
    <cellStyle name="Comma [0] 1719" xfId="5592" hidden="1" xr:uid="{00000000-0005-0000-0000-0000F9150000}"/>
    <cellStyle name="Comma [0] 172" xfId="2437" hidden="1" xr:uid="{00000000-0005-0000-0000-0000A6090000}"/>
    <cellStyle name="Comma [0] 1720" xfId="5553" hidden="1" xr:uid="{00000000-0005-0000-0000-0000D2150000}"/>
    <cellStyle name="Comma [0] 1721" xfId="5595" hidden="1" xr:uid="{00000000-0005-0000-0000-0000FC150000}"/>
    <cellStyle name="Comma [0] 1722" xfId="5558" hidden="1" xr:uid="{00000000-0005-0000-0000-0000D7150000}"/>
    <cellStyle name="Comma [0] 1723" xfId="5560" hidden="1" xr:uid="{00000000-0005-0000-0000-0000D9150000}"/>
    <cellStyle name="Comma [0] 1724" xfId="5646" hidden="1" xr:uid="{00000000-0005-0000-0000-00002F160000}"/>
    <cellStyle name="Comma [0] 1725" xfId="5549" hidden="1" xr:uid="{00000000-0005-0000-0000-0000CE150000}"/>
    <cellStyle name="Comma [0] 1726" xfId="5557" hidden="1" xr:uid="{00000000-0005-0000-0000-0000D6150000}"/>
    <cellStyle name="Comma [0] 1727" xfId="5658" hidden="1" xr:uid="{00000000-0005-0000-0000-00003B160000}"/>
    <cellStyle name="Comma [0] 1728" xfId="5660" hidden="1" xr:uid="{00000000-0005-0000-0000-00003D160000}"/>
    <cellStyle name="Comma [0] 1729" xfId="5649" hidden="1" xr:uid="{00000000-0005-0000-0000-000032160000}"/>
    <cellStyle name="Comma [0] 173" xfId="2063" hidden="1" xr:uid="{00000000-0005-0000-0000-000030080000}"/>
    <cellStyle name="Comma [0] 1730" xfId="5657" hidden="1" xr:uid="{00000000-0005-0000-0000-00003A160000}"/>
    <cellStyle name="Comma [0] 1731" xfId="5555" hidden="1" xr:uid="{00000000-0005-0000-0000-0000D4150000}"/>
    <cellStyle name="Comma [0] 1732" xfId="5643" hidden="1" xr:uid="{00000000-0005-0000-0000-00002C160000}"/>
    <cellStyle name="Comma [0] 1733" xfId="5676" hidden="1" xr:uid="{00000000-0005-0000-0000-00004D160000}"/>
    <cellStyle name="Comma [0] 1734" xfId="5684" hidden="1" xr:uid="{00000000-0005-0000-0000-000055160000}"/>
    <cellStyle name="Comma [0] 1735" xfId="5593" hidden="1" xr:uid="{00000000-0005-0000-0000-0000FA150000}"/>
    <cellStyle name="Comma [0] 1736" xfId="5672" hidden="1" xr:uid="{00000000-0005-0000-0000-000049160000}"/>
    <cellStyle name="Comma [0] 1737" xfId="5693" hidden="1" xr:uid="{00000000-0005-0000-0000-00005E160000}"/>
    <cellStyle name="Comma [0] 1738" xfId="5695" hidden="1" xr:uid="{00000000-0005-0000-0000-000060160000}"/>
    <cellStyle name="Comma [0] 1739" xfId="5654" hidden="1" xr:uid="{00000000-0005-0000-0000-000037160000}"/>
    <cellStyle name="Comma [0] 174" xfId="2047" hidden="1" xr:uid="{00000000-0005-0000-0000-000020080000}"/>
    <cellStyle name="Comma [0] 1740" xfId="5599" hidden="1" xr:uid="{00000000-0005-0000-0000-000000160000}"/>
    <cellStyle name="Comma [0] 1741" xfId="5652" hidden="1" xr:uid="{00000000-0005-0000-0000-000035160000}"/>
    <cellStyle name="Comma [0] 1742" xfId="5636" hidden="1" xr:uid="{00000000-0005-0000-0000-000025160000}"/>
    <cellStyle name="Comma [0] 1743" xfId="5632" hidden="1" xr:uid="{00000000-0005-0000-0000-000021160000}"/>
    <cellStyle name="Comma [0] 1744" xfId="5703" hidden="1" xr:uid="{00000000-0005-0000-0000-000068160000}"/>
    <cellStyle name="Comma [0] 1745" xfId="5569" hidden="1" xr:uid="{00000000-0005-0000-0000-0000E2150000}"/>
    <cellStyle name="Comma [0] 1746" xfId="5562" hidden="1" xr:uid="{00000000-0005-0000-0000-0000DB150000}"/>
    <cellStyle name="Comma [0] 1747" xfId="5711" hidden="1" xr:uid="{00000000-0005-0000-0000-000070160000}"/>
    <cellStyle name="Comma [0] 1748" xfId="5713" hidden="1" xr:uid="{00000000-0005-0000-0000-000072160000}"/>
    <cellStyle name="Comma [0] 1749" xfId="5662" hidden="1" xr:uid="{00000000-0005-0000-0000-00003F160000}"/>
    <cellStyle name="Comma [0] 175" xfId="2488" hidden="1" xr:uid="{00000000-0005-0000-0000-0000D9090000}"/>
    <cellStyle name="Comma [0] 1750" xfId="5638" hidden="1" xr:uid="{00000000-0005-0000-0000-000027160000}"/>
    <cellStyle name="Comma [0] 1751" xfId="5673" hidden="1" xr:uid="{00000000-0005-0000-0000-00004A160000}"/>
    <cellStyle name="Comma [0] 1752" xfId="5605" hidden="1" xr:uid="{00000000-0005-0000-0000-000006160000}"/>
    <cellStyle name="Comma [0] 1753" xfId="5675" hidden="1" xr:uid="{00000000-0005-0000-0000-00004C160000}"/>
    <cellStyle name="Comma [0] 1754" xfId="5720" hidden="1" xr:uid="{00000000-0005-0000-0000-000079160000}"/>
    <cellStyle name="Comma [0] 1755" xfId="5663" hidden="1" xr:uid="{00000000-0005-0000-0000-000040160000}"/>
    <cellStyle name="Comma [0] 1756" xfId="5620" hidden="1" xr:uid="{00000000-0005-0000-0000-000015160000}"/>
    <cellStyle name="Comma [0] 1757" xfId="5726" hidden="1" xr:uid="{00000000-0005-0000-0000-00007F160000}"/>
    <cellStyle name="Comma [0] 1758" xfId="5728" hidden="1" xr:uid="{00000000-0005-0000-0000-000081160000}"/>
    <cellStyle name="Comma [0] 1759" xfId="5681" hidden="1" xr:uid="{00000000-0005-0000-0000-000052160000}"/>
    <cellStyle name="Comma [0] 176" xfId="2056" hidden="1" xr:uid="{00000000-0005-0000-0000-000029080000}"/>
    <cellStyle name="Comma [0] 1760" xfId="5687" hidden="1" xr:uid="{00000000-0005-0000-0000-000058160000}"/>
    <cellStyle name="Comma [0] 1761" xfId="5568" hidden="1" xr:uid="{00000000-0005-0000-0000-0000E1150000}"/>
    <cellStyle name="Comma [0] 1762" xfId="5637" hidden="1" xr:uid="{00000000-0005-0000-0000-000026160000}"/>
    <cellStyle name="Comma [0] 1763" xfId="5645" hidden="1" xr:uid="{00000000-0005-0000-0000-00002E160000}"/>
    <cellStyle name="Comma [0] 1764" xfId="5734" hidden="1" xr:uid="{00000000-0005-0000-0000-000087160000}"/>
    <cellStyle name="Comma [0] 1765" xfId="5648" hidden="1" xr:uid="{00000000-0005-0000-0000-000031160000}"/>
    <cellStyle name="Comma [0] 1766" xfId="5608" hidden="1" xr:uid="{00000000-0005-0000-0000-000009160000}"/>
    <cellStyle name="Comma [0] 1767" xfId="5739" hidden="1" xr:uid="{00000000-0005-0000-0000-00008C160000}"/>
    <cellStyle name="Comma [0] 1768" xfId="5741" hidden="1" xr:uid="{00000000-0005-0000-0000-00008E160000}"/>
    <cellStyle name="Comma [0] 1769" xfId="5700" hidden="1" xr:uid="{00000000-0005-0000-0000-000065160000}"/>
    <cellStyle name="Comma [0] 177" xfId="2077" hidden="1" xr:uid="{00000000-0005-0000-0000-00003E080000}"/>
    <cellStyle name="Comma [0] 1770" xfId="5706" hidden="1" xr:uid="{00000000-0005-0000-0000-00006B160000}"/>
    <cellStyle name="Comma [0] 1771" xfId="5607" hidden="1" xr:uid="{00000000-0005-0000-0000-000008160000}"/>
    <cellStyle name="Comma [0] 1772" xfId="5688" hidden="1" xr:uid="{00000000-0005-0000-0000-000059160000}"/>
    <cellStyle name="Comma [0] 1773" xfId="5667" hidden="1" xr:uid="{00000000-0005-0000-0000-000044160000}"/>
    <cellStyle name="Comma [0] 1774" xfId="5745" hidden="1" xr:uid="{00000000-0005-0000-0000-000092160000}"/>
    <cellStyle name="Comma [0] 1775" xfId="5686" hidden="1" xr:uid="{00000000-0005-0000-0000-000057160000}"/>
    <cellStyle name="Comma [0] 1776" xfId="5624" hidden="1" xr:uid="{00000000-0005-0000-0000-000019160000}"/>
    <cellStyle name="Comma [0] 1777" xfId="5752" hidden="1" xr:uid="{00000000-0005-0000-0000-000099160000}"/>
    <cellStyle name="Comma [0] 1778" xfId="5754" hidden="1" xr:uid="{00000000-0005-0000-0000-00009B160000}"/>
    <cellStyle name="Comma [0] 1779" xfId="5718" hidden="1" xr:uid="{00000000-0005-0000-0000-000077160000}"/>
    <cellStyle name="Comma [0] 178" xfId="2500" hidden="1" xr:uid="{00000000-0005-0000-0000-0000E5090000}"/>
    <cellStyle name="Comma [0] 1780" xfId="5723" hidden="1" xr:uid="{00000000-0005-0000-0000-00007C160000}"/>
    <cellStyle name="Comma [0] 1781" xfId="5552" hidden="1" xr:uid="{00000000-0005-0000-0000-0000D1150000}"/>
    <cellStyle name="Comma [0] 1782" xfId="5707" hidden="1" xr:uid="{00000000-0005-0000-0000-00006C160000}"/>
    <cellStyle name="Comma [0] 1783" xfId="5612" hidden="1" xr:uid="{00000000-0005-0000-0000-00000D160000}"/>
    <cellStyle name="Comma [0] 1784" xfId="5758" hidden="1" xr:uid="{00000000-0005-0000-0000-00009F160000}"/>
    <cellStyle name="Comma [0] 1785" xfId="5705" hidden="1" xr:uid="{00000000-0005-0000-0000-00006A160000}"/>
    <cellStyle name="Comma [0] 1786" xfId="5644" hidden="1" xr:uid="{00000000-0005-0000-0000-00002D160000}"/>
    <cellStyle name="Comma [0] 1787" xfId="5762" hidden="1" xr:uid="{00000000-0005-0000-0000-0000A3160000}"/>
    <cellStyle name="Comma [0] 1788" xfId="5764" hidden="1" xr:uid="{00000000-0005-0000-0000-0000A5160000}"/>
    <cellStyle name="Comma [0] 1789" xfId="5732" hidden="1" xr:uid="{00000000-0005-0000-0000-000085160000}"/>
    <cellStyle name="Comma [0] 179" xfId="2502" hidden="1" xr:uid="{00000000-0005-0000-0000-0000E7090000}"/>
    <cellStyle name="Comma [0] 1790" xfId="5736" hidden="1" xr:uid="{00000000-0005-0000-0000-000089160000}"/>
    <cellStyle name="Comma [0] 1791" xfId="5626" hidden="1" xr:uid="{00000000-0005-0000-0000-00001B160000}"/>
    <cellStyle name="Comma [0] 1792" xfId="5724" hidden="1" xr:uid="{00000000-0005-0000-0000-00007D160000}"/>
    <cellStyle name="Comma [0] 1793" xfId="5616" hidden="1" xr:uid="{00000000-0005-0000-0000-000011160000}"/>
    <cellStyle name="Comma [0] 1794" xfId="5768" hidden="1" xr:uid="{00000000-0005-0000-0000-0000A9160000}"/>
    <cellStyle name="Comma [0] 1795" xfId="5722" hidden="1" xr:uid="{00000000-0005-0000-0000-00007B160000}"/>
    <cellStyle name="Comma [0] 1796" xfId="5691" hidden="1" xr:uid="{00000000-0005-0000-0000-00005C160000}"/>
    <cellStyle name="Comma [0] 1797" xfId="5772" hidden="1" xr:uid="{00000000-0005-0000-0000-0000AD160000}"/>
    <cellStyle name="Comma [0] 1798" xfId="5774" hidden="1" xr:uid="{00000000-0005-0000-0000-0000AF160000}"/>
    <cellStyle name="Comma [0] 1799" xfId="5760" hidden="1" xr:uid="{00000000-0005-0000-0000-0000A1160000}"/>
    <cellStyle name="Comma [0] 18" xfId="42" hidden="1" xr:uid="{00000000-0005-0000-0000-00004A000000}"/>
    <cellStyle name="Comma [0] 180" xfId="2491" hidden="1" xr:uid="{00000000-0005-0000-0000-0000DC090000}"/>
    <cellStyle name="Comma [0] 1800" xfId="5747" hidden="1" xr:uid="{00000000-0005-0000-0000-000094160000}"/>
    <cellStyle name="Comma [0] 1801" xfId="5771" hidden="1" xr:uid="{00000000-0005-0000-0000-0000AC160000}"/>
    <cellStyle name="Comma [0] 1802" xfId="5737" hidden="1" xr:uid="{00000000-0005-0000-0000-00008A160000}"/>
    <cellStyle name="Comma [0] 1803" xfId="5709" hidden="1" xr:uid="{00000000-0005-0000-0000-00006E160000}"/>
    <cellStyle name="Comma [0] 1804" xfId="5776" hidden="1" xr:uid="{00000000-0005-0000-0000-0000B1160000}"/>
    <cellStyle name="Comma [0] 1805" xfId="5733" hidden="1" xr:uid="{00000000-0005-0000-0000-000086160000}"/>
    <cellStyle name="Comma [0] 1806" xfId="5767" hidden="1" xr:uid="{00000000-0005-0000-0000-0000A8160000}"/>
    <cellStyle name="Comma [0] 1807" xfId="5780" hidden="1" xr:uid="{00000000-0005-0000-0000-0000B5160000}"/>
    <cellStyle name="Comma [0] 1808" xfId="5782" hidden="1" xr:uid="{00000000-0005-0000-0000-0000B7160000}"/>
    <cellStyle name="Comma [0] 1809" xfId="5650" hidden="1" xr:uid="{00000000-0005-0000-0000-000033160000}"/>
    <cellStyle name="Comma [0] 181" xfId="2499" hidden="1" xr:uid="{00000000-0005-0000-0000-0000E4090000}"/>
    <cellStyle name="Comma [0] 1810" xfId="5770" hidden="1" xr:uid="{00000000-0005-0000-0000-0000AB160000}"/>
    <cellStyle name="Comma [0] 1811" xfId="5710" hidden="1" xr:uid="{00000000-0005-0000-0000-00006F160000}"/>
    <cellStyle name="Comma [0] 1812" xfId="5744" hidden="1" xr:uid="{00000000-0005-0000-0000-000091160000}"/>
    <cellStyle name="Comma [0] 1813" xfId="5757" hidden="1" xr:uid="{00000000-0005-0000-0000-00009E160000}"/>
    <cellStyle name="Comma [0] 1814" xfId="5785" hidden="1" xr:uid="{00000000-0005-0000-0000-0000BA160000}"/>
    <cellStyle name="Comma [0] 1815" xfId="5748" hidden="1" xr:uid="{00000000-0005-0000-0000-000095160000}"/>
    <cellStyle name="Comma [0] 1816" xfId="5708" hidden="1" xr:uid="{00000000-0005-0000-0000-00006D160000}"/>
    <cellStyle name="Comma [0] 1817" xfId="5788" hidden="1" xr:uid="{00000000-0005-0000-0000-0000BD160000}"/>
    <cellStyle name="Comma [0] 1818" xfId="5790" hidden="1" xr:uid="{00000000-0005-0000-0000-0000BF160000}"/>
    <cellStyle name="Comma [0] 1819" xfId="5509" hidden="1" xr:uid="{00000000-0005-0000-0000-0000A6150000}"/>
    <cellStyle name="Comma [0] 182" xfId="2060" hidden="1" xr:uid="{00000000-0005-0000-0000-00002D080000}"/>
    <cellStyle name="Comma [0] 1820" xfId="5491" hidden="1" xr:uid="{00000000-0005-0000-0000-000094150000}"/>
    <cellStyle name="Comma [0] 1821" xfId="5794" hidden="1" xr:uid="{00000000-0005-0000-0000-0000C3160000}"/>
    <cellStyle name="Comma [0] 1822" xfId="5801" hidden="1" xr:uid="{00000000-0005-0000-0000-0000CA160000}"/>
    <cellStyle name="Comma [0] 1823" xfId="5803" hidden="1" xr:uid="{00000000-0005-0000-0000-0000CC160000}"/>
    <cellStyle name="Comma [0] 1824" xfId="5793" hidden="1" xr:uid="{00000000-0005-0000-0000-0000C2160000}"/>
    <cellStyle name="Comma [0] 1825" xfId="5799" hidden="1" xr:uid="{00000000-0005-0000-0000-0000C8160000}"/>
    <cellStyle name="Comma [0] 1826" xfId="5806" hidden="1" xr:uid="{00000000-0005-0000-0000-0000CF160000}"/>
    <cellStyle name="Comma [0] 1827" xfId="5808" hidden="1" xr:uid="{00000000-0005-0000-0000-0000D1160000}"/>
    <cellStyle name="Comma [0] 1828" xfId="5583" hidden="1" xr:uid="{00000000-0005-0000-0000-0000F0150000}"/>
    <cellStyle name="Comma [0] 1829" xfId="5539" hidden="1" xr:uid="{00000000-0005-0000-0000-0000C4150000}"/>
    <cellStyle name="Comma [0] 183" xfId="2485" hidden="1" xr:uid="{00000000-0005-0000-0000-0000D6090000}"/>
    <cellStyle name="Comma [0] 1830" xfId="5819" hidden="1" xr:uid="{00000000-0005-0000-0000-0000DC160000}"/>
    <cellStyle name="Comma [0] 1831" xfId="5828" hidden="1" xr:uid="{00000000-0005-0000-0000-0000E5160000}"/>
    <cellStyle name="Comma [0] 1832" xfId="5839" hidden="1" xr:uid="{00000000-0005-0000-0000-0000F0160000}"/>
    <cellStyle name="Comma [0] 1833" xfId="5845" hidden="1" xr:uid="{00000000-0005-0000-0000-0000F6160000}"/>
    <cellStyle name="Comma [0] 1834" xfId="5827" hidden="1" xr:uid="{00000000-0005-0000-0000-0000E4160000}"/>
    <cellStyle name="Comma [0] 1835" xfId="5837" hidden="1" xr:uid="{00000000-0005-0000-0000-0000EE160000}"/>
    <cellStyle name="Comma [0] 1836" xfId="5857" hidden="1" xr:uid="{00000000-0005-0000-0000-000002170000}"/>
    <cellStyle name="Comma [0] 1837" xfId="5859" hidden="1" xr:uid="{00000000-0005-0000-0000-000004170000}"/>
    <cellStyle name="Comma [0] 1838" xfId="5810" hidden="1" xr:uid="{00000000-0005-0000-0000-0000D3160000}"/>
    <cellStyle name="Comma [0] 1839" xfId="5504" hidden="1" xr:uid="{00000000-0005-0000-0000-0000A1150000}"/>
    <cellStyle name="Comma [0] 184" xfId="2518" hidden="1" xr:uid="{00000000-0005-0000-0000-0000F7090000}"/>
    <cellStyle name="Comma [0] 1840" xfId="5813" hidden="1" xr:uid="{00000000-0005-0000-0000-0000D6160000}"/>
    <cellStyle name="Comma [0] 1841" xfId="5538" hidden="1" xr:uid="{00000000-0005-0000-0000-0000C3150000}"/>
    <cellStyle name="Comma [0] 1842" xfId="5537" hidden="1" xr:uid="{00000000-0005-0000-0000-0000C2150000}"/>
    <cellStyle name="Comma [0] 1843" xfId="5864" hidden="1" xr:uid="{00000000-0005-0000-0000-000009170000}"/>
    <cellStyle name="Comma [0] 1844" xfId="5506" hidden="1" xr:uid="{00000000-0005-0000-0000-0000A3150000}"/>
    <cellStyle name="Comma [0] 1845" xfId="5540" hidden="1" xr:uid="{00000000-0005-0000-0000-0000C5150000}"/>
    <cellStyle name="Comma [0] 1846" xfId="5876" hidden="1" xr:uid="{00000000-0005-0000-0000-000015170000}"/>
    <cellStyle name="Comma [0] 1847" xfId="5878" hidden="1" xr:uid="{00000000-0005-0000-0000-000017170000}"/>
    <cellStyle name="Comma [0] 1848" xfId="5867" hidden="1" xr:uid="{00000000-0005-0000-0000-00000C170000}"/>
    <cellStyle name="Comma [0] 1849" xfId="5875" hidden="1" xr:uid="{00000000-0005-0000-0000-000014170000}"/>
    <cellStyle name="Comma [0] 185" xfId="2526" hidden="1" xr:uid="{00000000-0005-0000-0000-0000FF090000}"/>
    <cellStyle name="Comma [0] 1850" xfId="5502" hidden="1" xr:uid="{00000000-0005-0000-0000-00009F150000}"/>
    <cellStyle name="Comma [0] 1851" xfId="5861" hidden="1" xr:uid="{00000000-0005-0000-0000-000006170000}"/>
    <cellStyle name="Comma [0] 1852" xfId="5894" hidden="1" xr:uid="{00000000-0005-0000-0000-000027170000}"/>
    <cellStyle name="Comma [0] 1853" xfId="5902" hidden="1" xr:uid="{00000000-0005-0000-0000-00002F170000}"/>
    <cellStyle name="Comma [0] 1854" xfId="5811" hidden="1" xr:uid="{00000000-0005-0000-0000-0000D4160000}"/>
    <cellStyle name="Comma [0] 1855" xfId="5890" hidden="1" xr:uid="{00000000-0005-0000-0000-000023170000}"/>
    <cellStyle name="Comma [0] 1856" xfId="5911" hidden="1" xr:uid="{00000000-0005-0000-0000-000038170000}"/>
    <cellStyle name="Comma [0] 1857" xfId="5913" hidden="1" xr:uid="{00000000-0005-0000-0000-00003A170000}"/>
    <cellStyle name="Comma [0] 1858" xfId="5872" hidden="1" xr:uid="{00000000-0005-0000-0000-000011170000}"/>
    <cellStyle name="Comma [0] 1859" xfId="5817" hidden="1" xr:uid="{00000000-0005-0000-0000-0000DA160000}"/>
    <cellStyle name="Comma [0] 186" xfId="2435" hidden="1" xr:uid="{00000000-0005-0000-0000-0000A4090000}"/>
    <cellStyle name="Comma [0] 1860" xfId="5870" hidden="1" xr:uid="{00000000-0005-0000-0000-00000F170000}"/>
    <cellStyle name="Comma [0] 1861" xfId="5854" hidden="1" xr:uid="{00000000-0005-0000-0000-0000FF160000}"/>
    <cellStyle name="Comma [0] 1862" xfId="5850" hidden="1" xr:uid="{00000000-0005-0000-0000-0000FB160000}"/>
    <cellStyle name="Comma [0] 1863" xfId="5921" hidden="1" xr:uid="{00000000-0005-0000-0000-000042170000}"/>
    <cellStyle name="Comma [0] 1864" xfId="5494" hidden="1" xr:uid="{00000000-0005-0000-0000-000097150000}"/>
    <cellStyle name="Comma [0] 1865" xfId="5582" hidden="1" xr:uid="{00000000-0005-0000-0000-0000EF150000}"/>
    <cellStyle name="Comma [0] 1866" xfId="5929" hidden="1" xr:uid="{00000000-0005-0000-0000-00004A170000}"/>
    <cellStyle name="Comma [0] 1867" xfId="5931" hidden="1" xr:uid="{00000000-0005-0000-0000-00004C170000}"/>
    <cellStyle name="Comma [0] 1868" xfId="5880" hidden="1" xr:uid="{00000000-0005-0000-0000-000019170000}"/>
    <cellStyle name="Comma [0] 1869" xfId="5856" hidden="1" xr:uid="{00000000-0005-0000-0000-000001170000}"/>
    <cellStyle name="Comma [0] 187" xfId="2514" hidden="1" xr:uid="{00000000-0005-0000-0000-0000F3090000}"/>
    <cellStyle name="Comma [0] 1870" xfId="5891" hidden="1" xr:uid="{00000000-0005-0000-0000-000024170000}"/>
    <cellStyle name="Comma [0] 1871" xfId="5823" hidden="1" xr:uid="{00000000-0005-0000-0000-0000E0160000}"/>
    <cellStyle name="Comma [0] 1872" xfId="5893" hidden="1" xr:uid="{00000000-0005-0000-0000-000026170000}"/>
    <cellStyle name="Comma [0] 1873" xfId="5938" hidden="1" xr:uid="{00000000-0005-0000-0000-000053170000}"/>
    <cellStyle name="Comma [0] 1874" xfId="5881" hidden="1" xr:uid="{00000000-0005-0000-0000-00001A170000}"/>
    <cellStyle name="Comma [0] 1875" xfId="5838" hidden="1" xr:uid="{00000000-0005-0000-0000-0000EF160000}"/>
    <cellStyle name="Comma [0] 1876" xfId="5944" hidden="1" xr:uid="{00000000-0005-0000-0000-000059170000}"/>
    <cellStyle name="Comma [0] 1877" xfId="5946" hidden="1" xr:uid="{00000000-0005-0000-0000-00005B170000}"/>
    <cellStyle name="Comma [0] 1878" xfId="5899" hidden="1" xr:uid="{00000000-0005-0000-0000-00002C170000}"/>
    <cellStyle name="Comma [0] 1879" xfId="5905" hidden="1" xr:uid="{00000000-0005-0000-0000-000032170000}"/>
    <cellStyle name="Comma [0] 188" xfId="2535" hidden="1" xr:uid="{00000000-0005-0000-0000-0000080A0000}"/>
    <cellStyle name="Comma [0] 1880" xfId="5531" hidden="1" xr:uid="{00000000-0005-0000-0000-0000BC150000}"/>
    <cellStyle name="Comma [0] 1881" xfId="5855" hidden="1" xr:uid="{00000000-0005-0000-0000-000000170000}"/>
    <cellStyle name="Comma [0] 1882" xfId="5863" hidden="1" xr:uid="{00000000-0005-0000-0000-000008170000}"/>
    <cellStyle name="Comma [0] 1883" xfId="5952" hidden="1" xr:uid="{00000000-0005-0000-0000-000061170000}"/>
    <cellStyle name="Comma [0] 1884" xfId="5866" hidden="1" xr:uid="{00000000-0005-0000-0000-00000B170000}"/>
    <cellStyle name="Comma [0] 1885" xfId="5826" hidden="1" xr:uid="{00000000-0005-0000-0000-0000E3160000}"/>
    <cellStyle name="Comma [0] 1886" xfId="5957" hidden="1" xr:uid="{00000000-0005-0000-0000-000066170000}"/>
    <cellStyle name="Comma [0] 1887" xfId="5959" hidden="1" xr:uid="{00000000-0005-0000-0000-000068170000}"/>
    <cellStyle name="Comma [0] 1888" xfId="5918" hidden="1" xr:uid="{00000000-0005-0000-0000-00003F170000}"/>
    <cellStyle name="Comma [0] 1889" xfId="5924" hidden="1" xr:uid="{00000000-0005-0000-0000-000045170000}"/>
    <cellStyle name="Comma [0] 189" xfId="2537" hidden="1" xr:uid="{00000000-0005-0000-0000-00000A0A0000}"/>
    <cellStyle name="Comma [0] 1890" xfId="5825" hidden="1" xr:uid="{00000000-0005-0000-0000-0000E2160000}"/>
    <cellStyle name="Comma [0] 1891" xfId="5906" hidden="1" xr:uid="{00000000-0005-0000-0000-000033170000}"/>
    <cellStyle name="Comma [0] 1892" xfId="5885" hidden="1" xr:uid="{00000000-0005-0000-0000-00001E170000}"/>
    <cellStyle name="Comma [0] 1893" xfId="5963" hidden="1" xr:uid="{00000000-0005-0000-0000-00006C170000}"/>
    <cellStyle name="Comma [0] 1894" xfId="5904" hidden="1" xr:uid="{00000000-0005-0000-0000-000031170000}"/>
    <cellStyle name="Comma [0] 1895" xfId="5842" hidden="1" xr:uid="{00000000-0005-0000-0000-0000F3160000}"/>
    <cellStyle name="Comma [0] 1896" xfId="5970" hidden="1" xr:uid="{00000000-0005-0000-0000-000073170000}"/>
    <cellStyle name="Comma [0] 1897" xfId="5972" hidden="1" xr:uid="{00000000-0005-0000-0000-000075170000}"/>
    <cellStyle name="Comma [0] 1898" xfId="5936" hidden="1" xr:uid="{00000000-0005-0000-0000-000051170000}"/>
    <cellStyle name="Comma [0] 1899" xfId="5941" hidden="1" xr:uid="{00000000-0005-0000-0000-000056170000}"/>
    <cellStyle name="Comma [0] 19" xfId="40" hidden="1" xr:uid="{00000000-0005-0000-0000-000048000000}"/>
    <cellStyle name="Comma [0] 190" xfId="2496" hidden="1" xr:uid="{00000000-0005-0000-0000-0000E1090000}"/>
    <cellStyle name="Comma [0] 1900" xfId="5505" hidden="1" xr:uid="{00000000-0005-0000-0000-0000A2150000}"/>
    <cellStyle name="Comma [0] 1901" xfId="5925" hidden="1" xr:uid="{00000000-0005-0000-0000-000046170000}"/>
    <cellStyle name="Comma [0] 1902" xfId="5830" hidden="1" xr:uid="{00000000-0005-0000-0000-0000E7160000}"/>
    <cellStyle name="Comma [0] 1903" xfId="5976" hidden="1" xr:uid="{00000000-0005-0000-0000-000079170000}"/>
    <cellStyle name="Comma [0] 1904" xfId="5923" hidden="1" xr:uid="{00000000-0005-0000-0000-000044170000}"/>
    <cellStyle name="Comma [0] 1905" xfId="5862" hidden="1" xr:uid="{00000000-0005-0000-0000-000007170000}"/>
    <cellStyle name="Comma [0] 1906" xfId="5980" hidden="1" xr:uid="{00000000-0005-0000-0000-00007D170000}"/>
    <cellStyle name="Comma [0] 1907" xfId="5982" hidden="1" xr:uid="{00000000-0005-0000-0000-00007F170000}"/>
    <cellStyle name="Comma [0] 1908" xfId="5950" hidden="1" xr:uid="{00000000-0005-0000-0000-00005F170000}"/>
    <cellStyle name="Comma [0] 1909" xfId="5954" hidden="1" xr:uid="{00000000-0005-0000-0000-000063170000}"/>
    <cellStyle name="Comma [0] 191" xfId="2441" hidden="1" xr:uid="{00000000-0005-0000-0000-0000AA090000}"/>
    <cellStyle name="Comma [0] 1910" xfId="5844" hidden="1" xr:uid="{00000000-0005-0000-0000-0000F5160000}"/>
    <cellStyle name="Comma [0] 1911" xfId="5942" hidden="1" xr:uid="{00000000-0005-0000-0000-000057170000}"/>
    <cellStyle name="Comma [0] 1912" xfId="5834" hidden="1" xr:uid="{00000000-0005-0000-0000-0000EB160000}"/>
    <cellStyle name="Comma [0] 1913" xfId="5986" hidden="1" xr:uid="{00000000-0005-0000-0000-000083170000}"/>
    <cellStyle name="Comma [0] 1914" xfId="5940" hidden="1" xr:uid="{00000000-0005-0000-0000-000055170000}"/>
    <cellStyle name="Comma [0] 1915" xfId="5909" hidden="1" xr:uid="{00000000-0005-0000-0000-000036170000}"/>
    <cellStyle name="Comma [0] 1916" xfId="5990" hidden="1" xr:uid="{00000000-0005-0000-0000-000087170000}"/>
    <cellStyle name="Comma [0] 1917" xfId="5992" hidden="1" xr:uid="{00000000-0005-0000-0000-000089170000}"/>
    <cellStyle name="Comma [0] 1918" xfId="5978" hidden="1" xr:uid="{00000000-0005-0000-0000-00007B170000}"/>
    <cellStyle name="Comma [0] 1919" xfId="5965" hidden="1" xr:uid="{00000000-0005-0000-0000-00006E170000}"/>
    <cellStyle name="Comma [0] 192" xfId="2494" hidden="1" xr:uid="{00000000-0005-0000-0000-0000DF090000}"/>
    <cellStyle name="Comma [0] 1920" xfId="5989" hidden="1" xr:uid="{00000000-0005-0000-0000-000086170000}"/>
    <cellStyle name="Comma [0] 1921" xfId="5955" hidden="1" xr:uid="{00000000-0005-0000-0000-000064170000}"/>
    <cellStyle name="Comma [0] 1922" xfId="5927" hidden="1" xr:uid="{00000000-0005-0000-0000-000048170000}"/>
    <cellStyle name="Comma [0] 1923" xfId="5994" hidden="1" xr:uid="{00000000-0005-0000-0000-00008B170000}"/>
    <cellStyle name="Comma [0] 1924" xfId="5951" hidden="1" xr:uid="{00000000-0005-0000-0000-000060170000}"/>
    <cellStyle name="Comma [0] 1925" xfId="5985" hidden="1" xr:uid="{00000000-0005-0000-0000-000082170000}"/>
    <cellStyle name="Comma [0] 1926" xfId="5998" hidden="1" xr:uid="{00000000-0005-0000-0000-00008F170000}"/>
    <cellStyle name="Comma [0] 1927" xfId="6000" hidden="1" xr:uid="{00000000-0005-0000-0000-000091170000}"/>
    <cellStyle name="Comma [0] 1928" xfId="5868" hidden="1" xr:uid="{00000000-0005-0000-0000-00000D170000}"/>
    <cellStyle name="Comma [0] 1929" xfId="5988" hidden="1" xr:uid="{00000000-0005-0000-0000-000085170000}"/>
    <cellStyle name="Comma [0] 193" xfId="2478" hidden="1" xr:uid="{00000000-0005-0000-0000-0000CF090000}"/>
    <cellStyle name="Comma [0] 1930" xfId="5928" hidden="1" xr:uid="{00000000-0005-0000-0000-000049170000}"/>
    <cellStyle name="Comma [0] 1931" xfId="5962" hidden="1" xr:uid="{00000000-0005-0000-0000-00006B170000}"/>
    <cellStyle name="Comma [0] 1932" xfId="5975" hidden="1" xr:uid="{00000000-0005-0000-0000-000078170000}"/>
    <cellStyle name="Comma [0] 1933" xfId="6003" hidden="1" xr:uid="{00000000-0005-0000-0000-000094170000}"/>
    <cellStyle name="Comma [0] 1934" xfId="5966" hidden="1" xr:uid="{00000000-0005-0000-0000-00006F170000}"/>
    <cellStyle name="Comma [0] 1935" xfId="5926" hidden="1" xr:uid="{00000000-0005-0000-0000-000047170000}"/>
    <cellStyle name="Comma [0] 1936" xfId="6005" hidden="1" xr:uid="{00000000-0005-0000-0000-000096170000}"/>
    <cellStyle name="Comma [0] 1937" xfId="6007" hidden="1" xr:uid="{00000000-0005-0000-0000-000098170000}"/>
    <cellStyle name="Comma [0] 1938" xfId="5519" hidden="1" xr:uid="{00000000-0005-0000-0000-0000B0150000}"/>
    <cellStyle name="Comma [0] 1939" xfId="5516" hidden="1" xr:uid="{00000000-0005-0000-0000-0000AD150000}"/>
    <cellStyle name="Comma [0] 194" xfId="2474" hidden="1" xr:uid="{00000000-0005-0000-0000-0000CB090000}"/>
    <cellStyle name="Comma [0] 1940" xfId="6013" hidden="1" xr:uid="{00000000-0005-0000-0000-00009E170000}"/>
    <cellStyle name="Comma [0] 1941" xfId="6019" hidden="1" xr:uid="{00000000-0005-0000-0000-0000A4170000}"/>
    <cellStyle name="Comma [0] 1942" xfId="6021" hidden="1" xr:uid="{00000000-0005-0000-0000-0000A6170000}"/>
    <cellStyle name="Comma [0] 1943" xfId="6012" hidden="1" xr:uid="{00000000-0005-0000-0000-00009D170000}"/>
    <cellStyle name="Comma [0] 1944" xfId="6017" hidden="1" xr:uid="{00000000-0005-0000-0000-0000A2170000}"/>
    <cellStyle name="Comma [0] 1945" xfId="6023" hidden="1" xr:uid="{00000000-0005-0000-0000-0000A8170000}"/>
    <cellStyle name="Comma [0] 1946" xfId="6025" hidden="1" xr:uid="{00000000-0005-0000-0000-0000AA170000}"/>
    <cellStyle name="Comma [0] 1947" xfId="5542" hidden="1" xr:uid="{00000000-0005-0000-0000-0000C7150000}"/>
    <cellStyle name="Comma [0] 1948" xfId="5544" hidden="1" xr:uid="{00000000-0005-0000-0000-0000C9150000}"/>
    <cellStyle name="Comma [0] 1949" xfId="6036" hidden="1" xr:uid="{00000000-0005-0000-0000-0000B5170000}"/>
    <cellStyle name="Comma [0] 195" xfId="2545" hidden="1" xr:uid="{00000000-0005-0000-0000-0000120A0000}"/>
    <cellStyle name="Comma [0] 1950" xfId="6045" hidden="1" xr:uid="{00000000-0005-0000-0000-0000BE170000}"/>
    <cellStyle name="Comma [0] 1951" xfId="6056" hidden="1" xr:uid="{00000000-0005-0000-0000-0000C9170000}"/>
    <cellStyle name="Comma [0] 1952" xfId="6062" hidden="1" xr:uid="{00000000-0005-0000-0000-0000CF170000}"/>
    <cellStyle name="Comma [0] 1953" xfId="6044" hidden="1" xr:uid="{00000000-0005-0000-0000-0000BD170000}"/>
    <cellStyle name="Comma [0] 1954" xfId="6054" hidden="1" xr:uid="{00000000-0005-0000-0000-0000C7170000}"/>
    <cellStyle name="Comma [0] 1955" xfId="6074" hidden="1" xr:uid="{00000000-0005-0000-0000-0000DB170000}"/>
    <cellStyle name="Comma [0] 1956" xfId="6076" hidden="1" xr:uid="{00000000-0005-0000-0000-0000DD170000}"/>
    <cellStyle name="Comma [0] 1957" xfId="6027" hidden="1" xr:uid="{00000000-0005-0000-0000-0000AC170000}"/>
    <cellStyle name="Comma [0] 1958" xfId="5524" hidden="1" xr:uid="{00000000-0005-0000-0000-0000B5150000}"/>
    <cellStyle name="Comma [0] 1959" xfId="6030" hidden="1" xr:uid="{00000000-0005-0000-0000-0000AF170000}"/>
    <cellStyle name="Comma [0] 196" xfId="2417" hidden="1" xr:uid="{00000000-0005-0000-0000-000092090000}"/>
    <cellStyle name="Comma [0] 1960" xfId="5529" hidden="1" xr:uid="{00000000-0005-0000-0000-0000BA150000}"/>
    <cellStyle name="Comma [0] 1961" xfId="5513" hidden="1" xr:uid="{00000000-0005-0000-0000-0000AA150000}"/>
    <cellStyle name="Comma [0] 1962" xfId="6081" hidden="1" xr:uid="{00000000-0005-0000-0000-0000E2170000}"/>
    <cellStyle name="Comma [0] 1963" xfId="5522" hidden="1" xr:uid="{00000000-0005-0000-0000-0000B3150000}"/>
    <cellStyle name="Comma [0] 1964" xfId="5543" hidden="1" xr:uid="{00000000-0005-0000-0000-0000C8150000}"/>
    <cellStyle name="Comma [0] 1965" xfId="6093" hidden="1" xr:uid="{00000000-0005-0000-0000-0000EE170000}"/>
    <cellStyle name="Comma [0] 1966" xfId="6095" hidden="1" xr:uid="{00000000-0005-0000-0000-0000F0170000}"/>
    <cellStyle name="Comma [0] 1967" xfId="6084" hidden="1" xr:uid="{00000000-0005-0000-0000-0000E5170000}"/>
    <cellStyle name="Comma [0] 1968" xfId="6092" hidden="1" xr:uid="{00000000-0005-0000-0000-0000ED170000}"/>
    <cellStyle name="Comma [0] 1969" xfId="5526" hidden="1" xr:uid="{00000000-0005-0000-0000-0000B7150000}"/>
    <cellStyle name="Comma [0] 197" xfId="2027" hidden="1" xr:uid="{00000000-0005-0000-0000-00000C080000}"/>
    <cellStyle name="Comma [0] 1970" xfId="6078" hidden="1" xr:uid="{00000000-0005-0000-0000-0000DF170000}"/>
    <cellStyle name="Comma [0] 1971" xfId="6111" hidden="1" xr:uid="{00000000-0005-0000-0000-000000180000}"/>
    <cellStyle name="Comma [0] 1972" xfId="6119" hidden="1" xr:uid="{00000000-0005-0000-0000-000008180000}"/>
    <cellStyle name="Comma [0] 1973" xfId="6028" hidden="1" xr:uid="{00000000-0005-0000-0000-0000AD170000}"/>
    <cellStyle name="Comma [0] 1974" xfId="6107" hidden="1" xr:uid="{00000000-0005-0000-0000-0000FC170000}"/>
    <cellStyle name="Comma [0] 1975" xfId="6128" hidden="1" xr:uid="{00000000-0005-0000-0000-000011180000}"/>
    <cellStyle name="Comma [0] 1976" xfId="6130" hidden="1" xr:uid="{00000000-0005-0000-0000-000013180000}"/>
    <cellStyle name="Comma [0] 1977" xfId="6089" hidden="1" xr:uid="{00000000-0005-0000-0000-0000EA170000}"/>
    <cellStyle name="Comma [0] 1978" xfId="6034" hidden="1" xr:uid="{00000000-0005-0000-0000-0000B3170000}"/>
    <cellStyle name="Comma [0] 1979" xfId="6087" hidden="1" xr:uid="{00000000-0005-0000-0000-0000E8170000}"/>
    <cellStyle name="Comma [0] 198" xfId="2553" hidden="1" xr:uid="{00000000-0005-0000-0000-00001A0A0000}"/>
    <cellStyle name="Comma [0] 1980" xfId="6071" hidden="1" xr:uid="{00000000-0005-0000-0000-0000D8170000}"/>
    <cellStyle name="Comma [0] 1981" xfId="6067" hidden="1" xr:uid="{00000000-0005-0000-0000-0000D4170000}"/>
    <cellStyle name="Comma [0] 1982" xfId="6138" hidden="1" xr:uid="{00000000-0005-0000-0000-00001B180000}"/>
    <cellStyle name="Comma [0] 1983" xfId="6010" hidden="1" xr:uid="{00000000-0005-0000-0000-00009B170000}"/>
    <cellStyle name="Comma [0] 1984" xfId="5492" hidden="1" xr:uid="{00000000-0005-0000-0000-000095150000}"/>
    <cellStyle name="Comma [0] 1985" xfId="6146" hidden="1" xr:uid="{00000000-0005-0000-0000-000023180000}"/>
    <cellStyle name="Comma [0] 1986" xfId="6148" hidden="1" xr:uid="{00000000-0005-0000-0000-000025180000}"/>
    <cellStyle name="Comma [0] 1987" xfId="6097" hidden="1" xr:uid="{00000000-0005-0000-0000-0000F2170000}"/>
    <cellStyle name="Comma [0] 1988" xfId="6073" hidden="1" xr:uid="{00000000-0005-0000-0000-0000DA170000}"/>
    <cellStyle name="Comma [0] 1989" xfId="6108" hidden="1" xr:uid="{00000000-0005-0000-0000-0000FD170000}"/>
    <cellStyle name="Comma [0] 199" xfId="2555" hidden="1" xr:uid="{00000000-0005-0000-0000-00001C0A0000}"/>
    <cellStyle name="Comma [0] 1990" xfId="6040" hidden="1" xr:uid="{00000000-0005-0000-0000-0000B9170000}"/>
    <cellStyle name="Comma [0] 1991" xfId="6110" hidden="1" xr:uid="{00000000-0005-0000-0000-0000FF170000}"/>
    <cellStyle name="Comma [0] 1992" xfId="6155" hidden="1" xr:uid="{00000000-0005-0000-0000-00002C180000}"/>
    <cellStyle name="Comma [0] 1993" xfId="6098" hidden="1" xr:uid="{00000000-0005-0000-0000-0000F3170000}"/>
    <cellStyle name="Comma [0] 1994" xfId="6055" hidden="1" xr:uid="{00000000-0005-0000-0000-0000C8170000}"/>
    <cellStyle name="Comma [0] 1995" xfId="6161" hidden="1" xr:uid="{00000000-0005-0000-0000-000032180000}"/>
    <cellStyle name="Comma [0] 1996" xfId="6163" hidden="1" xr:uid="{00000000-0005-0000-0000-000034180000}"/>
    <cellStyle name="Comma [0] 1997" xfId="6116" hidden="1" xr:uid="{00000000-0005-0000-0000-000005180000}"/>
    <cellStyle name="Comma [0] 1998" xfId="6122" hidden="1" xr:uid="{00000000-0005-0000-0000-00000B180000}"/>
    <cellStyle name="Comma [0] 1999" xfId="6009" hidden="1" xr:uid="{00000000-0005-0000-0000-00009A170000}"/>
    <cellStyle name="Comma [0] 2" xfId="74" hidden="1" xr:uid="{00000000-0005-0000-0000-00006A000000}"/>
    <cellStyle name="Comma [0] 20" xfId="38" hidden="1" xr:uid="{00000000-0005-0000-0000-000046000000}"/>
    <cellStyle name="Comma [0] 200" xfId="2504" hidden="1" xr:uid="{00000000-0005-0000-0000-0000E9090000}"/>
    <cellStyle name="Comma [0] 2000" xfId="6072" hidden="1" xr:uid="{00000000-0005-0000-0000-0000D9170000}"/>
    <cellStyle name="Comma [0] 2001" xfId="6080" hidden="1" xr:uid="{00000000-0005-0000-0000-0000E1170000}"/>
    <cellStyle name="Comma [0] 2002" xfId="6169" hidden="1" xr:uid="{00000000-0005-0000-0000-00003A180000}"/>
    <cellStyle name="Comma [0] 2003" xfId="6083" hidden="1" xr:uid="{00000000-0005-0000-0000-0000E4170000}"/>
    <cellStyle name="Comma [0] 2004" xfId="6043" hidden="1" xr:uid="{00000000-0005-0000-0000-0000BC170000}"/>
    <cellStyle name="Comma [0] 2005" xfId="6174" hidden="1" xr:uid="{00000000-0005-0000-0000-00003F180000}"/>
    <cellStyle name="Comma [0] 2006" xfId="6176" hidden="1" xr:uid="{00000000-0005-0000-0000-000041180000}"/>
    <cellStyle name="Comma [0] 2007" xfId="6135" hidden="1" xr:uid="{00000000-0005-0000-0000-000018180000}"/>
    <cellStyle name="Comma [0] 2008" xfId="6141" hidden="1" xr:uid="{00000000-0005-0000-0000-00001E180000}"/>
    <cellStyle name="Comma [0] 2009" xfId="6042" hidden="1" xr:uid="{00000000-0005-0000-0000-0000BB170000}"/>
    <cellStyle name="Comma [0] 201" xfId="2480" hidden="1" xr:uid="{00000000-0005-0000-0000-0000D1090000}"/>
    <cellStyle name="Comma [0] 2010" xfId="6123" hidden="1" xr:uid="{00000000-0005-0000-0000-00000C180000}"/>
    <cellStyle name="Comma [0] 2011" xfId="6102" hidden="1" xr:uid="{00000000-0005-0000-0000-0000F7170000}"/>
    <cellStyle name="Comma [0] 2012" xfId="6180" hidden="1" xr:uid="{00000000-0005-0000-0000-000045180000}"/>
    <cellStyle name="Comma [0] 2013" xfId="6121" hidden="1" xr:uid="{00000000-0005-0000-0000-00000A180000}"/>
    <cellStyle name="Comma [0] 2014" xfId="6059" hidden="1" xr:uid="{00000000-0005-0000-0000-0000CC170000}"/>
    <cellStyle name="Comma [0] 2015" xfId="6187" hidden="1" xr:uid="{00000000-0005-0000-0000-00004C180000}"/>
    <cellStyle name="Comma [0] 2016" xfId="6189" hidden="1" xr:uid="{00000000-0005-0000-0000-00004E180000}"/>
    <cellStyle name="Comma [0] 2017" xfId="6153" hidden="1" xr:uid="{00000000-0005-0000-0000-00002A180000}"/>
    <cellStyle name="Comma [0] 2018" xfId="6158" hidden="1" xr:uid="{00000000-0005-0000-0000-00002F180000}"/>
    <cellStyle name="Comma [0] 2019" xfId="5523" hidden="1" xr:uid="{00000000-0005-0000-0000-0000B4150000}"/>
    <cellStyle name="Comma [0] 202" xfId="2515" hidden="1" xr:uid="{00000000-0005-0000-0000-0000F4090000}"/>
    <cellStyle name="Comma [0] 2020" xfId="6142" hidden="1" xr:uid="{00000000-0005-0000-0000-00001F180000}"/>
    <cellStyle name="Comma [0] 2021" xfId="6047" hidden="1" xr:uid="{00000000-0005-0000-0000-0000C0170000}"/>
    <cellStyle name="Comma [0] 2022" xfId="6193" hidden="1" xr:uid="{00000000-0005-0000-0000-000052180000}"/>
    <cellStyle name="Comma [0] 2023" xfId="6140" hidden="1" xr:uid="{00000000-0005-0000-0000-00001D180000}"/>
    <cellStyle name="Comma [0] 2024" xfId="6079" hidden="1" xr:uid="{00000000-0005-0000-0000-0000E0170000}"/>
    <cellStyle name="Comma [0] 2025" xfId="6197" hidden="1" xr:uid="{00000000-0005-0000-0000-000056180000}"/>
    <cellStyle name="Comma [0] 2026" xfId="6199" hidden="1" xr:uid="{00000000-0005-0000-0000-000058180000}"/>
    <cellStyle name="Comma [0] 2027" xfId="6167" hidden="1" xr:uid="{00000000-0005-0000-0000-000038180000}"/>
    <cellStyle name="Comma [0] 2028" xfId="6171" hidden="1" xr:uid="{00000000-0005-0000-0000-00003C180000}"/>
    <cellStyle name="Comma [0] 2029" xfId="6061" hidden="1" xr:uid="{00000000-0005-0000-0000-0000CE170000}"/>
    <cellStyle name="Comma [0] 203" xfId="2447" hidden="1" xr:uid="{00000000-0005-0000-0000-0000B0090000}"/>
    <cellStyle name="Comma [0] 2030" xfId="6159" hidden="1" xr:uid="{00000000-0005-0000-0000-000030180000}"/>
    <cellStyle name="Comma [0] 2031" xfId="6051" hidden="1" xr:uid="{00000000-0005-0000-0000-0000C4170000}"/>
    <cellStyle name="Comma [0] 2032" xfId="6203" hidden="1" xr:uid="{00000000-0005-0000-0000-00005C180000}"/>
    <cellStyle name="Comma [0] 2033" xfId="6157" hidden="1" xr:uid="{00000000-0005-0000-0000-00002E180000}"/>
    <cellStyle name="Comma [0] 2034" xfId="6126" hidden="1" xr:uid="{00000000-0005-0000-0000-00000F180000}"/>
    <cellStyle name="Comma [0] 2035" xfId="6207" hidden="1" xr:uid="{00000000-0005-0000-0000-000060180000}"/>
    <cellStyle name="Comma [0] 2036" xfId="6209" hidden="1" xr:uid="{00000000-0005-0000-0000-000062180000}"/>
    <cellStyle name="Comma [0] 2037" xfId="6195" hidden="1" xr:uid="{00000000-0005-0000-0000-000054180000}"/>
    <cellStyle name="Comma [0] 2038" xfId="6182" hidden="1" xr:uid="{00000000-0005-0000-0000-000047180000}"/>
    <cellStyle name="Comma [0] 2039" xfId="6206" hidden="1" xr:uid="{00000000-0005-0000-0000-00005F180000}"/>
    <cellStyle name="Comma [0] 204" xfId="2517" hidden="1" xr:uid="{00000000-0005-0000-0000-0000F6090000}"/>
    <cellStyle name="Comma [0] 2040" xfId="6172" hidden="1" xr:uid="{00000000-0005-0000-0000-00003D180000}"/>
    <cellStyle name="Comma [0] 2041" xfId="6144" hidden="1" xr:uid="{00000000-0005-0000-0000-000021180000}"/>
    <cellStyle name="Comma [0] 2042" xfId="6211" hidden="1" xr:uid="{00000000-0005-0000-0000-000064180000}"/>
    <cellStyle name="Comma [0] 2043" xfId="6168" hidden="1" xr:uid="{00000000-0005-0000-0000-000039180000}"/>
    <cellStyle name="Comma [0] 2044" xfId="6202" hidden="1" xr:uid="{00000000-0005-0000-0000-00005B180000}"/>
    <cellStyle name="Comma [0] 2045" xfId="6215" hidden="1" xr:uid="{00000000-0005-0000-0000-000068180000}"/>
    <cellStyle name="Comma [0] 2046" xfId="6217" hidden="1" xr:uid="{00000000-0005-0000-0000-00006A180000}"/>
    <cellStyle name="Comma [0] 2047" xfId="6085" hidden="1" xr:uid="{00000000-0005-0000-0000-0000E6170000}"/>
    <cellStyle name="Comma [0] 2048" xfId="6205" hidden="1" xr:uid="{00000000-0005-0000-0000-00005E180000}"/>
    <cellStyle name="Comma [0] 2049" xfId="6145" hidden="1" xr:uid="{00000000-0005-0000-0000-000022180000}"/>
    <cellStyle name="Comma [0] 205" xfId="2562" hidden="1" xr:uid="{00000000-0005-0000-0000-0000230A0000}"/>
    <cellStyle name="Comma [0] 2050" xfId="6179" hidden="1" xr:uid="{00000000-0005-0000-0000-000044180000}"/>
    <cellStyle name="Comma [0] 2051" xfId="6192" hidden="1" xr:uid="{00000000-0005-0000-0000-000051180000}"/>
    <cellStyle name="Comma [0] 2052" xfId="6220" hidden="1" xr:uid="{00000000-0005-0000-0000-00006D180000}"/>
    <cellStyle name="Comma [0] 2053" xfId="6183" hidden="1" xr:uid="{00000000-0005-0000-0000-000048180000}"/>
    <cellStyle name="Comma [0] 2054" xfId="6143" hidden="1" xr:uid="{00000000-0005-0000-0000-000020180000}"/>
    <cellStyle name="Comma [0] 2055" xfId="6222" hidden="1" xr:uid="{00000000-0005-0000-0000-00006F180000}"/>
    <cellStyle name="Comma [0] 2056" xfId="6224" hidden="1" xr:uid="{00000000-0005-0000-0000-000071180000}"/>
    <cellStyle name="Comma [0] 2057" xfId="5577" hidden="1" xr:uid="{00000000-0005-0000-0000-0000EA150000}"/>
    <cellStyle name="Comma [0] 2058" xfId="5533" hidden="1" xr:uid="{00000000-0005-0000-0000-0000BE150000}"/>
    <cellStyle name="Comma [0] 2059" xfId="6230" hidden="1" xr:uid="{00000000-0005-0000-0000-000077180000}"/>
    <cellStyle name="Comma [0] 206" xfId="2505" hidden="1" xr:uid="{00000000-0005-0000-0000-0000EA090000}"/>
    <cellStyle name="Comma [0] 2060" xfId="6236" hidden="1" xr:uid="{00000000-0005-0000-0000-00007D180000}"/>
    <cellStyle name="Comma [0] 2061" xfId="6238" hidden="1" xr:uid="{00000000-0005-0000-0000-00007F180000}"/>
    <cellStyle name="Comma [0] 2062" xfId="6229" hidden="1" xr:uid="{00000000-0005-0000-0000-000076180000}"/>
    <cellStyle name="Comma [0] 2063" xfId="6234" hidden="1" xr:uid="{00000000-0005-0000-0000-00007B180000}"/>
    <cellStyle name="Comma [0] 2064" xfId="6240" hidden="1" xr:uid="{00000000-0005-0000-0000-000081180000}"/>
    <cellStyle name="Comma [0] 2065" xfId="6242" hidden="1" xr:uid="{00000000-0005-0000-0000-000083180000}"/>
    <cellStyle name="Comma [0] 2066" xfId="5534" hidden="1" xr:uid="{00000000-0005-0000-0000-0000BF150000}"/>
    <cellStyle name="Comma [0] 2067" xfId="5512" hidden="1" xr:uid="{00000000-0005-0000-0000-0000A9150000}"/>
    <cellStyle name="Comma [0] 2068" xfId="6253" hidden="1" xr:uid="{00000000-0005-0000-0000-00008E180000}"/>
    <cellStyle name="Comma [0] 2069" xfId="6262" hidden="1" xr:uid="{00000000-0005-0000-0000-000097180000}"/>
    <cellStyle name="Comma [0] 207" xfId="2462" hidden="1" xr:uid="{00000000-0005-0000-0000-0000BF090000}"/>
    <cellStyle name="Comma [0] 2070" xfId="6273" hidden="1" xr:uid="{00000000-0005-0000-0000-0000A2180000}"/>
    <cellStyle name="Comma [0] 2071" xfId="6279" hidden="1" xr:uid="{00000000-0005-0000-0000-0000A8180000}"/>
    <cellStyle name="Comma [0] 2072" xfId="6261" hidden="1" xr:uid="{00000000-0005-0000-0000-000096180000}"/>
    <cellStyle name="Comma [0] 2073" xfId="6271" hidden="1" xr:uid="{00000000-0005-0000-0000-0000A0180000}"/>
    <cellStyle name="Comma [0] 2074" xfId="6291" hidden="1" xr:uid="{00000000-0005-0000-0000-0000B4180000}"/>
    <cellStyle name="Comma [0] 2075" xfId="6293" hidden="1" xr:uid="{00000000-0005-0000-0000-0000B6180000}"/>
    <cellStyle name="Comma [0] 2076" xfId="6244" hidden="1" xr:uid="{00000000-0005-0000-0000-000085180000}"/>
    <cellStyle name="Comma [0] 2077" xfId="5500" hidden="1" xr:uid="{00000000-0005-0000-0000-00009D150000}"/>
    <cellStyle name="Comma [0] 2078" xfId="6247" hidden="1" xr:uid="{00000000-0005-0000-0000-000088180000}"/>
    <cellStyle name="Comma [0] 2079" xfId="5511" hidden="1" xr:uid="{00000000-0005-0000-0000-0000A8150000}"/>
    <cellStyle name="Comma [0] 208" xfId="2568" hidden="1" xr:uid="{00000000-0005-0000-0000-0000290A0000}"/>
    <cellStyle name="Comma [0] 2080" xfId="5510" hidden="1" xr:uid="{00000000-0005-0000-0000-0000A7150000}"/>
    <cellStyle name="Comma [0] 2081" xfId="6298" hidden="1" xr:uid="{00000000-0005-0000-0000-0000BB180000}"/>
    <cellStyle name="Comma [0] 2082" xfId="5586" hidden="1" xr:uid="{00000000-0005-0000-0000-0000F3150000}"/>
    <cellStyle name="Comma [0] 2083" xfId="5787" hidden="1" xr:uid="{00000000-0005-0000-0000-0000BC160000}"/>
    <cellStyle name="Comma [0] 2084" xfId="6310" hidden="1" xr:uid="{00000000-0005-0000-0000-0000C7180000}"/>
    <cellStyle name="Comma [0] 2085" xfId="6312" hidden="1" xr:uid="{00000000-0005-0000-0000-0000C9180000}"/>
    <cellStyle name="Comma [0] 2086" xfId="6301" hidden="1" xr:uid="{00000000-0005-0000-0000-0000BE180000}"/>
    <cellStyle name="Comma [0] 2087" xfId="6309" hidden="1" xr:uid="{00000000-0005-0000-0000-0000C6180000}"/>
    <cellStyle name="Comma [0] 2088" xfId="5796" hidden="1" xr:uid="{00000000-0005-0000-0000-0000C5160000}"/>
    <cellStyle name="Comma [0] 2089" xfId="6295" hidden="1" xr:uid="{00000000-0005-0000-0000-0000B8180000}"/>
    <cellStyle name="Comma [0] 209" xfId="2570" hidden="1" xr:uid="{00000000-0005-0000-0000-00002B0A0000}"/>
    <cellStyle name="Comma [0] 2090" xfId="6328" hidden="1" xr:uid="{00000000-0005-0000-0000-0000D9180000}"/>
    <cellStyle name="Comma [0] 2091" xfId="6336" hidden="1" xr:uid="{00000000-0005-0000-0000-0000E1180000}"/>
    <cellStyle name="Comma [0] 2092" xfId="6245" hidden="1" xr:uid="{00000000-0005-0000-0000-000086180000}"/>
    <cellStyle name="Comma [0] 2093" xfId="6324" hidden="1" xr:uid="{00000000-0005-0000-0000-0000D5180000}"/>
    <cellStyle name="Comma [0] 2094" xfId="6345" hidden="1" xr:uid="{00000000-0005-0000-0000-0000EA180000}"/>
    <cellStyle name="Comma [0] 2095" xfId="6347" hidden="1" xr:uid="{00000000-0005-0000-0000-0000EC180000}"/>
    <cellStyle name="Comma [0] 2096" xfId="6306" hidden="1" xr:uid="{00000000-0005-0000-0000-0000C3180000}"/>
    <cellStyle name="Comma [0] 2097" xfId="6251" hidden="1" xr:uid="{00000000-0005-0000-0000-00008C180000}"/>
    <cellStyle name="Comma [0] 2098" xfId="6304" hidden="1" xr:uid="{00000000-0005-0000-0000-0000C1180000}"/>
    <cellStyle name="Comma [0] 2099" xfId="6288" hidden="1" xr:uid="{00000000-0005-0000-0000-0000B1180000}"/>
    <cellStyle name="Comma [0] 21" xfId="36" hidden="1" xr:uid="{00000000-0005-0000-0000-000044000000}"/>
    <cellStyle name="Comma [0] 210" xfId="2523" hidden="1" xr:uid="{00000000-0005-0000-0000-0000FC090000}"/>
    <cellStyle name="Comma [0] 2100" xfId="6284" hidden="1" xr:uid="{00000000-0005-0000-0000-0000AD180000}"/>
    <cellStyle name="Comma [0] 2101" xfId="6355" hidden="1" xr:uid="{00000000-0005-0000-0000-0000F4180000}"/>
    <cellStyle name="Comma [0] 2102" xfId="6227" hidden="1" xr:uid="{00000000-0005-0000-0000-000074180000}"/>
    <cellStyle name="Comma [0] 2103" xfId="5535" hidden="1" xr:uid="{00000000-0005-0000-0000-0000C0150000}"/>
    <cellStyle name="Comma [0] 2104" xfId="6363" hidden="1" xr:uid="{00000000-0005-0000-0000-0000FC180000}"/>
    <cellStyle name="Comma [0] 2105" xfId="6365" hidden="1" xr:uid="{00000000-0005-0000-0000-0000FE180000}"/>
    <cellStyle name="Comma [0] 2106" xfId="6314" hidden="1" xr:uid="{00000000-0005-0000-0000-0000CB180000}"/>
    <cellStyle name="Comma [0] 2107" xfId="6290" hidden="1" xr:uid="{00000000-0005-0000-0000-0000B3180000}"/>
    <cellStyle name="Comma [0] 2108" xfId="6325" hidden="1" xr:uid="{00000000-0005-0000-0000-0000D6180000}"/>
    <cellStyle name="Comma [0] 2109" xfId="6257" hidden="1" xr:uid="{00000000-0005-0000-0000-000092180000}"/>
    <cellStyle name="Comma [0] 211" xfId="2529" hidden="1" xr:uid="{00000000-0005-0000-0000-0000020A0000}"/>
    <cellStyle name="Comma [0] 2110" xfId="6327" hidden="1" xr:uid="{00000000-0005-0000-0000-0000D8180000}"/>
    <cellStyle name="Comma [0] 2111" xfId="6372" hidden="1" xr:uid="{00000000-0005-0000-0000-000005190000}"/>
    <cellStyle name="Comma [0] 2112" xfId="6315" hidden="1" xr:uid="{00000000-0005-0000-0000-0000CC180000}"/>
    <cellStyle name="Comma [0] 2113" xfId="6272" hidden="1" xr:uid="{00000000-0005-0000-0000-0000A1180000}"/>
    <cellStyle name="Comma [0] 2114" xfId="6378" hidden="1" xr:uid="{00000000-0005-0000-0000-00000B190000}"/>
    <cellStyle name="Comma [0] 2115" xfId="6380" hidden="1" xr:uid="{00000000-0005-0000-0000-00000D190000}"/>
    <cellStyle name="Comma [0] 2116" xfId="6333" hidden="1" xr:uid="{00000000-0005-0000-0000-0000DE180000}"/>
    <cellStyle name="Comma [0] 2117" xfId="6339" hidden="1" xr:uid="{00000000-0005-0000-0000-0000E4180000}"/>
    <cellStyle name="Comma [0] 2118" xfId="6226" hidden="1" xr:uid="{00000000-0005-0000-0000-000073180000}"/>
    <cellStyle name="Comma [0] 2119" xfId="6289" hidden="1" xr:uid="{00000000-0005-0000-0000-0000B2180000}"/>
    <cellStyle name="Comma [0] 212" xfId="2416" hidden="1" xr:uid="{00000000-0005-0000-0000-000091090000}"/>
    <cellStyle name="Comma [0] 2120" xfId="6297" hidden="1" xr:uid="{00000000-0005-0000-0000-0000BA180000}"/>
    <cellStyle name="Comma [0] 2121" xfId="6386" hidden="1" xr:uid="{00000000-0005-0000-0000-000013190000}"/>
    <cellStyle name="Comma [0] 2122" xfId="6300" hidden="1" xr:uid="{00000000-0005-0000-0000-0000BD180000}"/>
    <cellStyle name="Comma [0] 2123" xfId="6260" hidden="1" xr:uid="{00000000-0005-0000-0000-000095180000}"/>
    <cellStyle name="Comma [0] 2124" xfId="6391" hidden="1" xr:uid="{00000000-0005-0000-0000-000018190000}"/>
    <cellStyle name="Comma [0] 2125" xfId="6393" hidden="1" xr:uid="{00000000-0005-0000-0000-00001A190000}"/>
    <cellStyle name="Comma [0] 2126" xfId="6352" hidden="1" xr:uid="{00000000-0005-0000-0000-0000F1180000}"/>
    <cellStyle name="Comma [0] 2127" xfId="6358" hidden="1" xr:uid="{00000000-0005-0000-0000-0000F7180000}"/>
    <cellStyle name="Comma [0] 2128" xfId="6259" hidden="1" xr:uid="{00000000-0005-0000-0000-000094180000}"/>
    <cellStyle name="Comma [0] 2129" xfId="6340" hidden="1" xr:uid="{00000000-0005-0000-0000-0000E5180000}"/>
    <cellStyle name="Comma [0] 213" xfId="2479" hidden="1" xr:uid="{00000000-0005-0000-0000-0000D0090000}"/>
    <cellStyle name="Comma [0] 2130" xfId="6319" hidden="1" xr:uid="{00000000-0005-0000-0000-0000D0180000}"/>
    <cellStyle name="Comma [0] 2131" xfId="6397" hidden="1" xr:uid="{00000000-0005-0000-0000-00001E190000}"/>
    <cellStyle name="Comma [0] 2132" xfId="6338" hidden="1" xr:uid="{00000000-0005-0000-0000-0000E3180000}"/>
    <cellStyle name="Comma [0] 2133" xfId="6276" hidden="1" xr:uid="{00000000-0005-0000-0000-0000A5180000}"/>
    <cellStyle name="Comma [0] 2134" xfId="6404" hidden="1" xr:uid="{00000000-0005-0000-0000-000025190000}"/>
    <cellStyle name="Comma [0] 2135" xfId="6406" hidden="1" xr:uid="{00000000-0005-0000-0000-000027190000}"/>
    <cellStyle name="Comma [0] 2136" xfId="6370" hidden="1" xr:uid="{00000000-0005-0000-0000-000003190000}"/>
    <cellStyle name="Comma [0] 2137" xfId="6375" hidden="1" xr:uid="{00000000-0005-0000-0000-000008190000}"/>
    <cellStyle name="Comma [0] 2138" xfId="5805" hidden="1" xr:uid="{00000000-0005-0000-0000-0000CE160000}"/>
    <cellStyle name="Comma [0] 2139" xfId="6359" hidden="1" xr:uid="{00000000-0005-0000-0000-0000F8180000}"/>
    <cellStyle name="Comma [0] 214" xfId="2487" hidden="1" xr:uid="{00000000-0005-0000-0000-0000D8090000}"/>
    <cellStyle name="Comma [0] 2140" xfId="6264" hidden="1" xr:uid="{00000000-0005-0000-0000-000099180000}"/>
    <cellStyle name="Comma [0] 2141" xfId="6410" hidden="1" xr:uid="{00000000-0005-0000-0000-00002B190000}"/>
    <cellStyle name="Comma [0] 2142" xfId="6357" hidden="1" xr:uid="{00000000-0005-0000-0000-0000F6180000}"/>
    <cellStyle name="Comma [0] 2143" xfId="6296" hidden="1" xr:uid="{00000000-0005-0000-0000-0000B9180000}"/>
    <cellStyle name="Comma [0] 2144" xfId="6414" hidden="1" xr:uid="{00000000-0005-0000-0000-00002F190000}"/>
    <cellStyle name="Comma [0] 2145" xfId="6416" hidden="1" xr:uid="{00000000-0005-0000-0000-000031190000}"/>
    <cellStyle name="Comma [0] 2146" xfId="6384" hidden="1" xr:uid="{00000000-0005-0000-0000-000011190000}"/>
    <cellStyle name="Comma [0] 2147" xfId="6388" hidden="1" xr:uid="{00000000-0005-0000-0000-000015190000}"/>
    <cellStyle name="Comma [0] 2148" xfId="6278" hidden="1" xr:uid="{00000000-0005-0000-0000-0000A7180000}"/>
    <cellStyle name="Comma [0] 2149" xfId="6376" hidden="1" xr:uid="{00000000-0005-0000-0000-000009190000}"/>
    <cellStyle name="Comma [0] 215" xfId="2576" hidden="1" xr:uid="{00000000-0005-0000-0000-0000310A0000}"/>
    <cellStyle name="Comma [0] 2150" xfId="6268" hidden="1" xr:uid="{00000000-0005-0000-0000-00009D180000}"/>
    <cellStyle name="Comma [0] 2151" xfId="6420" hidden="1" xr:uid="{00000000-0005-0000-0000-000035190000}"/>
    <cellStyle name="Comma [0] 2152" xfId="6374" hidden="1" xr:uid="{00000000-0005-0000-0000-000007190000}"/>
    <cellStyle name="Comma [0] 2153" xfId="6343" hidden="1" xr:uid="{00000000-0005-0000-0000-0000E8180000}"/>
    <cellStyle name="Comma [0] 2154" xfId="6424" hidden="1" xr:uid="{00000000-0005-0000-0000-000039190000}"/>
    <cellStyle name="Comma [0] 2155" xfId="6426" hidden="1" xr:uid="{00000000-0005-0000-0000-00003B190000}"/>
    <cellStyle name="Comma [0] 2156" xfId="6412" hidden="1" xr:uid="{00000000-0005-0000-0000-00002D190000}"/>
    <cellStyle name="Comma [0] 2157" xfId="6399" hidden="1" xr:uid="{00000000-0005-0000-0000-000020190000}"/>
    <cellStyle name="Comma [0] 2158" xfId="6423" hidden="1" xr:uid="{00000000-0005-0000-0000-000038190000}"/>
    <cellStyle name="Comma [0] 2159" xfId="6389" hidden="1" xr:uid="{00000000-0005-0000-0000-000016190000}"/>
    <cellStyle name="Comma [0] 216" xfId="2490" hidden="1" xr:uid="{00000000-0005-0000-0000-0000DB090000}"/>
    <cellStyle name="Comma [0] 2160" xfId="6361" hidden="1" xr:uid="{00000000-0005-0000-0000-0000FA180000}"/>
    <cellStyle name="Comma [0] 2161" xfId="6428" hidden="1" xr:uid="{00000000-0005-0000-0000-00003D190000}"/>
    <cellStyle name="Comma [0] 2162" xfId="6385" hidden="1" xr:uid="{00000000-0005-0000-0000-000012190000}"/>
    <cellStyle name="Comma [0] 2163" xfId="6419" hidden="1" xr:uid="{00000000-0005-0000-0000-000034190000}"/>
    <cellStyle name="Comma [0] 2164" xfId="6432" hidden="1" xr:uid="{00000000-0005-0000-0000-000041190000}"/>
    <cellStyle name="Comma [0] 2165" xfId="6434" hidden="1" xr:uid="{00000000-0005-0000-0000-000043190000}"/>
    <cellStyle name="Comma [0] 2166" xfId="6302" hidden="1" xr:uid="{00000000-0005-0000-0000-0000BF180000}"/>
    <cellStyle name="Comma [0] 2167" xfId="6422" hidden="1" xr:uid="{00000000-0005-0000-0000-000037190000}"/>
    <cellStyle name="Comma [0] 2168" xfId="6362" hidden="1" xr:uid="{00000000-0005-0000-0000-0000FB180000}"/>
    <cellStyle name="Comma [0] 2169" xfId="6396" hidden="1" xr:uid="{00000000-0005-0000-0000-00001D190000}"/>
    <cellStyle name="Comma [0] 217" xfId="2450" hidden="1" xr:uid="{00000000-0005-0000-0000-0000B3090000}"/>
    <cellStyle name="Comma [0] 2170" xfId="6409" hidden="1" xr:uid="{00000000-0005-0000-0000-00002A190000}"/>
    <cellStyle name="Comma [0] 2171" xfId="6437" hidden="1" xr:uid="{00000000-0005-0000-0000-000046190000}"/>
    <cellStyle name="Comma [0] 2172" xfId="6400" hidden="1" xr:uid="{00000000-0005-0000-0000-000021190000}"/>
    <cellStyle name="Comma [0] 2173" xfId="6360" hidden="1" xr:uid="{00000000-0005-0000-0000-0000F9180000}"/>
    <cellStyle name="Comma [0] 2174" xfId="6439" hidden="1" xr:uid="{00000000-0005-0000-0000-000048190000}"/>
    <cellStyle name="Comma [0] 2175" xfId="6441" hidden="1" xr:uid="{00000000-0005-0000-0000-00004A190000}"/>
    <cellStyle name="Comma [0] 2176" xfId="5201" hidden="1" xr:uid="{00000000-0005-0000-0000-000072140000}"/>
    <cellStyle name="Comma [0] 2177" xfId="5187" hidden="1" xr:uid="{00000000-0005-0000-0000-000064140000}"/>
    <cellStyle name="Comma [0] 2178" xfId="5181" hidden="1" xr:uid="{00000000-0005-0000-0000-00005E140000}"/>
    <cellStyle name="Comma [0] 2179" xfId="6448" hidden="1" xr:uid="{00000000-0005-0000-0000-000051190000}"/>
    <cellStyle name="Comma [0] 218" xfId="2581" hidden="1" xr:uid="{00000000-0005-0000-0000-0000360A0000}"/>
    <cellStyle name="Comma [0] 2180" xfId="6451" hidden="1" xr:uid="{00000000-0005-0000-0000-000054190000}"/>
    <cellStyle name="Comma [0] 2181" xfId="5182" hidden="1" xr:uid="{00000000-0005-0000-0000-00005F140000}"/>
    <cellStyle name="Comma [0] 2182" xfId="6446" hidden="1" xr:uid="{00000000-0005-0000-0000-00004F190000}"/>
    <cellStyle name="Comma [0] 2183" xfId="6453" hidden="1" xr:uid="{00000000-0005-0000-0000-000056190000}"/>
    <cellStyle name="Comma [0] 2184" xfId="6455" hidden="1" xr:uid="{00000000-0005-0000-0000-000058190000}"/>
    <cellStyle name="Comma [0] 2185" xfId="5191" hidden="1" xr:uid="{00000000-0005-0000-0000-000068140000}"/>
    <cellStyle name="Comma [0] 2186" xfId="5488" hidden="1" xr:uid="{00000000-0005-0000-0000-000091150000}"/>
    <cellStyle name="Comma [0] 2187" xfId="6466" hidden="1" xr:uid="{00000000-0005-0000-0000-000063190000}"/>
    <cellStyle name="Comma [0] 2188" xfId="6475" hidden="1" xr:uid="{00000000-0005-0000-0000-00006C190000}"/>
    <cellStyle name="Comma [0] 2189" xfId="6486" hidden="1" xr:uid="{00000000-0005-0000-0000-000077190000}"/>
    <cellStyle name="Comma [0] 219" xfId="2583" hidden="1" xr:uid="{00000000-0005-0000-0000-0000380A0000}"/>
    <cellStyle name="Comma [0] 2190" xfId="6492" hidden="1" xr:uid="{00000000-0005-0000-0000-00007D190000}"/>
    <cellStyle name="Comma [0] 2191" xfId="6474" hidden="1" xr:uid="{00000000-0005-0000-0000-00006B190000}"/>
    <cellStyle name="Comma [0] 2192" xfId="6484" hidden="1" xr:uid="{00000000-0005-0000-0000-000075190000}"/>
    <cellStyle name="Comma [0] 2193" xfId="6504" hidden="1" xr:uid="{00000000-0005-0000-0000-000089190000}"/>
    <cellStyle name="Comma [0] 2194" xfId="6506" hidden="1" xr:uid="{00000000-0005-0000-0000-00008B190000}"/>
    <cellStyle name="Comma [0] 2195" xfId="6457" hidden="1" xr:uid="{00000000-0005-0000-0000-00005A190000}"/>
    <cellStyle name="Comma [0] 2196" xfId="5226" hidden="1" xr:uid="{00000000-0005-0000-0000-00008B140000}"/>
    <cellStyle name="Comma [0] 2197" xfId="6460" hidden="1" xr:uid="{00000000-0005-0000-0000-00005D190000}"/>
    <cellStyle name="Comma [0] 2198" xfId="5194" hidden="1" xr:uid="{00000000-0005-0000-0000-00006B140000}"/>
    <cellStyle name="Comma [0] 2199" xfId="5192" hidden="1" xr:uid="{00000000-0005-0000-0000-000069140000}"/>
    <cellStyle name="Comma [0] 22" xfId="19" hidden="1" xr:uid="{00000000-0005-0000-0000-000033000000}"/>
    <cellStyle name="Comma [0] 220" xfId="2542" hidden="1" xr:uid="{00000000-0005-0000-0000-00000F0A0000}"/>
    <cellStyle name="Comma [0] 2200" xfId="6511" hidden="1" xr:uid="{00000000-0005-0000-0000-000090190000}"/>
    <cellStyle name="Comma [0] 2201" xfId="5490" hidden="1" xr:uid="{00000000-0005-0000-0000-000093150000}"/>
    <cellStyle name="Comma [0] 2202" xfId="5196" hidden="1" xr:uid="{00000000-0005-0000-0000-00006D140000}"/>
    <cellStyle name="Comma [0] 2203" xfId="6523" hidden="1" xr:uid="{00000000-0005-0000-0000-00009C190000}"/>
    <cellStyle name="Comma [0] 2204" xfId="6525" hidden="1" xr:uid="{00000000-0005-0000-0000-00009E190000}"/>
    <cellStyle name="Comma [0] 2205" xfId="6514" hidden="1" xr:uid="{00000000-0005-0000-0000-000093190000}"/>
    <cellStyle name="Comma [0] 2206" xfId="6522" hidden="1" xr:uid="{00000000-0005-0000-0000-00009B190000}"/>
    <cellStyle name="Comma [0] 2207" xfId="5197" hidden="1" xr:uid="{00000000-0005-0000-0000-00006E140000}"/>
    <cellStyle name="Comma [0] 2208" xfId="6508" hidden="1" xr:uid="{00000000-0005-0000-0000-00008D190000}"/>
    <cellStyle name="Comma [0] 2209" xfId="6541" hidden="1" xr:uid="{00000000-0005-0000-0000-0000AE190000}"/>
    <cellStyle name="Comma [0] 221" xfId="2548" hidden="1" xr:uid="{00000000-0005-0000-0000-0000150A0000}"/>
    <cellStyle name="Comma [0] 2210" xfId="6549" hidden="1" xr:uid="{00000000-0005-0000-0000-0000B6190000}"/>
    <cellStyle name="Comma [0] 2211" xfId="6458" hidden="1" xr:uid="{00000000-0005-0000-0000-00005B190000}"/>
    <cellStyle name="Comma [0] 2212" xfId="6537" hidden="1" xr:uid="{00000000-0005-0000-0000-0000AA190000}"/>
    <cellStyle name="Comma [0] 2213" xfId="6558" hidden="1" xr:uid="{00000000-0005-0000-0000-0000BF190000}"/>
    <cellStyle name="Comma [0] 2214" xfId="6560" hidden="1" xr:uid="{00000000-0005-0000-0000-0000C1190000}"/>
    <cellStyle name="Comma [0] 2215" xfId="6519" hidden="1" xr:uid="{00000000-0005-0000-0000-000098190000}"/>
    <cellStyle name="Comma [0] 2216" xfId="6464" hidden="1" xr:uid="{00000000-0005-0000-0000-000061190000}"/>
    <cellStyle name="Comma [0] 2217" xfId="6517" hidden="1" xr:uid="{00000000-0005-0000-0000-000096190000}"/>
    <cellStyle name="Comma [0] 2218" xfId="6501" hidden="1" xr:uid="{00000000-0005-0000-0000-000086190000}"/>
    <cellStyle name="Comma [0] 2219" xfId="6497" hidden="1" xr:uid="{00000000-0005-0000-0000-000082190000}"/>
    <cellStyle name="Comma [0] 222" xfId="2449" hidden="1" xr:uid="{00000000-0005-0000-0000-0000B2090000}"/>
    <cellStyle name="Comma [0] 2220" xfId="6568" hidden="1" xr:uid="{00000000-0005-0000-0000-0000C9190000}"/>
    <cellStyle name="Comma [0] 2221" xfId="5184" hidden="1" xr:uid="{00000000-0005-0000-0000-000061140000}"/>
    <cellStyle name="Comma [0] 2222" xfId="5190" hidden="1" xr:uid="{00000000-0005-0000-0000-000067140000}"/>
    <cellStyle name="Comma [0] 2223" xfId="6576" hidden="1" xr:uid="{00000000-0005-0000-0000-0000D1190000}"/>
    <cellStyle name="Comma [0] 2224" xfId="6578" hidden="1" xr:uid="{00000000-0005-0000-0000-0000D3190000}"/>
    <cellStyle name="Comma [0] 2225" xfId="6527" hidden="1" xr:uid="{00000000-0005-0000-0000-0000A0190000}"/>
    <cellStyle name="Comma [0] 2226" xfId="6503" hidden="1" xr:uid="{00000000-0005-0000-0000-000088190000}"/>
    <cellStyle name="Comma [0] 2227" xfId="6538" hidden="1" xr:uid="{00000000-0005-0000-0000-0000AB190000}"/>
    <cellStyle name="Comma [0] 2228" xfId="6470" hidden="1" xr:uid="{00000000-0005-0000-0000-000067190000}"/>
    <cellStyle name="Comma [0] 2229" xfId="6540" hidden="1" xr:uid="{00000000-0005-0000-0000-0000AD190000}"/>
    <cellStyle name="Comma [0] 223" xfId="2530" hidden="1" xr:uid="{00000000-0005-0000-0000-0000030A0000}"/>
    <cellStyle name="Comma [0] 2230" xfId="6585" hidden="1" xr:uid="{00000000-0005-0000-0000-0000DA190000}"/>
    <cellStyle name="Comma [0] 2231" xfId="6528" hidden="1" xr:uid="{00000000-0005-0000-0000-0000A1190000}"/>
    <cellStyle name="Comma [0] 2232" xfId="6485" hidden="1" xr:uid="{00000000-0005-0000-0000-000076190000}"/>
    <cellStyle name="Comma [0] 2233" xfId="6591" hidden="1" xr:uid="{00000000-0005-0000-0000-0000E0190000}"/>
    <cellStyle name="Comma [0] 2234" xfId="6593" hidden="1" xr:uid="{00000000-0005-0000-0000-0000E2190000}"/>
    <cellStyle name="Comma [0] 2235" xfId="6546" hidden="1" xr:uid="{00000000-0005-0000-0000-0000B3190000}"/>
    <cellStyle name="Comma [0] 2236" xfId="6552" hidden="1" xr:uid="{00000000-0005-0000-0000-0000B9190000}"/>
    <cellStyle name="Comma [0] 2237" xfId="5185" hidden="1" xr:uid="{00000000-0005-0000-0000-000062140000}"/>
    <cellStyle name="Comma [0] 2238" xfId="6502" hidden="1" xr:uid="{00000000-0005-0000-0000-000087190000}"/>
    <cellStyle name="Comma [0] 2239" xfId="6510" hidden="1" xr:uid="{00000000-0005-0000-0000-00008F190000}"/>
    <cellStyle name="Comma [0] 224" xfId="2509" hidden="1" xr:uid="{00000000-0005-0000-0000-0000EE090000}"/>
    <cellStyle name="Comma [0] 2240" xfId="6599" hidden="1" xr:uid="{00000000-0005-0000-0000-0000E8190000}"/>
    <cellStyle name="Comma [0] 2241" xfId="6513" hidden="1" xr:uid="{00000000-0005-0000-0000-000092190000}"/>
    <cellStyle name="Comma [0] 2242" xfId="6473" hidden="1" xr:uid="{00000000-0005-0000-0000-00006A190000}"/>
    <cellStyle name="Comma [0] 2243" xfId="6604" hidden="1" xr:uid="{00000000-0005-0000-0000-0000ED190000}"/>
    <cellStyle name="Comma [0] 2244" xfId="6606" hidden="1" xr:uid="{00000000-0005-0000-0000-0000EF190000}"/>
    <cellStyle name="Comma [0] 2245" xfId="6565" hidden="1" xr:uid="{00000000-0005-0000-0000-0000C6190000}"/>
    <cellStyle name="Comma [0] 2246" xfId="6571" hidden="1" xr:uid="{00000000-0005-0000-0000-0000CC190000}"/>
    <cellStyle name="Comma [0] 2247" xfId="6472" hidden="1" xr:uid="{00000000-0005-0000-0000-000069190000}"/>
    <cellStyle name="Comma [0] 2248" xfId="6553" hidden="1" xr:uid="{00000000-0005-0000-0000-0000BA190000}"/>
    <cellStyle name="Comma [0] 2249" xfId="6532" hidden="1" xr:uid="{00000000-0005-0000-0000-0000A5190000}"/>
    <cellStyle name="Comma [0] 225" xfId="2587" hidden="1" xr:uid="{00000000-0005-0000-0000-00003C0A0000}"/>
    <cellStyle name="Comma [0] 2250" xfId="6610" hidden="1" xr:uid="{00000000-0005-0000-0000-0000F3190000}"/>
    <cellStyle name="Comma [0] 2251" xfId="6551" hidden="1" xr:uid="{00000000-0005-0000-0000-0000B8190000}"/>
    <cellStyle name="Comma [0] 2252" xfId="6489" hidden="1" xr:uid="{00000000-0005-0000-0000-00007A190000}"/>
    <cellStyle name="Comma [0] 2253" xfId="6617" hidden="1" xr:uid="{00000000-0005-0000-0000-0000FA190000}"/>
    <cellStyle name="Comma [0] 2254" xfId="6619" hidden="1" xr:uid="{00000000-0005-0000-0000-0000FC190000}"/>
    <cellStyle name="Comma [0] 2255" xfId="6583" hidden="1" xr:uid="{00000000-0005-0000-0000-0000D8190000}"/>
    <cellStyle name="Comma [0] 2256" xfId="6588" hidden="1" xr:uid="{00000000-0005-0000-0000-0000DD190000}"/>
    <cellStyle name="Comma [0] 2257" xfId="5199" hidden="1" xr:uid="{00000000-0005-0000-0000-000070140000}"/>
    <cellStyle name="Comma [0] 2258" xfId="6572" hidden="1" xr:uid="{00000000-0005-0000-0000-0000CD190000}"/>
    <cellStyle name="Comma [0] 2259" xfId="6477" hidden="1" xr:uid="{00000000-0005-0000-0000-00006E190000}"/>
    <cellStyle name="Comma [0] 226" xfId="2528" hidden="1" xr:uid="{00000000-0005-0000-0000-0000010A0000}"/>
    <cellStyle name="Comma [0] 2260" xfId="6623" hidden="1" xr:uid="{00000000-0005-0000-0000-0000001A0000}"/>
    <cellStyle name="Comma [0] 2261" xfId="6570" hidden="1" xr:uid="{00000000-0005-0000-0000-0000CB190000}"/>
    <cellStyle name="Comma [0] 2262" xfId="6509" hidden="1" xr:uid="{00000000-0005-0000-0000-00008E190000}"/>
    <cellStyle name="Comma [0] 2263" xfId="6627" hidden="1" xr:uid="{00000000-0005-0000-0000-0000041A0000}"/>
    <cellStyle name="Comma [0] 2264" xfId="6629" hidden="1" xr:uid="{00000000-0005-0000-0000-0000061A0000}"/>
    <cellStyle name="Comma [0] 2265" xfId="6597" hidden="1" xr:uid="{00000000-0005-0000-0000-0000E6190000}"/>
    <cellStyle name="Comma [0] 2266" xfId="6601" hidden="1" xr:uid="{00000000-0005-0000-0000-0000EA190000}"/>
    <cellStyle name="Comma [0] 2267" xfId="6491" hidden="1" xr:uid="{00000000-0005-0000-0000-00007C190000}"/>
    <cellStyle name="Comma [0] 2268" xfId="6589" hidden="1" xr:uid="{00000000-0005-0000-0000-0000DE190000}"/>
    <cellStyle name="Comma [0] 2269" xfId="6481" hidden="1" xr:uid="{00000000-0005-0000-0000-000072190000}"/>
    <cellStyle name="Comma [0] 227" xfId="2466" hidden="1" xr:uid="{00000000-0005-0000-0000-0000C3090000}"/>
    <cellStyle name="Comma [0] 2270" xfId="6633" hidden="1" xr:uid="{00000000-0005-0000-0000-00000A1A0000}"/>
    <cellStyle name="Comma [0] 2271" xfId="6587" hidden="1" xr:uid="{00000000-0005-0000-0000-0000DC190000}"/>
    <cellStyle name="Comma [0] 2272" xfId="6556" hidden="1" xr:uid="{00000000-0005-0000-0000-0000BD190000}"/>
    <cellStyle name="Comma [0] 2273" xfId="6637" hidden="1" xr:uid="{00000000-0005-0000-0000-00000E1A0000}"/>
    <cellStyle name="Comma [0] 2274" xfId="6639" hidden="1" xr:uid="{00000000-0005-0000-0000-0000101A0000}"/>
    <cellStyle name="Comma [0] 2275" xfId="6625" hidden="1" xr:uid="{00000000-0005-0000-0000-0000021A0000}"/>
    <cellStyle name="Comma [0] 2276" xfId="6612" hidden="1" xr:uid="{00000000-0005-0000-0000-0000F5190000}"/>
    <cellStyle name="Comma [0] 2277" xfId="6636" hidden="1" xr:uid="{00000000-0005-0000-0000-00000D1A0000}"/>
    <cellStyle name="Comma [0] 2278" xfId="6602" hidden="1" xr:uid="{00000000-0005-0000-0000-0000EB190000}"/>
    <cellStyle name="Comma [0] 2279" xfId="6574" hidden="1" xr:uid="{00000000-0005-0000-0000-0000CF190000}"/>
    <cellStyle name="Comma [0] 228" xfId="2594" hidden="1" xr:uid="{00000000-0005-0000-0000-0000430A0000}"/>
    <cellStyle name="Comma [0] 2280" xfId="6641" hidden="1" xr:uid="{00000000-0005-0000-0000-0000121A0000}"/>
    <cellStyle name="Comma [0] 2281" xfId="6598" hidden="1" xr:uid="{00000000-0005-0000-0000-0000E7190000}"/>
    <cellStyle name="Comma [0] 2282" xfId="6632" hidden="1" xr:uid="{00000000-0005-0000-0000-0000091A0000}"/>
    <cellStyle name="Comma [0] 2283" xfId="6645" hidden="1" xr:uid="{00000000-0005-0000-0000-0000161A0000}"/>
    <cellStyle name="Comma [0] 2284" xfId="6647" hidden="1" xr:uid="{00000000-0005-0000-0000-0000181A0000}"/>
    <cellStyle name="Comma [0] 2285" xfId="6515" hidden="1" xr:uid="{00000000-0005-0000-0000-000094190000}"/>
    <cellStyle name="Comma [0] 2286" xfId="6635" hidden="1" xr:uid="{00000000-0005-0000-0000-00000C1A0000}"/>
    <cellStyle name="Comma [0] 2287" xfId="6575" hidden="1" xr:uid="{00000000-0005-0000-0000-0000D0190000}"/>
    <cellStyle name="Comma [0] 2288" xfId="6609" hidden="1" xr:uid="{00000000-0005-0000-0000-0000F2190000}"/>
    <cellStyle name="Comma [0] 2289" xfId="6622" hidden="1" xr:uid="{00000000-0005-0000-0000-0000FF190000}"/>
    <cellStyle name="Comma [0] 229" xfId="2596" hidden="1" xr:uid="{00000000-0005-0000-0000-0000450A0000}"/>
    <cellStyle name="Comma [0] 2290" xfId="6650" hidden="1" xr:uid="{00000000-0005-0000-0000-00001B1A0000}"/>
    <cellStyle name="Comma [0] 2291" xfId="6613" hidden="1" xr:uid="{00000000-0005-0000-0000-0000F6190000}"/>
    <cellStyle name="Comma [0] 2292" xfId="6573" hidden="1" xr:uid="{00000000-0005-0000-0000-0000CE190000}"/>
    <cellStyle name="Comma [0] 2293" xfId="6652" hidden="1" xr:uid="{00000000-0005-0000-0000-00001D1A0000}"/>
    <cellStyle name="Comma [0] 2294" xfId="6654" hidden="1" xr:uid="{00000000-0005-0000-0000-00001F1A0000}"/>
    <cellStyle name="Comma [0] 2295" xfId="6714" hidden="1" xr:uid="{00000000-0005-0000-0000-00005B1A0000}"/>
    <cellStyle name="Comma [0] 2296" xfId="6733" hidden="1" xr:uid="{00000000-0005-0000-0000-00006E1A0000}"/>
    <cellStyle name="Comma [0] 2297" xfId="6740" hidden="1" xr:uid="{00000000-0005-0000-0000-0000751A0000}"/>
    <cellStyle name="Comma [0] 2298" xfId="6747" hidden="1" xr:uid="{00000000-0005-0000-0000-00007C1A0000}"/>
    <cellStyle name="Comma [0] 2299" xfId="6752" hidden="1" xr:uid="{00000000-0005-0000-0000-0000811A0000}"/>
    <cellStyle name="Comma [0] 23" xfId="76" hidden="1" xr:uid="{00000000-0005-0000-0000-00006C000000}"/>
    <cellStyle name="Comma [0] 230" xfId="2560" hidden="1" xr:uid="{00000000-0005-0000-0000-0000210A0000}"/>
    <cellStyle name="Comma [0] 2300" xfId="6739" hidden="1" xr:uid="{00000000-0005-0000-0000-0000741A0000}"/>
    <cellStyle name="Comma [0] 2301" xfId="6744" hidden="1" xr:uid="{00000000-0005-0000-0000-0000791A0000}"/>
    <cellStyle name="Comma [0] 2302" xfId="6756" hidden="1" xr:uid="{00000000-0005-0000-0000-0000851A0000}"/>
    <cellStyle name="Comma [0] 2303" xfId="6758" hidden="1" xr:uid="{00000000-0005-0000-0000-0000871A0000}"/>
    <cellStyle name="Comma [0] 2304" xfId="6729" hidden="1" xr:uid="{00000000-0005-0000-0000-00006A1A0000}"/>
    <cellStyle name="Comma [0] 2305" xfId="6718" hidden="1" xr:uid="{00000000-0005-0000-0000-00005F1A0000}"/>
    <cellStyle name="Comma [0] 2306" xfId="6769" hidden="1" xr:uid="{00000000-0005-0000-0000-0000921A0000}"/>
    <cellStyle name="Comma [0] 2307" xfId="6778" hidden="1" xr:uid="{00000000-0005-0000-0000-00009B1A0000}"/>
    <cellStyle name="Comma [0] 2308" xfId="6789" hidden="1" xr:uid="{00000000-0005-0000-0000-0000A61A0000}"/>
    <cellStyle name="Comma [0] 2309" xfId="6795" hidden="1" xr:uid="{00000000-0005-0000-0000-0000AC1A0000}"/>
    <cellStyle name="Comma [0] 231" xfId="2565" hidden="1" xr:uid="{00000000-0005-0000-0000-0000260A0000}"/>
    <cellStyle name="Comma [0] 2310" xfId="6777" hidden="1" xr:uid="{00000000-0005-0000-0000-00009A1A0000}"/>
    <cellStyle name="Comma [0] 2311" xfId="6787" hidden="1" xr:uid="{00000000-0005-0000-0000-0000A41A0000}"/>
    <cellStyle name="Comma [0] 2312" xfId="6807" hidden="1" xr:uid="{00000000-0005-0000-0000-0000B81A0000}"/>
    <cellStyle name="Comma [0] 2313" xfId="6809" hidden="1" xr:uid="{00000000-0005-0000-0000-0000BA1A0000}"/>
    <cellStyle name="Comma [0] 2314" xfId="6760" hidden="1" xr:uid="{00000000-0005-0000-0000-0000891A0000}"/>
    <cellStyle name="Comma [0] 2315" xfId="6721" hidden="1" xr:uid="{00000000-0005-0000-0000-0000621A0000}"/>
    <cellStyle name="Comma [0] 2316" xfId="6763" hidden="1" xr:uid="{00000000-0005-0000-0000-00008C1A0000}"/>
    <cellStyle name="Comma [0] 2317" xfId="6726" hidden="1" xr:uid="{00000000-0005-0000-0000-0000671A0000}"/>
    <cellStyle name="Comma [0] 2318" xfId="6728" hidden="1" xr:uid="{00000000-0005-0000-0000-0000691A0000}"/>
    <cellStyle name="Comma [0] 2319" xfId="6814" hidden="1" xr:uid="{00000000-0005-0000-0000-0000BF1A0000}"/>
    <cellStyle name="Comma [0] 232" xfId="2057" hidden="1" xr:uid="{00000000-0005-0000-0000-00002A080000}"/>
    <cellStyle name="Comma [0] 2320" xfId="6717" hidden="1" xr:uid="{00000000-0005-0000-0000-00005E1A0000}"/>
    <cellStyle name="Comma [0] 2321" xfId="6725" hidden="1" xr:uid="{00000000-0005-0000-0000-0000661A0000}"/>
    <cellStyle name="Comma [0] 2322" xfId="6826" hidden="1" xr:uid="{00000000-0005-0000-0000-0000CB1A0000}"/>
    <cellStyle name="Comma [0] 2323" xfId="6828" hidden="1" xr:uid="{00000000-0005-0000-0000-0000CD1A0000}"/>
    <cellStyle name="Comma [0] 2324" xfId="6817" hidden="1" xr:uid="{00000000-0005-0000-0000-0000C21A0000}"/>
    <cellStyle name="Comma [0] 2325" xfId="6825" hidden="1" xr:uid="{00000000-0005-0000-0000-0000CA1A0000}"/>
    <cellStyle name="Comma [0] 2326" xfId="6723" hidden="1" xr:uid="{00000000-0005-0000-0000-0000641A0000}"/>
    <cellStyle name="Comma [0] 2327" xfId="6811" hidden="1" xr:uid="{00000000-0005-0000-0000-0000BC1A0000}"/>
    <cellStyle name="Comma [0] 2328" xfId="6844" hidden="1" xr:uid="{00000000-0005-0000-0000-0000DD1A0000}"/>
    <cellStyle name="Comma [0] 2329" xfId="6852" hidden="1" xr:uid="{00000000-0005-0000-0000-0000E51A0000}"/>
    <cellStyle name="Comma [0] 233" xfId="2549" hidden="1" xr:uid="{00000000-0005-0000-0000-0000160A0000}"/>
    <cellStyle name="Comma [0] 2330" xfId="6761" hidden="1" xr:uid="{00000000-0005-0000-0000-00008A1A0000}"/>
    <cellStyle name="Comma [0] 2331" xfId="6840" hidden="1" xr:uid="{00000000-0005-0000-0000-0000D91A0000}"/>
    <cellStyle name="Comma [0] 2332" xfId="6861" hidden="1" xr:uid="{00000000-0005-0000-0000-0000EE1A0000}"/>
    <cellStyle name="Comma [0] 2333" xfId="6863" hidden="1" xr:uid="{00000000-0005-0000-0000-0000F01A0000}"/>
    <cellStyle name="Comma [0] 2334" xfId="6822" hidden="1" xr:uid="{00000000-0005-0000-0000-0000C71A0000}"/>
    <cellStyle name="Comma [0] 2335" xfId="6767" hidden="1" xr:uid="{00000000-0005-0000-0000-0000901A0000}"/>
    <cellStyle name="Comma [0] 2336" xfId="6820" hidden="1" xr:uid="{00000000-0005-0000-0000-0000C51A0000}"/>
    <cellStyle name="Comma [0] 2337" xfId="6804" hidden="1" xr:uid="{00000000-0005-0000-0000-0000B51A0000}"/>
    <cellStyle name="Comma [0] 2338" xfId="6800" hidden="1" xr:uid="{00000000-0005-0000-0000-0000B11A0000}"/>
    <cellStyle name="Comma [0] 2339" xfId="6871" hidden="1" xr:uid="{00000000-0005-0000-0000-0000F81A0000}"/>
    <cellStyle name="Comma [0] 234" xfId="2454" hidden="1" xr:uid="{00000000-0005-0000-0000-0000B7090000}"/>
    <cellStyle name="Comma [0] 2340" xfId="6737" hidden="1" xr:uid="{00000000-0005-0000-0000-0000721A0000}"/>
    <cellStyle name="Comma [0] 2341" xfId="6730" hidden="1" xr:uid="{00000000-0005-0000-0000-00006B1A0000}"/>
    <cellStyle name="Comma [0] 2342" xfId="6879" hidden="1" xr:uid="{00000000-0005-0000-0000-0000001B0000}"/>
    <cellStyle name="Comma [0] 2343" xfId="6881" hidden="1" xr:uid="{00000000-0005-0000-0000-0000021B0000}"/>
    <cellStyle name="Comma [0] 2344" xfId="6830" hidden="1" xr:uid="{00000000-0005-0000-0000-0000CF1A0000}"/>
    <cellStyle name="Comma [0] 2345" xfId="6806" hidden="1" xr:uid="{00000000-0005-0000-0000-0000B71A0000}"/>
    <cellStyle name="Comma [0] 2346" xfId="6841" hidden="1" xr:uid="{00000000-0005-0000-0000-0000DA1A0000}"/>
    <cellStyle name="Comma [0] 2347" xfId="6773" hidden="1" xr:uid="{00000000-0005-0000-0000-0000961A0000}"/>
    <cellStyle name="Comma [0] 2348" xfId="6843" hidden="1" xr:uid="{00000000-0005-0000-0000-0000DC1A0000}"/>
    <cellStyle name="Comma [0] 2349" xfId="6888" hidden="1" xr:uid="{00000000-0005-0000-0000-0000091B0000}"/>
    <cellStyle name="Comma [0] 235" xfId="2600" hidden="1" xr:uid="{00000000-0005-0000-0000-0000490A0000}"/>
    <cellStyle name="Comma [0] 2350" xfId="6831" hidden="1" xr:uid="{00000000-0005-0000-0000-0000D01A0000}"/>
    <cellStyle name="Comma [0] 2351" xfId="6788" hidden="1" xr:uid="{00000000-0005-0000-0000-0000A51A0000}"/>
    <cellStyle name="Comma [0] 2352" xfId="6894" hidden="1" xr:uid="{00000000-0005-0000-0000-00000F1B0000}"/>
    <cellStyle name="Comma [0] 2353" xfId="6896" hidden="1" xr:uid="{00000000-0005-0000-0000-0000111B0000}"/>
    <cellStyle name="Comma [0] 2354" xfId="6849" hidden="1" xr:uid="{00000000-0005-0000-0000-0000E21A0000}"/>
    <cellStyle name="Comma [0] 2355" xfId="6855" hidden="1" xr:uid="{00000000-0005-0000-0000-0000E81A0000}"/>
    <cellStyle name="Comma [0] 2356" xfId="6736" hidden="1" xr:uid="{00000000-0005-0000-0000-0000711A0000}"/>
    <cellStyle name="Comma [0] 2357" xfId="6805" hidden="1" xr:uid="{00000000-0005-0000-0000-0000B61A0000}"/>
    <cellStyle name="Comma [0] 2358" xfId="6813" hidden="1" xr:uid="{00000000-0005-0000-0000-0000BE1A0000}"/>
    <cellStyle name="Comma [0] 2359" xfId="6902" hidden="1" xr:uid="{00000000-0005-0000-0000-0000171B0000}"/>
    <cellStyle name="Comma [0] 236" xfId="2547" hidden="1" xr:uid="{00000000-0005-0000-0000-0000140A0000}"/>
    <cellStyle name="Comma [0] 2360" xfId="6816" hidden="1" xr:uid="{00000000-0005-0000-0000-0000C11A0000}"/>
    <cellStyle name="Comma [0] 2361" xfId="6776" hidden="1" xr:uid="{00000000-0005-0000-0000-0000991A0000}"/>
    <cellStyle name="Comma [0] 2362" xfId="6907" hidden="1" xr:uid="{00000000-0005-0000-0000-00001C1B0000}"/>
    <cellStyle name="Comma [0] 2363" xfId="6909" hidden="1" xr:uid="{00000000-0005-0000-0000-00001E1B0000}"/>
    <cellStyle name="Comma [0] 2364" xfId="6868" hidden="1" xr:uid="{00000000-0005-0000-0000-0000F51A0000}"/>
    <cellStyle name="Comma [0] 2365" xfId="6874" hidden="1" xr:uid="{00000000-0005-0000-0000-0000FB1A0000}"/>
    <cellStyle name="Comma [0] 2366" xfId="6775" hidden="1" xr:uid="{00000000-0005-0000-0000-0000981A0000}"/>
    <cellStyle name="Comma [0] 2367" xfId="6856" hidden="1" xr:uid="{00000000-0005-0000-0000-0000E91A0000}"/>
    <cellStyle name="Comma [0] 2368" xfId="6835" hidden="1" xr:uid="{00000000-0005-0000-0000-0000D41A0000}"/>
    <cellStyle name="Comma [0] 2369" xfId="6913" hidden="1" xr:uid="{00000000-0005-0000-0000-0000221B0000}"/>
    <cellStyle name="Comma [0] 237" xfId="2486" hidden="1" xr:uid="{00000000-0005-0000-0000-0000D7090000}"/>
    <cellStyle name="Comma [0] 2370" xfId="6854" hidden="1" xr:uid="{00000000-0005-0000-0000-0000E71A0000}"/>
    <cellStyle name="Comma [0] 2371" xfId="6792" hidden="1" xr:uid="{00000000-0005-0000-0000-0000A91A0000}"/>
    <cellStyle name="Comma [0] 2372" xfId="6920" hidden="1" xr:uid="{00000000-0005-0000-0000-0000291B0000}"/>
    <cellStyle name="Comma [0] 2373" xfId="6922" hidden="1" xr:uid="{00000000-0005-0000-0000-00002B1B0000}"/>
    <cellStyle name="Comma [0] 2374" xfId="6886" hidden="1" xr:uid="{00000000-0005-0000-0000-0000071B0000}"/>
    <cellStyle name="Comma [0] 2375" xfId="6891" hidden="1" xr:uid="{00000000-0005-0000-0000-00000C1B0000}"/>
    <cellStyle name="Comma [0] 2376" xfId="6720" hidden="1" xr:uid="{00000000-0005-0000-0000-0000611A0000}"/>
    <cellStyle name="Comma [0] 2377" xfId="6875" hidden="1" xr:uid="{00000000-0005-0000-0000-0000FC1A0000}"/>
    <cellStyle name="Comma [0] 2378" xfId="6780" hidden="1" xr:uid="{00000000-0005-0000-0000-00009D1A0000}"/>
    <cellStyle name="Comma [0] 2379" xfId="6926" hidden="1" xr:uid="{00000000-0005-0000-0000-00002F1B0000}"/>
    <cellStyle name="Comma [0] 238" xfId="2604" hidden="1" xr:uid="{00000000-0005-0000-0000-00004D0A0000}"/>
    <cellStyle name="Comma [0] 2380" xfId="6873" hidden="1" xr:uid="{00000000-0005-0000-0000-0000FA1A0000}"/>
    <cellStyle name="Comma [0] 2381" xfId="6812" hidden="1" xr:uid="{00000000-0005-0000-0000-0000BD1A0000}"/>
    <cellStyle name="Comma [0] 2382" xfId="6930" hidden="1" xr:uid="{00000000-0005-0000-0000-0000331B0000}"/>
    <cellStyle name="Comma [0] 2383" xfId="6932" hidden="1" xr:uid="{00000000-0005-0000-0000-0000351B0000}"/>
    <cellStyle name="Comma [0] 2384" xfId="6900" hidden="1" xr:uid="{00000000-0005-0000-0000-0000151B0000}"/>
    <cellStyle name="Comma [0] 2385" xfId="6904" hidden="1" xr:uid="{00000000-0005-0000-0000-0000191B0000}"/>
    <cellStyle name="Comma [0] 2386" xfId="6794" hidden="1" xr:uid="{00000000-0005-0000-0000-0000AB1A0000}"/>
    <cellStyle name="Comma [0] 2387" xfId="6892" hidden="1" xr:uid="{00000000-0005-0000-0000-00000D1B0000}"/>
    <cellStyle name="Comma [0] 2388" xfId="6784" hidden="1" xr:uid="{00000000-0005-0000-0000-0000A11A0000}"/>
    <cellStyle name="Comma [0] 2389" xfId="6936" hidden="1" xr:uid="{00000000-0005-0000-0000-0000391B0000}"/>
    <cellStyle name="Comma [0] 239" xfId="2606" hidden="1" xr:uid="{00000000-0005-0000-0000-00004F0A0000}"/>
    <cellStyle name="Comma [0] 2390" xfId="6890" hidden="1" xr:uid="{00000000-0005-0000-0000-00000B1B0000}"/>
    <cellStyle name="Comma [0] 2391" xfId="6859" hidden="1" xr:uid="{00000000-0005-0000-0000-0000EC1A0000}"/>
    <cellStyle name="Comma [0] 2392" xfId="6940" hidden="1" xr:uid="{00000000-0005-0000-0000-00003D1B0000}"/>
    <cellStyle name="Comma [0] 2393" xfId="6942" hidden="1" xr:uid="{00000000-0005-0000-0000-00003F1B0000}"/>
    <cellStyle name="Comma [0] 2394" xfId="6928" hidden="1" xr:uid="{00000000-0005-0000-0000-0000311B0000}"/>
    <cellStyle name="Comma [0] 2395" xfId="6915" hidden="1" xr:uid="{00000000-0005-0000-0000-0000241B0000}"/>
    <cellStyle name="Comma [0] 2396" xfId="6939" hidden="1" xr:uid="{00000000-0005-0000-0000-00003C1B0000}"/>
    <cellStyle name="Comma [0] 2397" xfId="6905" hidden="1" xr:uid="{00000000-0005-0000-0000-00001A1B0000}"/>
    <cellStyle name="Comma [0] 2398" xfId="6877" hidden="1" xr:uid="{00000000-0005-0000-0000-0000FE1A0000}"/>
    <cellStyle name="Comma [0] 2399" xfId="6944" hidden="1" xr:uid="{00000000-0005-0000-0000-0000411B0000}"/>
    <cellStyle name="Comma [0] 24" xfId="21" hidden="1" xr:uid="{00000000-0005-0000-0000-000035000000}"/>
    <cellStyle name="Comma [0] 240" xfId="2574" hidden="1" xr:uid="{00000000-0005-0000-0000-00002F0A0000}"/>
    <cellStyle name="Comma [0] 2400" xfId="6901" hidden="1" xr:uid="{00000000-0005-0000-0000-0000161B0000}"/>
    <cellStyle name="Comma [0] 2401" xfId="6935" hidden="1" xr:uid="{00000000-0005-0000-0000-0000381B0000}"/>
    <cellStyle name="Comma [0] 2402" xfId="6948" hidden="1" xr:uid="{00000000-0005-0000-0000-0000451B0000}"/>
    <cellStyle name="Comma [0] 2403" xfId="6950" hidden="1" xr:uid="{00000000-0005-0000-0000-0000471B0000}"/>
    <cellStyle name="Comma [0] 2404" xfId="6818" hidden="1" xr:uid="{00000000-0005-0000-0000-0000C31A0000}"/>
    <cellStyle name="Comma [0] 2405" xfId="6938" hidden="1" xr:uid="{00000000-0005-0000-0000-00003B1B0000}"/>
    <cellStyle name="Comma [0] 2406" xfId="6878" hidden="1" xr:uid="{00000000-0005-0000-0000-0000FF1A0000}"/>
    <cellStyle name="Comma [0] 2407" xfId="6912" hidden="1" xr:uid="{00000000-0005-0000-0000-0000211B0000}"/>
    <cellStyle name="Comma [0] 2408" xfId="6925" hidden="1" xr:uid="{00000000-0005-0000-0000-00002E1B0000}"/>
    <cellStyle name="Comma [0] 2409" xfId="6953" hidden="1" xr:uid="{00000000-0005-0000-0000-00004A1B0000}"/>
    <cellStyle name="Comma [0] 241" xfId="2578" hidden="1" xr:uid="{00000000-0005-0000-0000-0000330A0000}"/>
    <cellStyle name="Comma [0] 2410" xfId="6916" hidden="1" xr:uid="{00000000-0005-0000-0000-0000251B0000}"/>
    <cellStyle name="Comma [0] 2411" xfId="6876" hidden="1" xr:uid="{00000000-0005-0000-0000-0000FD1A0000}"/>
    <cellStyle name="Comma [0] 2412" xfId="6956" hidden="1" xr:uid="{00000000-0005-0000-0000-00004D1B0000}"/>
    <cellStyle name="Comma [0] 2413" xfId="6958" hidden="1" xr:uid="{00000000-0005-0000-0000-00004F1B0000}"/>
    <cellStyle name="Comma [0] 2414" xfId="6677" hidden="1" xr:uid="{00000000-0005-0000-0000-0000361A0000}"/>
    <cellStyle name="Comma [0] 2415" xfId="6659" hidden="1" xr:uid="{00000000-0005-0000-0000-0000241A0000}"/>
    <cellStyle name="Comma [0] 2416" xfId="6962" hidden="1" xr:uid="{00000000-0005-0000-0000-0000531B0000}"/>
    <cellStyle name="Comma [0] 2417" xfId="6969" hidden="1" xr:uid="{00000000-0005-0000-0000-00005A1B0000}"/>
    <cellStyle name="Comma [0] 2418" xfId="6971" hidden="1" xr:uid="{00000000-0005-0000-0000-00005C1B0000}"/>
    <cellStyle name="Comma [0] 2419" xfId="6961" hidden="1" xr:uid="{00000000-0005-0000-0000-0000521B0000}"/>
    <cellStyle name="Comma [0] 242" xfId="2468" hidden="1" xr:uid="{00000000-0005-0000-0000-0000C5090000}"/>
    <cellStyle name="Comma [0] 2420" xfId="6967" hidden="1" xr:uid="{00000000-0005-0000-0000-0000581B0000}"/>
    <cellStyle name="Comma [0] 2421" xfId="6974" hidden="1" xr:uid="{00000000-0005-0000-0000-00005F1B0000}"/>
    <cellStyle name="Comma [0] 2422" xfId="6976" hidden="1" xr:uid="{00000000-0005-0000-0000-0000611B0000}"/>
    <cellStyle name="Comma [0] 2423" xfId="6751" hidden="1" xr:uid="{00000000-0005-0000-0000-0000801A0000}"/>
    <cellStyle name="Comma [0] 2424" xfId="6707" hidden="1" xr:uid="{00000000-0005-0000-0000-0000541A0000}"/>
    <cellStyle name="Comma [0] 2425" xfId="6987" hidden="1" xr:uid="{00000000-0005-0000-0000-00006C1B0000}"/>
    <cellStyle name="Comma [0] 2426" xfId="6996" hidden="1" xr:uid="{00000000-0005-0000-0000-0000751B0000}"/>
    <cellStyle name="Comma [0] 2427" xfId="7007" hidden="1" xr:uid="{00000000-0005-0000-0000-0000801B0000}"/>
    <cellStyle name="Comma [0] 2428" xfId="7013" hidden="1" xr:uid="{00000000-0005-0000-0000-0000861B0000}"/>
    <cellStyle name="Comma [0] 2429" xfId="6995" hidden="1" xr:uid="{00000000-0005-0000-0000-0000741B0000}"/>
    <cellStyle name="Comma [0] 243" xfId="2566" hidden="1" xr:uid="{00000000-0005-0000-0000-0000270A0000}"/>
    <cellStyle name="Comma [0] 2430" xfId="7005" hidden="1" xr:uid="{00000000-0005-0000-0000-00007E1B0000}"/>
    <cellStyle name="Comma [0] 2431" xfId="7025" hidden="1" xr:uid="{00000000-0005-0000-0000-0000921B0000}"/>
    <cellStyle name="Comma [0] 2432" xfId="7027" hidden="1" xr:uid="{00000000-0005-0000-0000-0000941B0000}"/>
    <cellStyle name="Comma [0] 2433" xfId="6978" hidden="1" xr:uid="{00000000-0005-0000-0000-0000631B0000}"/>
    <cellStyle name="Comma [0] 2434" xfId="6672" hidden="1" xr:uid="{00000000-0005-0000-0000-0000311A0000}"/>
    <cellStyle name="Comma [0] 2435" xfId="6981" hidden="1" xr:uid="{00000000-0005-0000-0000-0000661B0000}"/>
    <cellStyle name="Comma [0] 2436" xfId="6706" hidden="1" xr:uid="{00000000-0005-0000-0000-0000531A0000}"/>
    <cellStyle name="Comma [0] 2437" xfId="6705" hidden="1" xr:uid="{00000000-0005-0000-0000-0000521A0000}"/>
    <cellStyle name="Comma [0] 2438" xfId="7032" hidden="1" xr:uid="{00000000-0005-0000-0000-0000991B0000}"/>
    <cellStyle name="Comma [0] 2439" xfId="6674" hidden="1" xr:uid="{00000000-0005-0000-0000-0000331A0000}"/>
    <cellStyle name="Comma [0] 244" xfId="2458" hidden="1" xr:uid="{00000000-0005-0000-0000-0000BB090000}"/>
    <cellStyle name="Comma [0] 2440" xfId="6708" hidden="1" xr:uid="{00000000-0005-0000-0000-0000551A0000}"/>
    <cellStyle name="Comma [0] 2441" xfId="7044" hidden="1" xr:uid="{00000000-0005-0000-0000-0000A51B0000}"/>
    <cellStyle name="Comma [0] 2442" xfId="7046" hidden="1" xr:uid="{00000000-0005-0000-0000-0000A71B0000}"/>
    <cellStyle name="Comma [0] 2443" xfId="7035" hidden="1" xr:uid="{00000000-0005-0000-0000-00009C1B0000}"/>
    <cellStyle name="Comma [0] 2444" xfId="7043" hidden="1" xr:uid="{00000000-0005-0000-0000-0000A41B0000}"/>
    <cellStyle name="Comma [0] 2445" xfId="6670" hidden="1" xr:uid="{00000000-0005-0000-0000-00002F1A0000}"/>
    <cellStyle name="Comma [0] 2446" xfId="7029" hidden="1" xr:uid="{00000000-0005-0000-0000-0000961B0000}"/>
    <cellStyle name="Comma [0] 2447" xfId="7062" hidden="1" xr:uid="{00000000-0005-0000-0000-0000B71B0000}"/>
    <cellStyle name="Comma [0] 2448" xfId="7070" hidden="1" xr:uid="{00000000-0005-0000-0000-0000BF1B0000}"/>
    <cellStyle name="Comma [0] 2449" xfId="6979" hidden="1" xr:uid="{00000000-0005-0000-0000-0000641B0000}"/>
    <cellStyle name="Comma [0] 245" xfId="2610" hidden="1" xr:uid="{00000000-0005-0000-0000-0000530A0000}"/>
    <cellStyle name="Comma [0] 2450" xfId="7058" hidden="1" xr:uid="{00000000-0005-0000-0000-0000B31B0000}"/>
    <cellStyle name="Comma [0] 2451" xfId="7079" hidden="1" xr:uid="{00000000-0005-0000-0000-0000C81B0000}"/>
    <cellStyle name="Comma [0] 2452" xfId="7081" hidden="1" xr:uid="{00000000-0005-0000-0000-0000CA1B0000}"/>
    <cellStyle name="Comma [0] 2453" xfId="7040" hidden="1" xr:uid="{00000000-0005-0000-0000-0000A11B0000}"/>
    <cellStyle name="Comma [0] 2454" xfId="6985" hidden="1" xr:uid="{00000000-0005-0000-0000-00006A1B0000}"/>
    <cellStyle name="Comma [0] 2455" xfId="7038" hidden="1" xr:uid="{00000000-0005-0000-0000-00009F1B0000}"/>
    <cellStyle name="Comma [0] 2456" xfId="7022" hidden="1" xr:uid="{00000000-0005-0000-0000-00008F1B0000}"/>
    <cellStyle name="Comma [0] 2457" xfId="7018" hidden="1" xr:uid="{00000000-0005-0000-0000-00008B1B0000}"/>
    <cellStyle name="Comma [0] 2458" xfId="7089" hidden="1" xr:uid="{00000000-0005-0000-0000-0000D21B0000}"/>
    <cellStyle name="Comma [0] 2459" xfId="6662" hidden="1" xr:uid="{00000000-0005-0000-0000-0000271A0000}"/>
    <cellStyle name="Comma [0] 246" xfId="2564" hidden="1" xr:uid="{00000000-0005-0000-0000-0000250A0000}"/>
    <cellStyle name="Comma [0] 2460" xfId="6750" hidden="1" xr:uid="{00000000-0005-0000-0000-00007F1A0000}"/>
    <cellStyle name="Comma [0] 2461" xfId="7097" hidden="1" xr:uid="{00000000-0005-0000-0000-0000DA1B0000}"/>
    <cellStyle name="Comma [0] 2462" xfId="7099" hidden="1" xr:uid="{00000000-0005-0000-0000-0000DC1B0000}"/>
    <cellStyle name="Comma [0] 2463" xfId="7048" hidden="1" xr:uid="{00000000-0005-0000-0000-0000A91B0000}"/>
    <cellStyle name="Comma [0] 2464" xfId="7024" hidden="1" xr:uid="{00000000-0005-0000-0000-0000911B0000}"/>
    <cellStyle name="Comma [0] 2465" xfId="7059" hidden="1" xr:uid="{00000000-0005-0000-0000-0000B41B0000}"/>
    <cellStyle name="Comma [0] 2466" xfId="6991" hidden="1" xr:uid="{00000000-0005-0000-0000-0000701B0000}"/>
    <cellStyle name="Comma [0] 2467" xfId="7061" hidden="1" xr:uid="{00000000-0005-0000-0000-0000B61B0000}"/>
    <cellStyle name="Comma [0] 2468" xfId="7106" hidden="1" xr:uid="{00000000-0005-0000-0000-0000E31B0000}"/>
    <cellStyle name="Comma [0] 2469" xfId="7049" hidden="1" xr:uid="{00000000-0005-0000-0000-0000AA1B0000}"/>
    <cellStyle name="Comma [0] 247" xfId="2533" hidden="1" xr:uid="{00000000-0005-0000-0000-0000060A0000}"/>
    <cellStyle name="Comma [0] 2470" xfId="7006" hidden="1" xr:uid="{00000000-0005-0000-0000-00007F1B0000}"/>
    <cellStyle name="Comma [0] 2471" xfId="7112" hidden="1" xr:uid="{00000000-0005-0000-0000-0000E91B0000}"/>
    <cellStyle name="Comma [0] 2472" xfId="7114" hidden="1" xr:uid="{00000000-0005-0000-0000-0000EB1B0000}"/>
    <cellStyle name="Comma [0] 2473" xfId="7067" hidden="1" xr:uid="{00000000-0005-0000-0000-0000BC1B0000}"/>
    <cellStyle name="Comma [0] 2474" xfId="7073" hidden="1" xr:uid="{00000000-0005-0000-0000-0000C21B0000}"/>
    <cellStyle name="Comma [0] 2475" xfId="6699" hidden="1" xr:uid="{00000000-0005-0000-0000-00004C1A0000}"/>
    <cellStyle name="Comma [0] 2476" xfId="7023" hidden="1" xr:uid="{00000000-0005-0000-0000-0000901B0000}"/>
    <cellStyle name="Comma [0] 2477" xfId="7031" hidden="1" xr:uid="{00000000-0005-0000-0000-0000981B0000}"/>
    <cellStyle name="Comma [0] 2478" xfId="7120" hidden="1" xr:uid="{00000000-0005-0000-0000-0000F11B0000}"/>
    <cellStyle name="Comma [0] 2479" xfId="7034" hidden="1" xr:uid="{00000000-0005-0000-0000-00009B1B0000}"/>
    <cellStyle name="Comma [0] 248" xfId="2614" hidden="1" xr:uid="{00000000-0005-0000-0000-0000570A0000}"/>
    <cellStyle name="Comma [0] 2480" xfId="6994" hidden="1" xr:uid="{00000000-0005-0000-0000-0000731B0000}"/>
    <cellStyle name="Comma [0] 2481" xfId="7125" hidden="1" xr:uid="{00000000-0005-0000-0000-0000F61B0000}"/>
    <cellStyle name="Comma [0] 2482" xfId="7127" hidden="1" xr:uid="{00000000-0005-0000-0000-0000F81B0000}"/>
    <cellStyle name="Comma [0] 2483" xfId="7086" hidden="1" xr:uid="{00000000-0005-0000-0000-0000CF1B0000}"/>
    <cellStyle name="Comma [0] 2484" xfId="7092" hidden="1" xr:uid="{00000000-0005-0000-0000-0000D51B0000}"/>
    <cellStyle name="Comma [0] 2485" xfId="6993" hidden="1" xr:uid="{00000000-0005-0000-0000-0000721B0000}"/>
    <cellStyle name="Comma [0] 2486" xfId="7074" hidden="1" xr:uid="{00000000-0005-0000-0000-0000C31B0000}"/>
    <cellStyle name="Comma [0] 2487" xfId="7053" hidden="1" xr:uid="{00000000-0005-0000-0000-0000AE1B0000}"/>
    <cellStyle name="Comma [0] 2488" xfId="7131" hidden="1" xr:uid="{00000000-0005-0000-0000-0000FC1B0000}"/>
    <cellStyle name="Comma [0] 2489" xfId="7072" hidden="1" xr:uid="{00000000-0005-0000-0000-0000C11B0000}"/>
    <cellStyle name="Comma [0] 249" xfId="2616" hidden="1" xr:uid="{00000000-0005-0000-0000-0000590A0000}"/>
    <cellStyle name="Comma [0] 2490" xfId="7010" hidden="1" xr:uid="{00000000-0005-0000-0000-0000831B0000}"/>
    <cellStyle name="Comma [0] 2491" xfId="7138" hidden="1" xr:uid="{00000000-0005-0000-0000-0000031C0000}"/>
    <cellStyle name="Comma [0] 2492" xfId="7140" hidden="1" xr:uid="{00000000-0005-0000-0000-0000051C0000}"/>
    <cellStyle name="Comma [0] 2493" xfId="7104" hidden="1" xr:uid="{00000000-0005-0000-0000-0000E11B0000}"/>
    <cellStyle name="Comma [0] 2494" xfId="7109" hidden="1" xr:uid="{00000000-0005-0000-0000-0000E61B0000}"/>
    <cellStyle name="Comma [0] 2495" xfId="6673" hidden="1" xr:uid="{00000000-0005-0000-0000-0000321A0000}"/>
    <cellStyle name="Comma [0] 2496" xfId="7093" hidden="1" xr:uid="{00000000-0005-0000-0000-0000D61B0000}"/>
    <cellStyle name="Comma [0] 2497" xfId="6998" hidden="1" xr:uid="{00000000-0005-0000-0000-0000771B0000}"/>
    <cellStyle name="Comma [0] 2498" xfId="7144" hidden="1" xr:uid="{00000000-0005-0000-0000-0000091C0000}"/>
    <cellStyle name="Comma [0] 2499" xfId="7091" hidden="1" xr:uid="{00000000-0005-0000-0000-0000D41B0000}"/>
    <cellStyle name="Comma [0] 25" xfId="18" hidden="1" xr:uid="{00000000-0005-0000-0000-000032000000}"/>
    <cellStyle name="Comma [0] 250" xfId="2602" hidden="1" xr:uid="{00000000-0005-0000-0000-00004B0A0000}"/>
    <cellStyle name="Comma [0] 2500" xfId="7030" hidden="1" xr:uid="{00000000-0005-0000-0000-0000971B0000}"/>
    <cellStyle name="Comma [0] 2501" xfId="7148" hidden="1" xr:uid="{00000000-0005-0000-0000-00000D1C0000}"/>
    <cellStyle name="Comma [0] 2502" xfId="7150" hidden="1" xr:uid="{00000000-0005-0000-0000-00000F1C0000}"/>
    <cellStyle name="Comma [0] 2503" xfId="7118" hidden="1" xr:uid="{00000000-0005-0000-0000-0000EF1B0000}"/>
    <cellStyle name="Comma [0] 2504" xfId="7122" hidden="1" xr:uid="{00000000-0005-0000-0000-0000F31B0000}"/>
    <cellStyle name="Comma [0] 2505" xfId="7012" hidden="1" xr:uid="{00000000-0005-0000-0000-0000851B0000}"/>
    <cellStyle name="Comma [0] 2506" xfId="7110" hidden="1" xr:uid="{00000000-0005-0000-0000-0000E71B0000}"/>
    <cellStyle name="Comma [0] 2507" xfId="7002" hidden="1" xr:uid="{00000000-0005-0000-0000-00007B1B0000}"/>
    <cellStyle name="Comma [0] 2508" xfId="7154" hidden="1" xr:uid="{00000000-0005-0000-0000-0000131C0000}"/>
    <cellStyle name="Comma [0] 2509" xfId="7108" hidden="1" xr:uid="{00000000-0005-0000-0000-0000E51B0000}"/>
    <cellStyle name="Comma [0] 251" xfId="2589" hidden="1" xr:uid="{00000000-0005-0000-0000-00003E0A0000}"/>
    <cellStyle name="Comma [0] 2510" xfId="7077" hidden="1" xr:uid="{00000000-0005-0000-0000-0000C61B0000}"/>
    <cellStyle name="Comma [0] 2511" xfId="7158" hidden="1" xr:uid="{00000000-0005-0000-0000-0000171C0000}"/>
    <cellStyle name="Comma [0] 2512" xfId="7160" hidden="1" xr:uid="{00000000-0005-0000-0000-0000191C0000}"/>
    <cellStyle name="Comma [0] 2513" xfId="7146" hidden="1" xr:uid="{00000000-0005-0000-0000-00000B1C0000}"/>
    <cellStyle name="Comma [0] 2514" xfId="7133" hidden="1" xr:uid="{00000000-0005-0000-0000-0000FE1B0000}"/>
    <cellStyle name="Comma [0] 2515" xfId="7157" hidden="1" xr:uid="{00000000-0005-0000-0000-0000161C0000}"/>
    <cellStyle name="Comma [0] 2516" xfId="7123" hidden="1" xr:uid="{00000000-0005-0000-0000-0000F41B0000}"/>
    <cellStyle name="Comma [0] 2517" xfId="7095" hidden="1" xr:uid="{00000000-0005-0000-0000-0000D81B0000}"/>
    <cellStyle name="Comma [0] 2518" xfId="7162" hidden="1" xr:uid="{00000000-0005-0000-0000-00001B1C0000}"/>
    <cellStyle name="Comma [0] 2519" xfId="7119" hidden="1" xr:uid="{00000000-0005-0000-0000-0000F01B0000}"/>
    <cellStyle name="Comma [0] 252" xfId="2613" hidden="1" xr:uid="{00000000-0005-0000-0000-0000560A0000}"/>
    <cellStyle name="Comma [0] 2520" xfId="7153" hidden="1" xr:uid="{00000000-0005-0000-0000-0000121C0000}"/>
    <cellStyle name="Comma [0] 2521" xfId="7166" hidden="1" xr:uid="{00000000-0005-0000-0000-00001F1C0000}"/>
    <cellStyle name="Comma [0] 2522" xfId="7168" hidden="1" xr:uid="{00000000-0005-0000-0000-0000211C0000}"/>
    <cellStyle name="Comma [0] 2523" xfId="7036" hidden="1" xr:uid="{00000000-0005-0000-0000-00009D1B0000}"/>
    <cellStyle name="Comma [0] 2524" xfId="7156" hidden="1" xr:uid="{00000000-0005-0000-0000-0000151C0000}"/>
    <cellStyle name="Comma [0] 2525" xfId="7096" hidden="1" xr:uid="{00000000-0005-0000-0000-0000D91B0000}"/>
    <cellStyle name="Comma [0] 2526" xfId="7130" hidden="1" xr:uid="{00000000-0005-0000-0000-0000FB1B0000}"/>
    <cellStyle name="Comma [0] 2527" xfId="7143" hidden="1" xr:uid="{00000000-0005-0000-0000-0000081C0000}"/>
    <cellStyle name="Comma [0] 2528" xfId="7171" hidden="1" xr:uid="{00000000-0005-0000-0000-0000241C0000}"/>
    <cellStyle name="Comma [0] 2529" xfId="7134" hidden="1" xr:uid="{00000000-0005-0000-0000-0000FF1B0000}"/>
    <cellStyle name="Comma [0] 253" xfId="2579" hidden="1" xr:uid="{00000000-0005-0000-0000-0000340A0000}"/>
    <cellStyle name="Comma [0] 2530" xfId="7094" hidden="1" xr:uid="{00000000-0005-0000-0000-0000D71B0000}"/>
    <cellStyle name="Comma [0] 2531" xfId="7173" hidden="1" xr:uid="{00000000-0005-0000-0000-0000261C0000}"/>
    <cellStyle name="Comma [0] 2532" xfId="7175" hidden="1" xr:uid="{00000000-0005-0000-0000-0000281C0000}"/>
    <cellStyle name="Comma [0] 2533" xfId="6687" hidden="1" xr:uid="{00000000-0005-0000-0000-0000401A0000}"/>
    <cellStyle name="Comma [0] 2534" xfId="6684" hidden="1" xr:uid="{00000000-0005-0000-0000-00003D1A0000}"/>
    <cellStyle name="Comma [0] 2535" xfId="7181" hidden="1" xr:uid="{00000000-0005-0000-0000-00002E1C0000}"/>
    <cellStyle name="Comma [0] 2536" xfId="7187" hidden="1" xr:uid="{00000000-0005-0000-0000-0000341C0000}"/>
    <cellStyle name="Comma [0] 2537" xfId="7189" hidden="1" xr:uid="{00000000-0005-0000-0000-0000361C0000}"/>
    <cellStyle name="Comma [0] 2538" xfId="7180" hidden="1" xr:uid="{00000000-0005-0000-0000-00002D1C0000}"/>
    <cellStyle name="Comma [0] 2539" xfId="7185" hidden="1" xr:uid="{00000000-0005-0000-0000-0000321C0000}"/>
    <cellStyle name="Comma [0] 254" xfId="2551" hidden="1" xr:uid="{00000000-0005-0000-0000-0000180A0000}"/>
    <cellStyle name="Comma [0] 2540" xfId="7191" hidden="1" xr:uid="{00000000-0005-0000-0000-0000381C0000}"/>
    <cellStyle name="Comma [0] 2541" xfId="7193" hidden="1" xr:uid="{00000000-0005-0000-0000-00003A1C0000}"/>
    <cellStyle name="Comma [0] 2542" xfId="6710" hidden="1" xr:uid="{00000000-0005-0000-0000-0000571A0000}"/>
    <cellStyle name="Comma [0] 2543" xfId="6712" hidden="1" xr:uid="{00000000-0005-0000-0000-0000591A0000}"/>
    <cellStyle name="Comma [0] 2544" xfId="7204" hidden="1" xr:uid="{00000000-0005-0000-0000-0000451C0000}"/>
    <cellStyle name="Comma [0] 2545" xfId="7213" hidden="1" xr:uid="{00000000-0005-0000-0000-00004E1C0000}"/>
    <cellStyle name="Comma [0] 2546" xfId="7224" hidden="1" xr:uid="{00000000-0005-0000-0000-0000591C0000}"/>
    <cellStyle name="Comma [0] 2547" xfId="7230" hidden="1" xr:uid="{00000000-0005-0000-0000-00005F1C0000}"/>
    <cellStyle name="Comma [0] 2548" xfId="7212" hidden="1" xr:uid="{00000000-0005-0000-0000-00004D1C0000}"/>
    <cellStyle name="Comma [0] 2549" xfId="7222" hidden="1" xr:uid="{00000000-0005-0000-0000-0000571C0000}"/>
    <cellStyle name="Comma [0] 255" xfId="2618" hidden="1" xr:uid="{00000000-0005-0000-0000-00005B0A0000}"/>
    <cellStyle name="Comma [0] 2550" xfId="7242" hidden="1" xr:uid="{00000000-0005-0000-0000-00006B1C0000}"/>
    <cellStyle name="Comma [0] 2551" xfId="7244" hidden="1" xr:uid="{00000000-0005-0000-0000-00006D1C0000}"/>
    <cellStyle name="Comma [0] 2552" xfId="7195" hidden="1" xr:uid="{00000000-0005-0000-0000-00003C1C0000}"/>
    <cellStyle name="Comma [0] 2553" xfId="6692" hidden="1" xr:uid="{00000000-0005-0000-0000-0000451A0000}"/>
    <cellStyle name="Comma [0] 2554" xfId="7198" hidden="1" xr:uid="{00000000-0005-0000-0000-00003F1C0000}"/>
    <cellStyle name="Comma [0] 2555" xfId="6697" hidden="1" xr:uid="{00000000-0005-0000-0000-00004A1A0000}"/>
    <cellStyle name="Comma [0] 2556" xfId="6681" hidden="1" xr:uid="{00000000-0005-0000-0000-00003A1A0000}"/>
    <cellStyle name="Comma [0] 2557" xfId="7249" hidden="1" xr:uid="{00000000-0005-0000-0000-0000721C0000}"/>
    <cellStyle name="Comma [0] 2558" xfId="6690" hidden="1" xr:uid="{00000000-0005-0000-0000-0000431A0000}"/>
    <cellStyle name="Comma [0] 2559" xfId="6711" hidden="1" xr:uid="{00000000-0005-0000-0000-0000581A0000}"/>
    <cellStyle name="Comma [0] 256" xfId="2575" hidden="1" xr:uid="{00000000-0005-0000-0000-0000300A0000}"/>
    <cellStyle name="Comma [0] 2560" xfId="7261" hidden="1" xr:uid="{00000000-0005-0000-0000-00007E1C0000}"/>
    <cellStyle name="Comma [0] 2561" xfId="7263" hidden="1" xr:uid="{00000000-0005-0000-0000-0000801C0000}"/>
    <cellStyle name="Comma [0] 2562" xfId="7252" hidden="1" xr:uid="{00000000-0005-0000-0000-0000751C0000}"/>
    <cellStyle name="Comma [0] 2563" xfId="7260" hidden="1" xr:uid="{00000000-0005-0000-0000-00007D1C0000}"/>
    <cellStyle name="Comma [0] 2564" xfId="6694" hidden="1" xr:uid="{00000000-0005-0000-0000-0000471A0000}"/>
    <cellStyle name="Comma [0] 2565" xfId="7246" hidden="1" xr:uid="{00000000-0005-0000-0000-00006F1C0000}"/>
    <cellStyle name="Comma [0] 2566" xfId="7279" hidden="1" xr:uid="{00000000-0005-0000-0000-0000901C0000}"/>
    <cellStyle name="Comma [0] 2567" xfId="7287" hidden="1" xr:uid="{00000000-0005-0000-0000-0000981C0000}"/>
    <cellStyle name="Comma [0] 2568" xfId="7196" hidden="1" xr:uid="{00000000-0005-0000-0000-00003D1C0000}"/>
    <cellStyle name="Comma [0] 2569" xfId="7275" hidden="1" xr:uid="{00000000-0005-0000-0000-00008C1C0000}"/>
    <cellStyle name="Comma [0] 257" xfId="2609" hidden="1" xr:uid="{00000000-0005-0000-0000-0000520A0000}"/>
    <cellStyle name="Comma [0] 2570" xfId="7296" hidden="1" xr:uid="{00000000-0005-0000-0000-0000A11C0000}"/>
    <cellStyle name="Comma [0] 2571" xfId="7298" hidden="1" xr:uid="{00000000-0005-0000-0000-0000A31C0000}"/>
    <cellStyle name="Comma [0] 2572" xfId="7257" hidden="1" xr:uid="{00000000-0005-0000-0000-00007A1C0000}"/>
    <cellStyle name="Comma [0] 2573" xfId="7202" hidden="1" xr:uid="{00000000-0005-0000-0000-0000431C0000}"/>
    <cellStyle name="Comma [0] 2574" xfId="7255" hidden="1" xr:uid="{00000000-0005-0000-0000-0000781C0000}"/>
    <cellStyle name="Comma [0] 2575" xfId="7239" hidden="1" xr:uid="{00000000-0005-0000-0000-0000681C0000}"/>
    <cellStyle name="Comma [0] 2576" xfId="7235" hidden="1" xr:uid="{00000000-0005-0000-0000-0000641C0000}"/>
    <cellStyle name="Comma [0] 2577" xfId="7306" hidden="1" xr:uid="{00000000-0005-0000-0000-0000AB1C0000}"/>
    <cellStyle name="Comma [0] 2578" xfId="7178" hidden="1" xr:uid="{00000000-0005-0000-0000-00002B1C0000}"/>
    <cellStyle name="Comma [0] 2579" xfId="6660" hidden="1" xr:uid="{00000000-0005-0000-0000-0000251A0000}"/>
    <cellStyle name="Comma [0] 258" xfId="2622" hidden="1" xr:uid="{00000000-0005-0000-0000-00005F0A0000}"/>
    <cellStyle name="Comma [0] 2580" xfId="7314" hidden="1" xr:uid="{00000000-0005-0000-0000-0000B31C0000}"/>
    <cellStyle name="Comma [0] 2581" xfId="7316" hidden="1" xr:uid="{00000000-0005-0000-0000-0000B51C0000}"/>
    <cellStyle name="Comma [0] 2582" xfId="7265" hidden="1" xr:uid="{00000000-0005-0000-0000-0000821C0000}"/>
    <cellStyle name="Comma [0] 2583" xfId="7241" hidden="1" xr:uid="{00000000-0005-0000-0000-00006A1C0000}"/>
    <cellStyle name="Comma [0] 2584" xfId="7276" hidden="1" xr:uid="{00000000-0005-0000-0000-00008D1C0000}"/>
    <cellStyle name="Comma [0] 2585" xfId="7208" hidden="1" xr:uid="{00000000-0005-0000-0000-0000491C0000}"/>
    <cellStyle name="Comma [0] 2586" xfId="7278" hidden="1" xr:uid="{00000000-0005-0000-0000-00008F1C0000}"/>
    <cellStyle name="Comma [0] 2587" xfId="7323" hidden="1" xr:uid="{00000000-0005-0000-0000-0000BC1C0000}"/>
    <cellStyle name="Comma [0] 2588" xfId="7266" hidden="1" xr:uid="{00000000-0005-0000-0000-0000831C0000}"/>
    <cellStyle name="Comma [0] 2589" xfId="7223" hidden="1" xr:uid="{00000000-0005-0000-0000-0000581C0000}"/>
    <cellStyle name="Comma [0] 259" xfId="2624" hidden="1" xr:uid="{00000000-0005-0000-0000-0000610A0000}"/>
    <cellStyle name="Comma [0] 2590" xfId="7329" hidden="1" xr:uid="{00000000-0005-0000-0000-0000C21C0000}"/>
    <cellStyle name="Comma [0] 2591" xfId="7331" hidden="1" xr:uid="{00000000-0005-0000-0000-0000C41C0000}"/>
    <cellStyle name="Comma [0] 2592" xfId="7284" hidden="1" xr:uid="{00000000-0005-0000-0000-0000951C0000}"/>
    <cellStyle name="Comma [0] 2593" xfId="7290" hidden="1" xr:uid="{00000000-0005-0000-0000-00009B1C0000}"/>
    <cellStyle name="Comma [0] 2594" xfId="7177" hidden="1" xr:uid="{00000000-0005-0000-0000-00002A1C0000}"/>
    <cellStyle name="Comma [0] 2595" xfId="7240" hidden="1" xr:uid="{00000000-0005-0000-0000-0000691C0000}"/>
    <cellStyle name="Comma [0] 2596" xfId="7248" hidden="1" xr:uid="{00000000-0005-0000-0000-0000711C0000}"/>
    <cellStyle name="Comma [0] 2597" xfId="7337" hidden="1" xr:uid="{00000000-0005-0000-0000-0000CA1C0000}"/>
    <cellStyle name="Comma [0] 2598" xfId="7251" hidden="1" xr:uid="{00000000-0005-0000-0000-0000741C0000}"/>
    <cellStyle name="Comma [0] 2599" xfId="7211" hidden="1" xr:uid="{00000000-0005-0000-0000-00004C1C0000}"/>
    <cellStyle name="Comma [0] 26" xfId="24" hidden="1" xr:uid="{00000000-0005-0000-0000-000038000000}"/>
    <cellStyle name="Comma [0] 260" xfId="2492" hidden="1" xr:uid="{00000000-0005-0000-0000-0000DD090000}"/>
    <cellStyle name="Comma [0] 2600" xfId="7342" hidden="1" xr:uid="{00000000-0005-0000-0000-0000CF1C0000}"/>
    <cellStyle name="Comma [0] 2601" xfId="7344" hidden="1" xr:uid="{00000000-0005-0000-0000-0000D11C0000}"/>
    <cellStyle name="Comma [0] 2602" xfId="7303" hidden="1" xr:uid="{00000000-0005-0000-0000-0000A81C0000}"/>
    <cellStyle name="Comma [0] 2603" xfId="7309" hidden="1" xr:uid="{00000000-0005-0000-0000-0000AE1C0000}"/>
    <cellStyle name="Comma [0] 2604" xfId="7210" hidden="1" xr:uid="{00000000-0005-0000-0000-00004B1C0000}"/>
    <cellStyle name="Comma [0] 2605" xfId="7291" hidden="1" xr:uid="{00000000-0005-0000-0000-00009C1C0000}"/>
    <cellStyle name="Comma [0] 2606" xfId="7270" hidden="1" xr:uid="{00000000-0005-0000-0000-0000871C0000}"/>
    <cellStyle name="Comma [0] 2607" xfId="7348" hidden="1" xr:uid="{00000000-0005-0000-0000-0000D51C0000}"/>
    <cellStyle name="Comma [0] 2608" xfId="7289" hidden="1" xr:uid="{00000000-0005-0000-0000-00009A1C0000}"/>
    <cellStyle name="Comma [0] 2609" xfId="7227" hidden="1" xr:uid="{00000000-0005-0000-0000-00005C1C0000}"/>
    <cellStyle name="Comma [0] 261" xfId="2612" hidden="1" xr:uid="{00000000-0005-0000-0000-0000550A0000}"/>
    <cellStyle name="Comma [0] 2610" xfId="7355" hidden="1" xr:uid="{00000000-0005-0000-0000-0000DC1C0000}"/>
    <cellStyle name="Comma [0] 2611" xfId="7357" hidden="1" xr:uid="{00000000-0005-0000-0000-0000DE1C0000}"/>
    <cellStyle name="Comma [0] 2612" xfId="7321" hidden="1" xr:uid="{00000000-0005-0000-0000-0000BA1C0000}"/>
    <cellStyle name="Comma [0] 2613" xfId="7326" hidden="1" xr:uid="{00000000-0005-0000-0000-0000BF1C0000}"/>
    <cellStyle name="Comma [0] 2614" xfId="6691" hidden="1" xr:uid="{00000000-0005-0000-0000-0000441A0000}"/>
    <cellStyle name="Comma [0] 2615" xfId="7310" hidden="1" xr:uid="{00000000-0005-0000-0000-0000AF1C0000}"/>
    <cellStyle name="Comma [0] 2616" xfId="7215" hidden="1" xr:uid="{00000000-0005-0000-0000-0000501C0000}"/>
    <cellStyle name="Comma [0] 2617" xfId="7361" hidden="1" xr:uid="{00000000-0005-0000-0000-0000E21C0000}"/>
    <cellStyle name="Comma [0] 2618" xfId="7308" hidden="1" xr:uid="{00000000-0005-0000-0000-0000AD1C0000}"/>
    <cellStyle name="Comma [0] 2619" xfId="7247" hidden="1" xr:uid="{00000000-0005-0000-0000-0000701C0000}"/>
    <cellStyle name="Comma [0] 262" xfId="2552" hidden="1" xr:uid="{00000000-0005-0000-0000-0000190A0000}"/>
    <cellStyle name="Comma [0] 2620" xfId="7365" hidden="1" xr:uid="{00000000-0005-0000-0000-0000E61C0000}"/>
    <cellStyle name="Comma [0] 2621" xfId="7367" hidden="1" xr:uid="{00000000-0005-0000-0000-0000E81C0000}"/>
    <cellStyle name="Comma [0] 2622" xfId="7335" hidden="1" xr:uid="{00000000-0005-0000-0000-0000C81C0000}"/>
    <cellStyle name="Comma [0] 2623" xfId="7339" hidden="1" xr:uid="{00000000-0005-0000-0000-0000CC1C0000}"/>
    <cellStyle name="Comma [0] 2624" xfId="7229" hidden="1" xr:uid="{00000000-0005-0000-0000-00005E1C0000}"/>
    <cellStyle name="Comma [0] 2625" xfId="7327" hidden="1" xr:uid="{00000000-0005-0000-0000-0000C01C0000}"/>
    <cellStyle name="Comma [0] 2626" xfId="7219" hidden="1" xr:uid="{00000000-0005-0000-0000-0000541C0000}"/>
    <cellStyle name="Comma [0] 2627" xfId="7371" hidden="1" xr:uid="{00000000-0005-0000-0000-0000EC1C0000}"/>
    <cellStyle name="Comma [0] 2628" xfId="7325" hidden="1" xr:uid="{00000000-0005-0000-0000-0000BE1C0000}"/>
    <cellStyle name="Comma [0] 2629" xfId="7294" hidden="1" xr:uid="{00000000-0005-0000-0000-00009F1C0000}"/>
    <cellStyle name="Comma [0] 263" xfId="2586" hidden="1" xr:uid="{00000000-0005-0000-0000-00003B0A0000}"/>
    <cellStyle name="Comma [0] 2630" xfId="7375" hidden="1" xr:uid="{00000000-0005-0000-0000-0000F01C0000}"/>
    <cellStyle name="Comma [0] 2631" xfId="7377" hidden="1" xr:uid="{00000000-0005-0000-0000-0000F21C0000}"/>
    <cellStyle name="Comma [0] 2632" xfId="7363" hidden="1" xr:uid="{00000000-0005-0000-0000-0000E41C0000}"/>
    <cellStyle name="Comma [0] 2633" xfId="7350" hidden="1" xr:uid="{00000000-0005-0000-0000-0000D71C0000}"/>
    <cellStyle name="Comma [0] 2634" xfId="7374" hidden="1" xr:uid="{00000000-0005-0000-0000-0000EF1C0000}"/>
    <cellStyle name="Comma [0] 2635" xfId="7340" hidden="1" xr:uid="{00000000-0005-0000-0000-0000CD1C0000}"/>
    <cellStyle name="Comma [0] 2636" xfId="7312" hidden="1" xr:uid="{00000000-0005-0000-0000-0000B11C0000}"/>
    <cellStyle name="Comma [0] 2637" xfId="7379" hidden="1" xr:uid="{00000000-0005-0000-0000-0000F41C0000}"/>
    <cellStyle name="Comma [0] 2638" xfId="7336" hidden="1" xr:uid="{00000000-0005-0000-0000-0000C91C0000}"/>
    <cellStyle name="Comma [0] 2639" xfId="7370" hidden="1" xr:uid="{00000000-0005-0000-0000-0000EB1C0000}"/>
    <cellStyle name="Comma [0] 264" xfId="2599" hidden="1" xr:uid="{00000000-0005-0000-0000-0000480A0000}"/>
    <cellStyle name="Comma [0] 2640" xfId="7383" hidden="1" xr:uid="{00000000-0005-0000-0000-0000F81C0000}"/>
    <cellStyle name="Comma [0] 2641" xfId="7385" hidden="1" xr:uid="{00000000-0005-0000-0000-0000FA1C0000}"/>
    <cellStyle name="Comma [0] 2642" xfId="7253" hidden="1" xr:uid="{00000000-0005-0000-0000-0000761C0000}"/>
    <cellStyle name="Comma [0] 2643" xfId="7373" hidden="1" xr:uid="{00000000-0005-0000-0000-0000EE1C0000}"/>
    <cellStyle name="Comma [0] 2644" xfId="7313" hidden="1" xr:uid="{00000000-0005-0000-0000-0000B21C0000}"/>
    <cellStyle name="Comma [0] 2645" xfId="7347" hidden="1" xr:uid="{00000000-0005-0000-0000-0000D41C0000}"/>
    <cellStyle name="Comma [0] 2646" xfId="7360" hidden="1" xr:uid="{00000000-0005-0000-0000-0000E11C0000}"/>
    <cellStyle name="Comma [0] 2647" xfId="7388" hidden="1" xr:uid="{00000000-0005-0000-0000-0000FD1C0000}"/>
    <cellStyle name="Comma [0] 2648" xfId="7351" hidden="1" xr:uid="{00000000-0005-0000-0000-0000D81C0000}"/>
    <cellStyle name="Comma [0] 2649" xfId="7311" hidden="1" xr:uid="{00000000-0005-0000-0000-0000B01C0000}"/>
    <cellStyle name="Comma [0] 265" xfId="2627" hidden="1" xr:uid="{00000000-0005-0000-0000-0000640A0000}"/>
    <cellStyle name="Comma [0] 2650" xfId="7390" hidden="1" xr:uid="{00000000-0005-0000-0000-0000FF1C0000}"/>
    <cellStyle name="Comma [0] 2651" xfId="7392" hidden="1" xr:uid="{00000000-0005-0000-0000-0000011D0000}"/>
    <cellStyle name="Comma [0] 2652" xfId="6745" hidden="1" xr:uid="{00000000-0005-0000-0000-00007A1A0000}"/>
    <cellStyle name="Comma [0] 2653" xfId="6701" hidden="1" xr:uid="{00000000-0005-0000-0000-00004E1A0000}"/>
    <cellStyle name="Comma [0] 2654" xfId="7398" hidden="1" xr:uid="{00000000-0005-0000-0000-0000071D0000}"/>
    <cellStyle name="Comma [0] 2655" xfId="7404" hidden="1" xr:uid="{00000000-0005-0000-0000-00000D1D0000}"/>
    <cellStyle name="Comma [0] 2656" xfId="7406" hidden="1" xr:uid="{00000000-0005-0000-0000-00000F1D0000}"/>
    <cellStyle name="Comma [0] 2657" xfId="7397" hidden="1" xr:uid="{00000000-0005-0000-0000-0000061D0000}"/>
    <cellStyle name="Comma [0] 2658" xfId="7402" hidden="1" xr:uid="{00000000-0005-0000-0000-00000B1D0000}"/>
    <cellStyle name="Comma [0] 2659" xfId="7408" hidden="1" xr:uid="{00000000-0005-0000-0000-0000111D0000}"/>
    <cellStyle name="Comma [0] 266" xfId="2590" hidden="1" xr:uid="{00000000-0005-0000-0000-00003F0A0000}"/>
    <cellStyle name="Comma [0] 2660" xfId="7410" hidden="1" xr:uid="{00000000-0005-0000-0000-0000131D0000}"/>
    <cellStyle name="Comma [0] 2661" xfId="6702" hidden="1" xr:uid="{00000000-0005-0000-0000-00004F1A0000}"/>
    <cellStyle name="Comma [0] 2662" xfId="6680" hidden="1" xr:uid="{00000000-0005-0000-0000-0000391A0000}"/>
    <cellStyle name="Comma [0] 2663" xfId="7421" hidden="1" xr:uid="{00000000-0005-0000-0000-00001E1D0000}"/>
    <cellStyle name="Comma [0] 2664" xfId="7430" hidden="1" xr:uid="{00000000-0005-0000-0000-0000271D0000}"/>
    <cellStyle name="Comma [0] 2665" xfId="7441" hidden="1" xr:uid="{00000000-0005-0000-0000-0000321D0000}"/>
    <cellStyle name="Comma [0] 2666" xfId="7447" hidden="1" xr:uid="{00000000-0005-0000-0000-0000381D0000}"/>
    <cellStyle name="Comma [0] 2667" xfId="7429" hidden="1" xr:uid="{00000000-0005-0000-0000-0000261D0000}"/>
    <cellStyle name="Comma [0] 2668" xfId="7439" hidden="1" xr:uid="{00000000-0005-0000-0000-0000301D0000}"/>
    <cellStyle name="Comma [0] 2669" xfId="7459" hidden="1" xr:uid="{00000000-0005-0000-0000-0000441D0000}"/>
    <cellStyle name="Comma [0] 267" xfId="2550" hidden="1" xr:uid="{00000000-0005-0000-0000-0000170A0000}"/>
    <cellStyle name="Comma [0] 2670" xfId="7461" hidden="1" xr:uid="{00000000-0005-0000-0000-0000461D0000}"/>
    <cellStyle name="Comma [0] 2671" xfId="7412" hidden="1" xr:uid="{00000000-0005-0000-0000-0000151D0000}"/>
    <cellStyle name="Comma [0] 2672" xfId="6668" hidden="1" xr:uid="{00000000-0005-0000-0000-00002D1A0000}"/>
    <cellStyle name="Comma [0] 2673" xfId="7415" hidden="1" xr:uid="{00000000-0005-0000-0000-0000181D0000}"/>
    <cellStyle name="Comma [0] 2674" xfId="6679" hidden="1" xr:uid="{00000000-0005-0000-0000-0000381A0000}"/>
    <cellStyle name="Comma [0] 2675" xfId="6678" hidden="1" xr:uid="{00000000-0005-0000-0000-0000371A0000}"/>
    <cellStyle name="Comma [0] 2676" xfId="7466" hidden="1" xr:uid="{00000000-0005-0000-0000-00004B1D0000}"/>
    <cellStyle name="Comma [0] 2677" xfId="6754" hidden="1" xr:uid="{00000000-0005-0000-0000-0000831A0000}"/>
    <cellStyle name="Comma [0] 2678" xfId="6955" hidden="1" xr:uid="{00000000-0005-0000-0000-00004C1B0000}"/>
    <cellStyle name="Comma [0] 2679" xfId="7478" hidden="1" xr:uid="{00000000-0005-0000-0000-0000571D0000}"/>
    <cellStyle name="Comma [0] 268" xfId="2629" hidden="1" xr:uid="{00000000-0005-0000-0000-0000660A0000}"/>
    <cellStyle name="Comma [0] 2680" xfId="7480" hidden="1" xr:uid="{00000000-0005-0000-0000-0000591D0000}"/>
    <cellStyle name="Comma [0] 2681" xfId="7469" hidden="1" xr:uid="{00000000-0005-0000-0000-00004E1D0000}"/>
    <cellStyle name="Comma [0] 2682" xfId="7477" hidden="1" xr:uid="{00000000-0005-0000-0000-0000561D0000}"/>
    <cellStyle name="Comma [0] 2683" xfId="6964" hidden="1" xr:uid="{00000000-0005-0000-0000-0000551B0000}"/>
    <cellStyle name="Comma [0] 2684" xfId="7463" hidden="1" xr:uid="{00000000-0005-0000-0000-0000481D0000}"/>
    <cellStyle name="Comma [0] 2685" xfId="7496" hidden="1" xr:uid="{00000000-0005-0000-0000-0000691D0000}"/>
    <cellStyle name="Comma [0] 2686" xfId="7504" hidden="1" xr:uid="{00000000-0005-0000-0000-0000711D0000}"/>
    <cellStyle name="Comma [0] 2687" xfId="7413" hidden="1" xr:uid="{00000000-0005-0000-0000-0000161D0000}"/>
    <cellStyle name="Comma [0] 2688" xfId="7492" hidden="1" xr:uid="{00000000-0005-0000-0000-0000651D0000}"/>
    <cellStyle name="Comma [0] 2689" xfId="7513" hidden="1" xr:uid="{00000000-0005-0000-0000-00007A1D0000}"/>
    <cellStyle name="Comma [0] 269" xfId="2631" hidden="1" xr:uid="{00000000-0005-0000-0000-0000680A0000}"/>
    <cellStyle name="Comma [0] 2690" xfId="7515" hidden="1" xr:uid="{00000000-0005-0000-0000-00007C1D0000}"/>
    <cellStyle name="Comma [0] 2691" xfId="7474" hidden="1" xr:uid="{00000000-0005-0000-0000-0000531D0000}"/>
    <cellStyle name="Comma [0] 2692" xfId="7419" hidden="1" xr:uid="{00000000-0005-0000-0000-00001C1D0000}"/>
    <cellStyle name="Comma [0] 2693" xfId="7472" hidden="1" xr:uid="{00000000-0005-0000-0000-0000511D0000}"/>
    <cellStyle name="Comma [0] 2694" xfId="7456" hidden="1" xr:uid="{00000000-0005-0000-0000-0000411D0000}"/>
    <cellStyle name="Comma [0] 2695" xfId="7452" hidden="1" xr:uid="{00000000-0005-0000-0000-00003D1D0000}"/>
    <cellStyle name="Comma [0] 2696" xfId="7523" hidden="1" xr:uid="{00000000-0005-0000-0000-0000841D0000}"/>
    <cellStyle name="Comma [0] 2697" xfId="7395" hidden="1" xr:uid="{00000000-0005-0000-0000-0000041D0000}"/>
    <cellStyle name="Comma [0] 2698" xfId="6703" hidden="1" xr:uid="{00000000-0005-0000-0000-0000501A0000}"/>
    <cellStyle name="Comma [0] 2699" xfId="7531" hidden="1" xr:uid="{00000000-0005-0000-0000-00008C1D0000}"/>
    <cellStyle name="Comma [0] 27" xfId="31" hidden="1" xr:uid="{00000000-0005-0000-0000-00003F000000}"/>
    <cellStyle name="Comma [0] 270" xfId="2094" hidden="1" xr:uid="{00000000-0005-0000-0000-00004F080000}"/>
    <cellStyle name="Comma [0] 2700" xfId="7533" hidden="1" xr:uid="{00000000-0005-0000-0000-00008E1D0000}"/>
    <cellStyle name="Comma [0] 2701" xfId="7482" hidden="1" xr:uid="{00000000-0005-0000-0000-00005B1D0000}"/>
    <cellStyle name="Comma [0] 2702" xfId="7458" hidden="1" xr:uid="{00000000-0005-0000-0000-0000431D0000}"/>
    <cellStyle name="Comma [0] 2703" xfId="7493" hidden="1" xr:uid="{00000000-0005-0000-0000-0000661D0000}"/>
    <cellStyle name="Comma [0] 2704" xfId="7425" hidden="1" xr:uid="{00000000-0005-0000-0000-0000221D0000}"/>
    <cellStyle name="Comma [0] 2705" xfId="7495" hidden="1" xr:uid="{00000000-0005-0000-0000-0000681D0000}"/>
    <cellStyle name="Comma [0] 2706" xfId="7540" hidden="1" xr:uid="{00000000-0005-0000-0000-0000951D0000}"/>
    <cellStyle name="Comma [0] 2707" xfId="7483" hidden="1" xr:uid="{00000000-0005-0000-0000-00005C1D0000}"/>
    <cellStyle name="Comma [0] 2708" xfId="7440" hidden="1" xr:uid="{00000000-0005-0000-0000-0000311D0000}"/>
    <cellStyle name="Comma [0] 2709" xfId="7546" hidden="1" xr:uid="{00000000-0005-0000-0000-00009B1D0000}"/>
    <cellStyle name="Comma [0] 271" xfId="2067" hidden="1" xr:uid="{00000000-0005-0000-0000-000034080000}"/>
    <cellStyle name="Comma [0] 2710" xfId="7548" hidden="1" xr:uid="{00000000-0005-0000-0000-00009D1D0000}"/>
    <cellStyle name="Comma [0] 2711" xfId="7501" hidden="1" xr:uid="{00000000-0005-0000-0000-00006E1D0000}"/>
    <cellStyle name="Comma [0] 2712" xfId="7507" hidden="1" xr:uid="{00000000-0005-0000-0000-0000741D0000}"/>
    <cellStyle name="Comma [0] 2713" xfId="7394" hidden="1" xr:uid="{00000000-0005-0000-0000-0000031D0000}"/>
    <cellStyle name="Comma [0] 2714" xfId="7457" hidden="1" xr:uid="{00000000-0005-0000-0000-0000421D0000}"/>
    <cellStyle name="Comma [0] 2715" xfId="7465" hidden="1" xr:uid="{00000000-0005-0000-0000-00004A1D0000}"/>
    <cellStyle name="Comma [0] 2716" xfId="7554" hidden="1" xr:uid="{00000000-0005-0000-0000-0000A31D0000}"/>
    <cellStyle name="Comma [0] 2717" xfId="7468" hidden="1" xr:uid="{00000000-0005-0000-0000-00004D1D0000}"/>
    <cellStyle name="Comma [0] 2718" xfId="7428" hidden="1" xr:uid="{00000000-0005-0000-0000-0000251D0000}"/>
    <cellStyle name="Comma [0] 2719" xfId="7559" hidden="1" xr:uid="{00000000-0005-0000-0000-0000A81D0000}"/>
    <cellStyle name="Comma [0] 272" xfId="2637" hidden="1" xr:uid="{00000000-0005-0000-0000-00006E0A0000}"/>
    <cellStyle name="Comma [0] 2720" xfId="7561" hidden="1" xr:uid="{00000000-0005-0000-0000-0000AA1D0000}"/>
    <cellStyle name="Comma [0] 2721" xfId="7520" hidden="1" xr:uid="{00000000-0005-0000-0000-0000811D0000}"/>
    <cellStyle name="Comma [0] 2722" xfId="7526" hidden="1" xr:uid="{00000000-0005-0000-0000-0000871D0000}"/>
    <cellStyle name="Comma [0] 2723" xfId="7427" hidden="1" xr:uid="{00000000-0005-0000-0000-0000241D0000}"/>
    <cellStyle name="Comma [0] 2724" xfId="7508" hidden="1" xr:uid="{00000000-0005-0000-0000-0000751D0000}"/>
    <cellStyle name="Comma [0] 2725" xfId="7487" hidden="1" xr:uid="{00000000-0005-0000-0000-0000601D0000}"/>
    <cellStyle name="Comma [0] 2726" xfId="7565" hidden="1" xr:uid="{00000000-0005-0000-0000-0000AE1D0000}"/>
    <cellStyle name="Comma [0] 2727" xfId="7506" hidden="1" xr:uid="{00000000-0005-0000-0000-0000731D0000}"/>
    <cellStyle name="Comma [0] 2728" xfId="7444" hidden="1" xr:uid="{00000000-0005-0000-0000-0000351D0000}"/>
    <cellStyle name="Comma [0] 2729" xfId="7572" hidden="1" xr:uid="{00000000-0005-0000-0000-0000B51D0000}"/>
    <cellStyle name="Comma [0] 273" xfId="2643" hidden="1" xr:uid="{00000000-0005-0000-0000-0000740A0000}"/>
    <cellStyle name="Comma [0] 2730" xfId="7574" hidden="1" xr:uid="{00000000-0005-0000-0000-0000B71D0000}"/>
    <cellStyle name="Comma [0] 2731" xfId="7538" hidden="1" xr:uid="{00000000-0005-0000-0000-0000931D0000}"/>
    <cellStyle name="Comma [0] 2732" xfId="7543" hidden="1" xr:uid="{00000000-0005-0000-0000-0000981D0000}"/>
    <cellStyle name="Comma [0] 2733" xfId="6973" hidden="1" xr:uid="{00000000-0005-0000-0000-00005E1B0000}"/>
    <cellStyle name="Comma [0] 2734" xfId="7527" hidden="1" xr:uid="{00000000-0005-0000-0000-0000881D0000}"/>
    <cellStyle name="Comma [0] 2735" xfId="7432" hidden="1" xr:uid="{00000000-0005-0000-0000-0000291D0000}"/>
    <cellStyle name="Comma [0] 2736" xfId="7578" hidden="1" xr:uid="{00000000-0005-0000-0000-0000BB1D0000}"/>
    <cellStyle name="Comma [0] 2737" xfId="7525" hidden="1" xr:uid="{00000000-0005-0000-0000-0000861D0000}"/>
    <cellStyle name="Comma [0] 2738" xfId="7464" hidden="1" xr:uid="{00000000-0005-0000-0000-0000491D0000}"/>
    <cellStyle name="Comma [0] 2739" xfId="7582" hidden="1" xr:uid="{00000000-0005-0000-0000-0000BF1D0000}"/>
    <cellStyle name="Comma [0] 274" xfId="2645" hidden="1" xr:uid="{00000000-0005-0000-0000-0000760A0000}"/>
    <cellStyle name="Comma [0] 2740" xfId="7584" hidden="1" xr:uid="{00000000-0005-0000-0000-0000C11D0000}"/>
    <cellStyle name="Comma [0] 2741" xfId="7552" hidden="1" xr:uid="{00000000-0005-0000-0000-0000A11D0000}"/>
    <cellStyle name="Comma [0] 2742" xfId="7556" hidden="1" xr:uid="{00000000-0005-0000-0000-0000A51D0000}"/>
    <cellStyle name="Comma [0] 2743" xfId="7446" hidden="1" xr:uid="{00000000-0005-0000-0000-0000371D0000}"/>
    <cellStyle name="Comma [0] 2744" xfId="7544" hidden="1" xr:uid="{00000000-0005-0000-0000-0000991D0000}"/>
    <cellStyle name="Comma [0] 2745" xfId="7436" hidden="1" xr:uid="{00000000-0005-0000-0000-00002D1D0000}"/>
    <cellStyle name="Comma [0] 2746" xfId="7588" hidden="1" xr:uid="{00000000-0005-0000-0000-0000C51D0000}"/>
    <cellStyle name="Comma [0] 2747" xfId="7542" hidden="1" xr:uid="{00000000-0005-0000-0000-0000971D0000}"/>
    <cellStyle name="Comma [0] 2748" xfId="7511" hidden="1" xr:uid="{00000000-0005-0000-0000-0000781D0000}"/>
    <cellStyle name="Comma [0] 2749" xfId="7592" hidden="1" xr:uid="{00000000-0005-0000-0000-0000C91D0000}"/>
    <cellStyle name="Comma [0] 275" xfId="2636" hidden="1" xr:uid="{00000000-0005-0000-0000-00006D0A0000}"/>
    <cellStyle name="Comma [0] 2750" xfId="7594" hidden="1" xr:uid="{00000000-0005-0000-0000-0000CB1D0000}"/>
    <cellStyle name="Comma [0] 2751" xfId="7580" hidden="1" xr:uid="{00000000-0005-0000-0000-0000BD1D0000}"/>
    <cellStyle name="Comma [0] 2752" xfId="7567" hidden="1" xr:uid="{00000000-0005-0000-0000-0000B01D0000}"/>
    <cellStyle name="Comma [0] 2753" xfId="7591" hidden="1" xr:uid="{00000000-0005-0000-0000-0000C81D0000}"/>
    <cellStyle name="Comma [0] 2754" xfId="7557" hidden="1" xr:uid="{00000000-0005-0000-0000-0000A61D0000}"/>
    <cellStyle name="Comma [0] 2755" xfId="7529" hidden="1" xr:uid="{00000000-0005-0000-0000-00008A1D0000}"/>
    <cellStyle name="Comma [0] 2756" xfId="7596" hidden="1" xr:uid="{00000000-0005-0000-0000-0000CD1D0000}"/>
    <cellStyle name="Comma [0] 2757" xfId="7553" hidden="1" xr:uid="{00000000-0005-0000-0000-0000A21D0000}"/>
    <cellStyle name="Comma [0] 2758" xfId="7587" hidden="1" xr:uid="{00000000-0005-0000-0000-0000C41D0000}"/>
    <cellStyle name="Comma [0] 2759" xfId="7600" hidden="1" xr:uid="{00000000-0005-0000-0000-0000D11D0000}"/>
    <cellStyle name="Comma [0] 276" xfId="2641" hidden="1" xr:uid="{00000000-0005-0000-0000-0000720A0000}"/>
    <cellStyle name="Comma [0] 2760" xfId="7602" hidden="1" xr:uid="{00000000-0005-0000-0000-0000D31D0000}"/>
    <cellStyle name="Comma [0] 2761" xfId="7470" hidden="1" xr:uid="{00000000-0005-0000-0000-00004F1D0000}"/>
    <cellStyle name="Comma [0] 2762" xfId="7590" hidden="1" xr:uid="{00000000-0005-0000-0000-0000C71D0000}"/>
    <cellStyle name="Comma [0] 2763" xfId="7530" hidden="1" xr:uid="{00000000-0005-0000-0000-00008B1D0000}"/>
    <cellStyle name="Comma [0] 2764" xfId="7564" hidden="1" xr:uid="{00000000-0005-0000-0000-0000AD1D0000}"/>
    <cellStyle name="Comma [0] 2765" xfId="7577" hidden="1" xr:uid="{00000000-0005-0000-0000-0000BA1D0000}"/>
    <cellStyle name="Comma [0] 2766" xfId="7605" hidden="1" xr:uid="{00000000-0005-0000-0000-0000D61D0000}"/>
    <cellStyle name="Comma [0] 2767" xfId="7568" hidden="1" xr:uid="{00000000-0005-0000-0000-0000B11D0000}"/>
    <cellStyle name="Comma [0] 2768" xfId="7528" hidden="1" xr:uid="{00000000-0005-0000-0000-0000891D0000}"/>
    <cellStyle name="Comma [0] 2769" xfId="7607" hidden="1" xr:uid="{00000000-0005-0000-0000-0000D81D0000}"/>
    <cellStyle name="Comma [0] 277" xfId="2647" hidden="1" xr:uid="{00000000-0005-0000-0000-0000780A0000}"/>
    <cellStyle name="Comma [0] 2770" xfId="7609" hidden="1" xr:uid="{00000000-0005-0000-0000-0000DA1D0000}"/>
    <cellStyle name="Comma [0] 2771" xfId="5209" hidden="1" xr:uid="{00000000-0005-0000-0000-00007A140000}"/>
    <cellStyle name="Comma [0] 2772" xfId="5228" hidden="1" xr:uid="{00000000-0005-0000-0000-00008D140000}"/>
    <cellStyle name="Comma [0] 2773" xfId="5234" hidden="1" xr:uid="{00000000-0005-0000-0000-000093140000}"/>
    <cellStyle name="Comma [0] 2774" xfId="7614" hidden="1" xr:uid="{00000000-0005-0000-0000-0000DF1D0000}"/>
    <cellStyle name="Comma [0] 2775" xfId="7617" hidden="1" xr:uid="{00000000-0005-0000-0000-0000E21D0000}"/>
    <cellStyle name="Comma [0] 2776" xfId="5227" hidden="1" xr:uid="{00000000-0005-0000-0000-00008C140000}"/>
    <cellStyle name="Comma [0] 2777" xfId="7612" hidden="1" xr:uid="{00000000-0005-0000-0000-0000DD1D0000}"/>
    <cellStyle name="Comma [0] 2778" xfId="7619" hidden="1" xr:uid="{00000000-0005-0000-0000-0000E41D0000}"/>
    <cellStyle name="Comma [0] 2779" xfId="7621" hidden="1" xr:uid="{00000000-0005-0000-0000-0000E61D0000}"/>
    <cellStyle name="Comma [0] 278" xfId="2649" hidden="1" xr:uid="{00000000-0005-0000-0000-00007A0A0000}"/>
    <cellStyle name="Comma [0] 2780" xfId="5218" hidden="1" xr:uid="{00000000-0005-0000-0000-000083140000}"/>
    <cellStyle name="Comma [0] 2781" xfId="6656" hidden="1" xr:uid="{00000000-0005-0000-0000-0000211A0000}"/>
    <cellStyle name="Comma [0] 2782" xfId="7632" hidden="1" xr:uid="{00000000-0005-0000-0000-0000F11D0000}"/>
    <cellStyle name="Comma [0] 2783" xfId="7641" hidden="1" xr:uid="{00000000-0005-0000-0000-0000FA1D0000}"/>
    <cellStyle name="Comma [0] 2784" xfId="7652" hidden="1" xr:uid="{00000000-0005-0000-0000-0000051E0000}"/>
    <cellStyle name="Comma [0] 2785" xfId="7658" hidden="1" xr:uid="{00000000-0005-0000-0000-00000B1E0000}"/>
    <cellStyle name="Comma [0] 2786" xfId="7640" hidden="1" xr:uid="{00000000-0005-0000-0000-0000F91D0000}"/>
    <cellStyle name="Comma [0] 2787" xfId="7650" hidden="1" xr:uid="{00000000-0005-0000-0000-0000031E0000}"/>
    <cellStyle name="Comma [0] 2788" xfId="7670" hidden="1" xr:uid="{00000000-0005-0000-0000-0000171E0000}"/>
    <cellStyle name="Comma [0] 2789" xfId="7672" hidden="1" xr:uid="{00000000-0005-0000-0000-0000191E0000}"/>
    <cellStyle name="Comma [0] 279" xfId="2068" hidden="1" xr:uid="{00000000-0005-0000-0000-000035080000}"/>
    <cellStyle name="Comma [0] 2790" xfId="7623" hidden="1" xr:uid="{00000000-0005-0000-0000-0000E81D0000}"/>
    <cellStyle name="Comma [0] 2791" xfId="5270" hidden="1" xr:uid="{00000000-0005-0000-0000-0000B7140000}"/>
    <cellStyle name="Comma [0] 2792" xfId="7626" hidden="1" xr:uid="{00000000-0005-0000-0000-0000EB1D0000}"/>
    <cellStyle name="Comma [0] 2793" xfId="5215" hidden="1" xr:uid="{00000000-0005-0000-0000-000080140000}"/>
    <cellStyle name="Comma [0] 2794" xfId="5217" hidden="1" xr:uid="{00000000-0005-0000-0000-000082140000}"/>
    <cellStyle name="Comma [0] 2795" xfId="7677" hidden="1" xr:uid="{00000000-0005-0000-0000-00001E1E0000}"/>
    <cellStyle name="Comma [0] 2796" xfId="6658" hidden="1" xr:uid="{00000000-0005-0000-0000-0000231A0000}"/>
    <cellStyle name="Comma [0] 2797" xfId="5489" hidden="1" xr:uid="{00000000-0005-0000-0000-000092150000}"/>
    <cellStyle name="Comma [0] 2798" xfId="7689" hidden="1" xr:uid="{00000000-0005-0000-0000-00002A1E0000}"/>
    <cellStyle name="Comma [0] 2799" xfId="7691" hidden="1" xr:uid="{00000000-0005-0000-0000-00002C1E0000}"/>
    <cellStyle name="Comma [0] 28" xfId="77" hidden="1" xr:uid="{00000000-0005-0000-0000-00006D000000}"/>
    <cellStyle name="Comma [0] 280" xfId="2046" hidden="1" xr:uid="{00000000-0005-0000-0000-00001F080000}"/>
    <cellStyle name="Comma [0] 2800" xfId="7680" hidden="1" xr:uid="{00000000-0005-0000-0000-0000211E0000}"/>
    <cellStyle name="Comma [0] 2801" xfId="7688" hidden="1" xr:uid="{00000000-0005-0000-0000-0000291E0000}"/>
    <cellStyle name="Comma [0] 2802" xfId="5213" hidden="1" xr:uid="{00000000-0005-0000-0000-00007E140000}"/>
    <cellStyle name="Comma [0] 2803" xfId="7674" hidden="1" xr:uid="{00000000-0005-0000-0000-00001B1E0000}"/>
    <cellStyle name="Comma [0] 2804" xfId="7707" hidden="1" xr:uid="{00000000-0005-0000-0000-00003C1E0000}"/>
    <cellStyle name="Comma [0] 2805" xfId="7715" hidden="1" xr:uid="{00000000-0005-0000-0000-0000441E0000}"/>
    <cellStyle name="Comma [0] 2806" xfId="7624" hidden="1" xr:uid="{00000000-0005-0000-0000-0000E91D0000}"/>
    <cellStyle name="Comma [0] 2807" xfId="7703" hidden="1" xr:uid="{00000000-0005-0000-0000-0000381E0000}"/>
    <cellStyle name="Comma [0] 2808" xfId="7724" hidden="1" xr:uid="{00000000-0005-0000-0000-00004D1E0000}"/>
    <cellStyle name="Comma [0] 2809" xfId="7726" hidden="1" xr:uid="{00000000-0005-0000-0000-00004F1E0000}"/>
    <cellStyle name="Comma [0] 281" xfId="2660" hidden="1" xr:uid="{00000000-0005-0000-0000-0000850A0000}"/>
    <cellStyle name="Comma [0] 2810" xfId="7685" hidden="1" xr:uid="{00000000-0005-0000-0000-0000261E0000}"/>
    <cellStyle name="Comma [0] 2811" xfId="7630" hidden="1" xr:uid="{00000000-0005-0000-0000-0000EF1D0000}"/>
    <cellStyle name="Comma [0] 2812" xfId="7683" hidden="1" xr:uid="{00000000-0005-0000-0000-0000241E0000}"/>
    <cellStyle name="Comma [0] 2813" xfId="7667" hidden="1" xr:uid="{00000000-0005-0000-0000-0000141E0000}"/>
    <cellStyle name="Comma [0] 2814" xfId="7663" hidden="1" xr:uid="{00000000-0005-0000-0000-0000101E0000}"/>
    <cellStyle name="Comma [0] 2815" xfId="7734" hidden="1" xr:uid="{00000000-0005-0000-0000-0000571E0000}"/>
    <cellStyle name="Comma [0] 2816" xfId="5224" hidden="1" xr:uid="{00000000-0005-0000-0000-000089140000}"/>
    <cellStyle name="Comma [0] 2817" xfId="5230" hidden="1" xr:uid="{00000000-0005-0000-0000-00008F140000}"/>
    <cellStyle name="Comma [0] 2818" xfId="7742" hidden="1" xr:uid="{00000000-0005-0000-0000-00005F1E0000}"/>
    <cellStyle name="Comma [0] 2819" xfId="7744" hidden="1" xr:uid="{00000000-0005-0000-0000-0000611E0000}"/>
    <cellStyle name="Comma [0] 282" xfId="2669" hidden="1" xr:uid="{00000000-0005-0000-0000-00008E0A0000}"/>
    <cellStyle name="Comma [0] 2820" xfId="7693" hidden="1" xr:uid="{00000000-0005-0000-0000-00002E1E0000}"/>
    <cellStyle name="Comma [0] 2821" xfId="7669" hidden="1" xr:uid="{00000000-0005-0000-0000-0000161E0000}"/>
    <cellStyle name="Comma [0] 2822" xfId="7704" hidden="1" xr:uid="{00000000-0005-0000-0000-0000391E0000}"/>
    <cellStyle name="Comma [0] 2823" xfId="7636" hidden="1" xr:uid="{00000000-0005-0000-0000-0000F51D0000}"/>
    <cellStyle name="Comma [0] 2824" xfId="7706" hidden="1" xr:uid="{00000000-0005-0000-0000-00003B1E0000}"/>
    <cellStyle name="Comma [0] 2825" xfId="7751" hidden="1" xr:uid="{00000000-0005-0000-0000-0000681E0000}"/>
    <cellStyle name="Comma [0] 2826" xfId="7694" hidden="1" xr:uid="{00000000-0005-0000-0000-00002F1E0000}"/>
    <cellStyle name="Comma [0] 2827" xfId="7651" hidden="1" xr:uid="{00000000-0005-0000-0000-0000041E0000}"/>
    <cellStyle name="Comma [0] 2828" xfId="7757" hidden="1" xr:uid="{00000000-0005-0000-0000-00006E1E0000}"/>
    <cellStyle name="Comma [0] 2829" xfId="7759" hidden="1" xr:uid="{00000000-0005-0000-0000-0000701E0000}"/>
    <cellStyle name="Comma [0] 283" xfId="2680" hidden="1" xr:uid="{00000000-0005-0000-0000-0000990A0000}"/>
    <cellStyle name="Comma [0] 2830" xfId="7712" hidden="1" xr:uid="{00000000-0005-0000-0000-0000411E0000}"/>
    <cellStyle name="Comma [0] 2831" xfId="7718" hidden="1" xr:uid="{00000000-0005-0000-0000-0000471E0000}"/>
    <cellStyle name="Comma [0] 2832" xfId="5220" hidden="1" xr:uid="{00000000-0005-0000-0000-000085140000}"/>
    <cellStyle name="Comma [0] 2833" xfId="7668" hidden="1" xr:uid="{00000000-0005-0000-0000-0000151E0000}"/>
    <cellStyle name="Comma [0] 2834" xfId="7676" hidden="1" xr:uid="{00000000-0005-0000-0000-00001D1E0000}"/>
    <cellStyle name="Comma [0] 2835" xfId="7765" hidden="1" xr:uid="{00000000-0005-0000-0000-0000761E0000}"/>
    <cellStyle name="Comma [0] 2836" xfId="7679" hidden="1" xr:uid="{00000000-0005-0000-0000-0000201E0000}"/>
    <cellStyle name="Comma [0] 2837" xfId="7639" hidden="1" xr:uid="{00000000-0005-0000-0000-0000F81D0000}"/>
    <cellStyle name="Comma [0] 2838" xfId="7770" hidden="1" xr:uid="{00000000-0005-0000-0000-00007B1E0000}"/>
    <cellStyle name="Comma [0] 2839" xfId="7772" hidden="1" xr:uid="{00000000-0005-0000-0000-00007D1E0000}"/>
    <cellStyle name="Comma [0] 284" xfId="2686" hidden="1" xr:uid="{00000000-0005-0000-0000-00009F0A0000}"/>
    <cellStyle name="Comma [0] 2840" xfId="7731" hidden="1" xr:uid="{00000000-0005-0000-0000-0000541E0000}"/>
    <cellStyle name="Comma [0] 2841" xfId="7737" hidden="1" xr:uid="{00000000-0005-0000-0000-00005A1E0000}"/>
    <cellStyle name="Comma [0] 2842" xfId="7638" hidden="1" xr:uid="{00000000-0005-0000-0000-0000F71D0000}"/>
    <cellStyle name="Comma [0] 2843" xfId="7719" hidden="1" xr:uid="{00000000-0005-0000-0000-0000481E0000}"/>
    <cellStyle name="Comma [0] 2844" xfId="7698" hidden="1" xr:uid="{00000000-0005-0000-0000-0000331E0000}"/>
    <cellStyle name="Comma [0] 2845" xfId="7776" hidden="1" xr:uid="{00000000-0005-0000-0000-0000811E0000}"/>
    <cellStyle name="Comma [0] 2846" xfId="7717" hidden="1" xr:uid="{00000000-0005-0000-0000-0000461E0000}"/>
    <cellStyle name="Comma [0] 2847" xfId="7655" hidden="1" xr:uid="{00000000-0005-0000-0000-0000081E0000}"/>
    <cellStyle name="Comma [0] 2848" xfId="7783" hidden="1" xr:uid="{00000000-0005-0000-0000-0000881E0000}"/>
    <cellStyle name="Comma [0] 2849" xfId="7785" hidden="1" xr:uid="{00000000-0005-0000-0000-00008A1E0000}"/>
    <cellStyle name="Comma [0] 285" xfId="2668" hidden="1" xr:uid="{00000000-0005-0000-0000-00008D0A0000}"/>
    <cellStyle name="Comma [0] 2850" xfId="7749" hidden="1" xr:uid="{00000000-0005-0000-0000-0000661E0000}"/>
    <cellStyle name="Comma [0] 2851" xfId="7754" hidden="1" xr:uid="{00000000-0005-0000-0000-00006B1E0000}"/>
    <cellStyle name="Comma [0] 2852" xfId="5211" hidden="1" xr:uid="{00000000-0005-0000-0000-00007C140000}"/>
    <cellStyle name="Comma [0] 2853" xfId="7738" hidden="1" xr:uid="{00000000-0005-0000-0000-00005B1E0000}"/>
    <cellStyle name="Comma [0] 2854" xfId="7643" hidden="1" xr:uid="{00000000-0005-0000-0000-0000FC1D0000}"/>
    <cellStyle name="Comma [0] 2855" xfId="7789" hidden="1" xr:uid="{00000000-0005-0000-0000-00008E1E0000}"/>
    <cellStyle name="Comma [0] 2856" xfId="7736" hidden="1" xr:uid="{00000000-0005-0000-0000-0000591E0000}"/>
    <cellStyle name="Comma [0] 2857" xfId="7675" hidden="1" xr:uid="{00000000-0005-0000-0000-00001C1E0000}"/>
    <cellStyle name="Comma [0] 2858" xfId="7793" hidden="1" xr:uid="{00000000-0005-0000-0000-0000921E0000}"/>
    <cellStyle name="Comma [0] 2859" xfId="7795" hidden="1" xr:uid="{00000000-0005-0000-0000-0000941E0000}"/>
    <cellStyle name="Comma [0] 286" xfId="2678" hidden="1" xr:uid="{00000000-0005-0000-0000-0000970A0000}"/>
    <cellStyle name="Comma [0] 2860" xfId="7763" hidden="1" xr:uid="{00000000-0005-0000-0000-0000741E0000}"/>
    <cellStyle name="Comma [0] 2861" xfId="7767" hidden="1" xr:uid="{00000000-0005-0000-0000-0000781E0000}"/>
    <cellStyle name="Comma [0] 2862" xfId="7657" hidden="1" xr:uid="{00000000-0005-0000-0000-00000A1E0000}"/>
    <cellStyle name="Comma [0] 2863" xfId="7755" hidden="1" xr:uid="{00000000-0005-0000-0000-00006C1E0000}"/>
    <cellStyle name="Comma [0] 2864" xfId="7647" hidden="1" xr:uid="{00000000-0005-0000-0000-0000001E0000}"/>
    <cellStyle name="Comma [0] 2865" xfId="7799" hidden="1" xr:uid="{00000000-0005-0000-0000-0000981E0000}"/>
    <cellStyle name="Comma [0] 2866" xfId="7753" hidden="1" xr:uid="{00000000-0005-0000-0000-00006A1E0000}"/>
    <cellStyle name="Comma [0] 2867" xfId="7722" hidden="1" xr:uid="{00000000-0005-0000-0000-00004B1E0000}"/>
    <cellStyle name="Comma [0] 2868" xfId="7803" hidden="1" xr:uid="{00000000-0005-0000-0000-00009C1E0000}"/>
    <cellStyle name="Comma [0] 2869" xfId="7805" hidden="1" xr:uid="{00000000-0005-0000-0000-00009E1E0000}"/>
    <cellStyle name="Comma [0] 287" xfId="2698" hidden="1" xr:uid="{00000000-0005-0000-0000-0000AB0A0000}"/>
    <cellStyle name="Comma [0] 2870" xfId="7791" hidden="1" xr:uid="{00000000-0005-0000-0000-0000901E0000}"/>
    <cellStyle name="Comma [0] 2871" xfId="7778" hidden="1" xr:uid="{00000000-0005-0000-0000-0000831E0000}"/>
    <cellStyle name="Comma [0] 2872" xfId="7802" hidden="1" xr:uid="{00000000-0005-0000-0000-00009B1E0000}"/>
    <cellStyle name="Comma [0] 2873" xfId="7768" hidden="1" xr:uid="{00000000-0005-0000-0000-0000791E0000}"/>
    <cellStyle name="Comma [0] 2874" xfId="7740" hidden="1" xr:uid="{00000000-0005-0000-0000-00005D1E0000}"/>
    <cellStyle name="Comma [0] 2875" xfId="7807" hidden="1" xr:uid="{00000000-0005-0000-0000-0000A01E0000}"/>
    <cellStyle name="Comma [0] 2876" xfId="7764" hidden="1" xr:uid="{00000000-0005-0000-0000-0000751E0000}"/>
    <cellStyle name="Comma [0] 2877" xfId="7798" hidden="1" xr:uid="{00000000-0005-0000-0000-0000971E0000}"/>
    <cellStyle name="Comma [0] 2878" xfId="7811" hidden="1" xr:uid="{00000000-0005-0000-0000-0000A41E0000}"/>
    <cellStyle name="Comma [0] 2879" xfId="7813" hidden="1" xr:uid="{00000000-0005-0000-0000-0000A61E0000}"/>
    <cellStyle name="Comma [0] 288" xfId="2700" hidden="1" xr:uid="{00000000-0005-0000-0000-0000AD0A0000}"/>
    <cellStyle name="Comma [0] 2880" xfId="7681" hidden="1" xr:uid="{00000000-0005-0000-0000-0000221E0000}"/>
    <cellStyle name="Comma [0] 2881" xfId="7801" hidden="1" xr:uid="{00000000-0005-0000-0000-00009A1E0000}"/>
    <cellStyle name="Comma [0] 2882" xfId="7741" hidden="1" xr:uid="{00000000-0005-0000-0000-00005E1E0000}"/>
    <cellStyle name="Comma [0] 2883" xfId="7775" hidden="1" xr:uid="{00000000-0005-0000-0000-0000801E0000}"/>
    <cellStyle name="Comma [0] 2884" xfId="7788" hidden="1" xr:uid="{00000000-0005-0000-0000-00008D1E0000}"/>
    <cellStyle name="Comma [0] 2885" xfId="7816" hidden="1" xr:uid="{00000000-0005-0000-0000-0000A91E0000}"/>
    <cellStyle name="Comma [0] 2886" xfId="7779" hidden="1" xr:uid="{00000000-0005-0000-0000-0000841E0000}"/>
    <cellStyle name="Comma [0] 2887" xfId="7739" hidden="1" xr:uid="{00000000-0005-0000-0000-00005C1E0000}"/>
    <cellStyle name="Comma [0] 2888" xfId="7818" hidden="1" xr:uid="{00000000-0005-0000-0000-0000AB1E0000}"/>
    <cellStyle name="Comma [0] 2889" xfId="7820" hidden="1" xr:uid="{00000000-0005-0000-0000-0000AD1E0000}"/>
    <cellStyle name="Comma [0] 289" xfId="2651" hidden="1" xr:uid="{00000000-0005-0000-0000-00007C0A0000}"/>
    <cellStyle name="Comma [0] 2890" xfId="7879" hidden="1" xr:uid="{00000000-0005-0000-0000-0000E81E0000}"/>
    <cellStyle name="Comma [0] 2891" xfId="7898" hidden="1" xr:uid="{00000000-0005-0000-0000-0000FB1E0000}"/>
    <cellStyle name="Comma [0] 2892" xfId="7905" hidden="1" xr:uid="{00000000-0005-0000-0000-0000021F0000}"/>
    <cellStyle name="Comma [0] 2893" xfId="7912" hidden="1" xr:uid="{00000000-0005-0000-0000-0000091F0000}"/>
    <cellStyle name="Comma [0] 2894" xfId="7917" hidden="1" xr:uid="{00000000-0005-0000-0000-00000E1F0000}"/>
    <cellStyle name="Comma [0] 2895" xfId="7904" hidden="1" xr:uid="{00000000-0005-0000-0000-0000011F0000}"/>
    <cellStyle name="Comma [0] 2896" xfId="7909" hidden="1" xr:uid="{00000000-0005-0000-0000-0000061F0000}"/>
    <cellStyle name="Comma [0] 2897" xfId="7921" hidden="1" xr:uid="{00000000-0005-0000-0000-0000121F0000}"/>
    <cellStyle name="Comma [0] 2898" xfId="7923" hidden="1" xr:uid="{00000000-0005-0000-0000-0000141F0000}"/>
    <cellStyle name="Comma [0] 2899" xfId="7894" hidden="1" xr:uid="{00000000-0005-0000-0000-0000F71E0000}"/>
    <cellStyle name="Comma [0] 29" xfId="27" hidden="1" xr:uid="{00000000-0005-0000-0000-00003B000000}"/>
    <cellStyle name="Comma [0] 290" xfId="2035" hidden="1" xr:uid="{00000000-0005-0000-0000-000014080000}"/>
    <cellStyle name="Comma [0] 2900" xfId="7883" hidden="1" xr:uid="{00000000-0005-0000-0000-0000EC1E0000}"/>
    <cellStyle name="Comma [0] 2901" xfId="7934" hidden="1" xr:uid="{00000000-0005-0000-0000-00001F1F0000}"/>
    <cellStyle name="Comma [0] 2902" xfId="7943" hidden="1" xr:uid="{00000000-0005-0000-0000-0000281F0000}"/>
    <cellStyle name="Comma [0] 2903" xfId="7954" hidden="1" xr:uid="{00000000-0005-0000-0000-0000331F0000}"/>
    <cellStyle name="Comma [0] 2904" xfId="7960" hidden="1" xr:uid="{00000000-0005-0000-0000-0000391F0000}"/>
    <cellStyle name="Comma [0] 2905" xfId="7942" hidden="1" xr:uid="{00000000-0005-0000-0000-0000271F0000}"/>
    <cellStyle name="Comma [0] 2906" xfId="7952" hidden="1" xr:uid="{00000000-0005-0000-0000-0000311F0000}"/>
    <cellStyle name="Comma [0] 2907" xfId="7972" hidden="1" xr:uid="{00000000-0005-0000-0000-0000451F0000}"/>
    <cellStyle name="Comma [0] 2908" xfId="7974" hidden="1" xr:uid="{00000000-0005-0000-0000-0000471F0000}"/>
    <cellStyle name="Comma [0] 2909" xfId="7925" hidden="1" xr:uid="{00000000-0005-0000-0000-0000161F0000}"/>
    <cellStyle name="Comma [0] 291" xfId="2654" hidden="1" xr:uid="{00000000-0005-0000-0000-00007F0A0000}"/>
    <cellStyle name="Comma [0] 2910" xfId="7886" hidden="1" xr:uid="{00000000-0005-0000-0000-0000EF1E0000}"/>
    <cellStyle name="Comma [0] 2911" xfId="7928" hidden="1" xr:uid="{00000000-0005-0000-0000-0000191F0000}"/>
    <cellStyle name="Comma [0] 2912" xfId="7891" hidden="1" xr:uid="{00000000-0005-0000-0000-0000F41E0000}"/>
    <cellStyle name="Comma [0] 2913" xfId="7893" hidden="1" xr:uid="{00000000-0005-0000-0000-0000F61E0000}"/>
    <cellStyle name="Comma [0] 2914" xfId="7979" hidden="1" xr:uid="{00000000-0005-0000-0000-00004C1F0000}"/>
    <cellStyle name="Comma [0] 2915" xfId="7882" hidden="1" xr:uid="{00000000-0005-0000-0000-0000EB1E0000}"/>
    <cellStyle name="Comma [0] 2916" xfId="7890" hidden="1" xr:uid="{00000000-0005-0000-0000-0000F31E0000}"/>
    <cellStyle name="Comma [0] 2917" xfId="7991" hidden="1" xr:uid="{00000000-0005-0000-0000-0000581F0000}"/>
    <cellStyle name="Comma [0] 2918" xfId="7993" hidden="1" xr:uid="{00000000-0005-0000-0000-00005A1F0000}"/>
    <cellStyle name="Comma [0] 2919" xfId="7982" hidden="1" xr:uid="{00000000-0005-0000-0000-00004F1F0000}"/>
    <cellStyle name="Comma [0] 292" xfId="2045" hidden="1" xr:uid="{00000000-0005-0000-0000-00001E080000}"/>
    <cellStyle name="Comma [0] 2920" xfId="7990" hidden="1" xr:uid="{00000000-0005-0000-0000-0000571F0000}"/>
    <cellStyle name="Comma [0] 2921" xfId="7888" hidden="1" xr:uid="{00000000-0005-0000-0000-0000F11E0000}"/>
    <cellStyle name="Comma [0] 2922" xfId="7976" hidden="1" xr:uid="{00000000-0005-0000-0000-0000491F0000}"/>
    <cellStyle name="Comma [0] 2923" xfId="8009" hidden="1" xr:uid="{00000000-0005-0000-0000-00006A1F0000}"/>
    <cellStyle name="Comma [0] 2924" xfId="8017" hidden="1" xr:uid="{00000000-0005-0000-0000-0000721F0000}"/>
    <cellStyle name="Comma [0] 2925" xfId="7926" hidden="1" xr:uid="{00000000-0005-0000-0000-0000171F0000}"/>
    <cellStyle name="Comma [0] 2926" xfId="8005" hidden="1" xr:uid="{00000000-0005-0000-0000-0000661F0000}"/>
    <cellStyle name="Comma [0] 2927" xfId="8026" hidden="1" xr:uid="{00000000-0005-0000-0000-00007B1F0000}"/>
    <cellStyle name="Comma [0] 2928" xfId="8028" hidden="1" xr:uid="{00000000-0005-0000-0000-00007D1F0000}"/>
    <cellStyle name="Comma [0] 2929" xfId="7987" hidden="1" xr:uid="{00000000-0005-0000-0000-0000541F0000}"/>
    <cellStyle name="Comma [0] 293" xfId="2044" hidden="1" xr:uid="{00000000-0005-0000-0000-00001D080000}"/>
    <cellStyle name="Comma [0] 2930" xfId="7932" hidden="1" xr:uid="{00000000-0005-0000-0000-00001D1F0000}"/>
    <cellStyle name="Comma [0] 2931" xfId="7985" hidden="1" xr:uid="{00000000-0005-0000-0000-0000521F0000}"/>
    <cellStyle name="Comma [0] 2932" xfId="7969" hidden="1" xr:uid="{00000000-0005-0000-0000-0000421F0000}"/>
    <cellStyle name="Comma [0] 2933" xfId="7965" hidden="1" xr:uid="{00000000-0005-0000-0000-00003E1F0000}"/>
    <cellStyle name="Comma [0] 2934" xfId="8036" hidden="1" xr:uid="{00000000-0005-0000-0000-0000851F0000}"/>
    <cellStyle name="Comma [0] 2935" xfId="7902" hidden="1" xr:uid="{00000000-0005-0000-0000-0000FF1E0000}"/>
    <cellStyle name="Comma [0] 2936" xfId="7895" hidden="1" xr:uid="{00000000-0005-0000-0000-0000F81E0000}"/>
    <cellStyle name="Comma [0] 2937" xfId="8044" hidden="1" xr:uid="{00000000-0005-0000-0000-00008D1F0000}"/>
    <cellStyle name="Comma [0] 2938" xfId="8046" hidden="1" xr:uid="{00000000-0005-0000-0000-00008F1F0000}"/>
    <cellStyle name="Comma [0] 2939" xfId="7995" hidden="1" xr:uid="{00000000-0005-0000-0000-00005C1F0000}"/>
    <cellStyle name="Comma [0] 294" xfId="2705" hidden="1" xr:uid="{00000000-0005-0000-0000-0000B20A0000}"/>
    <cellStyle name="Comma [0] 2940" xfId="7971" hidden="1" xr:uid="{00000000-0005-0000-0000-0000441F0000}"/>
    <cellStyle name="Comma [0] 2941" xfId="8006" hidden="1" xr:uid="{00000000-0005-0000-0000-0000671F0000}"/>
    <cellStyle name="Comma [0] 2942" xfId="7938" hidden="1" xr:uid="{00000000-0005-0000-0000-0000231F0000}"/>
    <cellStyle name="Comma [0] 2943" xfId="8008" hidden="1" xr:uid="{00000000-0005-0000-0000-0000691F0000}"/>
    <cellStyle name="Comma [0] 2944" xfId="8053" hidden="1" xr:uid="{00000000-0005-0000-0000-0000961F0000}"/>
    <cellStyle name="Comma [0] 2945" xfId="7996" hidden="1" xr:uid="{00000000-0005-0000-0000-00005D1F0000}"/>
    <cellStyle name="Comma [0] 2946" xfId="7953" hidden="1" xr:uid="{00000000-0005-0000-0000-0000321F0000}"/>
    <cellStyle name="Comma [0] 2947" xfId="8059" hidden="1" xr:uid="{00000000-0005-0000-0000-00009C1F0000}"/>
    <cellStyle name="Comma [0] 2948" xfId="8061" hidden="1" xr:uid="{00000000-0005-0000-0000-00009E1F0000}"/>
    <cellStyle name="Comma [0] 2949" xfId="8014" hidden="1" xr:uid="{00000000-0005-0000-0000-00006F1F0000}"/>
    <cellStyle name="Comma [0] 295" xfId="2100" hidden="1" xr:uid="{00000000-0005-0000-0000-000055080000}"/>
    <cellStyle name="Comma [0] 2950" xfId="8020" hidden="1" xr:uid="{00000000-0005-0000-0000-0000751F0000}"/>
    <cellStyle name="Comma [0] 2951" xfId="7901" hidden="1" xr:uid="{00000000-0005-0000-0000-0000FE1E0000}"/>
    <cellStyle name="Comma [0] 2952" xfId="7970" hidden="1" xr:uid="{00000000-0005-0000-0000-0000431F0000}"/>
    <cellStyle name="Comma [0] 2953" xfId="7978" hidden="1" xr:uid="{00000000-0005-0000-0000-00004B1F0000}"/>
    <cellStyle name="Comma [0] 2954" xfId="8067" hidden="1" xr:uid="{00000000-0005-0000-0000-0000A41F0000}"/>
    <cellStyle name="Comma [0] 2955" xfId="7981" hidden="1" xr:uid="{00000000-0005-0000-0000-00004E1F0000}"/>
    <cellStyle name="Comma [0] 2956" xfId="7941" hidden="1" xr:uid="{00000000-0005-0000-0000-0000261F0000}"/>
    <cellStyle name="Comma [0] 2957" xfId="8072" hidden="1" xr:uid="{00000000-0005-0000-0000-0000A91F0000}"/>
    <cellStyle name="Comma [0] 2958" xfId="8074" hidden="1" xr:uid="{00000000-0005-0000-0000-0000AB1F0000}"/>
    <cellStyle name="Comma [0] 2959" xfId="8033" hidden="1" xr:uid="{00000000-0005-0000-0000-0000821F0000}"/>
    <cellStyle name="Comma [0] 296" xfId="2203" hidden="1" xr:uid="{00000000-0005-0000-0000-0000BC080000}"/>
    <cellStyle name="Comma [0] 2960" xfId="8039" hidden="1" xr:uid="{00000000-0005-0000-0000-0000881F0000}"/>
    <cellStyle name="Comma [0] 2961" xfId="7940" hidden="1" xr:uid="{00000000-0005-0000-0000-0000251F0000}"/>
    <cellStyle name="Comma [0] 2962" xfId="8021" hidden="1" xr:uid="{00000000-0005-0000-0000-0000761F0000}"/>
    <cellStyle name="Comma [0] 2963" xfId="8000" hidden="1" xr:uid="{00000000-0005-0000-0000-0000611F0000}"/>
    <cellStyle name="Comma [0] 2964" xfId="8078" hidden="1" xr:uid="{00000000-0005-0000-0000-0000AF1F0000}"/>
    <cellStyle name="Comma [0] 2965" xfId="8019" hidden="1" xr:uid="{00000000-0005-0000-0000-0000741F0000}"/>
    <cellStyle name="Comma [0] 2966" xfId="7957" hidden="1" xr:uid="{00000000-0005-0000-0000-0000361F0000}"/>
    <cellStyle name="Comma [0] 2967" xfId="8085" hidden="1" xr:uid="{00000000-0005-0000-0000-0000B61F0000}"/>
    <cellStyle name="Comma [0] 2968" xfId="8087" hidden="1" xr:uid="{00000000-0005-0000-0000-0000B81F0000}"/>
    <cellStyle name="Comma [0] 2969" xfId="8051" hidden="1" xr:uid="{00000000-0005-0000-0000-0000941F0000}"/>
    <cellStyle name="Comma [0] 297" xfId="2717" hidden="1" xr:uid="{00000000-0005-0000-0000-0000BE0A0000}"/>
    <cellStyle name="Comma [0] 2970" xfId="8056" hidden="1" xr:uid="{00000000-0005-0000-0000-0000991F0000}"/>
    <cellStyle name="Comma [0] 2971" xfId="7885" hidden="1" xr:uid="{00000000-0005-0000-0000-0000EE1E0000}"/>
    <cellStyle name="Comma [0] 2972" xfId="8040" hidden="1" xr:uid="{00000000-0005-0000-0000-0000891F0000}"/>
    <cellStyle name="Comma [0] 2973" xfId="7945" hidden="1" xr:uid="{00000000-0005-0000-0000-00002A1F0000}"/>
    <cellStyle name="Comma [0] 2974" xfId="8091" hidden="1" xr:uid="{00000000-0005-0000-0000-0000BC1F0000}"/>
    <cellStyle name="Comma [0] 2975" xfId="8038" hidden="1" xr:uid="{00000000-0005-0000-0000-0000871F0000}"/>
    <cellStyle name="Comma [0] 2976" xfId="7977" hidden="1" xr:uid="{00000000-0005-0000-0000-00004A1F0000}"/>
    <cellStyle name="Comma [0] 2977" xfId="8095" hidden="1" xr:uid="{00000000-0005-0000-0000-0000C01F0000}"/>
    <cellStyle name="Comma [0] 2978" xfId="8097" hidden="1" xr:uid="{00000000-0005-0000-0000-0000C21F0000}"/>
    <cellStyle name="Comma [0] 2979" xfId="8065" hidden="1" xr:uid="{00000000-0005-0000-0000-0000A21F0000}"/>
    <cellStyle name="Comma [0] 298" xfId="2719" hidden="1" xr:uid="{00000000-0005-0000-0000-0000C00A0000}"/>
    <cellStyle name="Comma [0] 2980" xfId="8069" hidden="1" xr:uid="{00000000-0005-0000-0000-0000A61F0000}"/>
    <cellStyle name="Comma [0] 2981" xfId="7959" hidden="1" xr:uid="{00000000-0005-0000-0000-0000381F0000}"/>
    <cellStyle name="Comma [0] 2982" xfId="8057" hidden="1" xr:uid="{00000000-0005-0000-0000-00009A1F0000}"/>
    <cellStyle name="Comma [0] 2983" xfId="7949" hidden="1" xr:uid="{00000000-0005-0000-0000-00002E1F0000}"/>
    <cellStyle name="Comma [0] 2984" xfId="8101" hidden="1" xr:uid="{00000000-0005-0000-0000-0000C61F0000}"/>
    <cellStyle name="Comma [0] 2985" xfId="8055" hidden="1" xr:uid="{00000000-0005-0000-0000-0000981F0000}"/>
    <cellStyle name="Comma [0] 2986" xfId="8024" hidden="1" xr:uid="{00000000-0005-0000-0000-0000791F0000}"/>
    <cellStyle name="Comma [0] 2987" xfId="8105" hidden="1" xr:uid="{00000000-0005-0000-0000-0000CA1F0000}"/>
    <cellStyle name="Comma [0] 2988" xfId="8107" hidden="1" xr:uid="{00000000-0005-0000-0000-0000CC1F0000}"/>
    <cellStyle name="Comma [0] 2989" xfId="8093" hidden="1" xr:uid="{00000000-0005-0000-0000-0000BE1F0000}"/>
    <cellStyle name="Comma [0] 299" xfId="2708" hidden="1" xr:uid="{00000000-0005-0000-0000-0000B50A0000}"/>
    <cellStyle name="Comma [0] 2990" xfId="8080" hidden="1" xr:uid="{00000000-0005-0000-0000-0000B11F0000}"/>
    <cellStyle name="Comma [0] 2991" xfId="8104" hidden="1" xr:uid="{00000000-0005-0000-0000-0000C91F0000}"/>
    <cellStyle name="Comma [0] 2992" xfId="8070" hidden="1" xr:uid="{00000000-0005-0000-0000-0000A71F0000}"/>
    <cellStyle name="Comma [0] 2993" xfId="8042" hidden="1" xr:uid="{00000000-0005-0000-0000-00008B1F0000}"/>
    <cellStyle name="Comma [0] 2994" xfId="8109" hidden="1" xr:uid="{00000000-0005-0000-0000-0000CE1F0000}"/>
    <cellStyle name="Comma [0] 2995" xfId="8066" hidden="1" xr:uid="{00000000-0005-0000-0000-0000A31F0000}"/>
    <cellStyle name="Comma [0] 2996" xfId="8100" hidden="1" xr:uid="{00000000-0005-0000-0000-0000C51F0000}"/>
    <cellStyle name="Comma [0] 2997" xfId="8113" hidden="1" xr:uid="{00000000-0005-0000-0000-0000D21F0000}"/>
    <cellStyle name="Comma [0] 2998" xfId="8115" hidden="1" xr:uid="{00000000-0005-0000-0000-0000D41F0000}"/>
    <cellStyle name="Comma [0] 2999" xfId="7983" hidden="1" xr:uid="{00000000-0005-0000-0000-0000501F0000}"/>
    <cellStyle name="Comma [0] 3" xfId="72" hidden="1" xr:uid="{00000000-0005-0000-0000-000068000000}"/>
    <cellStyle name="Comma [0] 30" xfId="30" hidden="1" xr:uid="{00000000-0005-0000-0000-00003E000000}"/>
    <cellStyle name="Comma [0] 300" xfId="2716" hidden="1" xr:uid="{00000000-0005-0000-0000-0000BD0A0000}"/>
    <cellStyle name="Comma [0] 3000" xfId="8103" hidden="1" xr:uid="{00000000-0005-0000-0000-0000C81F0000}"/>
    <cellStyle name="Comma [0] 3001" xfId="8043" hidden="1" xr:uid="{00000000-0005-0000-0000-00008C1F0000}"/>
    <cellStyle name="Comma [0] 3002" xfId="8077" hidden="1" xr:uid="{00000000-0005-0000-0000-0000AE1F0000}"/>
    <cellStyle name="Comma [0] 3003" xfId="8090" hidden="1" xr:uid="{00000000-0005-0000-0000-0000BB1F0000}"/>
    <cellStyle name="Comma [0] 3004" xfId="8118" hidden="1" xr:uid="{00000000-0005-0000-0000-0000D71F0000}"/>
    <cellStyle name="Comma [0] 3005" xfId="8081" hidden="1" xr:uid="{00000000-0005-0000-0000-0000B21F0000}"/>
    <cellStyle name="Comma [0] 3006" xfId="8041" hidden="1" xr:uid="{00000000-0005-0000-0000-00008A1F0000}"/>
    <cellStyle name="Comma [0] 3007" xfId="8121" hidden="1" xr:uid="{00000000-0005-0000-0000-0000DA1F0000}"/>
    <cellStyle name="Comma [0] 3008" xfId="8123" hidden="1" xr:uid="{00000000-0005-0000-0000-0000DC1F0000}"/>
    <cellStyle name="Comma [0] 3009" xfId="7842" hidden="1" xr:uid="{00000000-0005-0000-0000-0000C31E0000}"/>
    <cellStyle name="Comma [0] 301" xfId="2208" hidden="1" xr:uid="{00000000-0005-0000-0000-0000C1080000}"/>
    <cellStyle name="Comma [0] 3010" xfId="7824" hidden="1" xr:uid="{00000000-0005-0000-0000-0000B11E0000}"/>
    <cellStyle name="Comma [0] 3011" xfId="8127" hidden="1" xr:uid="{00000000-0005-0000-0000-0000E01F0000}"/>
    <cellStyle name="Comma [0] 3012" xfId="8134" hidden="1" xr:uid="{00000000-0005-0000-0000-0000E71F0000}"/>
    <cellStyle name="Comma [0] 3013" xfId="8136" hidden="1" xr:uid="{00000000-0005-0000-0000-0000E91F0000}"/>
    <cellStyle name="Comma [0] 3014" xfId="8126" hidden="1" xr:uid="{00000000-0005-0000-0000-0000DF1F0000}"/>
    <cellStyle name="Comma [0] 3015" xfId="8132" hidden="1" xr:uid="{00000000-0005-0000-0000-0000E51F0000}"/>
    <cellStyle name="Comma [0] 3016" xfId="8139" hidden="1" xr:uid="{00000000-0005-0000-0000-0000EC1F0000}"/>
    <cellStyle name="Comma [0] 3017" xfId="8141" hidden="1" xr:uid="{00000000-0005-0000-0000-0000EE1F0000}"/>
    <cellStyle name="Comma [0] 3018" xfId="7916" hidden="1" xr:uid="{00000000-0005-0000-0000-00000D1F0000}"/>
    <cellStyle name="Comma [0] 3019" xfId="7872" hidden="1" xr:uid="{00000000-0005-0000-0000-0000E11E0000}"/>
    <cellStyle name="Comma [0] 302" xfId="2702" hidden="1" xr:uid="{00000000-0005-0000-0000-0000AF0A0000}"/>
    <cellStyle name="Comma [0] 3020" xfId="8152" hidden="1" xr:uid="{00000000-0005-0000-0000-0000F91F0000}"/>
    <cellStyle name="Comma [0] 3021" xfId="8161" hidden="1" xr:uid="{00000000-0005-0000-0000-000002200000}"/>
    <cellStyle name="Comma [0] 3022" xfId="8172" hidden="1" xr:uid="{00000000-0005-0000-0000-00000D200000}"/>
    <cellStyle name="Comma [0] 3023" xfId="8178" hidden="1" xr:uid="{00000000-0005-0000-0000-000013200000}"/>
    <cellStyle name="Comma [0] 3024" xfId="8160" hidden="1" xr:uid="{00000000-0005-0000-0000-000001200000}"/>
    <cellStyle name="Comma [0] 3025" xfId="8170" hidden="1" xr:uid="{00000000-0005-0000-0000-00000B200000}"/>
    <cellStyle name="Comma [0] 3026" xfId="8190" hidden="1" xr:uid="{00000000-0005-0000-0000-00001F200000}"/>
    <cellStyle name="Comma [0] 3027" xfId="8192" hidden="1" xr:uid="{00000000-0005-0000-0000-000021200000}"/>
    <cellStyle name="Comma [0] 3028" xfId="8143" hidden="1" xr:uid="{00000000-0005-0000-0000-0000F01F0000}"/>
    <cellStyle name="Comma [0] 3029" xfId="7837" hidden="1" xr:uid="{00000000-0005-0000-0000-0000BE1E0000}"/>
    <cellStyle name="Comma [0] 303" xfId="2735" hidden="1" xr:uid="{00000000-0005-0000-0000-0000D00A0000}"/>
    <cellStyle name="Comma [0] 3030" xfId="8146" hidden="1" xr:uid="{00000000-0005-0000-0000-0000F31F0000}"/>
    <cellStyle name="Comma [0] 3031" xfId="7871" hidden="1" xr:uid="{00000000-0005-0000-0000-0000E01E0000}"/>
    <cellStyle name="Comma [0] 3032" xfId="7870" hidden="1" xr:uid="{00000000-0005-0000-0000-0000DF1E0000}"/>
    <cellStyle name="Comma [0] 3033" xfId="8197" hidden="1" xr:uid="{00000000-0005-0000-0000-000026200000}"/>
    <cellStyle name="Comma [0] 3034" xfId="7839" hidden="1" xr:uid="{00000000-0005-0000-0000-0000C01E0000}"/>
    <cellStyle name="Comma [0] 3035" xfId="7873" hidden="1" xr:uid="{00000000-0005-0000-0000-0000E21E0000}"/>
    <cellStyle name="Comma [0] 3036" xfId="8209" hidden="1" xr:uid="{00000000-0005-0000-0000-000032200000}"/>
    <cellStyle name="Comma [0] 3037" xfId="8211" hidden="1" xr:uid="{00000000-0005-0000-0000-000034200000}"/>
    <cellStyle name="Comma [0] 3038" xfId="8200" hidden="1" xr:uid="{00000000-0005-0000-0000-000029200000}"/>
    <cellStyle name="Comma [0] 3039" xfId="8208" hidden="1" xr:uid="{00000000-0005-0000-0000-000031200000}"/>
    <cellStyle name="Comma [0] 304" xfId="2743" hidden="1" xr:uid="{00000000-0005-0000-0000-0000D80A0000}"/>
    <cellStyle name="Comma [0] 3040" xfId="7835" hidden="1" xr:uid="{00000000-0005-0000-0000-0000BC1E0000}"/>
    <cellStyle name="Comma [0] 3041" xfId="8194" hidden="1" xr:uid="{00000000-0005-0000-0000-000023200000}"/>
    <cellStyle name="Comma [0] 3042" xfId="8227" hidden="1" xr:uid="{00000000-0005-0000-0000-000044200000}"/>
    <cellStyle name="Comma [0] 3043" xfId="8235" hidden="1" xr:uid="{00000000-0005-0000-0000-00004C200000}"/>
    <cellStyle name="Comma [0] 3044" xfId="8144" hidden="1" xr:uid="{00000000-0005-0000-0000-0000F11F0000}"/>
    <cellStyle name="Comma [0] 3045" xfId="8223" hidden="1" xr:uid="{00000000-0005-0000-0000-000040200000}"/>
    <cellStyle name="Comma [0] 3046" xfId="8244" hidden="1" xr:uid="{00000000-0005-0000-0000-000055200000}"/>
    <cellStyle name="Comma [0] 3047" xfId="8246" hidden="1" xr:uid="{00000000-0005-0000-0000-000057200000}"/>
    <cellStyle name="Comma [0] 3048" xfId="8205" hidden="1" xr:uid="{00000000-0005-0000-0000-00002E200000}"/>
    <cellStyle name="Comma [0] 3049" xfId="8150" hidden="1" xr:uid="{00000000-0005-0000-0000-0000F71F0000}"/>
    <cellStyle name="Comma [0] 305" xfId="2652" hidden="1" xr:uid="{00000000-0005-0000-0000-00007D0A0000}"/>
    <cellStyle name="Comma [0] 3050" xfId="8203" hidden="1" xr:uid="{00000000-0005-0000-0000-00002C200000}"/>
    <cellStyle name="Comma [0] 3051" xfId="8187" hidden="1" xr:uid="{00000000-0005-0000-0000-00001C200000}"/>
    <cellStyle name="Comma [0] 3052" xfId="8183" hidden="1" xr:uid="{00000000-0005-0000-0000-000018200000}"/>
    <cellStyle name="Comma [0] 3053" xfId="8254" hidden="1" xr:uid="{00000000-0005-0000-0000-00005F200000}"/>
    <cellStyle name="Comma [0] 3054" xfId="7827" hidden="1" xr:uid="{00000000-0005-0000-0000-0000B41E0000}"/>
    <cellStyle name="Comma [0] 3055" xfId="7915" hidden="1" xr:uid="{00000000-0005-0000-0000-00000C1F0000}"/>
    <cellStyle name="Comma [0] 3056" xfId="8262" hidden="1" xr:uid="{00000000-0005-0000-0000-000067200000}"/>
    <cellStyle name="Comma [0] 3057" xfId="8264" hidden="1" xr:uid="{00000000-0005-0000-0000-000069200000}"/>
    <cellStyle name="Comma [0] 3058" xfId="8213" hidden="1" xr:uid="{00000000-0005-0000-0000-000036200000}"/>
    <cellStyle name="Comma [0] 3059" xfId="8189" hidden="1" xr:uid="{00000000-0005-0000-0000-00001E200000}"/>
    <cellStyle name="Comma [0] 306" xfId="2731" hidden="1" xr:uid="{00000000-0005-0000-0000-0000CC0A0000}"/>
    <cellStyle name="Comma [0] 3060" xfId="8224" hidden="1" xr:uid="{00000000-0005-0000-0000-000041200000}"/>
    <cellStyle name="Comma [0] 3061" xfId="8156" hidden="1" xr:uid="{00000000-0005-0000-0000-0000FD1F0000}"/>
    <cellStyle name="Comma [0] 3062" xfId="8226" hidden="1" xr:uid="{00000000-0005-0000-0000-000043200000}"/>
    <cellStyle name="Comma [0] 3063" xfId="8271" hidden="1" xr:uid="{00000000-0005-0000-0000-000070200000}"/>
    <cellStyle name="Comma [0] 3064" xfId="8214" hidden="1" xr:uid="{00000000-0005-0000-0000-000037200000}"/>
    <cellStyle name="Comma [0] 3065" xfId="8171" hidden="1" xr:uid="{00000000-0005-0000-0000-00000C200000}"/>
    <cellStyle name="Comma [0] 3066" xfId="8277" hidden="1" xr:uid="{00000000-0005-0000-0000-000076200000}"/>
    <cellStyle name="Comma [0] 3067" xfId="8279" hidden="1" xr:uid="{00000000-0005-0000-0000-000078200000}"/>
    <cellStyle name="Comma [0] 3068" xfId="8232" hidden="1" xr:uid="{00000000-0005-0000-0000-000049200000}"/>
    <cellStyle name="Comma [0] 3069" xfId="8238" hidden="1" xr:uid="{00000000-0005-0000-0000-00004F200000}"/>
    <cellStyle name="Comma [0] 307" xfId="2752" hidden="1" xr:uid="{00000000-0005-0000-0000-0000E10A0000}"/>
    <cellStyle name="Comma [0] 3070" xfId="7864" hidden="1" xr:uid="{00000000-0005-0000-0000-0000D91E0000}"/>
    <cellStyle name="Comma [0] 3071" xfId="8188" hidden="1" xr:uid="{00000000-0005-0000-0000-00001D200000}"/>
    <cellStyle name="Comma [0] 3072" xfId="8196" hidden="1" xr:uid="{00000000-0005-0000-0000-000025200000}"/>
    <cellStyle name="Comma [0] 3073" xfId="8285" hidden="1" xr:uid="{00000000-0005-0000-0000-00007E200000}"/>
    <cellStyle name="Comma [0] 3074" xfId="8199" hidden="1" xr:uid="{00000000-0005-0000-0000-000028200000}"/>
    <cellStyle name="Comma [0] 3075" xfId="8159" hidden="1" xr:uid="{00000000-0005-0000-0000-000000200000}"/>
    <cellStyle name="Comma [0] 3076" xfId="8290" hidden="1" xr:uid="{00000000-0005-0000-0000-000083200000}"/>
    <cellStyle name="Comma [0] 3077" xfId="8292" hidden="1" xr:uid="{00000000-0005-0000-0000-000085200000}"/>
    <cellStyle name="Comma [0] 3078" xfId="8251" hidden="1" xr:uid="{00000000-0005-0000-0000-00005C200000}"/>
    <cellStyle name="Comma [0] 3079" xfId="8257" hidden="1" xr:uid="{00000000-0005-0000-0000-000062200000}"/>
    <cellStyle name="Comma [0] 308" xfId="2754" hidden="1" xr:uid="{00000000-0005-0000-0000-0000E30A0000}"/>
    <cellStyle name="Comma [0] 3080" xfId="8158" hidden="1" xr:uid="{00000000-0005-0000-0000-0000FF1F0000}"/>
    <cellStyle name="Comma [0] 3081" xfId="8239" hidden="1" xr:uid="{00000000-0005-0000-0000-000050200000}"/>
    <cellStyle name="Comma [0] 3082" xfId="8218" hidden="1" xr:uid="{00000000-0005-0000-0000-00003B200000}"/>
    <cellStyle name="Comma [0] 3083" xfId="8296" hidden="1" xr:uid="{00000000-0005-0000-0000-000089200000}"/>
    <cellStyle name="Comma [0] 3084" xfId="8237" hidden="1" xr:uid="{00000000-0005-0000-0000-00004E200000}"/>
    <cellStyle name="Comma [0] 3085" xfId="8175" hidden="1" xr:uid="{00000000-0005-0000-0000-000010200000}"/>
    <cellStyle name="Comma [0] 3086" xfId="8303" hidden="1" xr:uid="{00000000-0005-0000-0000-000090200000}"/>
    <cellStyle name="Comma [0] 3087" xfId="8305" hidden="1" xr:uid="{00000000-0005-0000-0000-000092200000}"/>
    <cellStyle name="Comma [0] 3088" xfId="8269" hidden="1" xr:uid="{00000000-0005-0000-0000-00006E200000}"/>
    <cellStyle name="Comma [0] 3089" xfId="8274" hidden="1" xr:uid="{00000000-0005-0000-0000-000073200000}"/>
    <cellStyle name="Comma [0] 309" xfId="2713" hidden="1" xr:uid="{00000000-0005-0000-0000-0000BA0A0000}"/>
    <cellStyle name="Comma [0] 3090" xfId="7838" hidden="1" xr:uid="{00000000-0005-0000-0000-0000BF1E0000}"/>
    <cellStyle name="Comma [0] 3091" xfId="8258" hidden="1" xr:uid="{00000000-0005-0000-0000-000063200000}"/>
    <cellStyle name="Comma [0] 3092" xfId="8163" hidden="1" xr:uid="{00000000-0005-0000-0000-000004200000}"/>
    <cellStyle name="Comma [0] 3093" xfId="8309" hidden="1" xr:uid="{00000000-0005-0000-0000-000096200000}"/>
    <cellStyle name="Comma [0] 3094" xfId="8256" hidden="1" xr:uid="{00000000-0005-0000-0000-000061200000}"/>
    <cellStyle name="Comma [0] 3095" xfId="8195" hidden="1" xr:uid="{00000000-0005-0000-0000-000024200000}"/>
    <cellStyle name="Comma [0] 3096" xfId="8313" hidden="1" xr:uid="{00000000-0005-0000-0000-00009A200000}"/>
    <cellStyle name="Comma [0] 3097" xfId="8315" hidden="1" xr:uid="{00000000-0005-0000-0000-00009C200000}"/>
    <cellStyle name="Comma [0] 3098" xfId="8283" hidden="1" xr:uid="{00000000-0005-0000-0000-00007C200000}"/>
    <cellStyle name="Comma [0] 3099" xfId="8287" hidden="1" xr:uid="{00000000-0005-0000-0000-000080200000}"/>
    <cellStyle name="Comma [0] 31" xfId="32" hidden="1" xr:uid="{00000000-0005-0000-0000-000040000000}"/>
    <cellStyle name="Comma [0] 310" xfId="2658" hidden="1" xr:uid="{00000000-0005-0000-0000-0000830A0000}"/>
    <cellStyle name="Comma [0] 3100" xfId="8177" hidden="1" xr:uid="{00000000-0005-0000-0000-000012200000}"/>
    <cellStyle name="Comma [0] 3101" xfId="8275" hidden="1" xr:uid="{00000000-0005-0000-0000-000074200000}"/>
    <cellStyle name="Comma [0] 3102" xfId="8167" hidden="1" xr:uid="{00000000-0005-0000-0000-000008200000}"/>
    <cellStyle name="Comma [0] 3103" xfId="8319" hidden="1" xr:uid="{00000000-0005-0000-0000-0000A0200000}"/>
    <cellStyle name="Comma [0] 3104" xfId="8273" hidden="1" xr:uid="{00000000-0005-0000-0000-000072200000}"/>
    <cellStyle name="Comma [0] 3105" xfId="8242" hidden="1" xr:uid="{00000000-0005-0000-0000-000053200000}"/>
    <cellStyle name="Comma [0] 3106" xfId="8323" hidden="1" xr:uid="{00000000-0005-0000-0000-0000A4200000}"/>
    <cellStyle name="Comma [0] 3107" xfId="8325" hidden="1" xr:uid="{00000000-0005-0000-0000-0000A6200000}"/>
    <cellStyle name="Comma [0] 3108" xfId="8311" hidden="1" xr:uid="{00000000-0005-0000-0000-000098200000}"/>
    <cellStyle name="Comma [0] 3109" xfId="8298" hidden="1" xr:uid="{00000000-0005-0000-0000-00008B200000}"/>
    <cellStyle name="Comma [0] 311" xfId="2711" hidden="1" xr:uid="{00000000-0005-0000-0000-0000B80A0000}"/>
    <cellStyle name="Comma [0] 3110" xfId="8322" hidden="1" xr:uid="{00000000-0005-0000-0000-0000A3200000}"/>
    <cellStyle name="Comma [0] 3111" xfId="8288" hidden="1" xr:uid="{00000000-0005-0000-0000-000081200000}"/>
    <cellStyle name="Comma [0] 3112" xfId="8260" hidden="1" xr:uid="{00000000-0005-0000-0000-000065200000}"/>
    <cellStyle name="Comma [0] 3113" xfId="8327" hidden="1" xr:uid="{00000000-0005-0000-0000-0000A8200000}"/>
    <cellStyle name="Comma [0] 3114" xfId="8284" hidden="1" xr:uid="{00000000-0005-0000-0000-00007D200000}"/>
    <cellStyle name="Comma [0] 3115" xfId="8318" hidden="1" xr:uid="{00000000-0005-0000-0000-00009F200000}"/>
    <cellStyle name="Comma [0] 3116" xfId="8331" hidden="1" xr:uid="{00000000-0005-0000-0000-0000AC200000}"/>
    <cellStyle name="Comma [0] 3117" xfId="8333" hidden="1" xr:uid="{00000000-0005-0000-0000-0000AE200000}"/>
    <cellStyle name="Comma [0] 3118" xfId="8201" hidden="1" xr:uid="{00000000-0005-0000-0000-00002A200000}"/>
    <cellStyle name="Comma [0] 3119" xfId="8321" hidden="1" xr:uid="{00000000-0005-0000-0000-0000A2200000}"/>
    <cellStyle name="Comma [0] 312" xfId="2695" hidden="1" xr:uid="{00000000-0005-0000-0000-0000A80A0000}"/>
    <cellStyle name="Comma [0] 3120" xfId="8261" hidden="1" xr:uid="{00000000-0005-0000-0000-000066200000}"/>
    <cellStyle name="Comma [0] 3121" xfId="8295" hidden="1" xr:uid="{00000000-0005-0000-0000-000088200000}"/>
    <cellStyle name="Comma [0] 3122" xfId="8308" hidden="1" xr:uid="{00000000-0005-0000-0000-000095200000}"/>
    <cellStyle name="Comma [0] 3123" xfId="8336" hidden="1" xr:uid="{00000000-0005-0000-0000-0000B1200000}"/>
    <cellStyle name="Comma [0] 3124" xfId="8299" hidden="1" xr:uid="{00000000-0005-0000-0000-00008C200000}"/>
    <cellStyle name="Comma [0] 3125" xfId="8259" hidden="1" xr:uid="{00000000-0005-0000-0000-000064200000}"/>
    <cellStyle name="Comma [0] 3126" xfId="8338" hidden="1" xr:uid="{00000000-0005-0000-0000-0000B3200000}"/>
    <cellStyle name="Comma [0] 3127" xfId="8340" hidden="1" xr:uid="{00000000-0005-0000-0000-0000B5200000}"/>
    <cellStyle name="Comma [0] 3128" xfId="7852" hidden="1" xr:uid="{00000000-0005-0000-0000-0000CD1E0000}"/>
    <cellStyle name="Comma [0] 3129" xfId="7849" hidden="1" xr:uid="{00000000-0005-0000-0000-0000CA1E0000}"/>
    <cellStyle name="Comma [0] 313" xfId="2691" hidden="1" xr:uid="{00000000-0005-0000-0000-0000A40A0000}"/>
    <cellStyle name="Comma [0] 3130" xfId="8346" hidden="1" xr:uid="{00000000-0005-0000-0000-0000BB200000}"/>
    <cellStyle name="Comma [0] 3131" xfId="8352" hidden="1" xr:uid="{00000000-0005-0000-0000-0000C1200000}"/>
    <cellStyle name="Comma [0] 3132" xfId="8354" hidden="1" xr:uid="{00000000-0005-0000-0000-0000C3200000}"/>
    <cellStyle name="Comma [0] 3133" xfId="8345" hidden="1" xr:uid="{00000000-0005-0000-0000-0000BA200000}"/>
    <cellStyle name="Comma [0] 3134" xfId="8350" hidden="1" xr:uid="{00000000-0005-0000-0000-0000BF200000}"/>
    <cellStyle name="Comma [0] 3135" xfId="8356" hidden="1" xr:uid="{00000000-0005-0000-0000-0000C5200000}"/>
    <cellStyle name="Comma [0] 3136" xfId="8358" hidden="1" xr:uid="{00000000-0005-0000-0000-0000C7200000}"/>
    <cellStyle name="Comma [0] 3137" xfId="7875" hidden="1" xr:uid="{00000000-0005-0000-0000-0000E41E0000}"/>
    <cellStyle name="Comma [0] 3138" xfId="7877" hidden="1" xr:uid="{00000000-0005-0000-0000-0000E61E0000}"/>
    <cellStyle name="Comma [0] 3139" xfId="8369" hidden="1" xr:uid="{00000000-0005-0000-0000-0000D2200000}"/>
    <cellStyle name="Comma [0] 314" xfId="2762" hidden="1" xr:uid="{00000000-0005-0000-0000-0000EB0A0000}"/>
    <cellStyle name="Comma [0] 3140" xfId="8378" hidden="1" xr:uid="{00000000-0005-0000-0000-0000DB200000}"/>
    <cellStyle name="Comma [0] 3141" xfId="8389" hidden="1" xr:uid="{00000000-0005-0000-0000-0000E6200000}"/>
    <cellStyle name="Comma [0] 3142" xfId="8395" hidden="1" xr:uid="{00000000-0005-0000-0000-0000EC200000}"/>
    <cellStyle name="Comma [0] 3143" xfId="8377" hidden="1" xr:uid="{00000000-0005-0000-0000-0000DA200000}"/>
    <cellStyle name="Comma [0] 3144" xfId="8387" hidden="1" xr:uid="{00000000-0005-0000-0000-0000E4200000}"/>
    <cellStyle name="Comma [0] 3145" xfId="8407" hidden="1" xr:uid="{00000000-0005-0000-0000-0000F8200000}"/>
    <cellStyle name="Comma [0] 3146" xfId="8409" hidden="1" xr:uid="{00000000-0005-0000-0000-0000FA200000}"/>
    <cellStyle name="Comma [0] 3147" xfId="8360" hidden="1" xr:uid="{00000000-0005-0000-0000-0000C9200000}"/>
    <cellStyle name="Comma [0] 3148" xfId="7857" hidden="1" xr:uid="{00000000-0005-0000-0000-0000D21E0000}"/>
    <cellStyle name="Comma [0] 3149" xfId="8363" hidden="1" xr:uid="{00000000-0005-0000-0000-0000CC200000}"/>
    <cellStyle name="Comma [0] 315" xfId="2634" hidden="1" xr:uid="{00000000-0005-0000-0000-00006B0A0000}"/>
    <cellStyle name="Comma [0] 3150" xfId="7862" hidden="1" xr:uid="{00000000-0005-0000-0000-0000D71E0000}"/>
    <cellStyle name="Comma [0] 3151" xfId="7846" hidden="1" xr:uid="{00000000-0005-0000-0000-0000C71E0000}"/>
    <cellStyle name="Comma [0] 3152" xfId="8414" hidden="1" xr:uid="{00000000-0005-0000-0000-0000FF200000}"/>
    <cellStyle name="Comma [0] 3153" xfId="7855" hidden="1" xr:uid="{00000000-0005-0000-0000-0000D01E0000}"/>
    <cellStyle name="Comma [0] 3154" xfId="7876" hidden="1" xr:uid="{00000000-0005-0000-0000-0000E51E0000}"/>
    <cellStyle name="Comma [0] 3155" xfId="8426" hidden="1" xr:uid="{00000000-0005-0000-0000-00000B210000}"/>
    <cellStyle name="Comma [0] 3156" xfId="8428" hidden="1" xr:uid="{00000000-0005-0000-0000-00000D210000}"/>
    <cellStyle name="Comma [0] 3157" xfId="8417" hidden="1" xr:uid="{00000000-0005-0000-0000-000002210000}"/>
    <cellStyle name="Comma [0] 3158" xfId="8425" hidden="1" xr:uid="{00000000-0005-0000-0000-00000A210000}"/>
    <cellStyle name="Comma [0] 3159" xfId="7859" hidden="1" xr:uid="{00000000-0005-0000-0000-0000D41E0000}"/>
    <cellStyle name="Comma [0] 316" xfId="2069" hidden="1" xr:uid="{00000000-0005-0000-0000-000036080000}"/>
    <cellStyle name="Comma [0] 3160" xfId="8411" hidden="1" xr:uid="{00000000-0005-0000-0000-0000FC200000}"/>
    <cellStyle name="Comma [0] 3161" xfId="8444" hidden="1" xr:uid="{00000000-0005-0000-0000-00001D210000}"/>
    <cellStyle name="Comma [0] 3162" xfId="8452" hidden="1" xr:uid="{00000000-0005-0000-0000-000025210000}"/>
    <cellStyle name="Comma [0] 3163" xfId="8361" hidden="1" xr:uid="{00000000-0005-0000-0000-0000CA200000}"/>
    <cellStyle name="Comma [0] 3164" xfId="8440" hidden="1" xr:uid="{00000000-0005-0000-0000-000019210000}"/>
    <cellStyle name="Comma [0] 3165" xfId="8461" hidden="1" xr:uid="{00000000-0005-0000-0000-00002E210000}"/>
    <cellStyle name="Comma [0] 3166" xfId="8463" hidden="1" xr:uid="{00000000-0005-0000-0000-000030210000}"/>
    <cellStyle name="Comma [0] 3167" xfId="8422" hidden="1" xr:uid="{00000000-0005-0000-0000-000007210000}"/>
    <cellStyle name="Comma [0] 3168" xfId="8367" hidden="1" xr:uid="{00000000-0005-0000-0000-0000D0200000}"/>
    <cellStyle name="Comma [0] 3169" xfId="8420" hidden="1" xr:uid="{00000000-0005-0000-0000-000005210000}"/>
    <cellStyle name="Comma [0] 317" xfId="2770" hidden="1" xr:uid="{00000000-0005-0000-0000-0000F30A0000}"/>
    <cellStyle name="Comma [0] 3170" xfId="8404" hidden="1" xr:uid="{00000000-0005-0000-0000-0000F5200000}"/>
    <cellStyle name="Comma [0] 3171" xfId="8400" hidden="1" xr:uid="{00000000-0005-0000-0000-0000F1200000}"/>
    <cellStyle name="Comma [0] 3172" xfId="8471" hidden="1" xr:uid="{00000000-0005-0000-0000-000038210000}"/>
    <cellStyle name="Comma [0] 3173" xfId="8343" hidden="1" xr:uid="{00000000-0005-0000-0000-0000B8200000}"/>
    <cellStyle name="Comma [0] 3174" xfId="7825" hidden="1" xr:uid="{00000000-0005-0000-0000-0000B21E0000}"/>
    <cellStyle name="Comma [0] 3175" xfId="8479" hidden="1" xr:uid="{00000000-0005-0000-0000-000040210000}"/>
    <cellStyle name="Comma [0] 3176" xfId="8481" hidden="1" xr:uid="{00000000-0005-0000-0000-000042210000}"/>
    <cellStyle name="Comma [0] 3177" xfId="8430" hidden="1" xr:uid="{00000000-0005-0000-0000-00000F210000}"/>
    <cellStyle name="Comma [0] 3178" xfId="8406" hidden="1" xr:uid="{00000000-0005-0000-0000-0000F7200000}"/>
    <cellStyle name="Comma [0] 3179" xfId="8441" hidden="1" xr:uid="{00000000-0005-0000-0000-00001A210000}"/>
    <cellStyle name="Comma [0] 318" xfId="2772" hidden="1" xr:uid="{00000000-0005-0000-0000-0000F50A0000}"/>
    <cellStyle name="Comma [0] 3180" xfId="8373" hidden="1" xr:uid="{00000000-0005-0000-0000-0000D6200000}"/>
    <cellStyle name="Comma [0] 3181" xfId="8443" hidden="1" xr:uid="{00000000-0005-0000-0000-00001C210000}"/>
    <cellStyle name="Comma [0] 3182" xfId="8488" hidden="1" xr:uid="{00000000-0005-0000-0000-000049210000}"/>
    <cellStyle name="Comma [0] 3183" xfId="8431" hidden="1" xr:uid="{00000000-0005-0000-0000-000010210000}"/>
    <cellStyle name="Comma [0] 3184" xfId="8388" hidden="1" xr:uid="{00000000-0005-0000-0000-0000E5200000}"/>
    <cellStyle name="Comma [0] 3185" xfId="8494" hidden="1" xr:uid="{00000000-0005-0000-0000-00004F210000}"/>
    <cellStyle name="Comma [0] 3186" xfId="8496" hidden="1" xr:uid="{00000000-0005-0000-0000-000051210000}"/>
    <cellStyle name="Comma [0] 3187" xfId="8449" hidden="1" xr:uid="{00000000-0005-0000-0000-000022210000}"/>
    <cellStyle name="Comma [0] 3188" xfId="8455" hidden="1" xr:uid="{00000000-0005-0000-0000-000028210000}"/>
    <cellStyle name="Comma [0] 3189" xfId="8342" hidden="1" xr:uid="{00000000-0005-0000-0000-0000B7200000}"/>
    <cellStyle name="Comma [0] 319" xfId="2721" hidden="1" xr:uid="{00000000-0005-0000-0000-0000C20A0000}"/>
    <cellStyle name="Comma [0] 3190" xfId="8405" hidden="1" xr:uid="{00000000-0005-0000-0000-0000F6200000}"/>
    <cellStyle name="Comma [0] 3191" xfId="8413" hidden="1" xr:uid="{00000000-0005-0000-0000-0000FE200000}"/>
    <cellStyle name="Comma [0] 3192" xfId="8502" hidden="1" xr:uid="{00000000-0005-0000-0000-000057210000}"/>
    <cellStyle name="Comma [0] 3193" xfId="8416" hidden="1" xr:uid="{00000000-0005-0000-0000-000001210000}"/>
    <cellStyle name="Comma [0] 3194" xfId="8376" hidden="1" xr:uid="{00000000-0005-0000-0000-0000D9200000}"/>
    <cellStyle name="Comma [0] 3195" xfId="8507" hidden="1" xr:uid="{00000000-0005-0000-0000-00005C210000}"/>
    <cellStyle name="Comma [0] 3196" xfId="8509" hidden="1" xr:uid="{00000000-0005-0000-0000-00005E210000}"/>
    <cellStyle name="Comma [0] 3197" xfId="8468" hidden="1" xr:uid="{00000000-0005-0000-0000-000035210000}"/>
    <cellStyle name="Comma [0] 3198" xfId="8474" hidden="1" xr:uid="{00000000-0005-0000-0000-00003B210000}"/>
    <cellStyle name="Comma [0] 3199" xfId="8375" hidden="1" xr:uid="{00000000-0005-0000-0000-0000D8200000}"/>
    <cellStyle name="Comma [0] 32" xfId="78" hidden="1" xr:uid="{00000000-0005-0000-0000-00006E000000}"/>
    <cellStyle name="Comma [0] 320" xfId="2697" hidden="1" xr:uid="{00000000-0005-0000-0000-0000AA0A0000}"/>
    <cellStyle name="Comma [0] 3200" xfId="8456" hidden="1" xr:uid="{00000000-0005-0000-0000-000029210000}"/>
    <cellStyle name="Comma [0] 3201" xfId="8435" hidden="1" xr:uid="{00000000-0005-0000-0000-000014210000}"/>
    <cellStyle name="Comma [0] 3202" xfId="8513" hidden="1" xr:uid="{00000000-0005-0000-0000-000062210000}"/>
    <cellStyle name="Comma [0] 3203" xfId="8454" hidden="1" xr:uid="{00000000-0005-0000-0000-000027210000}"/>
    <cellStyle name="Comma [0] 3204" xfId="8392" hidden="1" xr:uid="{00000000-0005-0000-0000-0000E9200000}"/>
    <cellStyle name="Comma [0] 3205" xfId="8520" hidden="1" xr:uid="{00000000-0005-0000-0000-000069210000}"/>
    <cellStyle name="Comma [0] 3206" xfId="8522" hidden="1" xr:uid="{00000000-0005-0000-0000-00006B210000}"/>
    <cellStyle name="Comma [0] 3207" xfId="8486" hidden="1" xr:uid="{00000000-0005-0000-0000-000047210000}"/>
    <cellStyle name="Comma [0] 3208" xfId="8491" hidden="1" xr:uid="{00000000-0005-0000-0000-00004C210000}"/>
    <cellStyle name="Comma [0] 3209" xfId="7856" hidden="1" xr:uid="{00000000-0005-0000-0000-0000D11E0000}"/>
    <cellStyle name="Comma [0] 321" xfId="2732" hidden="1" xr:uid="{00000000-0005-0000-0000-0000CD0A0000}"/>
    <cellStyle name="Comma [0] 3210" xfId="8475" hidden="1" xr:uid="{00000000-0005-0000-0000-00003C210000}"/>
    <cellStyle name="Comma [0] 3211" xfId="8380" hidden="1" xr:uid="{00000000-0005-0000-0000-0000DD200000}"/>
    <cellStyle name="Comma [0] 3212" xfId="8526" hidden="1" xr:uid="{00000000-0005-0000-0000-00006F210000}"/>
    <cellStyle name="Comma [0] 3213" xfId="8473" hidden="1" xr:uid="{00000000-0005-0000-0000-00003A210000}"/>
    <cellStyle name="Comma [0] 3214" xfId="8412" hidden="1" xr:uid="{00000000-0005-0000-0000-0000FD200000}"/>
    <cellStyle name="Comma [0] 3215" xfId="8530" hidden="1" xr:uid="{00000000-0005-0000-0000-000073210000}"/>
    <cellStyle name="Comma [0] 3216" xfId="8532" hidden="1" xr:uid="{00000000-0005-0000-0000-000075210000}"/>
    <cellStyle name="Comma [0] 3217" xfId="8500" hidden="1" xr:uid="{00000000-0005-0000-0000-000055210000}"/>
    <cellStyle name="Comma [0] 3218" xfId="8504" hidden="1" xr:uid="{00000000-0005-0000-0000-000059210000}"/>
    <cellStyle name="Comma [0] 3219" xfId="8394" hidden="1" xr:uid="{00000000-0005-0000-0000-0000EB200000}"/>
    <cellStyle name="Comma [0] 322" xfId="2664" hidden="1" xr:uid="{00000000-0005-0000-0000-0000890A0000}"/>
    <cellStyle name="Comma [0] 3220" xfId="8492" hidden="1" xr:uid="{00000000-0005-0000-0000-00004D210000}"/>
    <cellStyle name="Comma [0] 3221" xfId="8384" hidden="1" xr:uid="{00000000-0005-0000-0000-0000E1200000}"/>
    <cellStyle name="Comma [0] 3222" xfId="8536" hidden="1" xr:uid="{00000000-0005-0000-0000-000079210000}"/>
    <cellStyle name="Comma [0] 3223" xfId="8490" hidden="1" xr:uid="{00000000-0005-0000-0000-00004B210000}"/>
    <cellStyle name="Comma [0] 3224" xfId="8459" hidden="1" xr:uid="{00000000-0005-0000-0000-00002C210000}"/>
    <cellStyle name="Comma [0] 3225" xfId="8540" hidden="1" xr:uid="{00000000-0005-0000-0000-00007D210000}"/>
    <cellStyle name="Comma [0] 3226" xfId="8542" hidden="1" xr:uid="{00000000-0005-0000-0000-00007F210000}"/>
    <cellStyle name="Comma [0] 3227" xfId="8528" hidden="1" xr:uid="{00000000-0005-0000-0000-000071210000}"/>
    <cellStyle name="Comma [0] 3228" xfId="8515" hidden="1" xr:uid="{00000000-0005-0000-0000-000064210000}"/>
    <cellStyle name="Comma [0] 3229" xfId="8539" hidden="1" xr:uid="{00000000-0005-0000-0000-00007C210000}"/>
    <cellStyle name="Comma [0] 323" xfId="2734" hidden="1" xr:uid="{00000000-0005-0000-0000-0000CF0A0000}"/>
    <cellStyle name="Comma [0] 3230" xfId="8505" hidden="1" xr:uid="{00000000-0005-0000-0000-00005A210000}"/>
    <cellStyle name="Comma [0] 3231" xfId="8477" hidden="1" xr:uid="{00000000-0005-0000-0000-00003E210000}"/>
    <cellStyle name="Comma [0] 3232" xfId="8544" hidden="1" xr:uid="{00000000-0005-0000-0000-000081210000}"/>
    <cellStyle name="Comma [0] 3233" xfId="8501" hidden="1" xr:uid="{00000000-0005-0000-0000-000056210000}"/>
    <cellStyle name="Comma [0] 3234" xfId="8535" hidden="1" xr:uid="{00000000-0005-0000-0000-000078210000}"/>
    <cellStyle name="Comma [0] 3235" xfId="8548" hidden="1" xr:uid="{00000000-0005-0000-0000-000085210000}"/>
    <cellStyle name="Comma [0] 3236" xfId="8550" hidden="1" xr:uid="{00000000-0005-0000-0000-000087210000}"/>
    <cellStyle name="Comma [0] 3237" xfId="8418" hidden="1" xr:uid="{00000000-0005-0000-0000-000003210000}"/>
    <cellStyle name="Comma [0] 3238" xfId="8538" hidden="1" xr:uid="{00000000-0005-0000-0000-00007B210000}"/>
    <cellStyle name="Comma [0] 3239" xfId="8478" hidden="1" xr:uid="{00000000-0005-0000-0000-00003F210000}"/>
    <cellStyle name="Comma [0] 324" xfId="2779" hidden="1" xr:uid="{00000000-0005-0000-0000-0000FC0A0000}"/>
    <cellStyle name="Comma [0] 3240" xfId="8512" hidden="1" xr:uid="{00000000-0005-0000-0000-000061210000}"/>
    <cellStyle name="Comma [0] 3241" xfId="8525" hidden="1" xr:uid="{00000000-0005-0000-0000-00006E210000}"/>
    <cellStyle name="Comma [0] 3242" xfId="8553" hidden="1" xr:uid="{00000000-0005-0000-0000-00008A210000}"/>
    <cellStyle name="Comma [0] 3243" xfId="8516" hidden="1" xr:uid="{00000000-0005-0000-0000-000065210000}"/>
    <cellStyle name="Comma [0] 3244" xfId="8476" hidden="1" xr:uid="{00000000-0005-0000-0000-00003D210000}"/>
    <cellStyle name="Comma [0] 3245" xfId="8555" hidden="1" xr:uid="{00000000-0005-0000-0000-00008C210000}"/>
    <cellStyle name="Comma [0] 3246" xfId="8557" hidden="1" xr:uid="{00000000-0005-0000-0000-00008E210000}"/>
    <cellStyle name="Comma [0] 3247" xfId="7910" hidden="1" xr:uid="{00000000-0005-0000-0000-0000071F0000}"/>
    <cellStyle name="Comma [0] 3248" xfId="7866" hidden="1" xr:uid="{00000000-0005-0000-0000-0000DB1E0000}"/>
    <cellStyle name="Comma [0] 3249" xfId="8563" hidden="1" xr:uid="{00000000-0005-0000-0000-000094210000}"/>
    <cellStyle name="Comma [0] 325" xfId="2722" hidden="1" xr:uid="{00000000-0005-0000-0000-0000C30A0000}"/>
    <cellStyle name="Comma [0] 3250" xfId="8569" hidden="1" xr:uid="{00000000-0005-0000-0000-00009A210000}"/>
    <cellStyle name="Comma [0] 3251" xfId="8571" hidden="1" xr:uid="{00000000-0005-0000-0000-00009C210000}"/>
    <cellStyle name="Comma [0] 3252" xfId="8562" hidden="1" xr:uid="{00000000-0005-0000-0000-000093210000}"/>
    <cellStyle name="Comma [0] 3253" xfId="8567" hidden="1" xr:uid="{00000000-0005-0000-0000-000098210000}"/>
    <cellStyle name="Comma [0] 3254" xfId="8573" hidden="1" xr:uid="{00000000-0005-0000-0000-00009E210000}"/>
    <cellStyle name="Comma [0] 3255" xfId="8575" hidden="1" xr:uid="{00000000-0005-0000-0000-0000A0210000}"/>
    <cellStyle name="Comma [0] 3256" xfId="7867" hidden="1" xr:uid="{00000000-0005-0000-0000-0000DC1E0000}"/>
    <cellStyle name="Comma [0] 3257" xfId="7845" hidden="1" xr:uid="{00000000-0005-0000-0000-0000C61E0000}"/>
    <cellStyle name="Comma [0] 3258" xfId="8586" hidden="1" xr:uid="{00000000-0005-0000-0000-0000AB210000}"/>
    <cellStyle name="Comma [0] 3259" xfId="8595" hidden="1" xr:uid="{00000000-0005-0000-0000-0000B4210000}"/>
    <cellStyle name="Comma [0] 326" xfId="2679" hidden="1" xr:uid="{00000000-0005-0000-0000-0000980A0000}"/>
    <cellStyle name="Comma [0] 3260" xfId="8606" hidden="1" xr:uid="{00000000-0005-0000-0000-0000BF210000}"/>
    <cellStyle name="Comma [0] 3261" xfId="8612" hidden="1" xr:uid="{00000000-0005-0000-0000-0000C5210000}"/>
    <cellStyle name="Comma [0] 3262" xfId="8594" hidden="1" xr:uid="{00000000-0005-0000-0000-0000B3210000}"/>
    <cellStyle name="Comma [0] 3263" xfId="8604" hidden="1" xr:uid="{00000000-0005-0000-0000-0000BD210000}"/>
    <cellStyle name="Comma [0] 3264" xfId="8624" hidden="1" xr:uid="{00000000-0005-0000-0000-0000D1210000}"/>
    <cellStyle name="Comma [0] 3265" xfId="8626" hidden="1" xr:uid="{00000000-0005-0000-0000-0000D3210000}"/>
    <cellStyle name="Comma [0] 3266" xfId="8577" hidden="1" xr:uid="{00000000-0005-0000-0000-0000A2210000}"/>
    <cellStyle name="Comma [0] 3267" xfId="7833" hidden="1" xr:uid="{00000000-0005-0000-0000-0000BA1E0000}"/>
    <cellStyle name="Comma [0] 3268" xfId="8580" hidden="1" xr:uid="{00000000-0005-0000-0000-0000A5210000}"/>
    <cellStyle name="Comma [0] 3269" xfId="7844" hidden="1" xr:uid="{00000000-0005-0000-0000-0000C51E0000}"/>
    <cellStyle name="Comma [0] 327" xfId="2785" hidden="1" xr:uid="{00000000-0005-0000-0000-0000020B0000}"/>
    <cellStyle name="Comma [0] 3270" xfId="7843" hidden="1" xr:uid="{00000000-0005-0000-0000-0000C41E0000}"/>
    <cellStyle name="Comma [0] 3271" xfId="8631" hidden="1" xr:uid="{00000000-0005-0000-0000-0000D8210000}"/>
    <cellStyle name="Comma [0] 3272" xfId="7919" hidden="1" xr:uid="{00000000-0005-0000-0000-0000101F0000}"/>
    <cellStyle name="Comma [0] 3273" xfId="8120" hidden="1" xr:uid="{00000000-0005-0000-0000-0000D91F0000}"/>
    <cellStyle name="Comma [0] 3274" xfId="8643" hidden="1" xr:uid="{00000000-0005-0000-0000-0000E4210000}"/>
    <cellStyle name="Comma [0] 3275" xfId="8645" hidden="1" xr:uid="{00000000-0005-0000-0000-0000E6210000}"/>
    <cellStyle name="Comma [0] 3276" xfId="8634" hidden="1" xr:uid="{00000000-0005-0000-0000-0000DB210000}"/>
    <cellStyle name="Comma [0] 3277" xfId="8642" hidden="1" xr:uid="{00000000-0005-0000-0000-0000E3210000}"/>
    <cellStyle name="Comma [0] 3278" xfId="8129" hidden="1" xr:uid="{00000000-0005-0000-0000-0000E21F0000}"/>
    <cellStyle name="Comma [0] 3279" xfId="8628" hidden="1" xr:uid="{00000000-0005-0000-0000-0000D5210000}"/>
    <cellStyle name="Comma [0] 328" xfId="2787" hidden="1" xr:uid="{00000000-0005-0000-0000-0000040B0000}"/>
    <cellStyle name="Comma [0] 3280" xfId="8661" hidden="1" xr:uid="{00000000-0005-0000-0000-0000F6210000}"/>
    <cellStyle name="Comma [0] 3281" xfId="8669" hidden="1" xr:uid="{00000000-0005-0000-0000-0000FE210000}"/>
    <cellStyle name="Comma [0] 3282" xfId="8578" hidden="1" xr:uid="{00000000-0005-0000-0000-0000A3210000}"/>
    <cellStyle name="Comma [0] 3283" xfId="8657" hidden="1" xr:uid="{00000000-0005-0000-0000-0000F2210000}"/>
    <cellStyle name="Comma [0] 3284" xfId="8678" hidden="1" xr:uid="{00000000-0005-0000-0000-000007220000}"/>
    <cellStyle name="Comma [0] 3285" xfId="8680" hidden="1" xr:uid="{00000000-0005-0000-0000-000009220000}"/>
    <cellStyle name="Comma [0] 3286" xfId="8639" hidden="1" xr:uid="{00000000-0005-0000-0000-0000E0210000}"/>
    <cellStyle name="Comma [0] 3287" xfId="8584" hidden="1" xr:uid="{00000000-0005-0000-0000-0000A9210000}"/>
    <cellStyle name="Comma [0] 3288" xfId="8637" hidden="1" xr:uid="{00000000-0005-0000-0000-0000DE210000}"/>
    <cellStyle name="Comma [0] 3289" xfId="8621" hidden="1" xr:uid="{00000000-0005-0000-0000-0000CE210000}"/>
    <cellStyle name="Comma [0] 329" xfId="2740" hidden="1" xr:uid="{00000000-0005-0000-0000-0000D50A0000}"/>
    <cellStyle name="Comma [0] 3290" xfId="8617" hidden="1" xr:uid="{00000000-0005-0000-0000-0000CA210000}"/>
    <cellStyle name="Comma [0] 3291" xfId="8688" hidden="1" xr:uid="{00000000-0005-0000-0000-000011220000}"/>
    <cellStyle name="Comma [0] 3292" xfId="8560" hidden="1" xr:uid="{00000000-0005-0000-0000-000091210000}"/>
    <cellStyle name="Comma [0] 3293" xfId="7868" hidden="1" xr:uid="{00000000-0005-0000-0000-0000DD1E0000}"/>
    <cellStyle name="Comma [0] 3294" xfId="8696" hidden="1" xr:uid="{00000000-0005-0000-0000-000019220000}"/>
    <cellStyle name="Comma [0] 3295" xfId="8698" hidden="1" xr:uid="{00000000-0005-0000-0000-00001B220000}"/>
    <cellStyle name="Comma [0] 3296" xfId="8647" hidden="1" xr:uid="{00000000-0005-0000-0000-0000E8210000}"/>
    <cellStyle name="Comma [0] 3297" xfId="8623" hidden="1" xr:uid="{00000000-0005-0000-0000-0000D0210000}"/>
    <cellStyle name="Comma [0] 3298" xfId="8658" hidden="1" xr:uid="{00000000-0005-0000-0000-0000F3210000}"/>
    <cellStyle name="Comma [0] 3299" xfId="8590" hidden="1" xr:uid="{00000000-0005-0000-0000-0000AF210000}"/>
    <cellStyle name="Comma [0] 33" xfId="80" hidden="1" xr:uid="{00000000-0005-0000-0000-000070000000}"/>
    <cellStyle name="Comma [0] 330" xfId="2746" hidden="1" xr:uid="{00000000-0005-0000-0000-0000DB0A0000}"/>
    <cellStyle name="Comma [0] 3300" xfId="8660" hidden="1" xr:uid="{00000000-0005-0000-0000-0000F5210000}"/>
    <cellStyle name="Comma [0] 3301" xfId="8705" hidden="1" xr:uid="{00000000-0005-0000-0000-000022220000}"/>
    <cellStyle name="Comma [0] 3302" xfId="8648" hidden="1" xr:uid="{00000000-0005-0000-0000-0000E9210000}"/>
    <cellStyle name="Comma [0] 3303" xfId="8605" hidden="1" xr:uid="{00000000-0005-0000-0000-0000BE210000}"/>
    <cellStyle name="Comma [0] 3304" xfId="8711" hidden="1" xr:uid="{00000000-0005-0000-0000-000028220000}"/>
    <cellStyle name="Comma [0] 3305" xfId="8713" hidden="1" xr:uid="{00000000-0005-0000-0000-00002A220000}"/>
    <cellStyle name="Comma [0] 3306" xfId="8666" hidden="1" xr:uid="{00000000-0005-0000-0000-0000FB210000}"/>
    <cellStyle name="Comma [0] 3307" xfId="8672" hidden="1" xr:uid="{00000000-0005-0000-0000-000001220000}"/>
    <cellStyle name="Comma [0] 3308" xfId="8559" hidden="1" xr:uid="{00000000-0005-0000-0000-000090210000}"/>
    <cellStyle name="Comma [0] 3309" xfId="8622" hidden="1" xr:uid="{00000000-0005-0000-0000-0000CF210000}"/>
    <cellStyle name="Comma [0] 331" xfId="2633" hidden="1" xr:uid="{00000000-0005-0000-0000-00006A0A0000}"/>
    <cellStyle name="Comma [0] 3310" xfId="8630" hidden="1" xr:uid="{00000000-0005-0000-0000-0000D7210000}"/>
    <cellStyle name="Comma [0] 3311" xfId="8719" hidden="1" xr:uid="{00000000-0005-0000-0000-000030220000}"/>
    <cellStyle name="Comma [0] 3312" xfId="8633" hidden="1" xr:uid="{00000000-0005-0000-0000-0000DA210000}"/>
    <cellStyle name="Comma [0] 3313" xfId="8593" hidden="1" xr:uid="{00000000-0005-0000-0000-0000B2210000}"/>
    <cellStyle name="Comma [0] 3314" xfId="8724" hidden="1" xr:uid="{00000000-0005-0000-0000-000035220000}"/>
    <cellStyle name="Comma [0] 3315" xfId="8726" hidden="1" xr:uid="{00000000-0005-0000-0000-000037220000}"/>
    <cellStyle name="Comma [0] 3316" xfId="8685" hidden="1" xr:uid="{00000000-0005-0000-0000-00000E220000}"/>
    <cellStyle name="Comma [0] 3317" xfId="8691" hidden="1" xr:uid="{00000000-0005-0000-0000-000014220000}"/>
    <cellStyle name="Comma [0] 3318" xfId="8592" hidden="1" xr:uid="{00000000-0005-0000-0000-0000B1210000}"/>
    <cellStyle name="Comma [0] 3319" xfId="8673" hidden="1" xr:uid="{00000000-0005-0000-0000-000002220000}"/>
    <cellStyle name="Comma [0] 332" xfId="2696" hidden="1" xr:uid="{00000000-0005-0000-0000-0000A90A0000}"/>
    <cellStyle name="Comma [0] 3320" xfId="8652" hidden="1" xr:uid="{00000000-0005-0000-0000-0000ED210000}"/>
    <cellStyle name="Comma [0] 3321" xfId="8730" hidden="1" xr:uid="{00000000-0005-0000-0000-00003B220000}"/>
    <cellStyle name="Comma [0] 3322" xfId="8671" hidden="1" xr:uid="{00000000-0005-0000-0000-000000220000}"/>
    <cellStyle name="Comma [0] 3323" xfId="8609" hidden="1" xr:uid="{00000000-0005-0000-0000-0000C2210000}"/>
    <cellStyle name="Comma [0] 3324" xfId="8737" hidden="1" xr:uid="{00000000-0005-0000-0000-000042220000}"/>
    <cellStyle name="Comma [0] 3325" xfId="8739" hidden="1" xr:uid="{00000000-0005-0000-0000-000044220000}"/>
    <cellStyle name="Comma [0] 3326" xfId="8703" hidden="1" xr:uid="{00000000-0005-0000-0000-000020220000}"/>
    <cellStyle name="Comma [0] 3327" xfId="8708" hidden="1" xr:uid="{00000000-0005-0000-0000-000025220000}"/>
    <cellStyle name="Comma [0] 3328" xfId="8138" hidden="1" xr:uid="{00000000-0005-0000-0000-0000EB1F0000}"/>
    <cellStyle name="Comma [0] 3329" xfId="8692" hidden="1" xr:uid="{00000000-0005-0000-0000-000015220000}"/>
    <cellStyle name="Comma [0] 333" xfId="2704" hidden="1" xr:uid="{00000000-0005-0000-0000-0000B10A0000}"/>
    <cellStyle name="Comma [0] 3330" xfId="8597" hidden="1" xr:uid="{00000000-0005-0000-0000-0000B6210000}"/>
    <cellStyle name="Comma [0] 3331" xfId="8743" hidden="1" xr:uid="{00000000-0005-0000-0000-000048220000}"/>
    <cellStyle name="Comma [0] 3332" xfId="8690" hidden="1" xr:uid="{00000000-0005-0000-0000-000013220000}"/>
    <cellStyle name="Comma [0] 3333" xfId="8629" hidden="1" xr:uid="{00000000-0005-0000-0000-0000D6210000}"/>
    <cellStyle name="Comma [0] 3334" xfId="8747" hidden="1" xr:uid="{00000000-0005-0000-0000-00004C220000}"/>
    <cellStyle name="Comma [0] 3335" xfId="8749" hidden="1" xr:uid="{00000000-0005-0000-0000-00004E220000}"/>
    <cellStyle name="Comma [0] 3336" xfId="8717" hidden="1" xr:uid="{00000000-0005-0000-0000-00002E220000}"/>
    <cellStyle name="Comma [0] 3337" xfId="8721" hidden="1" xr:uid="{00000000-0005-0000-0000-000032220000}"/>
    <cellStyle name="Comma [0] 3338" xfId="8611" hidden="1" xr:uid="{00000000-0005-0000-0000-0000C4210000}"/>
    <cellStyle name="Comma [0] 3339" xfId="8709" hidden="1" xr:uid="{00000000-0005-0000-0000-000026220000}"/>
    <cellStyle name="Comma [0] 334" xfId="2793" hidden="1" xr:uid="{00000000-0005-0000-0000-00000A0B0000}"/>
    <cellStyle name="Comma [0] 3340" xfId="8601" hidden="1" xr:uid="{00000000-0005-0000-0000-0000BA210000}"/>
    <cellStyle name="Comma [0] 3341" xfId="8753" hidden="1" xr:uid="{00000000-0005-0000-0000-000052220000}"/>
    <cellStyle name="Comma [0] 3342" xfId="8707" hidden="1" xr:uid="{00000000-0005-0000-0000-000024220000}"/>
    <cellStyle name="Comma [0] 3343" xfId="8676" hidden="1" xr:uid="{00000000-0005-0000-0000-000005220000}"/>
    <cellStyle name="Comma [0] 3344" xfId="8757" hidden="1" xr:uid="{00000000-0005-0000-0000-000056220000}"/>
    <cellStyle name="Comma [0] 3345" xfId="8759" hidden="1" xr:uid="{00000000-0005-0000-0000-000058220000}"/>
    <cellStyle name="Comma [0] 3346" xfId="8745" hidden="1" xr:uid="{00000000-0005-0000-0000-00004A220000}"/>
    <cellStyle name="Comma [0] 3347" xfId="8732" hidden="1" xr:uid="{00000000-0005-0000-0000-00003D220000}"/>
    <cellStyle name="Comma [0] 3348" xfId="8756" hidden="1" xr:uid="{00000000-0005-0000-0000-000055220000}"/>
    <cellStyle name="Comma [0] 3349" xfId="8722" hidden="1" xr:uid="{00000000-0005-0000-0000-000033220000}"/>
    <cellStyle name="Comma [0] 335" xfId="2707" hidden="1" xr:uid="{00000000-0005-0000-0000-0000B40A0000}"/>
    <cellStyle name="Comma [0] 3350" xfId="8694" hidden="1" xr:uid="{00000000-0005-0000-0000-000017220000}"/>
    <cellStyle name="Comma [0] 3351" xfId="8761" hidden="1" xr:uid="{00000000-0005-0000-0000-00005A220000}"/>
    <cellStyle name="Comma [0] 3352" xfId="8718" hidden="1" xr:uid="{00000000-0005-0000-0000-00002F220000}"/>
    <cellStyle name="Comma [0] 3353" xfId="8752" hidden="1" xr:uid="{00000000-0005-0000-0000-000051220000}"/>
    <cellStyle name="Comma [0] 3354" xfId="8765" hidden="1" xr:uid="{00000000-0005-0000-0000-00005E220000}"/>
    <cellStyle name="Comma [0] 3355" xfId="8767" hidden="1" xr:uid="{00000000-0005-0000-0000-000060220000}"/>
    <cellStyle name="Comma [0] 3356" xfId="8635" hidden="1" xr:uid="{00000000-0005-0000-0000-0000DC210000}"/>
    <cellStyle name="Comma [0] 3357" xfId="8755" hidden="1" xr:uid="{00000000-0005-0000-0000-000054220000}"/>
    <cellStyle name="Comma [0] 3358" xfId="8695" hidden="1" xr:uid="{00000000-0005-0000-0000-000018220000}"/>
    <cellStyle name="Comma [0] 3359" xfId="8729" hidden="1" xr:uid="{00000000-0005-0000-0000-00003A220000}"/>
    <cellStyle name="Comma [0] 336" xfId="2667" hidden="1" xr:uid="{00000000-0005-0000-0000-00008C0A0000}"/>
    <cellStyle name="Comma [0] 3360" xfId="8742" hidden="1" xr:uid="{00000000-0005-0000-0000-000047220000}"/>
    <cellStyle name="Comma [0] 3361" xfId="8770" hidden="1" xr:uid="{00000000-0005-0000-0000-000063220000}"/>
    <cellStyle name="Comma [0] 3362" xfId="8733" hidden="1" xr:uid="{00000000-0005-0000-0000-00003E220000}"/>
    <cellStyle name="Comma [0] 3363" xfId="8693" hidden="1" xr:uid="{00000000-0005-0000-0000-000016220000}"/>
    <cellStyle name="Comma [0] 3364" xfId="8772" hidden="1" xr:uid="{00000000-0005-0000-0000-000065220000}"/>
    <cellStyle name="Comma [0] 3365" xfId="8774" hidden="1" xr:uid="{00000000-0005-0000-0000-000067220000}"/>
    <cellStyle name="Comma [0] 3366" xfId="5254" hidden="1" xr:uid="{00000000-0005-0000-0000-0000A7140000}"/>
    <cellStyle name="Comma [0] 3367" xfId="5206" hidden="1" xr:uid="{00000000-0005-0000-0000-000077140000}"/>
    <cellStyle name="Comma [0] 3368" xfId="5202" hidden="1" xr:uid="{00000000-0005-0000-0000-000073140000}"/>
    <cellStyle name="Comma [0] 3369" xfId="8779" hidden="1" xr:uid="{00000000-0005-0000-0000-00006C220000}"/>
    <cellStyle name="Comma [0] 337" xfId="2798" hidden="1" xr:uid="{00000000-0005-0000-0000-00000F0B0000}"/>
    <cellStyle name="Comma [0] 3370" xfId="8781" hidden="1" xr:uid="{00000000-0005-0000-0000-00006E220000}"/>
    <cellStyle name="Comma [0] 3371" xfId="5231" hidden="1" xr:uid="{00000000-0005-0000-0000-000090140000}"/>
    <cellStyle name="Comma [0] 3372" xfId="8777" hidden="1" xr:uid="{00000000-0005-0000-0000-00006A220000}"/>
    <cellStyle name="Comma [0] 3373" xfId="8783" hidden="1" xr:uid="{00000000-0005-0000-0000-000070220000}"/>
    <cellStyle name="Comma [0] 3374" xfId="8785" hidden="1" xr:uid="{00000000-0005-0000-0000-000072220000}"/>
    <cellStyle name="Comma [0] 3375" xfId="5272" hidden="1" xr:uid="{00000000-0005-0000-0000-0000B9140000}"/>
    <cellStyle name="Comma [0] 3376" xfId="7822" hidden="1" xr:uid="{00000000-0005-0000-0000-0000AF1E0000}"/>
    <cellStyle name="Comma [0] 3377" xfId="8796" hidden="1" xr:uid="{00000000-0005-0000-0000-00007D220000}"/>
    <cellStyle name="Comma [0] 3378" xfId="8805" hidden="1" xr:uid="{00000000-0005-0000-0000-000086220000}"/>
    <cellStyle name="Comma [0] 3379" xfId="8816" hidden="1" xr:uid="{00000000-0005-0000-0000-000091220000}"/>
    <cellStyle name="Comma [0] 338" xfId="2800" hidden="1" xr:uid="{00000000-0005-0000-0000-0000110B0000}"/>
    <cellStyle name="Comma [0] 3380" xfId="8822" hidden="1" xr:uid="{00000000-0005-0000-0000-000097220000}"/>
    <cellStyle name="Comma [0] 3381" xfId="8804" hidden="1" xr:uid="{00000000-0005-0000-0000-000085220000}"/>
    <cellStyle name="Comma [0] 3382" xfId="8814" hidden="1" xr:uid="{00000000-0005-0000-0000-00008F220000}"/>
    <cellStyle name="Comma [0] 3383" xfId="8834" hidden="1" xr:uid="{00000000-0005-0000-0000-0000A3220000}"/>
    <cellStyle name="Comma [0] 3384" xfId="8836" hidden="1" xr:uid="{00000000-0005-0000-0000-0000A5220000}"/>
    <cellStyle name="Comma [0] 3385" xfId="8787" hidden="1" xr:uid="{00000000-0005-0000-0000-000074220000}"/>
    <cellStyle name="Comma [0] 3386" xfId="6443" hidden="1" xr:uid="{00000000-0005-0000-0000-00004C190000}"/>
    <cellStyle name="Comma [0] 3387" xfId="8790" hidden="1" xr:uid="{00000000-0005-0000-0000-000077220000}"/>
    <cellStyle name="Comma [0] 3388" xfId="5274" hidden="1" xr:uid="{00000000-0005-0000-0000-0000BB140000}"/>
    <cellStyle name="Comma [0] 3389" xfId="5256" hidden="1" xr:uid="{00000000-0005-0000-0000-0000A9140000}"/>
    <cellStyle name="Comma [0] 339" xfId="2759" hidden="1" xr:uid="{00000000-0005-0000-0000-0000E80A0000}"/>
    <cellStyle name="Comma [0] 3390" xfId="8841" hidden="1" xr:uid="{00000000-0005-0000-0000-0000AA220000}"/>
    <cellStyle name="Comma [0] 3391" xfId="7823" hidden="1" xr:uid="{00000000-0005-0000-0000-0000B01E0000}"/>
    <cellStyle name="Comma [0] 3392" xfId="6657" hidden="1" xr:uid="{00000000-0005-0000-0000-0000221A0000}"/>
    <cellStyle name="Comma [0] 3393" xfId="8853" hidden="1" xr:uid="{00000000-0005-0000-0000-0000B6220000}"/>
    <cellStyle name="Comma [0] 3394" xfId="8855" hidden="1" xr:uid="{00000000-0005-0000-0000-0000B8220000}"/>
    <cellStyle name="Comma [0] 3395" xfId="8844" hidden="1" xr:uid="{00000000-0005-0000-0000-0000AD220000}"/>
    <cellStyle name="Comma [0] 3396" xfId="8852" hidden="1" xr:uid="{00000000-0005-0000-0000-0000B5220000}"/>
    <cellStyle name="Comma [0] 3397" xfId="5273" hidden="1" xr:uid="{00000000-0005-0000-0000-0000BA140000}"/>
    <cellStyle name="Comma [0] 3398" xfId="8838" hidden="1" xr:uid="{00000000-0005-0000-0000-0000A7220000}"/>
    <cellStyle name="Comma [0] 3399" xfId="8871" hidden="1" xr:uid="{00000000-0005-0000-0000-0000C8220000}"/>
    <cellStyle name="Comma [0] 34" xfId="82" hidden="1" xr:uid="{00000000-0005-0000-0000-000072000000}"/>
    <cellStyle name="Comma [0] 340" xfId="2765" hidden="1" xr:uid="{00000000-0005-0000-0000-0000EE0A0000}"/>
    <cellStyle name="Comma [0] 3400" xfId="8879" hidden="1" xr:uid="{00000000-0005-0000-0000-0000D0220000}"/>
    <cellStyle name="Comma [0] 3401" xfId="8788" hidden="1" xr:uid="{00000000-0005-0000-0000-000075220000}"/>
    <cellStyle name="Comma [0] 3402" xfId="8867" hidden="1" xr:uid="{00000000-0005-0000-0000-0000C4220000}"/>
    <cellStyle name="Comma [0] 3403" xfId="8888" hidden="1" xr:uid="{00000000-0005-0000-0000-0000D9220000}"/>
    <cellStyle name="Comma [0] 3404" xfId="8890" hidden="1" xr:uid="{00000000-0005-0000-0000-0000DB220000}"/>
    <cellStyle name="Comma [0] 3405" xfId="8849" hidden="1" xr:uid="{00000000-0005-0000-0000-0000B2220000}"/>
    <cellStyle name="Comma [0] 3406" xfId="8794" hidden="1" xr:uid="{00000000-0005-0000-0000-00007B220000}"/>
    <cellStyle name="Comma [0] 3407" xfId="8847" hidden="1" xr:uid="{00000000-0005-0000-0000-0000B0220000}"/>
    <cellStyle name="Comma [0] 3408" xfId="8831" hidden="1" xr:uid="{00000000-0005-0000-0000-0000A0220000}"/>
    <cellStyle name="Comma [0] 3409" xfId="8827" hidden="1" xr:uid="{00000000-0005-0000-0000-00009C220000}"/>
    <cellStyle name="Comma [0] 341" xfId="2666" hidden="1" xr:uid="{00000000-0005-0000-0000-00008B0A0000}"/>
    <cellStyle name="Comma [0] 3410" xfId="8898" hidden="1" xr:uid="{00000000-0005-0000-0000-0000E3220000}"/>
    <cellStyle name="Comma [0] 3411" xfId="5283" hidden="1" xr:uid="{00000000-0005-0000-0000-0000C4140000}"/>
    <cellStyle name="Comma [0] 3412" xfId="5204" hidden="1" xr:uid="{00000000-0005-0000-0000-000075140000}"/>
    <cellStyle name="Comma [0] 3413" xfId="8906" hidden="1" xr:uid="{00000000-0005-0000-0000-0000EB220000}"/>
    <cellStyle name="Comma [0] 3414" xfId="8908" hidden="1" xr:uid="{00000000-0005-0000-0000-0000ED220000}"/>
    <cellStyle name="Comma [0] 3415" xfId="8857" hidden="1" xr:uid="{00000000-0005-0000-0000-0000BA220000}"/>
    <cellStyle name="Comma [0] 3416" xfId="8833" hidden="1" xr:uid="{00000000-0005-0000-0000-0000A2220000}"/>
    <cellStyle name="Comma [0] 3417" xfId="8868" hidden="1" xr:uid="{00000000-0005-0000-0000-0000C5220000}"/>
    <cellStyle name="Comma [0] 3418" xfId="8800" hidden="1" xr:uid="{00000000-0005-0000-0000-000081220000}"/>
    <cellStyle name="Comma [0] 3419" xfId="8870" hidden="1" xr:uid="{00000000-0005-0000-0000-0000C7220000}"/>
    <cellStyle name="Comma [0] 342" xfId="2747" hidden="1" xr:uid="{00000000-0005-0000-0000-0000DC0A0000}"/>
    <cellStyle name="Comma [0] 3420" xfId="8915" hidden="1" xr:uid="{00000000-0005-0000-0000-0000F4220000}"/>
    <cellStyle name="Comma [0] 3421" xfId="8858" hidden="1" xr:uid="{00000000-0005-0000-0000-0000BB220000}"/>
    <cellStyle name="Comma [0] 3422" xfId="8815" hidden="1" xr:uid="{00000000-0005-0000-0000-000090220000}"/>
    <cellStyle name="Comma [0] 3423" xfId="8921" hidden="1" xr:uid="{00000000-0005-0000-0000-0000FA220000}"/>
    <cellStyle name="Comma [0] 3424" xfId="8923" hidden="1" xr:uid="{00000000-0005-0000-0000-0000FC220000}"/>
    <cellStyle name="Comma [0] 3425" xfId="8876" hidden="1" xr:uid="{00000000-0005-0000-0000-0000CD220000}"/>
    <cellStyle name="Comma [0] 3426" xfId="8882" hidden="1" xr:uid="{00000000-0005-0000-0000-0000D3220000}"/>
    <cellStyle name="Comma [0] 3427" xfId="5222" hidden="1" xr:uid="{00000000-0005-0000-0000-000087140000}"/>
    <cellStyle name="Comma [0] 3428" xfId="8832" hidden="1" xr:uid="{00000000-0005-0000-0000-0000A1220000}"/>
    <cellStyle name="Comma [0] 3429" xfId="8840" hidden="1" xr:uid="{00000000-0005-0000-0000-0000A9220000}"/>
    <cellStyle name="Comma [0] 343" xfId="2726" hidden="1" xr:uid="{00000000-0005-0000-0000-0000C70A0000}"/>
    <cellStyle name="Comma [0] 3430" xfId="8929" hidden="1" xr:uid="{00000000-0005-0000-0000-000002230000}"/>
    <cellStyle name="Comma [0] 3431" xfId="8843" hidden="1" xr:uid="{00000000-0005-0000-0000-0000AC220000}"/>
    <cellStyle name="Comma [0] 3432" xfId="8803" hidden="1" xr:uid="{00000000-0005-0000-0000-000084220000}"/>
    <cellStyle name="Comma [0] 3433" xfId="8934" hidden="1" xr:uid="{00000000-0005-0000-0000-000007230000}"/>
    <cellStyle name="Comma [0] 3434" xfId="8936" hidden="1" xr:uid="{00000000-0005-0000-0000-000009230000}"/>
    <cellStyle name="Comma [0] 3435" xfId="8895" hidden="1" xr:uid="{00000000-0005-0000-0000-0000E0220000}"/>
    <cellStyle name="Comma [0] 3436" xfId="8901" hidden="1" xr:uid="{00000000-0005-0000-0000-0000E6220000}"/>
    <cellStyle name="Comma [0] 3437" xfId="8802" hidden="1" xr:uid="{00000000-0005-0000-0000-000083220000}"/>
    <cellStyle name="Comma [0] 3438" xfId="8883" hidden="1" xr:uid="{00000000-0005-0000-0000-0000D4220000}"/>
    <cellStyle name="Comma [0] 3439" xfId="8862" hidden="1" xr:uid="{00000000-0005-0000-0000-0000BF220000}"/>
    <cellStyle name="Comma [0] 344" xfId="2804" hidden="1" xr:uid="{00000000-0005-0000-0000-0000150B0000}"/>
    <cellStyle name="Comma [0] 3440" xfId="8940" hidden="1" xr:uid="{00000000-0005-0000-0000-00000D230000}"/>
    <cellStyle name="Comma [0] 3441" xfId="8881" hidden="1" xr:uid="{00000000-0005-0000-0000-0000D2220000}"/>
    <cellStyle name="Comma [0] 3442" xfId="8819" hidden="1" xr:uid="{00000000-0005-0000-0000-000094220000}"/>
    <cellStyle name="Comma [0] 3443" xfId="8947" hidden="1" xr:uid="{00000000-0005-0000-0000-000014230000}"/>
    <cellStyle name="Comma [0] 3444" xfId="8949" hidden="1" xr:uid="{00000000-0005-0000-0000-000016230000}"/>
    <cellStyle name="Comma [0] 3445" xfId="8913" hidden="1" xr:uid="{00000000-0005-0000-0000-0000F2220000}"/>
    <cellStyle name="Comma [0] 3446" xfId="8918" hidden="1" xr:uid="{00000000-0005-0000-0000-0000F7220000}"/>
    <cellStyle name="Comma [0] 3447" xfId="5269" hidden="1" xr:uid="{00000000-0005-0000-0000-0000B6140000}"/>
    <cellStyle name="Comma [0] 3448" xfId="8902" hidden="1" xr:uid="{00000000-0005-0000-0000-0000E7220000}"/>
    <cellStyle name="Comma [0] 3449" xfId="8807" hidden="1" xr:uid="{00000000-0005-0000-0000-000088220000}"/>
    <cellStyle name="Comma [0] 345" xfId="2745" hidden="1" xr:uid="{00000000-0005-0000-0000-0000DA0A0000}"/>
    <cellStyle name="Comma [0] 3450" xfId="8953" hidden="1" xr:uid="{00000000-0005-0000-0000-00001A230000}"/>
    <cellStyle name="Comma [0] 3451" xfId="8900" hidden="1" xr:uid="{00000000-0005-0000-0000-0000E5220000}"/>
    <cellStyle name="Comma [0] 3452" xfId="8839" hidden="1" xr:uid="{00000000-0005-0000-0000-0000A8220000}"/>
    <cellStyle name="Comma [0] 3453" xfId="8957" hidden="1" xr:uid="{00000000-0005-0000-0000-00001E230000}"/>
    <cellStyle name="Comma [0] 3454" xfId="8959" hidden="1" xr:uid="{00000000-0005-0000-0000-000020230000}"/>
    <cellStyle name="Comma [0] 3455" xfId="8927" hidden="1" xr:uid="{00000000-0005-0000-0000-000000230000}"/>
    <cellStyle name="Comma [0] 3456" xfId="8931" hidden="1" xr:uid="{00000000-0005-0000-0000-000004230000}"/>
    <cellStyle name="Comma [0] 3457" xfId="8821" hidden="1" xr:uid="{00000000-0005-0000-0000-000096220000}"/>
    <cellStyle name="Comma [0] 3458" xfId="8919" hidden="1" xr:uid="{00000000-0005-0000-0000-0000F8220000}"/>
    <cellStyle name="Comma [0] 3459" xfId="8811" hidden="1" xr:uid="{00000000-0005-0000-0000-00008C220000}"/>
    <cellStyle name="Comma [0] 346" xfId="2683" hidden="1" xr:uid="{00000000-0005-0000-0000-00009C0A0000}"/>
    <cellStyle name="Comma [0] 3460" xfId="8963" hidden="1" xr:uid="{00000000-0005-0000-0000-000024230000}"/>
    <cellStyle name="Comma [0] 3461" xfId="8917" hidden="1" xr:uid="{00000000-0005-0000-0000-0000F6220000}"/>
    <cellStyle name="Comma [0] 3462" xfId="8886" hidden="1" xr:uid="{00000000-0005-0000-0000-0000D7220000}"/>
    <cellStyle name="Comma [0] 3463" xfId="8967" hidden="1" xr:uid="{00000000-0005-0000-0000-000028230000}"/>
    <cellStyle name="Comma [0] 3464" xfId="8969" hidden="1" xr:uid="{00000000-0005-0000-0000-00002A230000}"/>
    <cellStyle name="Comma [0] 3465" xfId="8955" hidden="1" xr:uid="{00000000-0005-0000-0000-00001C230000}"/>
    <cellStyle name="Comma [0] 3466" xfId="8942" hidden="1" xr:uid="{00000000-0005-0000-0000-00000F230000}"/>
    <cellStyle name="Comma [0] 3467" xfId="8966" hidden="1" xr:uid="{00000000-0005-0000-0000-000027230000}"/>
    <cellStyle name="Comma [0] 3468" xfId="8932" hidden="1" xr:uid="{00000000-0005-0000-0000-000005230000}"/>
    <cellStyle name="Comma [0] 3469" xfId="8904" hidden="1" xr:uid="{00000000-0005-0000-0000-0000E9220000}"/>
    <cellStyle name="Comma [0] 347" xfId="2811" hidden="1" xr:uid="{00000000-0005-0000-0000-00001C0B0000}"/>
    <cellStyle name="Comma [0] 3470" xfId="8971" hidden="1" xr:uid="{00000000-0005-0000-0000-00002C230000}"/>
    <cellStyle name="Comma [0] 3471" xfId="8928" hidden="1" xr:uid="{00000000-0005-0000-0000-000001230000}"/>
    <cellStyle name="Comma [0] 3472" xfId="8962" hidden="1" xr:uid="{00000000-0005-0000-0000-000023230000}"/>
    <cellStyle name="Comma [0] 3473" xfId="8975" hidden="1" xr:uid="{00000000-0005-0000-0000-000030230000}"/>
    <cellStyle name="Comma [0] 3474" xfId="8977" hidden="1" xr:uid="{00000000-0005-0000-0000-000032230000}"/>
    <cellStyle name="Comma [0] 3475" xfId="8845" hidden="1" xr:uid="{00000000-0005-0000-0000-0000AE220000}"/>
    <cellStyle name="Comma [0] 3476" xfId="8965" hidden="1" xr:uid="{00000000-0005-0000-0000-000026230000}"/>
    <cellStyle name="Comma [0] 3477" xfId="8905" hidden="1" xr:uid="{00000000-0005-0000-0000-0000EA220000}"/>
    <cellStyle name="Comma [0] 3478" xfId="8939" hidden="1" xr:uid="{00000000-0005-0000-0000-00000C230000}"/>
    <cellStyle name="Comma [0] 3479" xfId="8952" hidden="1" xr:uid="{00000000-0005-0000-0000-000019230000}"/>
    <cellStyle name="Comma [0] 348" xfId="2813" hidden="1" xr:uid="{00000000-0005-0000-0000-00001E0B0000}"/>
    <cellStyle name="Comma [0] 3480" xfId="8980" hidden="1" xr:uid="{00000000-0005-0000-0000-000035230000}"/>
    <cellStyle name="Comma [0] 3481" xfId="8943" hidden="1" xr:uid="{00000000-0005-0000-0000-000010230000}"/>
    <cellStyle name="Comma [0] 3482" xfId="8903" hidden="1" xr:uid="{00000000-0005-0000-0000-0000E8220000}"/>
    <cellStyle name="Comma [0] 3483" xfId="8982" hidden="1" xr:uid="{00000000-0005-0000-0000-000037230000}"/>
    <cellStyle name="Comma [0] 3484" xfId="8984" hidden="1" xr:uid="{00000000-0005-0000-0000-000039230000}"/>
    <cellStyle name="Comma [0] 3485" xfId="9041" hidden="1" xr:uid="{00000000-0005-0000-0000-000072230000}"/>
    <cellStyle name="Comma [0] 3486" xfId="9060" hidden="1" xr:uid="{00000000-0005-0000-0000-000085230000}"/>
    <cellStyle name="Comma [0] 3487" xfId="9067" hidden="1" xr:uid="{00000000-0005-0000-0000-00008C230000}"/>
    <cellStyle name="Comma [0] 3488" xfId="9074" hidden="1" xr:uid="{00000000-0005-0000-0000-000093230000}"/>
    <cellStyle name="Comma [0] 3489" xfId="9079" hidden="1" xr:uid="{00000000-0005-0000-0000-000098230000}"/>
    <cellStyle name="Comma [0] 349" xfId="2777" hidden="1" xr:uid="{00000000-0005-0000-0000-0000FA0A0000}"/>
    <cellStyle name="Comma [0] 3490" xfId="9066" hidden="1" xr:uid="{00000000-0005-0000-0000-00008B230000}"/>
    <cellStyle name="Comma [0] 3491" xfId="9071" hidden="1" xr:uid="{00000000-0005-0000-0000-000090230000}"/>
    <cellStyle name="Comma [0] 3492" xfId="9083" hidden="1" xr:uid="{00000000-0005-0000-0000-00009C230000}"/>
    <cellStyle name="Comma [0] 3493" xfId="9085" hidden="1" xr:uid="{00000000-0005-0000-0000-00009E230000}"/>
    <cellStyle name="Comma [0] 3494" xfId="9056" hidden="1" xr:uid="{00000000-0005-0000-0000-000081230000}"/>
    <cellStyle name="Comma [0] 3495" xfId="9045" hidden="1" xr:uid="{00000000-0005-0000-0000-000076230000}"/>
    <cellStyle name="Comma [0] 3496" xfId="9096" hidden="1" xr:uid="{00000000-0005-0000-0000-0000A9230000}"/>
    <cellStyle name="Comma [0] 3497" xfId="9105" hidden="1" xr:uid="{00000000-0005-0000-0000-0000B2230000}"/>
    <cellStyle name="Comma [0] 3498" xfId="9116" hidden="1" xr:uid="{00000000-0005-0000-0000-0000BD230000}"/>
    <cellStyle name="Comma [0] 3499" xfId="9122" hidden="1" xr:uid="{00000000-0005-0000-0000-0000C3230000}"/>
    <cellStyle name="Comma [0] 35" xfId="84" hidden="1" xr:uid="{00000000-0005-0000-0000-000074000000}"/>
    <cellStyle name="Comma [0] 350" xfId="2782" hidden="1" xr:uid="{00000000-0005-0000-0000-0000FF0A0000}"/>
    <cellStyle name="Comma [0] 3500" xfId="9104" hidden="1" xr:uid="{00000000-0005-0000-0000-0000B1230000}"/>
    <cellStyle name="Comma [0] 3501" xfId="9114" hidden="1" xr:uid="{00000000-0005-0000-0000-0000BB230000}"/>
    <cellStyle name="Comma [0] 3502" xfId="9134" hidden="1" xr:uid="{00000000-0005-0000-0000-0000CF230000}"/>
    <cellStyle name="Comma [0] 3503" xfId="9136" hidden="1" xr:uid="{00000000-0005-0000-0000-0000D1230000}"/>
    <cellStyle name="Comma [0] 3504" xfId="9087" hidden="1" xr:uid="{00000000-0005-0000-0000-0000A0230000}"/>
    <cellStyle name="Comma [0] 3505" xfId="9048" hidden="1" xr:uid="{00000000-0005-0000-0000-000079230000}"/>
    <cellStyle name="Comma [0] 3506" xfId="9090" hidden="1" xr:uid="{00000000-0005-0000-0000-0000A3230000}"/>
    <cellStyle name="Comma [0] 3507" xfId="9053" hidden="1" xr:uid="{00000000-0005-0000-0000-00007E230000}"/>
    <cellStyle name="Comma [0] 3508" xfId="9055" hidden="1" xr:uid="{00000000-0005-0000-0000-000080230000}"/>
    <cellStyle name="Comma [0] 3509" xfId="9141" hidden="1" xr:uid="{00000000-0005-0000-0000-0000D6230000}"/>
    <cellStyle name="Comma [0] 351" xfId="2214" hidden="1" xr:uid="{00000000-0005-0000-0000-0000C7080000}"/>
    <cellStyle name="Comma [0] 3510" xfId="9044" hidden="1" xr:uid="{00000000-0005-0000-0000-000075230000}"/>
    <cellStyle name="Comma [0] 3511" xfId="9052" hidden="1" xr:uid="{00000000-0005-0000-0000-00007D230000}"/>
    <cellStyle name="Comma [0] 3512" xfId="9153" hidden="1" xr:uid="{00000000-0005-0000-0000-0000E2230000}"/>
    <cellStyle name="Comma [0] 3513" xfId="9155" hidden="1" xr:uid="{00000000-0005-0000-0000-0000E4230000}"/>
    <cellStyle name="Comma [0] 3514" xfId="9144" hidden="1" xr:uid="{00000000-0005-0000-0000-0000D9230000}"/>
    <cellStyle name="Comma [0] 3515" xfId="9152" hidden="1" xr:uid="{00000000-0005-0000-0000-0000E1230000}"/>
    <cellStyle name="Comma [0] 3516" xfId="9050" hidden="1" xr:uid="{00000000-0005-0000-0000-00007B230000}"/>
    <cellStyle name="Comma [0] 3517" xfId="9138" hidden="1" xr:uid="{00000000-0005-0000-0000-0000D3230000}"/>
    <cellStyle name="Comma [0] 3518" xfId="9171" hidden="1" xr:uid="{00000000-0005-0000-0000-0000F4230000}"/>
    <cellStyle name="Comma [0] 3519" xfId="9179" hidden="1" xr:uid="{00000000-0005-0000-0000-0000FC230000}"/>
    <cellStyle name="Comma [0] 352" xfId="2766" hidden="1" xr:uid="{00000000-0005-0000-0000-0000EF0A0000}"/>
    <cellStyle name="Comma [0] 3520" xfId="9088" hidden="1" xr:uid="{00000000-0005-0000-0000-0000A1230000}"/>
    <cellStyle name="Comma [0] 3521" xfId="9167" hidden="1" xr:uid="{00000000-0005-0000-0000-0000F0230000}"/>
    <cellStyle name="Comma [0] 3522" xfId="9188" hidden="1" xr:uid="{00000000-0005-0000-0000-000005240000}"/>
    <cellStyle name="Comma [0] 3523" xfId="9190" hidden="1" xr:uid="{00000000-0005-0000-0000-000007240000}"/>
    <cellStyle name="Comma [0] 3524" xfId="9149" hidden="1" xr:uid="{00000000-0005-0000-0000-0000DE230000}"/>
    <cellStyle name="Comma [0] 3525" xfId="9094" hidden="1" xr:uid="{00000000-0005-0000-0000-0000A7230000}"/>
    <cellStyle name="Comma [0] 3526" xfId="9147" hidden="1" xr:uid="{00000000-0005-0000-0000-0000DC230000}"/>
    <cellStyle name="Comma [0] 3527" xfId="9131" hidden="1" xr:uid="{00000000-0005-0000-0000-0000CC230000}"/>
    <cellStyle name="Comma [0] 3528" xfId="9127" hidden="1" xr:uid="{00000000-0005-0000-0000-0000C8230000}"/>
    <cellStyle name="Comma [0] 3529" xfId="9198" hidden="1" xr:uid="{00000000-0005-0000-0000-00000F240000}"/>
    <cellStyle name="Comma [0] 353" xfId="2671" hidden="1" xr:uid="{00000000-0005-0000-0000-0000900A0000}"/>
    <cellStyle name="Comma [0] 3530" xfId="9064" hidden="1" xr:uid="{00000000-0005-0000-0000-000089230000}"/>
    <cellStyle name="Comma [0] 3531" xfId="9057" hidden="1" xr:uid="{00000000-0005-0000-0000-000082230000}"/>
    <cellStyle name="Comma [0] 3532" xfId="9206" hidden="1" xr:uid="{00000000-0005-0000-0000-000017240000}"/>
    <cellStyle name="Comma [0] 3533" xfId="9208" hidden="1" xr:uid="{00000000-0005-0000-0000-000019240000}"/>
    <cellStyle name="Comma [0] 3534" xfId="9157" hidden="1" xr:uid="{00000000-0005-0000-0000-0000E6230000}"/>
    <cellStyle name="Comma [0] 3535" xfId="9133" hidden="1" xr:uid="{00000000-0005-0000-0000-0000CE230000}"/>
    <cellStyle name="Comma [0] 3536" xfId="9168" hidden="1" xr:uid="{00000000-0005-0000-0000-0000F1230000}"/>
    <cellStyle name="Comma [0] 3537" xfId="9100" hidden="1" xr:uid="{00000000-0005-0000-0000-0000AD230000}"/>
    <cellStyle name="Comma [0] 3538" xfId="9170" hidden="1" xr:uid="{00000000-0005-0000-0000-0000F3230000}"/>
    <cellStyle name="Comma [0] 3539" xfId="9215" hidden="1" xr:uid="{00000000-0005-0000-0000-000020240000}"/>
    <cellStyle name="Comma [0] 354" xfId="2817" hidden="1" xr:uid="{00000000-0005-0000-0000-0000220B0000}"/>
    <cellStyle name="Comma [0] 3540" xfId="9158" hidden="1" xr:uid="{00000000-0005-0000-0000-0000E7230000}"/>
    <cellStyle name="Comma [0] 3541" xfId="9115" hidden="1" xr:uid="{00000000-0005-0000-0000-0000BC230000}"/>
    <cellStyle name="Comma [0] 3542" xfId="9221" hidden="1" xr:uid="{00000000-0005-0000-0000-000026240000}"/>
    <cellStyle name="Comma [0] 3543" xfId="9223" hidden="1" xr:uid="{00000000-0005-0000-0000-000028240000}"/>
    <cellStyle name="Comma [0] 3544" xfId="9176" hidden="1" xr:uid="{00000000-0005-0000-0000-0000F9230000}"/>
    <cellStyle name="Comma [0] 3545" xfId="9182" hidden="1" xr:uid="{00000000-0005-0000-0000-0000FF230000}"/>
    <cellStyle name="Comma [0] 3546" xfId="9063" hidden="1" xr:uid="{00000000-0005-0000-0000-000088230000}"/>
    <cellStyle name="Comma [0] 3547" xfId="9132" hidden="1" xr:uid="{00000000-0005-0000-0000-0000CD230000}"/>
    <cellStyle name="Comma [0] 3548" xfId="9140" hidden="1" xr:uid="{00000000-0005-0000-0000-0000D5230000}"/>
    <cellStyle name="Comma [0] 3549" xfId="9229" hidden="1" xr:uid="{00000000-0005-0000-0000-00002E240000}"/>
    <cellStyle name="Comma [0] 355" xfId="2764" hidden="1" xr:uid="{00000000-0005-0000-0000-0000ED0A0000}"/>
    <cellStyle name="Comma [0] 3550" xfId="9143" hidden="1" xr:uid="{00000000-0005-0000-0000-0000D8230000}"/>
    <cellStyle name="Comma [0] 3551" xfId="9103" hidden="1" xr:uid="{00000000-0005-0000-0000-0000B0230000}"/>
    <cellStyle name="Comma [0] 3552" xfId="9234" hidden="1" xr:uid="{00000000-0005-0000-0000-000033240000}"/>
    <cellStyle name="Comma [0] 3553" xfId="9236" hidden="1" xr:uid="{00000000-0005-0000-0000-000035240000}"/>
    <cellStyle name="Comma [0] 3554" xfId="9195" hidden="1" xr:uid="{00000000-0005-0000-0000-00000C240000}"/>
    <cellStyle name="Comma [0] 3555" xfId="9201" hidden="1" xr:uid="{00000000-0005-0000-0000-000012240000}"/>
    <cellStyle name="Comma [0] 3556" xfId="9102" hidden="1" xr:uid="{00000000-0005-0000-0000-0000AF230000}"/>
    <cellStyle name="Comma [0] 3557" xfId="9183" hidden="1" xr:uid="{00000000-0005-0000-0000-000000240000}"/>
    <cellStyle name="Comma [0] 3558" xfId="9162" hidden="1" xr:uid="{00000000-0005-0000-0000-0000EB230000}"/>
    <cellStyle name="Comma [0] 3559" xfId="9240" hidden="1" xr:uid="{00000000-0005-0000-0000-000039240000}"/>
    <cellStyle name="Comma [0] 356" xfId="2703" hidden="1" xr:uid="{00000000-0005-0000-0000-0000B00A0000}"/>
    <cellStyle name="Comma [0] 3560" xfId="9181" hidden="1" xr:uid="{00000000-0005-0000-0000-0000FE230000}"/>
    <cellStyle name="Comma [0] 3561" xfId="9119" hidden="1" xr:uid="{00000000-0005-0000-0000-0000C0230000}"/>
    <cellStyle name="Comma [0] 3562" xfId="9247" hidden="1" xr:uid="{00000000-0005-0000-0000-000040240000}"/>
    <cellStyle name="Comma [0] 3563" xfId="9249" hidden="1" xr:uid="{00000000-0005-0000-0000-000042240000}"/>
    <cellStyle name="Comma [0] 3564" xfId="9213" hidden="1" xr:uid="{00000000-0005-0000-0000-00001E240000}"/>
    <cellStyle name="Comma [0] 3565" xfId="9218" hidden="1" xr:uid="{00000000-0005-0000-0000-000023240000}"/>
    <cellStyle name="Comma [0] 3566" xfId="9047" hidden="1" xr:uid="{00000000-0005-0000-0000-000078230000}"/>
    <cellStyle name="Comma [0] 3567" xfId="9202" hidden="1" xr:uid="{00000000-0005-0000-0000-000013240000}"/>
    <cellStyle name="Comma [0] 3568" xfId="9107" hidden="1" xr:uid="{00000000-0005-0000-0000-0000B4230000}"/>
    <cellStyle name="Comma [0] 3569" xfId="9253" hidden="1" xr:uid="{00000000-0005-0000-0000-000046240000}"/>
    <cellStyle name="Comma [0] 357" xfId="2821" hidden="1" xr:uid="{00000000-0005-0000-0000-0000260B0000}"/>
    <cellStyle name="Comma [0] 3570" xfId="9200" hidden="1" xr:uid="{00000000-0005-0000-0000-000011240000}"/>
    <cellStyle name="Comma [0] 3571" xfId="9139" hidden="1" xr:uid="{00000000-0005-0000-0000-0000D4230000}"/>
    <cellStyle name="Comma [0] 3572" xfId="9257" hidden="1" xr:uid="{00000000-0005-0000-0000-00004A240000}"/>
    <cellStyle name="Comma [0] 3573" xfId="9259" hidden="1" xr:uid="{00000000-0005-0000-0000-00004C240000}"/>
    <cellStyle name="Comma [0] 3574" xfId="9227" hidden="1" xr:uid="{00000000-0005-0000-0000-00002C240000}"/>
    <cellStyle name="Comma [0] 3575" xfId="9231" hidden="1" xr:uid="{00000000-0005-0000-0000-000030240000}"/>
    <cellStyle name="Comma [0] 3576" xfId="9121" hidden="1" xr:uid="{00000000-0005-0000-0000-0000C2230000}"/>
    <cellStyle name="Comma [0] 3577" xfId="9219" hidden="1" xr:uid="{00000000-0005-0000-0000-000024240000}"/>
    <cellStyle name="Comma [0] 3578" xfId="9111" hidden="1" xr:uid="{00000000-0005-0000-0000-0000B8230000}"/>
    <cellStyle name="Comma [0] 3579" xfId="9263" hidden="1" xr:uid="{00000000-0005-0000-0000-000050240000}"/>
    <cellStyle name="Comma [0] 358" xfId="2823" hidden="1" xr:uid="{00000000-0005-0000-0000-0000280B0000}"/>
    <cellStyle name="Comma [0] 3580" xfId="9217" hidden="1" xr:uid="{00000000-0005-0000-0000-000022240000}"/>
    <cellStyle name="Comma [0] 3581" xfId="9186" hidden="1" xr:uid="{00000000-0005-0000-0000-000003240000}"/>
    <cellStyle name="Comma [0] 3582" xfId="9267" hidden="1" xr:uid="{00000000-0005-0000-0000-000054240000}"/>
    <cellStyle name="Comma [0] 3583" xfId="9269" hidden="1" xr:uid="{00000000-0005-0000-0000-000056240000}"/>
    <cellStyle name="Comma [0] 3584" xfId="9255" hidden="1" xr:uid="{00000000-0005-0000-0000-000048240000}"/>
    <cellStyle name="Comma [0] 3585" xfId="9242" hidden="1" xr:uid="{00000000-0005-0000-0000-00003B240000}"/>
    <cellStyle name="Comma [0] 3586" xfId="9266" hidden="1" xr:uid="{00000000-0005-0000-0000-000053240000}"/>
    <cellStyle name="Comma [0] 3587" xfId="9232" hidden="1" xr:uid="{00000000-0005-0000-0000-000031240000}"/>
    <cellStyle name="Comma [0] 3588" xfId="9204" hidden="1" xr:uid="{00000000-0005-0000-0000-000015240000}"/>
    <cellStyle name="Comma [0] 3589" xfId="9271" hidden="1" xr:uid="{00000000-0005-0000-0000-000058240000}"/>
    <cellStyle name="Comma [0] 359" xfId="2791" hidden="1" xr:uid="{00000000-0005-0000-0000-0000080B0000}"/>
    <cellStyle name="Comma [0] 3590" xfId="9228" hidden="1" xr:uid="{00000000-0005-0000-0000-00002D240000}"/>
    <cellStyle name="Comma [0] 3591" xfId="9262" hidden="1" xr:uid="{00000000-0005-0000-0000-00004F240000}"/>
    <cellStyle name="Comma [0] 3592" xfId="9275" hidden="1" xr:uid="{00000000-0005-0000-0000-00005C240000}"/>
    <cellStyle name="Comma [0] 3593" xfId="9277" hidden="1" xr:uid="{00000000-0005-0000-0000-00005E240000}"/>
    <cellStyle name="Comma [0] 3594" xfId="9145" hidden="1" xr:uid="{00000000-0005-0000-0000-0000DA230000}"/>
    <cellStyle name="Comma [0] 3595" xfId="9265" hidden="1" xr:uid="{00000000-0005-0000-0000-000052240000}"/>
    <cellStyle name="Comma [0] 3596" xfId="9205" hidden="1" xr:uid="{00000000-0005-0000-0000-000016240000}"/>
    <cellStyle name="Comma [0] 3597" xfId="9239" hidden="1" xr:uid="{00000000-0005-0000-0000-000038240000}"/>
    <cellStyle name="Comma [0] 3598" xfId="9252" hidden="1" xr:uid="{00000000-0005-0000-0000-000045240000}"/>
    <cellStyle name="Comma [0] 3599" xfId="9280" hidden="1" xr:uid="{00000000-0005-0000-0000-000061240000}"/>
    <cellStyle name="Comma [0] 36" xfId="86" hidden="1" xr:uid="{00000000-0005-0000-0000-000076000000}"/>
    <cellStyle name="Comma [0] 360" xfId="2795" hidden="1" xr:uid="{00000000-0005-0000-0000-00000C0B0000}"/>
    <cellStyle name="Comma [0] 3600" xfId="9243" hidden="1" xr:uid="{00000000-0005-0000-0000-00003C240000}"/>
    <cellStyle name="Comma [0] 3601" xfId="9203" hidden="1" xr:uid="{00000000-0005-0000-0000-000014240000}"/>
    <cellStyle name="Comma [0] 3602" xfId="9283" hidden="1" xr:uid="{00000000-0005-0000-0000-000064240000}"/>
    <cellStyle name="Comma [0] 3603" xfId="9285" hidden="1" xr:uid="{00000000-0005-0000-0000-000066240000}"/>
    <cellStyle name="Comma [0] 3604" xfId="9004" hidden="1" xr:uid="{00000000-0005-0000-0000-00004D230000}"/>
    <cellStyle name="Comma [0] 3605" xfId="8986" hidden="1" xr:uid="{00000000-0005-0000-0000-00003B230000}"/>
    <cellStyle name="Comma [0] 3606" xfId="9289" hidden="1" xr:uid="{00000000-0005-0000-0000-00006A240000}"/>
    <cellStyle name="Comma [0] 3607" xfId="9296" hidden="1" xr:uid="{00000000-0005-0000-0000-000071240000}"/>
    <cellStyle name="Comma [0] 3608" xfId="9298" hidden="1" xr:uid="{00000000-0005-0000-0000-000073240000}"/>
    <cellStyle name="Comma [0] 3609" xfId="9288" hidden="1" xr:uid="{00000000-0005-0000-0000-000069240000}"/>
    <cellStyle name="Comma [0] 361" xfId="2685" hidden="1" xr:uid="{00000000-0005-0000-0000-00009E0A0000}"/>
    <cellStyle name="Comma [0] 3610" xfId="9294" hidden="1" xr:uid="{00000000-0005-0000-0000-00006F240000}"/>
    <cellStyle name="Comma [0] 3611" xfId="9301" hidden="1" xr:uid="{00000000-0005-0000-0000-000076240000}"/>
    <cellStyle name="Comma [0] 3612" xfId="9303" hidden="1" xr:uid="{00000000-0005-0000-0000-000078240000}"/>
    <cellStyle name="Comma [0] 3613" xfId="9078" hidden="1" xr:uid="{00000000-0005-0000-0000-000097230000}"/>
    <cellStyle name="Comma [0] 3614" xfId="9034" hidden="1" xr:uid="{00000000-0005-0000-0000-00006B230000}"/>
    <cellStyle name="Comma [0] 3615" xfId="9314" hidden="1" xr:uid="{00000000-0005-0000-0000-000083240000}"/>
    <cellStyle name="Comma [0] 3616" xfId="9323" hidden="1" xr:uid="{00000000-0005-0000-0000-00008C240000}"/>
    <cellStyle name="Comma [0] 3617" xfId="9334" hidden="1" xr:uid="{00000000-0005-0000-0000-000097240000}"/>
    <cellStyle name="Comma [0] 3618" xfId="9340" hidden="1" xr:uid="{00000000-0005-0000-0000-00009D240000}"/>
    <cellStyle name="Comma [0] 3619" xfId="9322" hidden="1" xr:uid="{00000000-0005-0000-0000-00008B240000}"/>
    <cellStyle name="Comma [0] 362" xfId="2783" hidden="1" xr:uid="{00000000-0005-0000-0000-0000000B0000}"/>
    <cellStyle name="Comma [0] 3620" xfId="9332" hidden="1" xr:uid="{00000000-0005-0000-0000-000095240000}"/>
    <cellStyle name="Comma [0] 3621" xfId="9352" hidden="1" xr:uid="{00000000-0005-0000-0000-0000A9240000}"/>
    <cellStyle name="Comma [0] 3622" xfId="9354" hidden="1" xr:uid="{00000000-0005-0000-0000-0000AB240000}"/>
    <cellStyle name="Comma [0] 3623" xfId="9305" hidden="1" xr:uid="{00000000-0005-0000-0000-00007A240000}"/>
    <cellStyle name="Comma [0] 3624" xfId="8999" hidden="1" xr:uid="{00000000-0005-0000-0000-000048230000}"/>
    <cellStyle name="Comma [0] 3625" xfId="9308" hidden="1" xr:uid="{00000000-0005-0000-0000-00007D240000}"/>
    <cellStyle name="Comma [0] 3626" xfId="9033" hidden="1" xr:uid="{00000000-0005-0000-0000-00006A230000}"/>
    <cellStyle name="Comma [0] 3627" xfId="9032" hidden="1" xr:uid="{00000000-0005-0000-0000-000069230000}"/>
    <cellStyle name="Comma [0] 3628" xfId="9359" hidden="1" xr:uid="{00000000-0005-0000-0000-0000B0240000}"/>
    <cellStyle name="Comma [0] 3629" xfId="9001" hidden="1" xr:uid="{00000000-0005-0000-0000-00004A230000}"/>
    <cellStyle name="Comma [0] 363" xfId="2675" hidden="1" xr:uid="{00000000-0005-0000-0000-0000940A0000}"/>
    <cellStyle name="Comma [0] 3630" xfId="9035" hidden="1" xr:uid="{00000000-0005-0000-0000-00006C230000}"/>
    <cellStyle name="Comma [0] 3631" xfId="9371" hidden="1" xr:uid="{00000000-0005-0000-0000-0000BC240000}"/>
    <cellStyle name="Comma [0] 3632" xfId="9373" hidden="1" xr:uid="{00000000-0005-0000-0000-0000BE240000}"/>
    <cellStyle name="Comma [0] 3633" xfId="9362" hidden="1" xr:uid="{00000000-0005-0000-0000-0000B3240000}"/>
    <cellStyle name="Comma [0] 3634" xfId="9370" hidden="1" xr:uid="{00000000-0005-0000-0000-0000BB240000}"/>
    <cellStyle name="Comma [0] 3635" xfId="8997" hidden="1" xr:uid="{00000000-0005-0000-0000-000046230000}"/>
    <cellStyle name="Comma [0] 3636" xfId="9356" hidden="1" xr:uid="{00000000-0005-0000-0000-0000AD240000}"/>
    <cellStyle name="Comma [0] 3637" xfId="9389" hidden="1" xr:uid="{00000000-0005-0000-0000-0000CE240000}"/>
    <cellStyle name="Comma [0] 3638" xfId="9397" hidden="1" xr:uid="{00000000-0005-0000-0000-0000D6240000}"/>
    <cellStyle name="Comma [0] 3639" xfId="9306" hidden="1" xr:uid="{00000000-0005-0000-0000-00007B240000}"/>
    <cellStyle name="Comma [0] 364" xfId="2827" hidden="1" xr:uid="{00000000-0005-0000-0000-00002C0B0000}"/>
    <cellStyle name="Comma [0] 3640" xfId="9385" hidden="1" xr:uid="{00000000-0005-0000-0000-0000CA240000}"/>
    <cellStyle name="Comma [0] 3641" xfId="9406" hidden="1" xr:uid="{00000000-0005-0000-0000-0000DF240000}"/>
    <cellStyle name="Comma [0] 3642" xfId="9408" hidden="1" xr:uid="{00000000-0005-0000-0000-0000E1240000}"/>
    <cellStyle name="Comma [0] 3643" xfId="9367" hidden="1" xr:uid="{00000000-0005-0000-0000-0000B8240000}"/>
    <cellStyle name="Comma [0] 3644" xfId="9312" hidden="1" xr:uid="{00000000-0005-0000-0000-000081240000}"/>
    <cellStyle name="Comma [0] 3645" xfId="9365" hidden="1" xr:uid="{00000000-0005-0000-0000-0000B6240000}"/>
    <cellStyle name="Comma [0] 3646" xfId="9349" hidden="1" xr:uid="{00000000-0005-0000-0000-0000A6240000}"/>
    <cellStyle name="Comma [0] 3647" xfId="9345" hidden="1" xr:uid="{00000000-0005-0000-0000-0000A2240000}"/>
    <cellStyle name="Comma [0] 3648" xfId="9416" hidden="1" xr:uid="{00000000-0005-0000-0000-0000E9240000}"/>
    <cellStyle name="Comma [0] 3649" xfId="8989" hidden="1" xr:uid="{00000000-0005-0000-0000-00003E230000}"/>
    <cellStyle name="Comma [0] 365" xfId="2781" hidden="1" xr:uid="{00000000-0005-0000-0000-0000FE0A0000}"/>
    <cellStyle name="Comma [0] 3650" xfId="9077" hidden="1" xr:uid="{00000000-0005-0000-0000-000096230000}"/>
    <cellStyle name="Comma [0] 3651" xfId="9424" hidden="1" xr:uid="{00000000-0005-0000-0000-0000F1240000}"/>
    <cellStyle name="Comma [0] 3652" xfId="9426" hidden="1" xr:uid="{00000000-0005-0000-0000-0000F3240000}"/>
    <cellStyle name="Comma [0] 3653" xfId="9375" hidden="1" xr:uid="{00000000-0005-0000-0000-0000C0240000}"/>
    <cellStyle name="Comma [0] 3654" xfId="9351" hidden="1" xr:uid="{00000000-0005-0000-0000-0000A8240000}"/>
    <cellStyle name="Comma [0] 3655" xfId="9386" hidden="1" xr:uid="{00000000-0005-0000-0000-0000CB240000}"/>
    <cellStyle name="Comma [0] 3656" xfId="9318" hidden="1" xr:uid="{00000000-0005-0000-0000-000087240000}"/>
    <cellStyle name="Comma [0] 3657" xfId="9388" hidden="1" xr:uid="{00000000-0005-0000-0000-0000CD240000}"/>
    <cellStyle name="Comma [0] 3658" xfId="9433" hidden="1" xr:uid="{00000000-0005-0000-0000-0000FA240000}"/>
    <cellStyle name="Comma [0] 3659" xfId="9376" hidden="1" xr:uid="{00000000-0005-0000-0000-0000C1240000}"/>
    <cellStyle name="Comma [0] 366" xfId="2750" hidden="1" xr:uid="{00000000-0005-0000-0000-0000DF0A0000}"/>
    <cellStyle name="Comma [0] 3660" xfId="9333" hidden="1" xr:uid="{00000000-0005-0000-0000-000096240000}"/>
    <cellStyle name="Comma [0] 3661" xfId="9439" hidden="1" xr:uid="{00000000-0005-0000-0000-000000250000}"/>
    <cellStyle name="Comma [0] 3662" xfId="9441" hidden="1" xr:uid="{00000000-0005-0000-0000-000002250000}"/>
    <cellStyle name="Comma [0] 3663" xfId="9394" hidden="1" xr:uid="{00000000-0005-0000-0000-0000D3240000}"/>
    <cellStyle name="Comma [0] 3664" xfId="9400" hidden="1" xr:uid="{00000000-0005-0000-0000-0000D9240000}"/>
    <cellStyle name="Comma [0] 3665" xfId="9026" hidden="1" xr:uid="{00000000-0005-0000-0000-000063230000}"/>
    <cellStyle name="Comma [0] 3666" xfId="9350" hidden="1" xr:uid="{00000000-0005-0000-0000-0000A7240000}"/>
    <cellStyle name="Comma [0] 3667" xfId="9358" hidden="1" xr:uid="{00000000-0005-0000-0000-0000AF240000}"/>
    <cellStyle name="Comma [0] 3668" xfId="9447" hidden="1" xr:uid="{00000000-0005-0000-0000-000008250000}"/>
    <cellStyle name="Comma [0] 3669" xfId="9361" hidden="1" xr:uid="{00000000-0005-0000-0000-0000B2240000}"/>
    <cellStyle name="Comma [0] 367" xfId="2831" hidden="1" xr:uid="{00000000-0005-0000-0000-0000300B0000}"/>
    <cellStyle name="Comma [0] 3670" xfId="9321" hidden="1" xr:uid="{00000000-0005-0000-0000-00008A240000}"/>
    <cellStyle name="Comma [0] 3671" xfId="9452" hidden="1" xr:uid="{00000000-0005-0000-0000-00000D250000}"/>
    <cellStyle name="Comma [0] 3672" xfId="9454" hidden="1" xr:uid="{00000000-0005-0000-0000-00000F250000}"/>
    <cellStyle name="Comma [0] 3673" xfId="9413" hidden="1" xr:uid="{00000000-0005-0000-0000-0000E6240000}"/>
    <cellStyle name="Comma [0] 3674" xfId="9419" hidden="1" xr:uid="{00000000-0005-0000-0000-0000EC240000}"/>
    <cellStyle name="Comma [0] 3675" xfId="9320" hidden="1" xr:uid="{00000000-0005-0000-0000-000089240000}"/>
    <cellStyle name="Comma [0] 3676" xfId="9401" hidden="1" xr:uid="{00000000-0005-0000-0000-0000DA240000}"/>
    <cellStyle name="Comma [0] 3677" xfId="9380" hidden="1" xr:uid="{00000000-0005-0000-0000-0000C5240000}"/>
    <cellStyle name="Comma [0] 3678" xfId="9458" hidden="1" xr:uid="{00000000-0005-0000-0000-000013250000}"/>
    <cellStyle name="Comma [0] 3679" xfId="9399" hidden="1" xr:uid="{00000000-0005-0000-0000-0000D8240000}"/>
    <cellStyle name="Comma [0] 368" xfId="2833" hidden="1" xr:uid="{00000000-0005-0000-0000-0000320B0000}"/>
    <cellStyle name="Comma [0] 3680" xfId="9337" hidden="1" xr:uid="{00000000-0005-0000-0000-00009A240000}"/>
    <cellStyle name="Comma [0] 3681" xfId="9465" hidden="1" xr:uid="{00000000-0005-0000-0000-00001A250000}"/>
    <cellStyle name="Comma [0] 3682" xfId="9467" hidden="1" xr:uid="{00000000-0005-0000-0000-00001C250000}"/>
    <cellStyle name="Comma [0] 3683" xfId="9431" hidden="1" xr:uid="{00000000-0005-0000-0000-0000F8240000}"/>
    <cellStyle name="Comma [0] 3684" xfId="9436" hidden="1" xr:uid="{00000000-0005-0000-0000-0000FD240000}"/>
    <cellStyle name="Comma [0] 3685" xfId="9000" hidden="1" xr:uid="{00000000-0005-0000-0000-000049230000}"/>
    <cellStyle name="Comma [0] 3686" xfId="9420" hidden="1" xr:uid="{00000000-0005-0000-0000-0000ED240000}"/>
    <cellStyle name="Comma [0] 3687" xfId="9325" hidden="1" xr:uid="{00000000-0005-0000-0000-00008E240000}"/>
    <cellStyle name="Comma [0] 3688" xfId="9471" hidden="1" xr:uid="{00000000-0005-0000-0000-000020250000}"/>
    <cellStyle name="Comma [0] 3689" xfId="9418" hidden="1" xr:uid="{00000000-0005-0000-0000-0000EB240000}"/>
    <cellStyle name="Comma [0] 369" xfId="2819" hidden="1" xr:uid="{00000000-0005-0000-0000-0000240B0000}"/>
    <cellStyle name="Comma [0] 3690" xfId="9357" hidden="1" xr:uid="{00000000-0005-0000-0000-0000AE240000}"/>
    <cellStyle name="Comma [0] 3691" xfId="9475" hidden="1" xr:uid="{00000000-0005-0000-0000-000024250000}"/>
    <cellStyle name="Comma [0] 3692" xfId="9477" hidden="1" xr:uid="{00000000-0005-0000-0000-000026250000}"/>
    <cellStyle name="Comma [0] 3693" xfId="9445" hidden="1" xr:uid="{00000000-0005-0000-0000-000006250000}"/>
    <cellStyle name="Comma [0] 3694" xfId="9449" hidden="1" xr:uid="{00000000-0005-0000-0000-00000A250000}"/>
    <cellStyle name="Comma [0] 3695" xfId="9339" hidden="1" xr:uid="{00000000-0005-0000-0000-00009C240000}"/>
    <cellStyle name="Comma [0] 3696" xfId="9437" hidden="1" xr:uid="{00000000-0005-0000-0000-0000FE240000}"/>
    <cellStyle name="Comma [0] 3697" xfId="9329" hidden="1" xr:uid="{00000000-0005-0000-0000-000092240000}"/>
    <cellStyle name="Comma [0] 3698" xfId="9481" hidden="1" xr:uid="{00000000-0005-0000-0000-00002A250000}"/>
    <cellStyle name="Comma [0] 3699" xfId="9435" hidden="1" xr:uid="{00000000-0005-0000-0000-0000FC240000}"/>
    <cellStyle name="Comma [0] 37" xfId="88" hidden="1" xr:uid="{00000000-0005-0000-0000-000078000000}"/>
    <cellStyle name="Comma [0] 370" xfId="2806" hidden="1" xr:uid="{00000000-0005-0000-0000-0000170B0000}"/>
    <cellStyle name="Comma [0] 3700" xfId="9404" hidden="1" xr:uid="{00000000-0005-0000-0000-0000DD240000}"/>
    <cellStyle name="Comma [0] 3701" xfId="9485" hidden="1" xr:uid="{00000000-0005-0000-0000-00002E250000}"/>
    <cellStyle name="Comma [0] 3702" xfId="9487" hidden="1" xr:uid="{00000000-0005-0000-0000-000030250000}"/>
    <cellStyle name="Comma [0] 3703" xfId="9473" hidden="1" xr:uid="{00000000-0005-0000-0000-000022250000}"/>
    <cellStyle name="Comma [0] 3704" xfId="9460" hidden="1" xr:uid="{00000000-0005-0000-0000-000015250000}"/>
    <cellStyle name="Comma [0] 3705" xfId="9484" hidden="1" xr:uid="{00000000-0005-0000-0000-00002D250000}"/>
    <cellStyle name="Comma [0] 3706" xfId="9450" hidden="1" xr:uid="{00000000-0005-0000-0000-00000B250000}"/>
    <cellStyle name="Comma [0] 3707" xfId="9422" hidden="1" xr:uid="{00000000-0005-0000-0000-0000EF240000}"/>
    <cellStyle name="Comma [0] 3708" xfId="9489" hidden="1" xr:uid="{00000000-0005-0000-0000-000032250000}"/>
    <cellStyle name="Comma [0] 3709" xfId="9446" hidden="1" xr:uid="{00000000-0005-0000-0000-000007250000}"/>
    <cellStyle name="Comma [0] 371" xfId="2830" hidden="1" xr:uid="{00000000-0005-0000-0000-00002F0B0000}"/>
    <cellStyle name="Comma [0] 3710" xfId="9480" hidden="1" xr:uid="{00000000-0005-0000-0000-000029250000}"/>
    <cellStyle name="Comma [0] 3711" xfId="9493" hidden="1" xr:uid="{00000000-0005-0000-0000-000036250000}"/>
    <cellStyle name="Comma [0] 3712" xfId="9495" hidden="1" xr:uid="{00000000-0005-0000-0000-000038250000}"/>
    <cellStyle name="Comma [0] 3713" xfId="9363" hidden="1" xr:uid="{00000000-0005-0000-0000-0000B4240000}"/>
    <cellStyle name="Comma [0] 3714" xfId="9483" hidden="1" xr:uid="{00000000-0005-0000-0000-00002C250000}"/>
    <cellStyle name="Comma [0] 3715" xfId="9423" hidden="1" xr:uid="{00000000-0005-0000-0000-0000F0240000}"/>
    <cellStyle name="Comma [0] 3716" xfId="9457" hidden="1" xr:uid="{00000000-0005-0000-0000-000012250000}"/>
    <cellStyle name="Comma [0] 3717" xfId="9470" hidden="1" xr:uid="{00000000-0005-0000-0000-00001F250000}"/>
    <cellStyle name="Comma [0] 3718" xfId="9498" hidden="1" xr:uid="{00000000-0005-0000-0000-00003B250000}"/>
    <cellStyle name="Comma [0] 3719" xfId="9461" hidden="1" xr:uid="{00000000-0005-0000-0000-000016250000}"/>
    <cellStyle name="Comma [0] 372" xfId="2796" hidden="1" xr:uid="{00000000-0005-0000-0000-00000D0B0000}"/>
    <cellStyle name="Comma [0] 3720" xfId="9421" hidden="1" xr:uid="{00000000-0005-0000-0000-0000EE240000}"/>
    <cellStyle name="Comma [0] 3721" xfId="9500" hidden="1" xr:uid="{00000000-0005-0000-0000-00003D250000}"/>
    <cellStyle name="Comma [0] 3722" xfId="9502" hidden="1" xr:uid="{00000000-0005-0000-0000-00003F250000}"/>
    <cellStyle name="Comma [0] 3723" xfId="9014" hidden="1" xr:uid="{00000000-0005-0000-0000-000057230000}"/>
    <cellStyle name="Comma [0] 3724" xfId="9011" hidden="1" xr:uid="{00000000-0005-0000-0000-000054230000}"/>
    <cellStyle name="Comma [0] 3725" xfId="9508" hidden="1" xr:uid="{00000000-0005-0000-0000-000045250000}"/>
    <cellStyle name="Comma [0] 3726" xfId="9514" hidden="1" xr:uid="{00000000-0005-0000-0000-00004B250000}"/>
    <cellStyle name="Comma [0] 3727" xfId="9516" hidden="1" xr:uid="{00000000-0005-0000-0000-00004D250000}"/>
    <cellStyle name="Comma [0] 3728" xfId="9507" hidden="1" xr:uid="{00000000-0005-0000-0000-000044250000}"/>
    <cellStyle name="Comma [0] 3729" xfId="9512" hidden="1" xr:uid="{00000000-0005-0000-0000-000049250000}"/>
    <cellStyle name="Comma [0] 373" xfId="2768" hidden="1" xr:uid="{00000000-0005-0000-0000-0000F10A0000}"/>
    <cellStyle name="Comma [0] 3730" xfId="9518" hidden="1" xr:uid="{00000000-0005-0000-0000-00004F250000}"/>
    <cellStyle name="Comma [0] 3731" xfId="9520" hidden="1" xr:uid="{00000000-0005-0000-0000-000051250000}"/>
    <cellStyle name="Comma [0] 3732" xfId="9037" hidden="1" xr:uid="{00000000-0005-0000-0000-00006E230000}"/>
    <cellStyle name="Comma [0] 3733" xfId="9039" hidden="1" xr:uid="{00000000-0005-0000-0000-000070230000}"/>
    <cellStyle name="Comma [0] 3734" xfId="9531" hidden="1" xr:uid="{00000000-0005-0000-0000-00005C250000}"/>
    <cellStyle name="Comma [0] 3735" xfId="9540" hidden="1" xr:uid="{00000000-0005-0000-0000-000065250000}"/>
    <cellStyle name="Comma [0] 3736" xfId="9551" hidden="1" xr:uid="{00000000-0005-0000-0000-000070250000}"/>
    <cellStyle name="Comma [0] 3737" xfId="9557" hidden="1" xr:uid="{00000000-0005-0000-0000-000076250000}"/>
    <cellStyle name="Comma [0] 3738" xfId="9539" hidden="1" xr:uid="{00000000-0005-0000-0000-000064250000}"/>
    <cellStyle name="Comma [0] 3739" xfId="9549" hidden="1" xr:uid="{00000000-0005-0000-0000-00006E250000}"/>
    <cellStyle name="Comma [0] 374" xfId="2835" hidden="1" xr:uid="{00000000-0005-0000-0000-0000340B0000}"/>
    <cellStyle name="Comma [0] 3740" xfId="9569" hidden="1" xr:uid="{00000000-0005-0000-0000-000082250000}"/>
    <cellStyle name="Comma [0] 3741" xfId="9571" hidden="1" xr:uid="{00000000-0005-0000-0000-000084250000}"/>
    <cellStyle name="Comma [0] 3742" xfId="9522" hidden="1" xr:uid="{00000000-0005-0000-0000-000053250000}"/>
    <cellStyle name="Comma [0] 3743" xfId="9019" hidden="1" xr:uid="{00000000-0005-0000-0000-00005C230000}"/>
    <cellStyle name="Comma [0] 3744" xfId="9525" hidden="1" xr:uid="{00000000-0005-0000-0000-000056250000}"/>
    <cellStyle name="Comma [0] 3745" xfId="9024" hidden="1" xr:uid="{00000000-0005-0000-0000-000061230000}"/>
    <cellStyle name="Comma [0] 3746" xfId="9008" hidden="1" xr:uid="{00000000-0005-0000-0000-000051230000}"/>
    <cellStyle name="Comma [0] 3747" xfId="9576" hidden="1" xr:uid="{00000000-0005-0000-0000-000089250000}"/>
    <cellStyle name="Comma [0] 3748" xfId="9017" hidden="1" xr:uid="{00000000-0005-0000-0000-00005A230000}"/>
    <cellStyle name="Comma [0] 3749" xfId="9038" hidden="1" xr:uid="{00000000-0005-0000-0000-00006F230000}"/>
    <cellStyle name="Comma [0] 375" xfId="2792" hidden="1" xr:uid="{00000000-0005-0000-0000-0000090B0000}"/>
    <cellStyle name="Comma [0] 3750" xfId="9588" hidden="1" xr:uid="{00000000-0005-0000-0000-000095250000}"/>
    <cellStyle name="Comma [0] 3751" xfId="9590" hidden="1" xr:uid="{00000000-0005-0000-0000-000097250000}"/>
    <cellStyle name="Comma [0] 3752" xfId="9579" hidden="1" xr:uid="{00000000-0005-0000-0000-00008C250000}"/>
    <cellStyle name="Comma [0] 3753" xfId="9587" hidden="1" xr:uid="{00000000-0005-0000-0000-000094250000}"/>
    <cellStyle name="Comma [0] 3754" xfId="9021" hidden="1" xr:uid="{00000000-0005-0000-0000-00005E230000}"/>
    <cellStyle name="Comma [0] 3755" xfId="9573" hidden="1" xr:uid="{00000000-0005-0000-0000-000086250000}"/>
    <cellStyle name="Comma [0] 3756" xfId="9606" hidden="1" xr:uid="{00000000-0005-0000-0000-0000A7250000}"/>
    <cellStyle name="Comma [0] 3757" xfId="9614" hidden="1" xr:uid="{00000000-0005-0000-0000-0000AF250000}"/>
    <cellStyle name="Comma [0] 3758" xfId="9523" hidden="1" xr:uid="{00000000-0005-0000-0000-000054250000}"/>
    <cellStyle name="Comma [0] 3759" xfId="9602" hidden="1" xr:uid="{00000000-0005-0000-0000-0000A3250000}"/>
    <cellStyle name="Comma [0] 376" xfId="2826" hidden="1" xr:uid="{00000000-0005-0000-0000-00002B0B0000}"/>
    <cellStyle name="Comma [0] 3760" xfId="9623" hidden="1" xr:uid="{00000000-0005-0000-0000-0000B8250000}"/>
    <cellStyle name="Comma [0] 3761" xfId="9625" hidden="1" xr:uid="{00000000-0005-0000-0000-0000BA250000}"/>
    <cellStyle name="Comma [0] 3762" xfId="9584" hidden="1" xr:uid="{00000000-0005-0000-0000-000091250000}"/>
    <cellStyle name="Comma [0] 3763" xfId="9529" hidden="1" xr:uid="{00000000-0005-0000-0000-00005A250000}"/>
    <cellStyle name="Comma [0] 3764" xfId="9582" hidden="1" xr:uid="{00000000-0005-0000-0000-00008F250000}"/>
    <cellStyle name="Comma [0] 3765" xfId="9566" hidden="1" xr:uid="{00000000-0005-0000-0000-00007F250000}"/>
    <cellStyle name="Comma [0] 3766" xfId="9562" hidden="1" xr:uid="{00000000-0005-0000-0000-00007B250000}"/>
    <cellStyle name="Comma [0] 3767" xfId="9633" hidden="1" xr:uid="{00000000-0005-0000-0000-0000C2250000}"/>
    <cellStyle name="Comma [0] 3768" xfId="9505" hidden="1" xr:uid="{00000000-0005-0000-0000-000042250000}"/>
    <cellStyle name="Comma [0] 3769" xfId="8987" hidden="1" xr:uid="{00000000-0005-0000-0000-00003C230000}"/>
    <cellStyle name="Comma [0] 377" xfId="2839" hidden="1" xr:uid="{00000000-0005-0000-0000-0000380B0000}"/>
    <cellStyle name="Comma [0] 3770" xfId="9641" hidden="1" xr:uid="{00000000-0005-0000-0000-0000CA250000}"/>
    <cellStyle name="Comma [0] 3771" xfId="9643" hidden="1" xr:uid="{00000000-0005-0000-0000-0000CC250000}"/>
    <cellStyle name="Comma [0] 3772" xfId="9592" hidden="1" xr:uid="{00000000-0005-0000-0000-000099250000}"/>
    <cellStyle name="Comma [0] 3773" xfId="9568" hidden="1" xr:uid="{00000000-0005-0000-0000-000081250000}"/>
    <cellStyle name="Comma [0] 3774" xfId="9603" hidden="1" xr:uid="{00000000-0005-0000-0000-0000A4250000}"/>
    <cellStyle name="Comma [0] 3775" xfId="9535" hidden="1" xr:uid="{00000000-0005-0000-0000-000060250000}"/>
    <cellStyle name="Comma [0] 3776" xfId="9605" hidden="1" xr:uid="{00000000-0005-0000-0000-0000A6250000}"/>
    <cellStyle name="Comma [0] 3777" xfId="9650" hidden="1" xr:uid="{00000000-0005-0000-0000-0000D3250000}"/>
    <cellStyle name="Comma [0] 3778" xfId="9593" hidden="1" xr:uid="{00000000-0005-0000-0000-00009A250000}"/>
    <cellStyle name="Comma [0] 3779" xfId="9550" hidden="1" xr:uid="{00000000-0005-0000-0000-00006F250000}"/>
    <cellStyle name="Comma [0] 378" xfId="2841" hidden="1" xr:uid="{00000000-0005-0000-0000-00003A0B0000}"/>
    <cellStyle name="Comma [0] 3780" xfId="9656" hidden="1" xr:uid="{00000000-0005-0000-0000-0000D9250000}"/>
    <cellStyle name="Comma [0] 3781" xfId="9658" hidden="1" xr:uid="{00000000-0005-0000-0000-0000DB250000}"/>
    <cellStyle name="Comma [0] 3782" xfId="9611" hidden="1" xr:uid="{00000000-0005-0000-0000-0000AC250000}"/>
    <cellStyle name="Comma [0] 3783" xfId="9617" hidden="1" xr:uid="{00000000-0005-0000-0000-0000B2250000}"/>
    <cellStyle name="Comma [0] 3784" xfId="9504" hidden="1" xr:uid="{00000000-0005-0000-0000-000041250000}"/>
    <cellStyle name="Comma [0] 3785" xfId="9567" hidden="1" xr:uid="{00000000-0005-0000-0000-000080250000}"/>
    <cellStyle name="Comma [0] 3786" xfId="9575" hidden="1" xr:uid="{00000000-0005-0000-0000-000088250000}"/>
    <cellStyle name="Comma [0] 3787" xfId="9664" hidden="1" xr:uid="{00000000-0005-0000-0000-0000E1250000}"/>
    <cellStyle name="Comma [0] 3788" xfId="9578" hidden="1" xr:uid="{00000000-0005-0000-0000-00008B250000}"/>
    <cellStyle name="Comma [0] 3789" xfId="9538" hidden="1" xr:uid="{00000000-0005-0000-0000-000063250000}"/>
    <cellStyle name="Comma [0] 379" xfId="2709" hidden="1" xr:uid="{00000000-0005-0000-0000-0000B60A0000}"/>
    <cellStyle name="Comma [0] 3790" xfId="9669" hidden="1" xr:uid="{00000000-0005-0000-0000-0000E6250000}"/>
    <cellStyle name="Comma [0] 3791" xfId="9671" hidden="1" xr:uid="{00000000-0005-0000-0000-0000E8250000}"/>
    <cellStyle name="Comma [0] 3792" xfId="9630" hidden="1" xr:uid="{00000000-0005-0000-0000-0000BF250000}"/>
    <cellStyle name="Comma [0] 3793" xfId="9636" hidden="1" xr:uid="{00000000-0005-0000-0000-0000C5250000}"/>
    <cellStyle name="Comma [0] 3794" xfId="9537" hidden="1" xr:uid="{00000000-0005-0000-0000-000062250000}"/>
    <cellStyle name="Comma [0] 3795" xfId="9618" hidden="1" xr:uid="{00000000-0005-0000-0000-0000B3250000}"/>
    <cellStyle name="Comma [0] 3796" xfId="9597" hidden="1" xr:uid="{00000000-0005-0000-0000-00009E250000}"/>
    <cellStyle name="Comma [0] 3797" xfId="9675" hidden="1" xr:uid="{00000000-0005-0000-0000-0000EC250000}"/>
    <cellStyle name="Comma [0] 3798" xfId="9616" hidden="1" xr:uid="{00000000-0005-0000-0000-0000B1250000}"/>
    <cellStyle name="Comma [0] 3799" xfId="9554" hidden="1" xr:uid="{00000000-0005-0000-0000-000073250000}"/>
    <cellStyle name="Comma [0] 38" xfId="90" hidden="1" xr:uid="{00000000-0005-0000-0000-00007A000000}"/>
    <cellStyle name="Comma [0] 380" xfId="2829" hidden="1" xr:uid="{00000000-0005-0000-0000-00002E0B0000}"/>
    <cellStyle name="Comma [0] 3800" xfId="9682" hidden="1" xr:uid="{00000000-0005-0000-0000-0000F3250000}"/>
    <cellStyle name="Comma [0] 3801" xfId="9684" hidden="1" xr:uid="{00000000-0005-0000-0000-0000F5250000}"/>
    <cellStyle name="Comma [0] 3802" xfId="9648" hidden="1" xr:uid="{00000000-0005-0000-0000-0000D1250000}"/>
    <cellStyle name="Comma [0] 3803" xfId="9653" hidden="1" xr:uid="{00000000-0005-0000-0000-0000D6250000}"/>
    <cellStyle name="Comma [0] 3804" xfId="9018" hidden="1" xr:uid="{00000000-0005-0000-0000-00005B230000}"/>
    <cellStyle name="Comma [0] 3805" xfId="9637" hidden="1" xr:uid="{00000000-0005-0000-0000-0000C6250000}"/>
    <cellStyle name="Comma [0] 3806" xfId="9542" hidden="1" xr:uid="{00000000-0005-0000-0000-000067250000}"/>
    <cellStyle name="Comma [0] 3807" xfId="9688" hidden="1" xr:uid="{00000000-0005-0000-0000-0000F9250000}"/>
    <cellStyle name="Comma [0] 3808" xfId="9635" hidden="1" xr:uid="{00000000-0005-0000-0000-0000C4250000}"/>
    <cellStyle name="Comma [0] 3809" xfId="9574" hidden="1" xr:uid="{00000000-0005-0000-0000-000087250000}"/>
    <cellStyle name="Comma [0] 381" xfId="2769" hidden="1" xr:uid="{00000000-0005-0000-0000-0000F20A0000}"/>
    <cellStyle name="Comma [0] 3810" xfId="9692" hidden="1" xr:uid="{00000000-0005-0000-0000-0000FD250000}"/>
    <cellStyle name="Comma [0] 3811" xfId="9694" hidden="1" xr:uid="{00000000-0005-0000-0000-0000FF250000}"/>
    <cellStyle name="Comma [0] 3812" xfId="9662" hidden="1" xr:uid="{00000000-0005-0000-0000-0000DF250000}"/>
    <cellStyle name="Comma [0] 3813" xfId="9666" hidden="1" xr:uid="{00000000-0005-0000-0000-0000E3250000}"/>
    <cellStyle name="Comma [0] 3814" xfId="9556" hidden="1" xr:uid="{00000000-0005-0000-0000-000075250000}"/>
    <cellStyle name="Comma [0] 3815" xfId="9654" hidden="1" xr:uid="{00000000-0005-0000-0000-0000D7250000}"/>
    <cellStyle name="Comma [0] 3816" xfId="9546" hidden="1" xr:uid="{00000000-0005-0000-0000-00006B250000}"/>
    <cellStyle name="Comma [0] 3817" xfId="9698" hidden="1" xr:uid="{00000000-0005-0000-0000-000003260000}"/>
    <cellStyle name="Comma [0] 3818" xfId="9652" hidden="1" xr:uid="{00000000-0005-0000-0000-0000D5250000}"/>
    <cellStyle name="Comma [0] 3819" xfId="9621" hidden="1" xr:uid="{00000000-0005-0000-0000-0000B6250000}"/>
    <cellStyle name="Comma [0] 382" xfId="2803" hidden="1" xr:uid="{00000000-0005-0000-0000-0000140B0000}"/>
    <cellStyle name="Comma [0] 3820" xfId="9702" hidden="1" xr:uid="{00000000-0005-0000-0000-000007260000}"/>
    <cellStyle name="Comma [0] 3821" xfId="9704" hidden="1" xr:uid="{00000000-0005-0000-0000-000009260000}"/>
    <cellStyle name="Comma [0] 3822" xfId="9690" hidden="1" xr:uid="{00000000-0005-0000-0000-0000FB250000}"/>
    <cellStyle name="Comma [0] 3823" xfId="9677" hidden="1" xr:uid="{00000000-0005-0000-0000-0000EE250000}"/>
    <cellStyle name="Comma [0] 3824" xfId="9701" hidden="1" xr:uid="{00000000-0005-0000-0000-000006260000}"/>
    <cellStyle name="Comma [0] 3825" xfId="9667" hidden="1" xr:uid="{00000000-0005-0000-0000-0000E4250000}"/>
    <cellStyle name="Comma [0] 3826" xfId="9639" hidden="1" xr:uid="{00000000-0005-0000-0000-0000C8250000}"/>
    <cellStyle name="Comma [0] 3827" xfId="9706" hidden="1" xr:uid="{00000000-0005-0000-0000-00000B260000}"/>
    <cellStyle name="Comma [0] 3828" xfId="9663" hidden="1" xr:uid="{00000000-0005-0000-0000-0000E0250000}"/>
    <cellStyle name="Comma [0] 3829" xfId="9697" hidden="1" xr:uid="{00000000-0005-0000-0000-000002260000}"/>
    <cellStyle name="Comma [0] 383" xfId="2816" hidden="1" xr:uid="{00000000-0005-0000-0000-0000210B0000}"/>
    <cellStyle name="Comma [0] 3830" xfId="9710" hidden="1" xr:uid="{00000000-0005-0000-0000-00000F260000}"/>
    <cellStyle name="Comma [0] 3831" xfId="9712" hidden="1" xr:uid="{00000000-0005-0000-0000-000011260000}"/>
    <cellStyle name="Comma [0] 3832" xfId="9580" hidden="1" xr:uid="{00000000-0005-0000-0000-00008D250000}"/>
    <cellStyle name="Comma [0] 3833" xfId="9700" hidden="1" xr:uid="{00000000-0005-0000-0000-000005260000}"/>
    <cellStyle name="Comma [0] 3834" xfId="9640" hidden="1" xr:uid="{00000000-0005-0000-0000-0000C9250000}"/>
    <cellStyle name="Comma [0] 3835" xfId="9674" hidden="1" xr:uid="{00000000-0005-0000-0000-0000EB250000}"/>
    <cellStyle name="Comma [0] 3836" xfId="9687" hidden="1" xr:uid="{00000000-0005-0000-0000-0000F8250000}"/>
    <cellStyle name="Comma [0] 3837" xfId="9715" hidden="1" xr:uid="{00000000-0005-0000-0000-000014260000}"/>
    <cellStyle name="Comma [0] 3838" xfId="9678" hidden="1" xr:uid="{00000000-0005-0000-0000-0000EF250000}"/>
    <cellStyle name="Comma [0] 3839" xfId="9638" hidden="1" xr:uid="{00000000-0005-0000-0000-0000C7250000}"/>
    <cellStyle name="Comma [0] 384" xfId="2844" hidden="1" xr:uid="{00000000-0005-0000-0000-00003D0B0000}"/>
    <cellStyle name="Comma [0] 3840" xfId="9717" hidden="1" xr:uid="{00000000-0005-0000-0000-000016260000}"/>
    <cellStyle name="Comma [0] 3841" xfId="9719" hidden="1" xr:uid="{00000000-0005-0000-0000-000018260000}"/>
    <cellStyle name="Comma [0] 3842" xfId="9072" hidden="1" xr:uid="{00000000-0005-0000-0000-000091230000}"/>
    <cellStyle name="Comma [0] 3843" xfId="9028" hidden="1" xr:uid="{00000000-0005-0000-0000-000065230000}"/>
    <cellStyle name="Comma [0] 3844" xfId="9725" hidden="1" xr:uid="{00000000-0005-0000-0000-00001E260000}"/>
    <cellStyle name="Comma [0] 3845" xfId="9731" hidden="1" xr:uid="{00000000-0005-0000-0000-000024260000}"/>
    <cellStyle name="Comma [0] 3846" xfId="9733" hidden="1" xr:uid="{00000000-0005-0000-0000-000026260000}"/>
    <cellStyle name="Comma [0] 3847" xfId="9724" hidden="1" xr:uid="{00000000-0005-0000-0000-00001D260000}"/>
    <cellStyle name="Comma [0] 3848" xfId="9729" hidden="1" xr:uid="{00000000-0005-0000-0000-000022260000}"/>
    <cellStyle name="Comma [0] 3849" xfId="9735" hidden="1" xr:uid="{00000000-0005-0000-0000-000028260000}"/>
    <cellStyle name="Comma [0] 385" xfId="2807" hidden="1" xr:uid="{00000000-0005-0000-0000-0000180B0000}"/>
    <cellStyle name="Comma [0] 3850" xfId="9737" hidden="1" xr:uid="{00000000-0005-0000-0000-00002A260000}"/>
    <cellStyle name="Comma [0] 3851" xfId="9029" hidden="1" xr:uid="{00000000-0005-0000-0000-000066230000}"/>
    <cellStyle name="Comma [0] 3852" xfId="9007" hidden="1" xr:uid="{00000000-0005-0000-0000-000050230000}"/>
    <cellStyle name="Comma [0] 3853" xfId="9748" hidden="1" xr:uid="{00000000-0005-0000-0000-000035260000}"/>
    <cellStyle name="Comma [0] 3854" xfId="9757" hidden="1" xr:uid="{00000000-0005-0000-0000-00003E260000}"/>
    <cellStyle name="Comma [0] 3855" xfId="9768" hidden="1" xr:uid="{00000000-0005-0000-0000-000049260000}"/>
    <cellStyle name="Comma [0] 3856" xfId="9774" hidden="1" xr:uid="{00000000-0005-0000-0000-00004F260000}"/>
    <cellStyle name="Comma [0] 3857" xfId="9756" hidden="1" xr:uid="{00000000-0005-0000-0000-00003D260000}"/>
    <cellStyle name="Comma [0] 3858" xfId="9766" hidden="1" xr:uid="{00000000-0005-0000-0000-000047260000}"/>
    <cellStyle name="Comma [0] 3859" xfId="9786" hidden="1" xr:uid="{00000000-0005-0000-0000-00005B260000}"/>
    <cellStyle name="Comma [0] 386" xfId="2767" hidden="1" xr:uid="{00000000-0005-0000-0000-0000F00A0000}"/>
    <cellStyle name="Comma [0] 3860" xfId="9788" hidden="1" xr:uid="{00000000-0005-0000-0000-00005D260000}"/>
    <cellStyle name="Comma [0] 3861" xfId="9739" hidden="1" xr:uid="{00000000-0005-0000-0000-00002C260000}"/>
    <cellStyle name="Comma [0] 3862" xfId="8995" hidden="1" xr:uid="{00000000-0005-0000-0000-000044230000}"/>
    <cellStyle name="Comma [0] 3863" xfId="9742" hidden="1" xr:uid="{00000000-0005-0000-0000-00002F260000}"/>
    <cellStyle name="Comma [0] 3864" xfId="9006" hidden="1" xr:uid="{00000000-0005-0000-0000-00004F230000}"/>
    <cellStyle name="Comma [0] 3865" xfId="9005" hidden="1" xr:uid="{00000000-0005-0000-0000-00004E230000}"/>
    <cellStyle name="Comma [0] 3866" xfId="9793" hidden="1" xr:uid="{00000000-0005-0000-0000-000062260000}"/>
    <cellStyle name="Comma [0] 3867" xfId="9081" hidden="1" xr:uid="{00000000-0005-0000-0000-00009A230000}"/>
    <cellStyle name="Comma [0] 3868" xfId="9282" hidden="1" xr:uid="{00000000-0005-0000-0000-000063240000}"/>
    <cellStyle name="Comma [0] 3869" xfId="9805" hidden="1" xr:uid="{00000000-0005-0000-0000-00006E260000}"/>
    <cellStyle name="Comma [0] 387" xfId="2846" hidden="1" xr:uid="{00000000-0005-0000-0000-00003F0B0000}"/>
    <cellStyle name="Comma [0] 3870" xfId="9807" hidden="1" xr:uid="{00000000-0005-0000-0000-000070260000}"/>
    <cellStyle name="Comma [0] 3871" xfId="9796" hidden="1" xr:uid="{00000000-0005-0000-0000-000065260000}"/>
    <cellStyle name="Comma [0] 3872" xfId="9804" hidden="1" xr:uid="{00000000-0005-0000-0000-00006D260000}"/>
    <cellStyle name="Comma [0] 3873" xfId="9291" hidden="1" xr:uid="{00000000-0005-0000-0000-00006C240000}"/>
    <cellStyle name="Comma [0] 3874" xfId="9790" hidden="1" xr:uid="{00000000-0005-0000-0000-00005F260000}"/>
    <cellStyle name="Comma [0] 3875" xfId="9823" hidden="1" xr:uid="{00000000-0005-0000-0000-000080260000}"/>
    <cellStyle name="Comma [0] 3876" xfId="9831" hidden="1" xr:uid="{00000000-0005-0000-0000-000088260000}"/>
    <cellStyle name="Comma [0] 3877" xfId="9740" hidden="1" xr:uid="{00000000-0005-0000-0000-00002D260000}"/>
    <cellStyle name="Comma [0] 3878" xfId="9819" hidden="1" xr:uid="{00000000-0005-0000-0000-00007C260000}"/>
    <cellStyle name="Comma [0] 3879" xfId="9840" hidden="1" xr:uid="{00000000-0005-0000-0000-000091260000}"/>
    <cellStyle name="Comma [0] 388" xfId="2848" hidden="1" xr:uid="{00000000-0005-0000-0000-0000410B0000}"/>
    <cellStyle name="Comma [0] 3880" xfId="9842" hidden="1" xr:uid="{00000000-0005-0000-0000-000093260000}"/>
    <cellStyle name="Comma [0] 3881" xfId="9801" hidden="1" xr:uid="{00000000-0005-0000-0000-00006A260000}"/>
    <cellStyle name="Comma [0] 3882" xfId="9746" hidden="1" xr:uid="{00000000-0005-0000-0000-000033260000}"/>
    <cellStyle name="Comma [0] 3883" xfId="9799" hidden="1" xr:uid="{00000000-0005-0000-0000-000068260000}"/>
    <cellStyle name="Comma [0] 3884" xfId="9783" hidden="1" xr:uid="{00000000-0005-0000-0000-000058260000}"/>
    <cellStyle name="Comma [0] 3885" xfId="9779" hidden="1" xr:uid="{00000000-0005-0000-0000-000054260000}"/>
    <cellStyle name="Comma [0] 3886" xfId="9850" hidden="1" xr:uid="{00000000-0005-0000-0000-00009B260000}"/>
    <cellStyle name="Comma [0] 3887" xfId="9722" hidden="1" xr:uid="{00000000-0005-0000-0000-00001B260000}"/>
    <cellStyle name="Comma [0] 3888" xfId="9030" hidden="1" xr:uid="{00000000-0005-0000-0000-000067230000}"/>
    <cellStyle name="Comma [0] 3889" xfId="9858" hidden="1" xr:uid="{00000000-0005-0000-0000-0000A3260000}"/>
    <cellStyle name="Comma [0] 389" xfId="1296" hidden="1" xr:uid="{00000000-0005-0000-0000-000031050000}"/>
    <cellStyle name="Comma [0] 3890" xfId="9860" hidden="1" xr:uid="{00000000-0005-0000-0000-0000A5260000}"/>
    <cellStyle name="Comma [0] 3891" xfId="9809" hidden="1" xr:uid="{00000000-0005-0000-0000-000072260000}"/>
    <cellStyle name="Comma [0] 3892" xfId="9785" hidden="1" xr:uid="{00000000-0005-0000-0000-00005A260000}"/>
    <cellStyle name="Comma [0] 3893" xfId="9820" hidden="1" xr:uid="{00000000-0005-0000-0000-00007D260000}"/>
    <cellStyle name="Comma [0] 3894" xfId="9752" hidden="1" xr:uid="{00000000-0005-0000-0000-000039260000}"/>
    <cellStyle name="Comma [0] 3895" xfId="9822" hidden="1" xr:uid="{00000000-0005-0000-0000-00007F260000}"/>
    <cellStyle name="Comma [0] 3896" xfId="9867" hidden="1" xr:uid="{00000000-0005-0000-0000-0000AC260000}"/>
    <cellStyle name="Comma [0] 3897" xfId="9810" hidden="1" xr:uid="{00000000-0005-0000-0000-000073260000}"/>
    <cellStyle name="Comma [0] 3898" xfId="9767" hidden="1" xr:uid="{00000000-0005-0000-0000-000048260000}"/>
    <cellStyle name="Comma [0] 3899" xfId="9873" hidden="1" xr:uid="{00000000-0005-0000-0000-0000B2260000}"/>
    <cellStyle name="Comma [0] 39" xfId="92" hidden="1" xr:uid="{00000000-0005-0000-0000-00007C000000}"/>
    <cellStyle name="Comma [0] 390" xfId="1311" hidden="1" xr:uid="{00000000-0005-0000-0000-000040050000}"/>
    <cellStyle name="Comma [0] 3900" xfId="9875" hidden="1" xr:uid="{00000000-0005-0000-0000-0000B4260000}"/>
    <cellStyle name="Comma [0] 3901" xfId="9828" hidden="1" xr:uid="{00000000-0005-0000-0000-000085260000}"/>
    <cellStyle name="Comma [0] 3902" xfId="9834" hidden="1" xr:uid="{00000000-0005-0000-0000-00008B260000}"/>
    <cellStyle name="Comma [0] 3903" xfId="9721" hidden="1" xr:uid="{00000000-0005-0000-0000-00001A260000}"/>
    <cellStyle name="Comma [0] 3904" xfId="9784" hidden="1" xr:uid="{00000000-0005-0000-0000-000059260000}"/>
    <cellStyle name="Comma [0] 3905" xfId="9792" hidden="1" xr:uid="{00000000-0005-0000-0000-000061260000}"/>
    <cellStyle name="Comma [0] 3906" xfId="9881" hidden="1" xr:uid="{00000000-0005-0000-0000-0000BA260000}"/>
    <cellStyle name="Comma [0] 3907" xfId="9795" hidden="1" xr:uid="{00000000-0005-0000-0000-000064260000}"/>
    <cellStyle name="Comma [0] 3908" xfId="9755" hidden="1" xr:uid="{00000000-0005-0000-0000-00003C260000}"/>
    <cellStyle name="Comma [0] 3909" xfId="9886" hidden="1" xr:uid="{00000000-0005-0000-0000-0000BF260000}"/>
    <cellStyle name="Comma [0] 391" xfId="1315" hidden="1" xr:uid="{00000000-0005-0000-0000-000044050000}"/>
    <cellStyle name="Comma [0] 3910" xfId="9888" hidden="1" xr:uid="{00000000-0005-0000-0000-0000C1260000}"/>
    <cellStyle name="Comma [0] 3911" xfId="9847" hidden="1" xr:uid="{00000000-0005-0000-0000-000098260000}"/>
    <cellStyle name="Comma [0] 3912" xfId="9853" hidden="1" xr:uid="{00000000-0005-0000-0000-00009E260000}"/>
    <cellStyle name="Comma [0] 3913" xfId="9754" hidden="1" xr:uid="{00000000-0005-0000-0000-00003B260000}"/>
    <cellStyle name="Comma [0] 3914" xfId="9835" hidden="1" xr:uid="{00000000-0005-0000-0000-00008C260000}"/>
    <cellStyle name="Comma [0] 3915" xfId="9814" hidden="1" xr:uid="{00000000-0005-0000-0000-000077260000}"/>
    <cellStyle name="Comma [0] 3916" xfId="9892" hidden="1" xr:uid="{00000000-0005-0000-0000-0000C5260000}"/>
    <cellStyle name="Comma [0] 3917" xfId="9833" hidden="1" xr:uid="{00000000-0005-0000-0000-00008A260000}"/>
    <cellStyle name="Comma [0] 3918" xfId="9771" hidden="1" xr:uid="{00000000-0005-0000-0000-00004C260000}"/>
    <cellStyle name="Comma [0] 3919" xfId="9899" hidden="1" xr:uid="{00000000-0005-0000-0000-0000CC260000}"/>
    <cellStyle name="Comma [0] 392" xfId="2853" hidden="1" xr:uid="{00000000-0005-0000-0000-0000460B0000}"/>
    <cellStyle name="Comma [0] 3920" xfId="9901" hidden="1" xr:uid="{00000000-0005-0000-0000-0000CE260000}"/>
    <cellStyle name="Comma [0] 3921" xfId="9865" hidden="1" xr:uid="{00000000-0005-0000-0000-0000AA260000}"/>
    <cellStyle name="Comma [0] 3922" xfId="9870" hidden="1" xr:uid="{00000000-0005-0000-0000-0000AF260000}"/>
    <cellStyle name="Comma [0] 3923" xfId="9300" hidden="1" xr:uid="{00000000-0005-0000-0000-000075240000}"/>
    <cellStyle name="Comma [0] 3924" xfId="9854" hidden="1" xr:uid="{00000000-0005-0000-0000-00009F260000}"/>
    <cellStyle name="Comma [0] 3925" xfId="9759" hidden="1" xr:uid="{00000000-0005-0000-0000-000040260000}"/>
    <cellStyle name="Comma [0] 3926" xfId="9905" hidden="1" xr:uid="{00000000-0005-0000-0000-0000D2260000}"/>
    <cellStyle name="Comma [0] 3927" xfId="9852" hidden="1" xr:uid="{00000000-0005-0000-0000-00009D260000}"/>
    <cellStyle name="Comma [0] 3928" xfId="9791" hidden="1" xr:uid="{00000000-0005-0000-0000-000060260000}"/>
    <cellStyle name="Comma [0] 3929" xfId="9909" hidden="1" xr:uid="{00000000-0005-0000-0000-0000D6260000}"/>
    <cellStyle name="Comma [0] 393" xfId="2855" hidden="1" xr:uid="{00000000-0005-0000-0000-0000480B0000}"/>
    <cellStyle name="Comma [0] 3930" xfId="9911" hidden="1" xr:uid="{00000000-0005-0000-0000-0000D8260000}"/>
    <cellStyle name="Comma [0] 3931" xfId="9879" hidden="1" xr:uid="{00000000-0005-0000-0000-0000B8260000}"/>
    <cellStyle name="Comma [0] 3932" xfId="9883" hidden="1" xr:uid="{00000000-0005-0000-0000-0000BC260000}"/>
    <cellStyle name="Comma [0] 3933" xfId="9773" hidden="1" xr:uid="{00000000-0005-0000-0000-00004E260000}"/>
    <cellStyle name="Comma [0] 3934" xfId="9871" hidden="1" xr:uid="{00000000-0005-0000-0000-0000B0260000}"/>
    <cellStyle name="Comma [0] 3935" xfId="9763" hidden="1" xr:uid="{00000000-0005-0000-0000-000044260000}"/>
    <cellStyle name="Comma [0] 3936" xfId="9915" hidden="1" xr:uid="{00000000-0005-0000-0000-0000DC260000}"/>
    <cellStyle name="Comma [0] 3937" xfId="9869" hidden="1" xr:uid="{00000000-0005-0000-0000-0000AE260000}"/>
    <cellStyle name="Comma [0] 3938" xfId="9838" hidden="1" xr:uid="{00000000-0005-0000-0000-00008F260000}"/>
    <cellStyle name="Comma [0] 3939" xfId="9919" hidden="1" xr:uid="{00000000-0005-0000-0000-0000E0260000}"/>
    <cellStyle name="Comma [0] 394" xfId="1310" hidden="1" xr:uid="{00000000-0005-0000-0000-00003F050000}"/>
    <cellStyle name="Comma [0] 3940" xfId="9921" hidden="1" xr:uid="{00000000-0005-0000-0000-0000E2260000}"/>
    <cellStyle name="Comma [0] 3941" xfId="9907" hidden="1" xr:uid="{00000000-0005-0000-0000-0000D4260000}"/>
    <cellStyle name="Comma [0] 3942" xfId="9894" hidden="1" xr:uid="{00000000-0005-0000-0000-0000C7260000}"/>
    <cellStyle name="Comma [0] 3943" xfId="9918" hidden="1" xr:uid="{00000000-0005-0000-0000-0000DF260000}"/>
    <cellStyle name="Comma [0] 3944" xfId="9884" hidden="1" xr:uid="{00000000-0005-0000-0000-0000BD260000}"/>
    <cellStyle name="Comma [0] 3945" xfId="9856" hidden="1" xr:uid="{00000000-0005-0000-0000-0000A1260000}"/>
    <cellStyle name="Comma [0] 3946" xfId="9923" hidden="1" xr:uid="{00000000-0005-0000-0000-0000E4260000}"/>
    <cellStyle name="Comma [0] 3947" xfId="9880" hidden="1" xr:uid="{00000000-0005-0000-0000-0000B9260000}"/>
    <cellStyle name="Comma [0] 3948" xfId="9914" hidden="1" xr:uid="{00000000-0005-0000-0000-0000DB260000}"/>
    <cellStyle name="Comma [0] 3949" xfId="9927" hidden="1" xr:uid="{00000000-0005-0000-0000-0000E8260000}"/>
    <cellStyle name="Comma [0] 395" xfId="2851" hidden="1" xr:uid="{00000000-0005-0000-0000-0000440B0000}"/>
    <cellStyle name="Comma [0] 3950" xfId="9929" hidden="1" xr:uid="{00000000-0005-0000-0000-0000EA260000}"/>
    <cellStyle name="Comma [0] 3951" xfId="9797" hidden="1" xr:uid="{00000000-0005-0000-0000-000066260000}"/>
    <cellStyle name="Comma [0] 3952" xfId="9917" hidden="1" xr:uid="{00000000-0005-0000-0000-0000DE260000}"/>
    <cellStyle name="Comma [0] 3953" xfId="9857" hidden="1" xr:uid="{00000000-0005-0000-0000-0000A2260000}"/>
    <cellStyle name="Comma [0] 3954" xfId="9891" hidden="1" xr:uid="{00000000-0005-0000-0000-0000C4260000}"/>
    <cellStyle name="Comma [0] 3955" xfId="9904" hidden="1" xr:uid="{00000000-0005-0000-0000-0000D1260000}"/>
    <cellStyle name="Comma [0] 3956" xfId="9932" hidden="1" xr:uid="{00000000-0005-0000-0000-0000ED260000}"/>
    <cellStyle name="Comma [0] 3957" xfId="9895" hidden="1" xr:uid="{00000000-0005-0000-0000-0000C8260000}"/>
    <cellStyle name="Comma [0] 3958" xfId="9855" hidden="1" xr:uid="{00000000-0005-0000-0000-0000A0260000}"/>
    <cellStyle name="Comma [0] 3959" xfId="9934" hidden="1" xr:uid="{00000000-0005-0000-0000-0000EF260000}"/>
    <cellStyle name="Comma [0] 396" xfId="2857" hidden="1" xr:uid="{00000000-0005-0000-0000-00004A0B0000}"/>
    <cellStyle name="Comma [0] 3960" xfId="9936" hidden="1" xr:uid="{00000000-0005-0000-0000-0000F1260000}"/>
    <cellStyle name="Comma [0] 3961" xfId="9938" hidden="1" xr:uid="{00000000-0005-0000-0000-0000F3260000}"/>
    <cellStyle name="Comma [0] 3962" xfId="9941" hidden="1" xr:uid="{00000000-0005-0000-0000-0000F6260000}"/>
    <cellStyle name="Comma [0] 3963" xfId="9942" hidden="1" xr:uid="{00000000-0005-0000-0000-0000F7260000}"/>
    <cellStyle name="Comma [0] 3964" xfId="9960" hidden="1" xr:uid="{00000000-0005-0000-0000-000009270000}"/>
    <cellStyle name="Comma [0] 3965" xfId="9967" hidden="1" xr:uid="{00000000-0005-0000-0000-000010270000}"/>
    <cellStyle name="Comma [0] 3966" xfId="9973" hidden="1" xr:uid="{00000000-0005-0000-0000-000016270000}"/>
    <cellStyle name="Comma [0] 3967" xfId="9975" hidden="1" xr:uid="{00000000-0005-0000-0000-000018270000}"/>
    <cellStyle name="Comma [0] 3968" xfId="9966" hidden="1" xr:uid="{00000000-0005-0000-0000-00000F270000}"/>
    <cellStyle name="Comma [0] 3969" xfId="9971" hidden="1" xr:uid="{00000000-0005-0000-0000-000014270000}"/>
    <cellStyle name="Comma [0] 397" xfId="2859" hidden="1" xr:uid="{00000000-0005-0000-0000-00004C0B0000}"/>
    <cellStyle name="Comma [0] 3970" xfId="9977" hidden="1" xr:uid="{00000000-0005-0000-0000-00001A270000}"/>
    <cellStyle name="Comma [0] 3971" xfId="9979" hidden="1" xr:uid="{00000000-0005-0000-0000-00001C270000}"/>
    <cellStyle name="Comma [0] 3972" xfId="9957" hidden="1" xr:uid="{00000000-0005-0000-0000-000006270000}"/>
    <cellStyle name="Comma [0] 3973" xfId="9946" hidden="1" xr:uid="{00000000-0005-0000-0000-0000FB260000}"/>
    <cellStyle name="Comma [0] 3974" xfId="9990" hidden="1" xr:uid="{00000000-0005-0000-0000-000027270000}"/>
    <cellStyle name="Comma [0] 3975" xfId="9999" hidden="1" xr:uid="{00000000-0005-0000-0000-000030270000}"/>
    <cellStyle name="Comma [0] 3976" xfId="10010" hidden="1" xr:uid="{00000000-0005-0000-0000-00003B270000}"/>
    <cellStyle name="Comma [0] 3977" xfId="10016" hidden="1" xr:uid="{00000000-0005-0000-0000-000041270000}"/>
    <cellStyle name="Comma [0] 3978" xfId="9998" hidden="1" xr:uid="{00000000-0005-0000-0000-00002F270000}"/>
    <cellStyle name="Comma [0] 3979" xfId="10008" hidden="1" xr:uid="{00000000-0005-0000-0000-000039270000}"/>
    <cellStyle name="Comma [0] 398" xfId="1304" hidden="1" xr:uid="{00000000-0005-0000-0000-000039050000}"/>
    <cellStyle name="Comma [0] 3980" xfId="10028" hidden="1" xr:uid="{00000000-0005-0000-0000-00004D270000}"/>
    <cellStyle name="Comma [0] 3981" xfId="10030" hidden="1" xr:uid="{00000000-0005-0000-0000-00004F270000}"/>
    <cellStyle name="Comma [0] 3982" xfId="9981" hidden="1" xr:uid="{00000000-0005-0000-0000-00001E270000}"/>
    <cellStyle name="Comma [0] 3983" xfId="9949" hidden="1" xr:uid="{00000000-0005-0000-0000-0000FE260000}"/>
    <cellStyle name="Comma [0] 3984" xfId="9984" hidden="1" xr:uid="{00000000-0005-0000-0000-000021270000}"/>
    <cellStyle name="Comma [0] 3985" xfId="9954" hidden="1" xr:uid="{00000000-0005-0000-0000-000003270000}"/>
    <cellStyle name="Comma [0] 3986" xfId="9956" hidden="1" xr:uid="{00000000-0005-0000-0000-000005270000}"/>
    <cellStyle name="Comma [0] 3987" xfId="10035" hidden="1" xr:uid="{00000000-0005-0000-0000-000054270000}"/>
    <cellStyle name="Comma [0] 3988" xfId="9945" hidden="1" xr:uid="{00000000-0005-0000-0000-0000FA260000}"/>
    <cellStyle name="Comma [0] 3989" xfId="9953" hidden="1" xr:uid="{00000000-0005-0000-0000-000002270000}"/>
    <cellStyle name="Comma [0] 399" xfId="2025" hidden="1" xr:uid="{00000000-0005-0000-0000-00000A080000}"/>
    <cellStyle name="Comma [0] 3990" xfId="10047" hidden="1" xr:uid="{00000000-0005-0000-0000-000060270000}"/>
    <cellStyle name="Comma [0] 3991" xfId="10049" hidden="1" xr:uid="{00000000-0005-0000-0000-000062270000}"/>
    <cellStyle name="Comma [0] 3992" xfId="10038" hidden="1" xr:uid="{00000000-0005-0000-0000-000057270000}"/>
    <cellStyle name="Comma [0] 3993" xfId="10046" hidden="1" xr:uid="{00000000-0005-0000-0000-00005F270000}"/>
    <cellStyle name="Comma [0] 3994" xfId="9951" hidden="1" xr:uid="{00000000-0005-0000-0000-000000270000}"/>
    <cellStyle name="Comma [0] 3995" xfId="10032" hidden="1" xr:uid="{00000000-0005-0000-0000-000051270000}"/>
    <cellStyle name="Comma [0] 3996" xfId="10065" hidden="1" xr:uid="{00000000-0005-0000-0000-000072270000}"/>
    <cellStyle name="Comma [0] 3997" xfId="10073" hidden="1" xr:uid="{00000000-0005-0000-0000-00007A270000}"/>
    <cellStyle name="Comma [0] 3998" xfId="9982" hidden="1" xr:uid="{00000000-0005-0000-0000-00001F270000}"/>
    <cellStyle name="Comma [0] 3999" xfId="10061" hidden="1" xr:uid="{00000000-0005-0000-0000-00006E270000}"/>
    <cellStyle name="Comma [0] 4" xfId="70" hidden="1" xr:uid="{00000000-0005-0000-0000-000066000000}"/>
    <cellStyle name="Comma [0] 40" xfId="94" hidden="1" xr:uid="{00000000-0005-0000-0000-00007E000000}"/>
    <cellStyle name="Comma [0] 400" xfId="2870" hidden="1" xr:uid="{00000000-0005-0000-0000-0000570B0000}"/>
    <cellStyle name="Comma [0] 4000" xfId="10082" hidden="1" xr:uid="{00000000-0005-0000-0000-000083270000}"/>
    <cellStyle name="Comma [0] 4001" xfId="10084" hidden="1" xr:uid="{00000000-0005-0000-0000-000085270000}"/>
    <cellStyle name="Comma [0] 4002" xfId="10043" hidden="1" xr:uid="{00000000-0005-0000-0000-00005C270000}"/>
    <cellStyle name="Comma [0] 4003" xfId="9988" hidden="1" xr:uid="{00000000-0005-0000-0000-000025270000}"/>
    <cellStyle name="Comma [0] 4004" xfId="10041" hidden="1" xr:uid="{00000000-0005-0000-0000-00005A270000}"/>
    <cellStyle name="Comma [0] 4005" xfId="10025" hidden="1" xr:uid="{00000000-0005-0000-0000-00004A270000}"/>
    <cellStyle name="Comma [0] 4006" xfId="10021" hidden="1" xr:uid="{00000000-0005-0000-0000-000046270000}"/>
    <cellStyle name="Comma [0] 4007" xfId="10092" hidden="1" xr:uid="{00000000-0005-0000-0000-00008D270000}"/>
    <cellStyle name="Comma [0] 4008" xfId="9964" hidden="1" xr:uid="{00000000-0005-0000-0000-00000D270000}"/>
    <cellStyle name="Comma [0] 4009" xfId="9958" hidden="1" xr:uid="{00000000-0005-0000-0000-000007270000}"/>
    <cellStyle name="Comma [0] 401" xfId="2879" hidden="1" xr:uid="{00000000-0005-0000-0000-0000600B0000}"/>
    <cellStyle name="Comma [0] 4010" xfId="10100" hidden="1" xr:uid="{00000000-0005-0000-0000-000095270000}"/>
    <cellStyle name="Comma [0] 4011" xfId="10102" hidden="1" xr:uid="{00000000-0005-0000-0000-000097270000}"/>
    <cellStyle name="Comma [0] 4012" xfId="10051" hidden="1" xr:uid="{00000000-0005-0000-0000-000064270000}"/>
    <cellStyle name="Comma [0] 4013" xfId="10027" hidden="1" xr:uid="{00000000-0005-0000-0000-00004C270000}"/>
    <cellStyle name="Comma [0] 4014" xfId="10062" hidden="1" xr:uid="{00000000-0005-0000-0000-00006F270000}"/>
    <cellStyle name="Comma [0] 4015" xfId="9994" hidden="1" xr:uid="{00000000-0005-0000-0000-00002B270000}"/>
    <cellStyle name="Comma [0] 4016" xfId="10064" hidden="1" xr:uid="{00000000-0005-0000-0000-000071270000}"/>
    <cellStyle name="Comma [0] 4017" xfId="10109" hidden="1" xr:uid="{00000000-0005-0000-0000-00009E270000}"/>
    <cellStyle name="Comma [0] 4018" xfId="10052" hidden="1" xr:uid="{00000000-0005-0000-0000-000065270000}"/>
    <cellStyle name="Comma [0] 4019" xfId="10009" hidden="1" xr:uid="{00000000-0005-0000-0000-00003A270000}"/>
    <cellStyle name="Comma [0] 402" xfId="2890" hidden="1" xr:uid="{00000000-0005-0000-0000-00006B0B0000}"/>
    <cellStyle name="Comma [0] 4020" xfId="10115" hidden="1" xr:uid="{00000000-0005-0000-0000-0000A4270000}"/>
    <cellStyle name="Comma [0] 4021" xfId="10117" hidden="1" xr:uid="{00000000-0005-0000-0000-0000A6270000}"/>
    <cellStyle name="Comma [0] 4022" xfId="10070" hidden="1" xr:uid="{00000000-0005-0000-0000-000077270000}"/>
    <cellStyle name="Comma [0] 4023" xfId="10076" hidden="1" xr:uid="{00000000-0005-0000-0000-00007D270000}"/>
    <cellStyle name="Comma [0] 4024" xfId="9963" hidden="1" xr:uid="{00000000-0005-0000-0000-00000C270000}"/>
    <cellStyle name="Comma [0] 4025" xfId="10026" hidden="1" xr:uid="{00000000-0005-0000-0000-00004B270000}"/>
    <cellStyle name="Comma [0] 4026" xfId="10034" hidden="1" xr:uid="{00000000-0005-0000-0000-000053270000}"/>
    <cellStyle name="Comma [0] 4027" xfId="10123" hidden="1" xr:uid="{00000000-0005-0000-0000-0000AC270000}"/>
    <cellStyle name="Comma [0] 4028" xfId="10037" hidden="1" xr:uid="{00000000-0005-0000-0000-000056270000}"/>
    <cellStyle name="Comma [0] 4029" xfId="9997" hidden="1" xr:uid="{00000000-0005-0000-0000-00002E270000}"/>
    <cellStyle name="Comma [0] 403" xfId="2896" hidden="1" xr:uid="{00000000-0005-0000-0000-0000710B0000}"/>
    <cellStyle name="Comma [0] 4030" xfId="10128" hidden="1" xr:uid="{00000000-0005-0000-0000-0000B1270000}"/>
    <cellStyle name="Comma [0] 4031" xfId="10130" hidden="1" xr:uid="{00000000-0005-0000-0000-0000B3270000}"/>
    <cellStyle name="Comma [0] 4032" xfId="10089" hidden="1" xr:uid="{00000000-0005-0000-0000-00008A270000}"/>
    <cellStyle name="Comma [0] 4033" xfId="10095" hidden="1" xr:uid="{00000000-0005-0000-0000-000090270000}"/>
    <cellStyle name="Comma [0] 4034" xfId="9996" hidden="1" xr:uid="{00000000-0005-0000-0000-00002D270000}"/>
    <cellStyle name="Comma [0] 4035" xfId="10077" hidden="1" xr:uid="{00000000-0005-0000-0000-00007E270000}"/>
    <cellStyle name="Comma [0] 4036" xfId="10056" hidden="1" xr:uid="{00000000-0005-0000-0000-000069270000}"/>
    <cellStyle name="Comma [0] 4037" xfId="10134" hidden="1" xr:uid="{00000000-0005-0000-0000-0000B7270000}"/>
    <cellStyle name="Comma [0] 4038" xfId="10075" hidden="1" xr:uid="{00000000-0005-0000-0000-00007C270000}"/>
    <cellStyle name="Comma [0] 4039" xfId="10013" hidden="1" xr:uid="{00000000-0005-0000-0000-00003E270000}"/>
    <cellStyle name="Comma [0] 404" xfId="2878" hidden="1" xr:uid="{00000000-0005-0000-0000-00005F0B0000}"/>
    <cellStyle name="Comma [0] 4040" xfId="10141" hidden="1" xr:uid="{00000000-0005-0000-0000-0000BE270000}"/>
    <cellStyle name="Comma [0] 4041" xfId="10143" hidden="1" xr:uid="{00000000-0005-0000-0000-0000C0270000}"/>
    <cellStyle name="Comma [0] 4042" xfId="10107" hidden="1" xr:uid="{00000000-0005-0000-0000-00009C270000}"/>
    <cellStyle name="Comma [0] 4043" xfId="10112" hidden="1" xr:uid="{00000000-0005-0000-0000-0000A1270000}"/>
    <cellStyle name="Comma [0] 4044" xfId="9948" hidden="1" xr:uid="{00000000-0005-0000-0000-0000FD260000}"/>
    <cellStyle name="Comma [0] 4045" xfId="10096" hidden="1" xr:uid="{00000000-0005-0000-0000-000091270000}"/>
    <cellStyle name="Comma [0] 4046" xfId="10001" hidden="1" xr:uid="{00000000-0005-0000-0000-000032270000}"/>
    <cellStyle name="Comma [0] 4047" xfId="10147" hidden="1" xr:uid="{00000000-0005-0000-0000-0000C4270000}"/>
    <cellStyle name="Comma [0] 4048" xfId="10094" hidden="1" xr:uid="{00000000-0005-0000-0000-00008F270000}"/>
    <cellStyle name="Comma [0] 4049" xfId="10033" hidden="1" xr:uid="{00000000-0005-0000-0000-000052270000}"/>
    <cellStyle name="Comma [0] 405" xfId="2888" hidden="1" xr:uid="{00000000-0005-0000-0000-0000690B0000}"/>
    <cellStyle name="Comma [0] 4050" xfId="10151" hidden="1" xr:uid="{00000000-0005-0000-0000-0000C8270000}"/>
    <cellStyle name="Comma [0] 4051" xfId="10153" hidden="1" xr:uid="{00000000-0005-0000-0000-0000CA270000}"/>
    <cellStyle name="Comma [0] 4052" xfId="10121" hidden="1" xr:uid="{00000000-0005-0000-0000-0000AA270000}"/>
    <cellStyle name="Comma [0] 4053" xfId="10125" hidden="1" xr:uid="{00000000-0005-0000-0000-0000AE270000}"/>
    <cellStyle name="Comma [0] 4054" xfId="10015" hidden="1" xr:uid="{00000000-0005-0000-0000-000040270000}"/>
    <cellStyle name="Comma [0] 4055" xfId="10113" hidden="1" xr:uid="{00000000-0005-0000-0000-0000A2270000}"/>
    <cellStyle name="Comma [0] 4056" xfId="10005" hidden="1" xr:uid="{00000000-0005-0000-0000-000036270000}"/>
    <cellStyle name="Comma [0] 4057" xfId="10157" hidden="1" xr:uid="{00000000-0005-0000-0000-0000CE270000}"/>
    <cellStyle name="Comma [0] 4058" xfId="10111" hidden="1" xr:uid="{00000000-0005-0000-0000-0000A0270000}"/>
    <cellStyle name="Comma [0] 4059" xfId="10080" hidden="1" xr:uid="{00000000-0005-0000-0000-000081270000}"/>
    <cellStyle name="Comma [0] 406" xfId="2908" hidden="1" xr:uid="{00000000-0005-0000-0000-00007D0B0000}"/>
    <cellStyle name="Comma [0] 4060" xfId="10161" hidden="1" xr:uid="{00000000-0005-0000-0000-0000D2270000}"/>
    <cellStyle name="Comma [0] 4061" xfId="10163" hidden="1" xr:uid="{00000000-0005-0000-0000-0000D4270000}"/>
    <cellStyle name="Comma [0] 4062" xfId="10149" hidden="1" xr:uid="{00000000-0005-0000-0000-0000C6270000}"/>
    <cellStyle name="Comma [0] 4063" xfId="10136" hidden="1" xr:uid="{00000000-0005-0000-0000-0000B9270000}"/>
    <cellStyle name="Comma [0] 4064" xfId="10160" hidden="1" xr:uid="{00000000-0005-0000-0000-0000D1270000}"/>
    <cellStyle name="Comma [0] 4065" xfId="10126" hidden="1" xr:uid="{00000000-0005-0000-0000-0000AF270000}"/>
    <cellStyle name="Comma [0] 4066" xfId="10098" hidden="1" xr:uid="{00000000-0005-0000-0000-000093270000}"/>
    <cellStyle name="Comma [0] 4067" xfId="10165" hidden="1" xr:uid="{00000000-0005-0000-0000-0000D6270000}"/>
    <cellStyle name="Comma [0] 4068" xfId="10122" hidden="1" xr:uid="{00000000-0005-0000-0000-0000AB270000}"/>
    <cellStyle name="Comma [0] 4069" xfId="10156" hidden="1" xr:uid="{00000000-0005-0000-0000-0000CD270000}"/>
    <cellStyle name="Comma [0] 407" xfId="2910" hidden="1" xr:uid="{00000000-0005-0000-0000-00007F0B0000}"/>
    <cellStyle name="Comma [0] 4070" xfId="10169" hidden="1" xr:uid="{00000000-0005-0000-0000-0000DA270000}"/>
    <cellStyle name="Comma [0] 4071" xfId="10171" hidden="1" xr:uid="{00000000-0005-0000-0000-0000DC270000}"/>
    <cellStyle name="Comma [0] 4072" xfId="10039" hidden="1" xr:uid="{00000000-0005-0000-0000-000058270000}"/>
    <cellStyle name="Comma [0] 4073" xfId="10159" hidden="1" xr:uid="{00000000-0005-0000-0000-0000D0270000}"/>
    <cellStyle name="Comma [0] 4074" xfId="10099" hidden="1" xr:uid="{00000000-0005-0000-0000-000094270000}"/>
    <cellStyle name="Comma [0] 4075" xfId="10133" hidden="1" xr:uid="{00000000-0005-0000-0000-0000B6270000}"/>
    <cellStyle name="Comma [0] 4076" xfId="10146" hidden="1" xr:uid="{00000000-0005-0000-0000-0000C3270000}"/>
    <cellStyle name="Comma [0] 4077" xfId="10174" hidden="1" xr:uid="{00000000-0005-0000-0000-0000DF270000}"/>
    <cellStyle name="Comma [0] 4078" xfId="10137" hidden="1" xr:uid="{00000000-0005-0000-0000-0000BA270000}"/>
    <cellStyle name="Comma [0] 4079" xfId="10097" hidden="1" xr:uid="{00000000-0005-0000-0000-000092270000}"/>
    <cellStyle name="Comma [0] 408" xfId="2861" hidden="1" xr:uid="{00000000-0005-0000-0000-00004E0B0000}"/>
    <cellStyle name="Comma [0] 4080" xfId="10176" hidden="1" xr:uid="{00000000-0005-0000-0000-0000E1270000}"/>
    <cellStyle name="Comma [0] 4081" xfId="10178" hidden="1" xr:uid="{00000000-0005-0000-0000-0000E3270000}"/>
    <cellStyle name="Comma [0] 4082" xfId="10235" hidden="1" xr:uid="{00000000-0005-0000-0000-00001C280000}"/>
    <cellStyle name="Comma [0] 4083" xfId="10254" hidden="1" xr:uid="{00000000-0005-0000-0000-00002F280000}"/>
    <cellStyle name="Comma [0] 4084" xfId="10261" hidden="1" xr:uid="{00000000-0005-0000-0000-000036280000}"/>
    <cellStyle name="Comma [0] 4085" xfId="10268" hidden="1" xr:uid="{00000000-0005-0000-0000-00003D280000}"/>
    <cellStyle name="Comma [0] 4086" xfId="10273" hidden="1" xr:uid="{00000000-0005-0000-0000-000042280000}"/>
    <cellStyle name="Comma [0] 4087" xfId="10260" hidden="1" xr:uid="{00000000-0005-0000-0000-000035280000}"/>
    <cellStyle name="Comma [0] 4088" xfId="10265" hidden="1" xr:uid="{00000000-0005-0000-0000-00003A280000}"/>
    <cellStyle name="Comma [0] 4089" xfId="10277" hidden="1" xr:uid="{00000000-0005-0000-0000-000046280000}"/>
    <cellStyle name="Comma [0] 409" xfId="1330" hidden="1" xr:uid="{00000000-0005-0000-0000-000053050000}"/>
    <cellStyle name="Comma [0] 4090" xfId="10279" hidden="1" xr:uid="{00000000-0005-0000-0000-000048280000}"/>
    <cellStyle name="Comma [0] 4091" xfId="10250" hidden="1" xr:uid="{00000000-0005-0000-0000-00002B280000}"/>
    <cellStyle name="Comma [0] 4092" xfId="10239" hidden="1" xr:uid="{00000000-0005-0000-0000-000020280000}"/>
    <cellStyle name="Comma [0] 4093" xfId="10290" hidden="1" xr:uid="{00000000-0005-0000-0000-000053280000}"/>
    <cellStyle name="Comma [0] 4094" xfId="10299" hidden="1" xr:uid="{00000000-0005-0000-0000-00005C280000}"/>
    <cellStyle name="Comma [0] 4095" xfId="10310" hidden="1" xr:uid="{00000000-0005-0000-0000-000067280000}"/>
    <cellStyle name="Comma [0] 4096" xfId="10316" hidden="1" xr:uid="{00000000-0005-0000-0000-00006D280000}"/>
    <cellStyle name="Comma [0] 4097" xfId="10298" hidden="1" xr:uid="{00000000-0005-0000-0000-00005B280000}"/>
    <cellStyle name="Comma [0] 4098" xfId="10308" hidden="1" xr:uid="{00000000-0005-0000-0000-000065280000}"/>
    <cellStyle name="Comma [0] 4099" xfId="10328" hidden="1" xr:uid="{00000000-0005-0000-0000-000079280000}"/>
    <cellStyle name="Comma [0] 41" xfId="96" hidden="1" xr:uid="{00000000-0005-0000-0000-000080000000}"/>
    <cellStyle name="Comma [0] 410" xfId="2864" hidden="1" xr:uid="{00000000-0005-0000-0000-0000510B0000}"/>
    <cellStyle name="Comma [0] 4100" xfId="10330" hidden="1" xr:uid="{00000000-0005-0000-0000-00007B280000}"/>
    <cellStyle name="Comma [0] 4101" xfId="10281" hidden="1" xr:uid="{00000000-0005-0000-0000-00004A280000}"/>
    <cellStyle name="Comma [0] 4102" xfId="10242" hidden="1" xr:uid="{00000000-0005-0000-0000-000023280000}"/>
    <cellStyle name="Comma [0] 4103" xfId="10284" hidden="1" xr:uid="{00000000-0005-0000-0000-00004D280000}"/>
    <cellStyle name="Comma [0] 4104" xfId="10247" hidden="1" xr:uid="{00000000-0005-0000-0000-000028280000}"/>
    <cellStyle name="Comma [0] 4105" xfId="10249" hidden="1" xr:uid="{00000000-0005-0000-0000-00002A280000}"/>
    <cellStyle name="Comma [0] 4106" xfId="10335" hidden="1" xr:uid="{00000000-0005-0000-0000-000080280000}"/>
    <cellStyle name="Comma [0] 4107" xfId="10238" hidden="1" xr:uid="{00000000-0005-0000-0000-00001F280000}"/>
    <cellStyle name="Comma [0] 4108" xfId="10246" hidden="1" xr:uid="{00000000-0005-0000-0000-000027280000}"/>
    <cellStyle name="Comma [0] 4109" xfId="10347" hidden="1" xr:uid="{00000000-0005-0000-0000-00008C280000}"/>
    <cellStyle name="Comma [0] 411" xfId="1301" hidden="1" xr:uid="{00000000-0005-0000-0000-000036050000}"/>
    <cellStyle name="Comma [0] 4110" xfId="10349" hidden="1" xr:uid="{00000000-0005-0000-0000-00008E280000}"/>
    <cellStyle name="Comma [0] 4111" xfId="10338" hidden="1" xr:uid="{00000000-0005-0000-0000-000083280000}"/>
    <cellStyle name="Comma [0] 4112" xfId="10346" hidden="1" xr:uid="{00000000-0005-0000-0000-00008B280000}"/>
    <cellStyle name="Comma [0] 4113" xfId="10244" hidden="1" xr:uid="{00000000-0005-0000-0000-000025280000}"/>
    <cellStyle name="Comma [0] 4114" xfId="10332" hidden="1" xr:uid="{00000000-0005-0000-0000-00007D280000}"/>
    <cellStyle name="Comma [0] 4115" xfId="10365" hidden="1" xr:uid="{00000000-0005-0000-0000-00009E280000}"/>
    <cellStyle name="Comma [0] 4116" xfId="10373" hidden="1" xr:uid="{00000000-0005-0000-0000-0000A6280000}"/>
    <cellStyle name="Comma [0] 4117" xfId="10282" hidden="1" xr:uid="{00000000-0005-0000-0000-00004B280000}"/>
    <cellStyle name="Comma [0] 4118" xfId="10361" hidden="1" xr:uid="{00000000-0005-0000-0000-00009A280000}"/>
    <cellStyle name="Comma [0] 4119" xfId="10382" hidden="1" xr:uid="{00000000-0005-0000-0000-0000AF280000}"/>
    <cellStyle name="Comma [0] 412" xfId="1303" hidden="1" xr:uid="{00000000-0005-0000-0000-000038050000}"/>
    <cellStyle name="Comma [0] 4120" xfId="10384" hidden="1" xr:uid="{00000000-0005-0000-0000-0000B1280000}"/>
    <cellStyle name="Comma [0] 4121" xfId="10343" hidden="1" xr:uid="{00000000-0005-0000-0000-000088280000}"/>
    <cellStyle name="Comma [0] 4122" xfId="10288" hidden="1" xr:uid="{00000000-0005-0000-0000-000051280000}"/>
    <cellStyle name="Comma [0] 4123" xfId="10341" hidden="1" xr:uid="{00000000-0005-0000-0000-000086280000}"/>
    <cellStyle name="Comma [0] 4124" xfId="10325" hidden="1" xr:uid="{00000000-0005-0000-0000-000076280000}"/>
    <cellStyle name="Comma [0] 4125" xfId="10321" hidden="1" xr:uid="{00000000-0005-0000-0000-000072280000}"/>
    <cellStyle name="Comma [0] 4126" xfId="10392" hidden="1" xr:uid="{00000000-0005-0000-0000-0000B9280000}"/>
    <cellStyle name="Comma [0] 4127" xfId="10258" hidden="1" xr:uid="{00000000-0005-0000-0000-000033280000}"/>
    <cellStyle name="Comma [0] 4128" xfId="10251" hidden="1" xr:uid="{00000000-0005-0000-0000-00002C280000}"/>
    <cellStyle name="Comma [0] 4129" xfId="10400" hidden="1" xr:uid="{00000000-0005-0000-0000-0000C1280000}"/>
    <cellStyle name="Comma [0] 413" xfId="2915" hidden="1" xr:uid="{00000000-0005-0000-0000-0000840B0000}"/>
    <cellStyle name="Comma [0] 4130" xfId="10402" hidden="1" xr:uid="{00000000-0005-0000-0000-0000C3280000}"/>
    <cellStyle name="Comma [0] 4131" xfId="10351" hidden="1" xr:uid="{00000000-0005-0000-0000-000090280000}"/>
    <cellStyle name="Comma [0] 4132" xfId="10327" hidden="1" xr:uid="{00000000-0005-0000-0000-000078280000}"/>
    <cellStyle name="Comma [0] 4133" xfId="10362" hidden="1" xr:uid="{00000000-0005-0000-0000-00009B280000}"/>
    <cellStyle name="Comma [0] 4134" xfId="10294" hidden="1" xr:uid="{00000000-0005-0000-0000-000057280000}"/>
    <cellStyle name="Comma [0] 4135" xfId="10364" hidden="1" xr:uid="{00000000-0005-0000-0000-00009D280000}"/>
    <cellStyle name="Comma [0] 4136" xfId="10409" hidden="1" xr:uid="{00000000-0005-0000-0000-0000CA280000}"/>
    <cellStyle name="Comma [0] 4137" xfId="10352" hidden="1" xr:uid="{00000000-0005-0000-0000-000091280000}"/>
    <cellStyle name="Comma [0] 4138" xfId="10309" hidden="1" xr:uid="{00000000-0005-0000-0000-000066280000}"/>
    <cellStyle name="Comma [0] 4139" xfId="10415" hidden="1" xr:uid="{00000000-0005-0000-0000-0000D0280000}"/>
    <cellStyle name="Comma [0] 414" xfId="2026" hidden="1" xr:uid="{00000000-0005-0000-0000-00000B080000}"/>
    <cellStyle name="Comma [0] 4140" xfId="10417" hidden="1" xr:uid="{00000000-0005-0000-0000-0000D2280000}"/>
    <cellStyle name="Comma [0] 4141" xfId="10370" hidden="1" xr:uid="{00000000-0005-0000-0000-0000A3280000}"/>
    <cellStyle name="Comma [0] 4142" xfId="10376" hidden="1" xr:uid="{00000000-0005-0000-0000-0000A9280000}"/>
    <cellStyle name="Comma [0] 4143" xfId="10257" hidden="1" xr:uid="{00000000-0005-0000-0000-000032280000}"/>
    <cellStyle name="Comma [0] 4144" xfId="10326" hidden="1" xr:uid="{00000000-0005-0000-0000-000077280000}"/>
    <cellStyle name="Comma [0] 4145" xfId="10334" hidden="1" xr:uid="{00000000-0005-0000-0000-00007F280000}"/>
    <cellStyle name="Comma [0] 4146" xfId="10423" hidden="1" xr:uid="{00000000-0005-0000-0000-0000D8280000}"/>
    <cellStyle name="Comma [0] 4147" xfId="10337" hidden="1" xr:uid="{00000000-0005-0000-0000-000082280000}"/>
    <cellStyle name="Comma [0] 4148" xfId="10297" hidden="1" xr:uid="{00000000-0005-0000-0000-00005A280000}"/>
    <cellStyle name="Comma [0] 4149" xfId="10428" hidden="1" xr:uid="{00000000-0005-0000-0000-0000DD280000}"/>
    <cellStyle name="Comma [0] 415" xfId="1440" hidden="1" xr:uid="{00000000-0005-0000-0000-0000C1050000}"/>
    <cellStyle name="Comma [0] 4150" xfId="10430" hidden="1" xr:uid="{00000000-0005-0000-0000-0000DF280000}"/>
    <cellStyle name="Comma [0] 4151" xfId="10389" hidden="1" xr:uid="{00000000-0005-0000-0000-0000B6280000}"/>
    <cellStyle name="Comma [0] 4152" xfId="10395" hidden="1" xr:uid="{00000000-0005-0000-0000-0000BC280000}"/>
    <cellStyle name="Comma [0] 4153" xfId="10296" hidden="1" xr:uid="{00000000-0005-0000-0000-000059280000}"/>
    <cellStyle name="Comma [0] 4154" xfId="10377" hidden="1" xr:uid="{00000000-0005-0000-0000-0000AA280000}"/>
    <cellStyle name="Comma [0] 4155" xfId="10356" hidden="1" xr:uid="{00000000-0005-0000-0000-000095280000}"/>
    <cellStyle name="Comma [0] 4156" xfId="10434" hidden="1" xr:uid="{00000000-0005-0000-0000-0000E3280000}"/>
    <cellStyle name="Comma [0] 4157" xfId="10375" hidden="1" xr:uid="{00000000-0005-0000-0000-0000A8280000}"/>
    <cellStyle name="Comma [0] 4158" xfId="10313" hidden="1" xr:uid="{00000000-0005-0000-0000-00006A280000}"/>
    <cellStyle name="Comma [0] 4159" xfId="10441" hidden="1" xr:uid="{00000000-0005-0000-0000-0000EA280000}"/>
    <cellStyle name="Comma [0] 416" xfId="2927" hidden="1" xr:uid="{00000000-0005-0000-0000-0000900B0000}"/>
    <cellStyle name="Comma [0] 4160" xfId="10443" hidden="1" xr:uid="{00000000-0005-0000-0000-0000EC280000}"/>
    <cellStyle name="Comma [0] 4161" xfId="10407" hidden="1" xr:uid="{00000000-0005-0000-0000-0000C8280000}"/>
    <cellStyle name="Comma [0] 4162" xfId="10412" hidden="1" xr:uid="{00000000-0005-0000-0000-0000CD280000}"/>
    <cellStyle name="Comma [0] 4163" xfId="10241" hidden="1" xr:uid="{00000000-0005-0000-0000-000022280000}"/>
    <cellStyle name="Comma [0] 4164" xfId="10396" hidden="1" xr:uid="{00000000-0005-0000-0000-0000BD280000}"/>
    <cellStyle name="Comma [0] 4165" xfId="10301" hidden="1" xr:uid="{00000000-0005-0000-0000-00005E280000}"/>
    <cellStyle name="Comma [0] 4166" xfId="10447" hidden="1" xr:uid="{00000000-0005-0000-0000-0000F0280000}"/>
    <cellStyle name="Comma [0] 4167" xfId="10394" hidden="1" xr:uid="{00000000-0005-0000-0000-0000BB280000}"/>
    <cellStyle name="Comma [0] 4168" xfId="10333" hidden="1" xr:uid="{00000000-0005-0000-0000-00007E280000}"/>
    <cellStyle name="Comma [0] 4169" xfId="10451" hidden="1" xr:uid="{00000000-0005-0000-0000-0000F4280000}"/>
    <cellStyle name="Comma [0] 417" xfId="2929" hidden="1" xr:uid="{00000000-0005-0000-0000-0000920B0000}"/>
    <cellStyle name="Comma [0] 4170" xfId="10453" hidden="1" xr:uid="{00000000-0005-0000-0000-0000F6280000}"/>
    <cellStyle name="Comma [0] 4171" xfId="10421" hidden="1" xr:uid="{00000000-0005-0000-0000-0000D6280000}"/>
    <cellStyle name="Comma [0] 4172" xfId="10425" hidden="1" xr:uid="{00000000-0005-0000-0000-0000DA280000}"/>
    <cellStyle name="Comma [0] 4173" xfId="10315" hidden="1" xr:uid="{00000000-0005-0000-0000-00006C280000}"/>
    <cellStyle name="Comma [0] 4174" xfId="10413" hidden="1" xr:uid="{00000000-0005-0000-0000-0000CE280000}"/>
    <cellStyle name="Comma [0] 4175" xfId="10305" hidden="1" xr:uid="{00000000-0005-0000-0000-000062280000}"/>
    <cellStyle name="Comma [0] 4176" xfId="10457" hidden="1" xr:uid="{00000000-0005-0000-0000-0000FA280000}"/>
    <cellStyle name="Comma [0] 4177" xfId="10411" hidden="1" xr:uid="{00000000-0005-0000-0000-0000CC280000}"/>
    <cellStyle name="Comma [0] 4178" xfId="10380" hidden="1" xr:uid="{00000000-0005-0000-0000-0000AD280000}"/>
    <cellStyle name="Comma [0] 4179" xfId="10461" hidden="1" xr:uid="{00000000-0005-0000-0000-0000FE280000}"/>
    <cellStyle name="Comma [0] 418" xfId="2918" hidden="1" xr:uid="{00000000-0005-0000-0000-0000870B0000}"/>
    <cellStyle name="Comma [0] 4180" xfId="10463" hidden="1" xr:uid="{00000000-0005-0000-0000-000000290000}"/>
    <cellStyle name="Comma [0] 4181" xfId="10449" hidden="1" xr:uid="{00000000-0005-0000-0000-0000F2280000}"/>
    <cellStyle name="Comma [0] 4182" xfId="10436" hidden="1" xr:uid="{00000000-0005-0000-0000-0000E5280000}"/>
    <cellStyle name="Comma [0] 4183" xfId="10460" hidden="1" xr:uid="{00000000-0005-0000-0000-0000FD280000}"/>
    <cellStyle name="Comma [0] 4184" xfId="10426" hidden="1" xr:uid="{00000000-0005-0000-0000-0000DB280000}"/>
    <cellStyle name="Comma [0] 4185" xfId="10398" hidden="1" xr:uid="{00000000-0005-0000-0000-0000BF280000}"/>
    <cellStyle name="Comma [0] 4186" xfId="10465" hidden="1" xr:uid="{00000000-0005-0000-0000-000002290000}"/>
    <cellStyle name="Comma [0] 4187" xfId="10422" hidden="1" xr:uid="{00000000-0005-0000-0000-0000D7280000}"/>
    <cellStyle name="Comma [0] 4188" xfId="10456" hidden="1" xr:uid="{00000000-0005-0000-0000-0000F9280000}"/>
    <cellStyle name="Comma [0] 4189" xfId="10469" hidden="1" xr:uid="{00000000-0005-0000-0000-000006290000}"/>
    <cellStyle name="Comma [0] 419" xfId="2926" hidden="1" xr:uid="{00000000-0005-0000-0000-00008F0B0000}"/>
    <cellStyle name="Comma [0] 4190" xfId="10471" hidden="1" xr:uid="{00000000-0005-0000-0000-000008290000}"/>
    <cellStyle name="Comma [0] 4191" xfId="10339" hidden="1" xr:uid="{00000000-0005-0000-0000-000084280000}"/>
    <cellStyle name="Comma [0] 4192" xfId="10459" hidden="1" xr:uid="{00000000-0005-0000-0000-0000FC280000}"/>
    <cellStyle name="Comma [0] 4193" xfId="10399" hidden="1" xr:uid="{00000000-0005-0000-0000-0000C0280000}"/>
    <cellStyle name="Comma [0] 4194" xfId="10433" hidden="1" xr:uid="{00000000-0005-0000-0000-0000E2280000}"/>
    <cellStyle name="Comma [0] 4195" xfId="10446" hidden="1" xr:uid="{00000000-0005-0000-0000-0000EF280000}"/>
    <cellStyle name="Comma [0] 4196" xfId="10474" hidden="1" xr:uid="{00000000-0005-0000-0000-00000B290000}"/>
    <cellStyle name="Comma [0] 4197" xfId="10437" hidden="1" xr:uid="{00000000-0005-0000-0000-0000E6280000}"/>
    <cellStyle name="Comma [0] 4198" xfId="10397" hidden="1" xr:uid="{00000000-0005-0000-0000-0000BE280000}"/>
    <cellStyle name="Comma [0] 4199" xfId="10477" hidden="1" xr:uid="{00000000-0005-0000-0000-00000E290000}"/>
    <cellStyle name="Comma [0] 42" xfId="2073" hidden="1" xr:uid="{00000000-0005-0000-0000-00003A080000}"/>
    <cellStyle name="Comma [0] 420" xfId="1300" hidden="1" xr:uid="{00000000-0005-0000-0000-000035050000}"/>
    <cellStyle name="Comma [0] 4200" xfId="10479" hidden="1" xr:uid="{00000000-0005-0000-0000-000010290000}"/>
    <cellStyle name="Comma [0] 4201" xfId="10198" hidden="1" xr:uid="{00000000-0005-0000-0000-0000F7270000}"/>
    <cellStyle name="Comma [0] 4202" xfId="10180" hidden="1" xr:uid="{00000000-0005-0000-0000-0000E5270000}"/>
    <cellStyle name="Comma [0] 4203" xfId="10483" hidden="1" xr:uid="{00000000-0005-0000-0000-000014290000}"/>
    <cellStyle name="Comma [0] 4204" xfId="10490" hidden="1" xr:uid="{00000000-0005-0000-0000-00001B290000}"/>
    <cellStyle name="Comma [0] 4205" xfId="10492" hidden="1" xr:uid="{00000000-0005-0000-0000-00001D290000}"/>
    <cellStyle name="Comma [0] 4206" xfId="10482" hidden="1" xr:uid="{00000000-0005-0000-0000-000013290000}"/>
    <cellStyle name="Comma [0] 4207" xfId="10488" hidden="1" xr:uid="{00000000-0005-0000-0000-000019290000}"/>
    <cellStyle name="Comma [0] 4208" xfId="10495" hidden="1" xr:uid="{00000000-0005-0000-0000-000020290000}"/>
    <cellStyle name="Comma [0] 4209" xfId="10497" hidden="1" xr:uid="{00000000-0005-0000-0000-000022290000}"/>
    <cellStyle name="Comma [0] 421" xfId="2912" hidden="1" xr:uid="{00000000-0005-0000-0000-0000810B0000}"/>
    <cellStyle name="Comma [0] 4210" xfId="10272" hidden="1" xr:uid="{00000000-0005-0000-0000-000041280000}"/>
    <cellStyle name="Comma [0] 4211" xfId="10228" hidden="1" xr:uid="{00000000-0005-0000-0000-000015280000}"/>
    <cellStyle name="Comma [0] 4212" xfId="10508" hidden="1" xr:uid="{00000000-0005-0000-0000-00002D290000}"/>
    <cellStyle name="Comma [0] 4213" xfId="10517" hidden="1" xr:uid="{00000000-0005-0000-0000-000036290000}"/>
    <cellStyle name="Comma [0] 4214" xfId="10528" hidden="1" xr:uid="{00000000-0005-0000-0000-000041290000}"/>
    <cellStyle name="Comma [0] 4215" xfId="10534" hidden="1" xr:uid="{00000000-0005-0000-0000-000047290000}"/>
    <cellStyle name="Comma [0] 4216" xfId="10516" hidden="1" xr:uid="{00000000-0005-0000-0000-000035290000}"/>
    <cellStyle name="Comma [0] 4217" xfId="10526" hidden="1" xr:uid="{00000000-0005-0000-0000-00003F290000}"/>
    <cellStyle name="Comma [0] 4218" xfId="10546" hidden="1" xr:uid="{00000000-0005-0000-0000-000053290000}"/>
    <cellStyle name="Comma [0] 4219" xfId="10548" hidden="1" xr:uid="{00000000-0005-0000-0000-000055290000}"/>
    <cellStyle name="Comma [0] 422" xfId="2945" hidden="1" xr:uid="{00000000-0005-0000-0000-0000A20B0000}"/>
    <cellStyle name="Comma [0] 4220" xfId="10499" hidden="1" xr:uid="{00000000-0005-0000-0000-000024290000}"/>
    <cellStyle name="Comma [0] 4221" xfId="10193" hidden="1" xr:uid="{00000000-0005-0000-0000-0000F2270000}"/>
    <cellStyle name="Comma [0] 4222" xfId="10502" hidden="1" xr:uid="{00000000-0005-0000-0000-000027290000}"/>
    <cellStyle name="Comma [0] 4223" xfId="10227" hidden="1" xr:uid="{00000000-0005-0000-0000-000014280000}"/>
    <cellStyle name="Comma [0] 4224" xfId="10226" hidden="1" xr:uid="{00000000-0005-0000-0000-000013280000}"/>
    <cellStyle name="Comma [0] 4225" xfId="10553" hidden="1" xr:uid="{00000000-0005-0000-0000-00005A290000}"/>
    <cellStyle name="Comma [0] 4226" xfId="10195" hidden="1" xr:uid="{00000000-0005-0000-0000-0000F4270000}"/>
    <cellStyle name="Comma [0] 4227" xfId="10229" hidden="1" xr:uid="{00000000-0005-0000-0000-000016280000}"/>
    <cellStyle name="Comma [0] 4228" xfId="10565" hidden="1" xr:uid="{00000000-0005-0000-0000-000066290000}"/>
    <cellStyle name="Comma [0] 4229" xfId="10567" hidden="1" xr:uid="{00000000-0005-0000-0000-000068290000}"/>
    <cellStyle name="Comma [0] 423" xfId="2953" hidden="1" xr:uid="{00000000-0005-0000-0000-0000AA0B0000}"/>
    <cellStyle name="Comma [0] 4230" xfId="10556" hidden="1" xr:uid="{00000000-0005-0000-0000-00005D290000}"/>
    <cellStyle name="Comma [0] 4231" xfId="10564" hidden="1" xr:uid="{00000000-0005-0000-0000-000065290000}"/>
    <cellStyle name="Comma [0] 4232" xfId="10191" hidden="1" xr:uid="{00000000-0005-0000-0000-0000F0270000}"/>
    <cellStyle name="Comma [0] 4233" xfId="10550" hidden="1" xr:uid="{00000000-0005-0000-0000-000057290000}"/>
    <cellStyle name="Comma [0] 4234" xfId="10583" hidden="1" xr:uid="{00000000-0005-0000-0000-000078290000}"/>
    <cellStyle name="Comma [0] 4235" xfId="10591" hidden="1" xr:uid="{00000000-0005-0000-0000-000080290000}"/>
    <cellStyle name="Comma [0] 4236" xfId="10500" hidden="1" xr:uid="{00000000-0005-0000-0000-000025290000}"/>
    <cellStyle name="Comma [0] 4237" xfId="10579" hidden="1" xr:uid="{00000000-0005-0000-0000-000074290000}"/>
    <cellStyle name="Comma [0] 4238" xfId="10600" hidden="1" xr:uid="{00000000-0005-0000-0000-000089290000}"/>
    <cellStyle name="Comma [0] 4239" xfId="10602" hidden="1" xr:uid="{00000000-0005-0000-0000-00008B290000}"/>
    <cellStyle name="Comma [0] 424" xfId="2862" hidden="1" xr:uid="{00000000-0005-0000-0000-00004F0B0000}"/>
    <cellStyle name="Comma [0] 4240" xfId="10561" hidden="1" xr:uid="{00000000-0005-0000-0000-000062290000}"/>
    <cellStyle name="Comma [0] 4241" xfId="10506" hidden="1" xr:uid="{00000000-0005-0000-0000-00002B290000}"/>
    <cellStyle name="Comma [0] 4242" xfId="10559" hidden="1" xr:uid="{00000000-0005-0000-0000-000060290000}"/>
    <cellStyle name="Comma [0] 4243" xfId="10543" hidden="1" xr:uid="{00000000-0005-0000-0000-000050290000}"/>
    <cellStyle name="Comma [0] 4244" xfId="10539" hidden="1" xr:uid="{00000000-0005-0000-0000-00004C290000}"/>
    <cellStyle name="Comma [0] 4245" xfId="10610" hidden="1" xr:uid="{00000000-0005-0000-0000-000093290000}"/>
    <cellStyle name="Comma [0] 4246" xfId="10183" hidden="1" xr:uid="{00000000-0005-0000-0000-0000E8270000}"/>
    <cellStyle name="Comma [0] 4247" xfId="10271" hidden="1" xr:uid="{00000000-0005-0000-0000-000040280000}"/>
    <cellStyle name="Comma [0] 4248" xfId="10618" hidden="1" xr:uid="{00000000-0005-0000-0000-00009B290000}"/>
    <cellStyle name="Comma [0] 4249" xfId="10620" hidden="1" xr:uid="{00000000-0005-0000-0000-00009D290000}"/>
    <cellStyle name="Comma [0] 425" xfId="2941" hidden="1" xr:uid="{00000000-0005-0000-0000-00009E0B0000}"/>
    <cellStyle name="Comma [0] 4250" xfId="10569" hidden="1" xr:uid="{00000000-0005-0000-0000-00006A290000}"/>
    <cellStyle name="Comma [0] 4251" xfId="10545" hidden="1" xr:uid="{00000000-0005-0000-0000-000052290000}"/>
    <cellStyle name="Comma [0] 4252" xfId="10580" hidden="1" xr:uid="{00000000-0005-0000-0000-000075290000}"/>
    <cellStyle name="Comma [0] 4253" xfId="10512" hidden="1" xr:uid="{00000000-0005-0000-0000-000031290000}"/>
    <cellStyle name="Comma [0] 4254" xfId="10582" hidden="1" xr:uid="{00000000-0005-0000-0000-000077290000}"/>
    <cellStyle name="Comma [0] 4255" xfId="10627" hidden="1" xr:uid="{00000000-0005-0000-0000-0000A4290000}"/>
    <cellStyle name="Comma [0] 4256" xfId="10570" hidden="1" xr:uid="{00000000-0005-0000-0000-00006B290000}"/>
    <cellStyle name="Comma [0] 4257" xfId="10527" hidden="1" xr:uid="{00000000-0005-0000-0000-000040290000}"/>
    <cellStyle name="Comma [0] 4258" xfId="10633" hidden="1" xr:uid="{00000000-0005-0000-0000-0000AA290000}"/>
    <cellStyle name="Comma [0] 4259" xfId="10635" hidden="1" xr:uid="{00000000-0005-0000-0000-0000AC290000}"/>
    <cellStyle name="Comma [0] 426" xfId="2962" hidden="1" xr:uid="{00000000-0005-0000-0000-0000B30B0000}"/>
    <cellStyle name="Comma [0] 4260" xfId="10588" hidden="1" xr:uid="{00000000-0005-0000-0000-00007D290000}"/>
    <cellStyle name="Comma [0] 4261" xfId="10594" hidden="1" xr:uid="{00000000-0005-0000-0000-000083290000}"/>
    <cellStyle name="Comma [0] 4262" xfId="10220" hidden="1" xr:uid="{00000000-0005-0000-0000-00000D280000}"/>
    <cellStyle name="Comma [0] 4263" xfId="10544" hidden="1" xr:uid="{00000000-0005-0000-0000-000051290000}"/>
    <cellStyle name="Comma [0] 4264" xfId="10552" hidden="1" xr:uid="{00000000-0005-0000-0000-000059290000}"/>
    <cellStyle name="Comma [0] 4265" xfId="10641" hidden="1" xr:uid="{00000000-0005-0000-0000-0000B2290000}"/>
    <cellStyle name="Comma [0] 4266" xfId="10555" hidden="1" xr:uid="{00000000-0005-0000-0000-00005C290000}"/>
    <cellStyle name="Comma [0] 4267" xfId="10515" hidden="1" xr:uid="{00000000-0005-0000-0000-000034290000}"/>
    <cellStyle name="Comma [0] 4268" xfId="10646" hidden="1" xr:uid="{00000000-0005-0000-0000-0000B7290000}"/>
    <cellStyle name="Comma [0] 4269" xfId="10648" hidden="1" xr:uid="{00000000-0005-0000-0000-0000B9290000}"/>
    <cellStyle name="Comma [0] 427" xfId="2964" hidden="1" xr:uid="{00000000-0005-0000-0000-0000B50B0000}"/>
    <cellStyle name="Comma [0] 4270" xfId="10607" hidden="1" xr:uid="{00000000-0005-0000-0000-000090290000}"/>
    <cellStyle name="Comma [0] 4271" xfId="10613" hidden="1" xr:uid="{00000000-0005-0000-0000-000096290000}"/>
    <cellStyle name="Comma [0] 4272" xfId="10514" hidden="1" xr:uid="{00000000-0005-0000-0000-000033290000}"/>
    <cellStyle name="Comma [0] 4273" xfId="10595" hidden="1" xr:uid="{00000000-0005-0000-0000-000084290000}"/>
    <cellStyle name="Comma [0] 4274" xfId="10574" hidden="1" xr:uid="{00000000-0005-0000-0000-00006F290000}"/>
    <cellStyle name="Comma [0] 4275" xfId="10652" hidden="1" xr:uid="{00000000-0005-0000-0000-0000BD290000}"/>
    <cellStyle name="Comma [0] 4276" xfId="10593" hidden="1" xr:uid="{00000000-0005-0000-0000-000082290000}"/>
    <cellStyle name="Comma [0] 4277" xfId="10531" hidden="1" xr:uid="{00000000-0005-0000-0000-000044290000}"/>
    <cellStyle name="Comma [0] 4278" xfId="10659" hidden="1" xr:uid="{00000000-0005-0000-0000-0000C4290000}"/>
    <cellStyle name="Comma [0] 4279" xfId="10661" hidden="1" xr:uid="{00000000-0005-0000-0000-0000C6290000}"/>
    <cellStyle name="Comma [0] 428" xfId="2923" hidden="1" xr:uid="{00000000-0005-0000-0000-00008C0B0000}"/>
    <cellStyle name="Comma [0] 4280" xfId="10625" hidden="1" xr:uid="{00000000-0005-0000-0000-0000A2290000}"/>
    <cellStyle name="Comma [0] 4281" xfId="10630" hidden="1" xr:uid="{00000000-0005-0000-0000-0000A7290000}"/>
    <cellStyle name="Comma [0] 4282" xfId="10194" hidden="1" xr:uid="{00000000-0005-0000-0000-0000F3270000}"/>
    <cellStyle name="Comma [0] 4283" xfId="10614" hidden="1" xr:uid="{00000000-0005-0000-0000-000097290000}"/>
    <cellStyle name="Comma [0] 4284" xfId="10519" hidden="1" xr:uid="{00000000-0005-0000-0000-000038290000}"/>
    <cellStyle name="Comma [0] 4285" xfId="10665" hidden="1" xr:uid="{00000000-0005-0000-0000-0000CA290000}"/>
    <cellStyle name="Comma [0] 4286" xfId="10612" hidden="1" xr:uid="{00000000-0005-0000-0000-000095290000}"/>
    <cellStyle name="Comma [0] 4287" xfId="10551" hidden="1" xr:uid="{00000000-0005-0000-0000-000058290000}"/>
    <cellStyle name="Comma [0] 4288" xfId="10669" hidden="1" xr:uid="{00000000-0005-0000-0000-0000CE290000}"/>
    <cellStyle name="Comma [0] 4289" xfId="10671" hidden="1" xr:uid="{00000000-0005-0000-0000-0000D0290000}"/>
    <cellStyle name="Comma [0] 429" xfId="2868" hidden="1" xr:uid="{00000000-0005-0000-0000-0000550B0000}"/>
    <cellStyle name="Comma [0] 4290" xfId="10639" hidden="1" xr:uid="{00000000-0005-0000-0000-0000B0290000}"/>
    <cellStyle name="Comma [0] 4291" xfId="10643" hidden="1" xr:uid="{00000000-0005-0000-0000-0000B4290000}"/>
    <cellStyle name="Comma [0] 4292" xfId="10533" hidden="1" xr:uid="{00000000-0005-0000-0000-000046290000}"/>
    <cellStyle name="Comma [0] 4293" xfId="10631" hidden="1" xr:uid="{00000000-0005-0000-0000-0000A8290000}"/>
    <cellStyle name="Comma [0] 4294" xfId="10523" hidden="1" xr:uid="{00000000-0005-0000-0000-00003C290000}"/>
    <cellStyle name="Comma [0] 4295" xfId="10675" hidden="1" xr:uid="{00000000-0005-0000-0000-0000D4290000}"/>
    <cellStyle name="Comma [0] 4296" xfId="10629" hidden="1" xr:uid="{00000000-0005-0000-0000-0000A6290000}"/>
    <cellStyle name="Comma [0] 4297" xfId="10598" hidden="1" xr:uid="{00000000-0005-0000-0000-000087290000}"/>
    <cellStyle name="Comma [0] 4298" xfId="10679" hidden="1" xr:uid="{00000000-0005-0000-0000-0000D8290000}"/>
    <cellStyle name="Comma [0] 4299" xfId="10681" hidden="1" xr:uid="{00000000-0005-0000-0000-0000DA290000}"/>
    <cellStyle name="Comma [0] 43" xfId="2226" hidden="1" xr:uid="{00000000-0005-0000-0000-0000D3080000}"/>
    <cellStyle name="Comma [0] 430" xfId="2921" hidden="1" xr:uid="{00000000-0005-0000-0000-00008A0B0000}"/>
    <cellStyle name="Comma [0] 4300" xfId="10667" hidden="1" xr:uid="{00000000-0005-0000-0000-0000CC290000}"/>
    <cellStyle name="Comma [0] 4301" xfId="10654" hidden="1" xr:uid="{00000000-0005-0000-0000-0000BF290000}"/>
    <cellStyle name="Comma [0] 4302" xfId="10678" hidden="1" xr:uid="{00000000-0005-0000-0000-0000D7290000}"/>
    <cellStyle name="Comma [0] 4303" xfId="10644" hidden="1" xr:uid="{00000000-0005-0000-0000-0000B5290000}"/>
    <cellStyle name="Comma [0] 4304" xfId="10616" hidden="1" xr:uid="{00000000-0005-0000-0000-000099290000}"/>
    <cellStyle name="Comma [0] 4305" xfId="10683" hidden="1" xr:uid="{00000000-0005-0000-0000-0000DC290000}"/>
    <cellStyle name="Comma [0] 4306" xfId="10640" hidden="1" xr:uid="{00000000-0005-0000-0000-0000B1290000}"/>
    <cellStyle name="Comma [0] 4307" xfId="10674" hidden="1" xr:uid="{00000000-0005-0000-0000-0000D3290000}"/>
    <cellStyle name="Comma [0] 4308" xfId="10687" hidden="1" xr:uid="{00000000-0005-0000-0000-0000E0290000}"/>
    <cellStyle name="Comma [0] 4309" xfId="10689" hidden="1" xr:uid="{00000000-0005-0000-0000-0000E2290000}"/>
    <cellStyle name="Comma [0] 431" xfId="2905" hidden="1" xr:uid="{00000000-0005-0000-0000-00007A0B0000}"/>
    <cellStyle name="Comma [0] 4310" xfId="10557" hidden="1" xr:uid="{00000000-0005-0000-0000-00005E290000}"/>
    <cellStyle name="Comma [0] 4311" xfId="10677" hidden="1" xr:uid="{00000000-0005-0000-0000-0000D6290000}"/>
    <cellStyle name="Comma [0] 4312" xfId="10617" hidden="1" xr:uid="{00000000-0005-0000-0000-00009A290000}"/>
    <cellStyle name="Comma [0] 4313" xfId="10651" hidden="1" xr:uid="{00000000-0005-0000-0000-0000BC290000}"/>
    <cellStyle name="Comma [0] 4314" xfId="10664" hidden="1" xr:uid="{00000000-0005-0000-0000-0000C9290000}"/>
    <cellStyle name="Comma [0] 4315" xfId="10692" hidden="1" xr:uid="{00000000-0005-0000-0000-0000E5290000}"/>
    <cellStyle name="Comma [0] 4316" xfId="10655" hidden="1" xr:uid="{00000000-0005-0000-0000-0000C0290000}"/>
    <cellStyle name="Comma [0] 4317" xfId="10615" hidden="1" xr:uid="{00000000-0005-0000-0000-000098290000}"/>
    <cellStyle name="Comma [0] 4318" xfId="10694" hidden="1" xr:uid="{00000000-0005-0000-0000-0000E7290000}"/>
    <cellStyle name="Comma [0] 4319" xfId="10696" hidden="1" xr:uid="{00000000-0005-0000-0000-0000E9290000}"/>
    <cellStyle name="Comma [0] 432" xfId="2901" hidden="1" xr:uid="{00000000-0005-0000-0000-0000760B0000}"/>
    <cellStyle name="Comma [0] 4320" xfId="10208" hidden="1" xr:uid="{00000000-0005-0000-0000-000001280000}"/>
    <cellStyle name="Comma [0] 4321" xfId="10205" hidden="1" xr:uid="{00000000-0005-0000-0000-0000FE270000}"/>
    <cellStyle name="Comma [0] 4322" xfId="10702" hidden="1" xr:uid="{00000000-0005-0000-0000-0000EF290000}"/>
    <cellStyle name="Comma [0] 4323" xfId="10708" hidden="1" xr:uid="{00000000-0005-0000-0000-0000F5290000}"/>
    <cellStyle name="Comma [0] 4324" xfId="10710" hidden="1" xr:uid="{00000000-0005-0000-0000-0000F7290000}"/>
    <cellStyle name="Comma [0] 4325" xfId="10701" hidden="1" xr:uid="{00000000-0005-0000-0000-0000EE290000}"/>
    <cellStyle name="Comma [0] 4326" xfId="10706" hidden="1" xr:uid="{00000000-0005-0000-0000-0000F3290000}"/>
    <cellStyle name="Comma [0] 4327" xfId="10712" hidden="1" xr:uid="{00000000-0005-0000-0000-0000F9290000}"/>
    <cellStyle name="Comma [0] 4328" xfId="10714" hidden="1" xr:uid="{00000000-0005-0000-0000-0000FB290000}"/>
    <cellStyle name="Comma [0] 4329" xfId="10231" hidden="1" xr:uid="{00000000-0005-0000-0000-000018280000}"/>
    <cellStyle name="Comma [0] 433" xfId="2972" hidden="1" xr:uid="{00000000-0005-0000-0000-0000BD0B0000}"/>
    <cellStyle name="Comma [0] 4330" xfId="10233" hidden="1" xr:uid="{00000000-0005-0000-0000-00001A280000}"/>
    <cellStyle name="Comma [0] 4331" xfId="10725" hidden="1" xr:uid="{00000000-0005-0000-0000-0000062A0000}"/>
    <cellStyle name="Comma [0] 4332" xfId="10734" hidden="1" xr:uid="{00000000-0005-0000-0000-00000F2A0000}"/>
    <cellStyle name="Comma [0] 4333" xfId="10745" hidden="1" xr:uid="{00000000-0005-0000-0000-00001A2A0000}"/>
    <cellStyle name="Comma [0] 4334" xfId="10751" hidden="1" xr:uid="{00000000-0005-0000-0000-0000202A0000}"/>
    <cellStyle name="Comma [0] 4335" xfId="10733" hidden="1" xr:uid="{00000000-0005-0000-0000-00000E2A0000}"/>
    <cellStyle name="Comma [0] 4336" xfId="10743" hidden="1" xr:uid="{00000000-0005-0000-0000-0000182A0000}"/>
    <cellStyle name="Comma [0] 4337" xfId="10763" hidden="1" xr:uid="{00000000-0005-0000-0000-00002C2A0000}"/>
    <cellStyle name="Comma [0] 4338" xfId="10765" hidden="1" xr:uid="{00000000-0005-0000-0000-00002E2A0000}"/>
    <cellStyle name="Comma [0] 4339" xfId="10716" hidden="1" xr:uid="{00000000-0005-0000-0000-0000FD290000}"/>
    <cellStyle name="Comma [0] 434" xfId="1308" hidden="1" xr:uid="{00000000-0005-0000-0000-00003D050000}"/>
    <cellStyle name="Comma [0] 4340" xfId="10213" hidden="1" xr:uid="{00000000-0005-0000-0000-000006280000}"/>
    <cellStyle name="Comma [0] 4341" xfId="10719" hidden="1" xr:uid="{00000000-0005-0000-0000-0000002A0000}"/>
    <cellStyle name="Comma [0] 4342" xfId="10218" hidden="1" xr:uid="{00000000-0005-0000-0000-00000B280000}"/>
    <cellStyle name="Comma [0] 4343" xfId="10202" hidden="1" xr:uid="{00000000-0005-0000-0000-0000FB270000}"/>
    <cellStyle name="Comma [0] 4344" xfId="10770" hidden="1" xr:uid="{00000000-0005-0000-0000-0000332A0000}"/>
    <cellStyle name="Comma [0] 4345" xfId="10211" hidden="1" xr:uid="{00000000-0005-0000-0000-000004280000}"/>
    <cellStyle name="Comma [0] 4346" xfId="10232" hidden="1" xr:uid="{00000000-0005-0000-0000-000019280000}"/>
    <cellStyle name="Comma [0] 4347" xfId="10782" hidden="1" xr:uid="{00000000-0005-0000-0000-00003F2A0000}"/>
    <cellStyle name="Comma [0] 4348" xfId="10784" hidden="1" xr:uid="{00000000-0005-0000-0000-0000412A0000}"/>
    <cellStyle name="Comma [0] 4349" xfId="10773" hidden="1" xr:uid="{00000000-0005-0000-0000-0000362A0000}"/>
    <cellStyle name="Comma [0] 435" xfId="1313" hidden="1" xr:uid="{00000000-0005-0000-0000-000042050000}"/>
    <cellStyle name="Comma [0] 4350" xfId="10781" hidden="1" xr:uid="{00000000-0005-0000-0000-00003E2A0000}"/>
    <cellStyle name="Comma [0] 4351" xfId="10215" hidden="1" xr:uid="{00000000-0005-0000-0000-000008280000}"/>
    <cellStyle name="Comma [0] 4352" xfId="10767" hidden="1" xr:uid="{00000000-0005-0000-0000-0000302A0000}"/>
    <cellStyle name="Comma [0] 4353" xfId="10800" hidden="1" xr:uid="{00000000-0005-0000-0000-0000512A0000}"/>
    <cellStyle name="Comma [0] 4354" xfId="10808" hidden="1" xr:uid="{00000000-0005-0000-0000-0000592A0000}"/>
    <cellStyle name="Comma [0] 4355" xfId="10717" hidden="1" xr:uid="{00000000-0005-0000-0000-0000FE290000}"/>
    <cellStyle name="Comma [0] 4356" xfId="10796" hidden="1" xr:uid="{00000000-0005-0000-0000-00004D2A0000}"/>
    <cellStyle name="Comma [0] 4357" xfId="10817" hidden="1" xr:uid="{00000000-0005-0000-0000-0000622A0000}"/>
    <cellStyle name="Comma [0] 4358" xfId="10819" hidden="1" xr:uid="{00000000-0005-0000-0000-0000642A0000}"/>
    <cellStyle name="Comma [0] 4359" xfId="10778" hidden="1" xr:uid="{00000000-0005-0000-0000-00003B2A0000}"/>
    <cellStyle name="Comma [0] 436" xfId="2980" hidden="1" xr:uid="{00000000-0005-0000-0000-0000C50B0000}"/>
    <cellStyle name="Comma [0] 4360" xfId="10723" hidden="1" xr:uid="{00000000-0005-0000-0000-0000042A0000}"/>
    <cellStyle name="Comma [0] 4361" xfId="10776" hidden="1" xr:uid="{00000000-0005-0000-0000-0000392A0000}"/>
    <cellStyle name="Comma [0] 4362" xfId="10760" hidden="1" xr:uid="{00000000-0005-0000-0000-0000292A0000}"/>
    <cellStyle name="Comma [0] 4363" xfId="10756" hidden="1" xr:uid="{00000000-0005-0000-0000-0000252A0000}"/>
    <cellStyle name="Comma [0] 4364" xfId="10827" hidden="1" xr:uid="{00000000-0005-0000-0000-00006C2A0000}"/>
    <cellStyle name="Comma [0] 4365" xfId="10699" hidden="1" xr:uid="{00000000-0005-0000-0000-0000EC290000}"/>
    <cellStyle name="Comma [0] 4366" xfId="10181" hidden="1" xr:uid="{00000000-0005-0000-0000-0000E6270000}"/>
    <cellStyle name="Comma [0] 4367" xfId="10835" hidden="1" xr:uid="{00000000-0005-0000-0000-0000742A0000}"/>
    <cellStyle name="Comma [0] 4368" xfId="10837" hidden="1" xr:uid="{00000000-0005-0000-0000-0000762A0000}"/>
    <cellStyle name="Comma [0] 4369" xfId="10786" hidden="1" xr:uid="{00000000-0005-0000-0000-0000432A0000}"/>
    <cellStyle name="Comma [0] 437" xfId="2982" hidden="1" xr:uid="{00000000-0005-0000-0000-0000C70B0000}"/>
    <cellStyle name="Comma [0] 4370" xfId="10762" hidden="1" xr:uid="{00000000-0005-0000-0000-00002B2A0000}"/>
    <cellStyle name="Comma [0] 4371" xfId="10797" hidden="1" xr:uid="{00000000-0005-0000-0000-00004E2A0000}"/>
    <cellStyle name="Comma [0] 4372" xfId="10729" hidden="1" xr:uid="{00000000-0005-0000-0000-00000A2A0000}"/>
    <cellStyle name="Comma [0] 4373" xfId="10799" hidden="1" xr:uid="{00000000-0005-0000-0000-0000502A0000}"/>
    <cellStyle name="Comma [0] 4374" xfId="10844" hidden="1" xr:uid="{00000000-0005-0000-0000-00007D2A0000}"/>
    <cellStyle name="Comma [0] 4375" xfId="10787" hidden="1" xr:uid="{00000000-0005-0000-0000-0000442A0000}"/>
    <cellStyle name="Comma [0] 4376" xfId="10744" hidden="1" xr:uid="{00000000-0005-0000-0000-0000192A0000}"/>
    <cellStyle name="Comma [0] 4377" xfId="10850" hidden="1" xr:uid="{00000000-0005-0000-0000-0000832A0000}"/>
    <cellStyle name="Comma [0] 4378" xfId="10852" hidden="1" xr:uid="{00000000-0005-0000-0000-0000852A0000}"/>
    <cellStyle name="Comma [0] 4379" xfId="10805" hidden="1" xr:uid="{00000000-0005-0000-0000-0000562A0000}"/>
    <cellStyle name="Comma [0] 438" xfId="2931" hidden="1" xr:uid="{00000000-0005-0000-0000-0000940B0000}"/>
    <cellStyle name="Comma [0] 4380" xfId="10811" hidden="1" xr:uid="{00000000-0005-0000-0000-00005C2A0000}"/>
    <cellStyle name="Comma [0] 4381" xfId="10698" hidden="1" xr:uid="{00000000-0005-0000-0000-0000EB290000}"/>
    <cellStyle name="Comma [0] 4382" xfId="10761" hidden="1" xr:uid="{00000000-0005-0000-0000-00002A2A0000}"/>
    <cellStyle name="Comma [0] 4383" xfId="10769" hidden="1" xr:uid="{00000000-0005-0000-0000-0000322A0000}"/>
    <cellStyle name="Comma [0] 4384" xfId="10858" hidden="1" xr:uid="{00000000-0005-0000-0000-00008B2A0000}"/>
    <cellStyle name="Comma [0] 4385" xfId="10772" hidden="1" xr:uid="{00000000-0005-0000-0000-0000352A0000}"/>
    <cellStyle name="Comma [0] 4386" xfId="10732" hidden="1" xr:uid="{00000000-0005-0000-0000-00000D2A0000}"/>
    <cellStyle name="Comma [0] 4387" xfId="10863" hidden="1" xr:uid="{00000000-0005-0000-0000-0000902A0000}"/>
    <cellStyle name="Comma [0] 4388" xfId="10865" hidden="1" xr:uid="{00000000-0005-0000-0000-0000922A0000}"/>
    <cellStyle name="Comma [0] 4389" xfId="10824" hidden="1" xr:uid="{00000000-0005-0000-0000-0000692A0000}"/>
    <cellStyle name="Comma [0] 439" xfId="2907" hidden="1" xr:uid="{00000000-0005-0000-0000-00007C0B0000}"/>
    <cellStyle name="Comma [0] 4390" xfId="10830" hidden="1" xr:uid="{00000000-0005-0000-0000-00006F2A0000}"/>
    <cellStyle name="Comma [0] 4391" xfId="10731" hidden="1" xr:uid="{00000000-0005-0000-0000-00000C2A0000}"/>
    <cellStyle name="Comma [0] 4392" xfId="10812" hidden="1" xr:uid="{00000000-0005-0000-0000-00005D2A0000}"/>
    <cellStyle name="Comma [0] 4393" xfId="10791" hidden="1" xr:uid="{00000000-0005-0000-0000-0000482A0000}"/>
    <cellStyle name="Comma [0] 4394" xfId="10869" hidden="1" xr:uid="{00000000-0005-0000-0000-0000962A0000}"/>
    <cellStyle name="Comma [0] 4395" xfId="10810" hidden="1" xr:uid="{00000000-0005-0000-0000-00005B2A0000}"/>
    <cellStyle name="Comma [0] 4396" xfId="10748" hidden="1" xr:uid="{00000000-0005-0000-0000-00001D2A0000}"/>
    <cellStyle name="Comma [0] 4397" xfId="10876" hidden="1" xr:uid="{00000000-0005-0000-0000-00009D2A0000}"/>
    <cellStyle name="Comma [0] 4398" xfId="10878" hidden="1" xr:uid="{00000000-0005-0000-0000-00009F2A0000}"/>
    <cellStyle name="Comma [0] 4399" xfId="10842" hidden="1" xr:uid="{00000000-0005-0000-0000-00007B2A0000}"/>
    <cellStyle name="Comma [0] 44" xfId="2235" hidden="1" xr:uid="{00000000-0005-0000-0000-0000DC080000}"/>
    <cellStyle name="Comma [0] 440" xfId="2942" hidden="1" xr:uid="{00000000-0005-0000-0000-00009F0B0000}"/>
    <cellStyle name="Comma [0] 4400" xfId="10847" hidden="1" xr:uid="{00000000-0005-0000-0000-0000802A0000}"/>
    <cellStyle name="Comma [0] 4401" xfId="10212" hidden="1" xr:uid="{00000000-0005-0000-0000-000005280000}"/>
    <cellStyle name="Comma [0] 4402" xfId="10831" hidden="1" xr:uid="{00000000-0005-0000-0000-0000702A0000}"/>
    <cellStyle name="Comma [0] 4403" xfId="10736" hidden="1" xr:uid="{00000000-0005-0000-0000-0000112A0000}"/>
    <cellStyle name="Comma [0] 4404" xfId="10882" hidden="1" xr:uid="{00000000-0005-0000-0000-0000A32A0000}"/>
    <cellStyle name="Comma [0] 4405" xfId="10829" hidden="1" xr:uid="{00000000-0005-0000-0000-00006E2A0000}"/>
    <cellStyle name="Comma [0] 4406" xfId="10768" hidden="1" xr:uid="{00000000-0005-0000-0000-0000312A0000}"/>
    <cellStyle name="Comma [0] 4407" xfId="10886" hidden="1" xr:uid="{00000000-0005-0000-0000-0000A72A0000}"/>
    <cellStyle name="Comma [0] 4408" xfId="10888" hidden="1" xr:uid="{00000000-0005-0000-0000-0000A92A0000}"/>
    <cellStyle name="Comma [0] 4409" xfId="10856" hidden="1" xr:uid="{00000000-0005-0000-0000-0000892A0000}"/>
    <cellStyle name="Comma [0] 441" xfId="2874" hidden="1" xr:uid="{00000000-0005-0000-0000-00005B0B0000}"/>
    <cellStyle name="Comma [0] 4410" xfId="10860" hidden="1" xr:uid="{00000000-0005-0000-0000-00008D2A0000}"/>
    <cellStyle name="Comma [0] 4411" xfId="10750" hidden="1" xr:uid="{00000000-0005-0000-0000-00001F2A0000}"/>
    <cellStyle name="Comma [0] 4412" xfId="10848" hidden="1" xr:uid="{00000000-0005-0000-0000-0000812A0000}"/>
    <cellStyle name="Comma [0] 4413" xfId="10740" hidden="1" xr:uid="{00000000-0005-0000-0000-0000152A0000}"/>
    <cellStyle name="Comma [0] 4414" xfId="10892" hidden="1" xr:uid="{00000000-0005-0000-0000-0000AD2A0000}"/>
    <cellStyle name="Comma [0] 4415" xfId="10846" hidden="1" xr:uid="{00000000-0005-0000-0000-00007F2A0000}"/>
    <cellStyle name="Comma [0] 4416" xfId="10815" hidden="1" xr:uid="{00000000-0005-0000-0000-0000602A0000}"/>
    <cellStyle name="Comma [0] 4417" xfId="10896" hidden="1" xr:uid="{00000000-0005-0000-0000-0000B12A0000}"/>
    <cellStyle name="Comma [0] 4418" xfId="10898" hidden="1" xr:uid="{00000000-0005-0000-0000-0000B32A0000}"/>
    <cellStyle name="Comma [0] 4419" xfId="10884" hidden="1" xr:uid="{00000000-0005-0000-0000-0000A52A0000}"/>
    <cellStyle name="Comma [0] 442" xfId="2944" hidden="1" xr:uid="{00000000-0005-0000-0000-0000A10B0000}"/>
    <cellStyle name="Comma [0] 4420" xfId="10871" hidden="1" xr:uid="{00000000-0005-0000-0000-0000982A0000}"/>
    <cellStyle name="Comma [0] 4421" xfId="10895" hidden="1" xr:uid="{00000000-0005-0000-0000-0000B02A0000}"/>
    <cellStyle name="Comma [0] 4422" xfId="10861" hidden="1" xr:uid="{00000000-0005-0000-0000-00008E2A0000}"/>
    <cellStyle name="Comma [0] 4423" xfId="10833" hidden="1" xr:uid="{00000000-0005-0000-0000-0000722A0000}"/>
    <cellStyle name="Comma [0] 4424" xfId="10900" hidden="1" xr:uid="{00000000-0005-0000-0000-0000B52A0000}"/>
    <cellStyle name="Comma [0] 4425" xfId="10857" hidden="1" xr:uid="{00000000-0005-0000-0000-00008A2A0000}"/>
    <cellStyle name="Comma [0] 4426" xfId="10891" hidden="1" xr:uid="{00000000-0005-0000-0000-0000AC2A0000}"/>
    <cellStyle name="Comma [0] 4427" xfId="10904" hidden="1" xr:uid="{00000000-0005-0000-0000-0000B92A0000}"/>
    <cellStyle name="Comma [0] 4428" xfId="10906" hidden="1" xr:uid="{00000000-0005-0000-0000-0000BB2A0000}"/>
    <cellStyle name="Comma [0] 4429" xfId="10774" hidden="1" xr:uid="{00000000-0005-0000-0000-0000372A0000}"/>
    <cellStyle name="Comma [0] 443" xfId="2989" hidden="1" xr:uid="{00000000-0005-0000-0000-0000CE0B0000}"/>
    <cellStyle name="Comma [0] 4430" xfId="10894" hidden="1" xr:uid="{00000000-0005-0000-0000-0000AF2A0000}"/>
    <cellStyle name="Comma [0] 4431" xfId="10834" hidden="1" xr:uid="{00000000-0005-0000-0000-0000732A0000}"/>
    <cellStyle name="Comma [0] 4432" xfId="10868" hidden="1" xr:uid="{00000000-0005-0000-0000-0000952A0000}"/>
    <cellStyle name="Comma [0] 4433" xfId="10881" hidden="1" xr:uid="{00000000-0005-0000-0000-0000A22A0000}"/>
    <cellStyle name="Comma [0] 4434" xfId="10909" hidden="1" xr:uid="{00000000-0005-0000-0000-0000BE2A0000}"/>
    <cellStyle name="Comma [0] 4435" xfId="10872" hidden="1" xr:uid="{00000000-0005-0000-0000-0000992A0000}"/>
    <cellStyle name="Comma [0] 4436" xfId="10832" hidden="1" xr:uid="{00000000-0005-0000-0000-0000712A0000}"/>
    <cellStyle name="Comma [0] 4437" xfId="10911" hidden="1" xr:uid="{00000000-0005-0000-0000-0000C02A0000}"/>
    <cellStyle name="Comma [0] 4438" xfId="10913" hidden="1" xr:uid="{00000000-0005-0000-0000-0000C22A0000}"/>
    <cellStyle name="Comma [0] 4439" xfId="10266" hidden="1" xr:uid="{00000000-0005-0000-0000-00003B280000}"/>
    <cellStyle name="Comma [0] 444" xfId="2932" hidden="1" xr:uid="{00000000-0005-0000-0000-0000950B0000}"/>
    <cellStyle name="Comma [0] 4440" xfId="10222" hidden="1" xr:uid="{00000000-0005-0000-0000-00000F280000}"/>
    <cellStyle name="Comma [0] 4441" xfId="10919" hidden="1" xr:uid="{00000000-0005-0000-0000-0000C82A0000}"/>
    <cellStyle name="Comma [0] 4442" xfId="10925" hidden="1" xr:uid="{00000000-0005-0000-0000-0000CE2A0000}"/>
    <cellStyle name="Comma [0] 4443" xfId="10927" hidden="1" xr:uid="{00000000-0005-0000-0000-0000D02A0000}"/>
    <cellStyle name="Comma [0] 4444" xfId="10918" hidden="1" xr:uid="{00000000-0005-0000-0000-0000C72A0000}"/>
    <cellStyle name="Comma [0] 4445" xfId="10923" hidden="1" xr:uid="{00000000-0005-0000-0000-0000CC2A0000}"/>
    <cellStyle name="Comma [0] 4446" xfId="10929" hidden="1" xr:uid="{00000000-0005-0000-0000-0000D22A0000}"/>
    <cellStyle name="Comma [0] 4447" xfId="10931" hidden="1" xr:uid="{00000000-0005-0000-0000-0000D42A0000}"/>
    <cellStyle name="Comma [0] 4448" xfId="10223" hidden="1" xr:uid="{00000000-0005-0000-0000-000010280000}"/>
    <cellStyle name="Comma [0] 4449" xfId="10201" hidden="1" xr:uid="{00000000-0005-0000-0000-0000FA270000}"/>
    <cellStyle name="Comma [0] 445" xfId="2889" hidden="1" xr:uid="{00000000-0005-0000-0000-00006A0B0000}"/>
    <cellStyle name="Comma [0] 4450" xfId="10942" hidden="1" xr:uid="{00000000-0005-0000-0000-0000DF2A0000}"/>
    <cellStyle name="Comma [0] 4451" xfId="10951" hidden="1" xr:uid="{00000000-0005-0000-0000-0000E82A0000}"/>
    <cellStyle name="Comma [0] 4452" xfId="10962" hidden="1" xr:uid="{00000000-0005-0000-0000-0000F32A0000}"/>
    <cellStyle name="Comma [0] 4453" xfId="10968" hidden="1" xr:uid="{00000000-0005-0000-0000-0000F92A0000}"/>
    <cellStyle name="Comma [0] 4454" xfId="10950" hidden="1" xr:uid="{00000000-0005-0000-0000-0000E72A0000}"/>
    <cellStyle name="Comma [0] 4455" xfId="10960" hidden="1" xr:uid="{00000000-0005-0000-0000-0000F12A0000}"/>
    <cellStyle name="Comma [0] 4456" xfId="10980" hidden="1" xr:uid="{00000000-0005-0000-0000-0000052B0000}"/>
    <cellStyle name="Comma [0] 4457" xfId="10982" hidden="1" xr:uid="{00000000-0005-0000-0000-0000072B0000}"/>
    <cellStyle name="Comma [0] 4458" xfId="10933" hidden="1" xr:uid="{00000000-0005-0000-0000-0000D62A0000}"/>
    <cellStyle name="Comma [0] 4459" xfId="10189" hidden="1" xr:uid="{00000000-0005-0000-0000-0000EE270000}"/>
    <cellStyle name="Comma [0] 446" xfId="2995" hidden="1" xr:uid="{00000000-0005-0000-0000-0000D40B0000}"/>
    <cellStyle name="Comma [0] 4460" xfId="10936" hidden="1" xr:uid="{00000000-0005-0000-0000-0000D92A0000}"/>
    <cellStyle name="Comma [0] 4461" xfId="10200" hidden="1" xr:uid="{00000000-0005-0000-0000-0000F9270000}"/>
    <cellStyle name="Comma [0] 4462" xfId="10199" hidden="1" xr:uid="{00000000-0005-0000-0000-0000F8270000}"/>
    <cellStyle name="Comma [0] 4463" xfId="10987" hidden="1" xr:uid="{00000000-0005-0000-0000-00000C2B0000}"/>
    <cellStyle name="Comma [0] 4464" xfId="10275" hidden="1" xr:uid="{00000000-0005-0000-0000-000044280000}"/>
    <cellStyle name="Comma [0] 4465" xfId="10476" hidden="1" xr:uid="{00000000-0005-0000-0000-00000D290000}"/>
    <cellStyle name="Comma [0] 4466" xfId="10999" hidden="1" xr:uid="{00000000-0005-0000-0000-0000182B0000}"/>
    <cellStyle name="Comma [0] 4467" xfId="11001" hidden="1" xr:uid="{00000000-0005-0000-0000-00001A2B0000}"/>
    <cellStyle name="Comma [0] 4468" xfId="10990" hidden="1" xr:uid="{00000000-0005-0000-0000-00000F2B0000}"/>
    <cellStyle name="Comma [0] 4469" xfId="10998" hidden="1" xr:uid="{00000000-0005-0000-0000-0000172B0000}"/>
    <cellStyle name="Comma [0] 447" xfId="2997" hidden="1" xr:uid="{00000000-0005-0000-0000-0000D60B0000}"/>
    <cellStyle name="Comma [0] 4470" xfId="10485" hidden="1" xr:uid="{00000000-0005-0000-0000-000016290000}"/>
    <cellStyle name="Comma [0] 4471" xfId="10984" hidden="1" xr:uid="{00000000-0005-0000-0000-0000092B0000}"/>
    <cellStyle name="Comma [0] 4472" xfId="11017" hidden="1" xr:uid="{00000000-0005-0000-0000-00002A2B0000}"/>
    <cellStyle name="Comma [0] 4473" xfId="11025" hidden="1" xr:uid="{00000000-0005-0000-0000-0000322B0000}"/>
    <cellStyle name="Comma [0] 4474" xfId="10934" hidden="1" xr:uid="{00000000-0005-0000-0000-0000D72A0000}"/>
    <cellStyle name="Comma [0] 4475" xfId="11013" hidden="1" xr:uid="{00000000-0005-0000-0000-0000262B0000}"/>
    <cellStyle name="Comma [0] 4476" xfId="11034" hidden="1" xr:uid="{00000000-0005-0000-0000-00003B2B0000}"/>
    <cellStyle name="Comma [0] 4477" xfId="11036" hidden="1" xr:uid="{00000000-0005-0000-0000-00003D2B0000}"/>
    <cellStyle name="Comma [0] 4478" xfId="10995" hidden="1" xr:uid="{00000000-0005-0000-0000-0000142B0000}"/>
    <cellStyle name="Comma [0] 4479" xfId="10940" hidden="1" xr:uid="{00000000-0005-0000-0000-0000DD2A0000}"/>
    <cellStyle name="Comma [0] 448" xfId="2950" hidden="1" xr:uid="{00000000-0005-0000-0000-0000A70B0000}"/>
    <cellStyle name="Comma [0] 4480" xfId="10993" hidden="1" xr:uid="{00000000-0005-0000-0000-0000122B0000}"/>
    <cellStyle name="Comma [0] 4481" xfId="10977" hidden="1" xr:uid="{00000000-0005-0000-0000-0000022B0000}"/>
    <cellStyle name="Comma [0] 4482" xfId="10973" hidden="1" xr:uid="{00000000-0005-0000-0000-0000FE2A0000}"/>
    <cellStyle name="Comma [0] 4483" xfId="11044" hidden="1" xr:uid="{00000000-0005-0000-0000-0000452B0000}"/>
    <cellStyle name="Comma [0] 4484" xfId="10916" hidden="1" xr:uid="{00000000-0005-0000-0000-0000C52A0000}"/>
    <cellStyle name="Comma [0] 4485" xfId="10224" hidden="1" xr:uid="{00000000-0005-0000-0000-000011280000}"/>
    <cellStyle name="Comma [0] 4486" xfId="11052" hidden="1" xr:uid="{00000000-0005-0000-0000-00004D2B0000}"/>
    <cellStyle name="Comma [0] 4487" xfId="11054" hidden="1" xr:uid="{00000000-0005-0000-0000-00004F2B0000}"/>
    <cellStyle name="Comma [0] 4488" xfId="11003" hidden="1" xr:uid="{00000000-0005-0000-0000-00001C2B0000}"/>
    <cellStyle name="Comma [0] 4489" xfId="10979" hidden="1" xr:uid="{00000000-0005-0000-0000-0000042B0000}"/>
    <cellStyle name="Comma [0] 449" xfId="2956" hidden="1" xr:uid="{00000000-0005-0000-0000-0000AD0B0000}"/>
    <cellStyle name="Comma [0] 4490" xfId="11014" hidden="1" xr:uid="{00000000-0005-0000-0000-0000272B0000}"/>
    <cellStyle name="Comma [0] 4491" xfId="10946" hidden="1" xr:uid="{00000000-0005-0000-0000-0000E32A0000}"/>
    <cellStyle name="Comma [0] 4492" xfId="11016" hidden="1" xr:uid="{00000000-0005-0000-0000-0000292B0000}"/>
    <cellStyle name="Comma [0] 4493" xfId="11061" hidden="1" xr:uid="{00000000-0005-0000-0000-0000562B0000}"/>
    <cellStyle name="Comma [0] 4494" xfId="11004" hidden="1" xr:uid="{00000000-0005-0000-0000-00001D2B0000}"/>
    <cellStyle name="Comma [0] 4495" xfId="10961" hidden="1" xr:uid="{00000000-0005-0000-0000-0000F22A0000}"/>
    <cellStyle name="Comma [0] 4496" xfId="11067" hidden="1" xr:uid="{00000000-0005-0000-0000-00005C2B0000}"/>
    <cellStyle name="Comma [0] 4497" xfId="11069" hidden="1" xr:uid="{00000000-0005-0000-0000-00005E2B0000}"/>
    <cellStyle name="Comma [0] 4498" xfId="11022" hidden="1" xr:uid="{00000000-0005-0000-0000-00002F2B0000}"/>
    <cellStyle name="Comma [0] 4499" xfId="11028" hidden="1" xr:uid="{00000000-0005-0000-0000-0000352B0000}"/>
    <cellStyle name="Comma [0] 45" xfId="2246" hidden="1" xr:uid="{00000000-0005-0000-0000-0000E7080000}"/>
    <cellStyle name="Comma [0] 450" xfId="1306" hidden="1" xr:uid="{00000000-0005-0000-0000-00003B050000}"/>
    <cellStyle name="Comma [0] 4500" xfId="10915" hidden="1" xr:uid="{00000000-0005-0000-0000-0000C42A0000}"/>
    <cellStyle name="Comma [0] 4501" xfId="10978" hidden="1" xr:uid="{00000000-0005-0000-0000-0000032B0000}"/>
    <cellStyle name="Comma [0] 4502" xfId="10986" hidden="1" xr:uid="{00000000-0005-0000-0000-00000B2B0000}"/>
    <cellStyle name="Comma [0] 4503" xfId="11075" hidden="1" xr:uid="{00000000-0005-0000-0000-0000642B0000}"/>
    <cellStyle name="Comma [0] 4504" xfId="10989" hidden="1" xr:uid="{00000000-0005-0000-0000-00000E2B0000}"/>
    <cellStyle name="Comma [0] 4505" xfId="10949" hidden="1" xr:uid="{00000000-0005-0000-0000-0000E62A0000}"/>
    <cellStyle name="Comma [0] 4506" xfId="11080" hidden="1" xr:uid="{00000000-0005-0000-0000-0000692B0000}"/>
    <cellStyle name="Comma [0] 4507" xfId="11082" hidden="1" xr:uid="{00000000-0005-0000-0000-00006B2B0000}"/>
    <cellStyle name="Comma [0] 4508" xfId="11041" hidden="1" xr:uid="{00000000-0005-0000-0000-0000422B0000}"/>
    <cellStyle name="Comma [0] 4509" xfId="11047" hidden="1" xr:uid="{00000000-0005-0000-0000-0000482B0000}"/>
    <cellStyle name="Comma [0] 451" xfId="2906" hidden="1" xr:uid="{00000000-0005-0000-0000-00007B0B0000}"/>
    <cellStyle name="Comma [0] 4510" xfId="10948" hidden="1" xr:uid="{00000000-0005-0000-0000-0000E52A0000}"/>
    <cellStyle name="Comma [0] 4511" xfId="11029" hidden="1" xr:uid="{00000000-0005-0000-0000-0000362B0000}"/>
    <cellStyle name="Comma [0] 4512" xfId="11008" hidden="1" xr:uid="{00000000-0005-0000-0000-0000212B0000}"/>
    <cellStyle name="Comma [0] 4513" xfId="11086" hidden="1" xr:uid="{00000000-0005-0000-0000-00006F2B0000}"/>
    <cellStyle name="Comma [0] 4514" xfId="11027" hidden="1" xr:uid="{00000000-0005-0000-0000-0000342B0000}"/>
    <cellStyle name="Comma [0] 4515" xfId="10965" hidden="1" xr:uid="{00000000-0005-0000-0000-0000F62A0000}"/>
    <cellStyle name="Comma [0] 4516" xfId="11093" hidden="1" xr:uid="{00000000-0005-0000-0000-0000762B0000}"/>
    <cellStyle name="Comma [0] 4517" xfId="11095" hidden="1" xr:uid="{00000000-0005-0000-0000-0000782B0000}"/>
    <cellStyle name="Comma [0] 4518" xfId="11059" hidden="1" xr:uid="{00000000-0005-0000-0000-0000542B0000}"/>
    <cellStyle name="Comma [0] 4519" xfId="11064" hidden="1" xr:uid="{00000000-0005-0000-0000-0000592B0000}"/>
    <cellStyle name="Comma [0] 452" xfId="2914" hidden="1" xr:uid="{00000000-0005-0000-0000-0000830B0000}"/>
    <cellStyle name="Comma [0] 4520" xfId="10494" hidden="1" xr:uid="{00000000-0005-0000-0000-00001F290000}"/>
    <cellStyle name="Comma [0] 4521" xfId="11048" hidden="1" xr:uid="{00000000-0005-0000-0000-0000492B0000}"/>
    <cellStyle name="Comma [0] 4522" xfId="10953" hidden="1" xr:uid="{00000000-0005-0000-0000-0000EA2A0000}"/>
    <cellStyle name="Comma [0] 4523" xfId="11099" hidden="1" xr:uid="{00000000-0005-0000-0000-00007C2B0000}"/>
    <cellStyle name="Comma [0] 4524" xfId="11046" hidden="1" xr:uid="{00000000-0005-0000-0000-0000472B0000}"/>
    <cellStyle name="Comma [0] 4525" xfId="10985" hidden="1" xr:uid="{00000000-0005-0000-0000-00000A2B0000}"/>
    <cellStyle name="Comma [0] 4526" xfId="11103" hidden="1" xr:uid="{00000000-0005-0000-0000-0000802B0000}"/>
    <cellStyle name="Comma [0] 4527" xfId="11105" hidden="1" xr:uid="{00000000-0005-0000-0000-0000822B0000}"/>
    <cellStyle name="Comma [0] 4528" xfId="11073" hidden="1" xr:uid="{00000000-0005-0000-0000-0000622B0000}"/>
    <cellStyle name="Comma [0] 4529" xfId="11077" hidden="1" xr:uid="{00000000-0005-0000-0000-0000662B0000}"/>
    <cellStyle name="Comma [0] 453" xfId="3003" hidden="1" xr:uid="{00000000-0005-0000-0000-0000DC0B0000}"/>
    <cellStyle name="Comma [0] 4530" xfId="10967" hidden="1" xr:uid="{00000000-0005-0000-0000-0000F82A0000}"/>
    <cellStyle name="Comma [0] 4531" xfId="11065" hidden="1" xr:uid="{00000000-0005-0000-0000-00005A2B0000}"/>
    <cellStyle name="Comma [0] 4532" xfId="10957" hidden="1" xr:uid="{00000000-0005-0000-0000-0000EE2A0000}"/>
    <cellStyle name="Comma [0] 4533" xfId="11109" hidden="1" xr:uid="{00000000-0005-0000-0000-0000862B0000}"/>
    <cellStyle name="Comma [0] 4534" xfId="11063" hidden="1" xr:uid="{00000000-0005-0000-0000-0000582B0000}"/>
    <cellStyle name="Comma [0] 4535" xfId="11032" hidden="1" xr:uid="{00000000-0005-0000-0000-0000392B0000}"/>
    <cellStyle name="Comma [0] 4536" xfId="11113" hidden="1" xr:uid="{00000000-0005-0000-0000-00008A2B0000}"/>
    <cellStyle name="Comma [0] 4537" xfId="11115" hidden="1" xr:uid="{00000000-0005-0000-0000-00008C2B0000}"/>
    <cellStyle name="Comma [0] 4538" xfId="11101" hidden="1" xr:uid="{00000000-0005-0000-0000-00007E2B0000}"/>
    <cellStyle name="Comma [0] 4539" xfId="11088" hidden="1" xr:uid="{00000000-0005-0000-0000-0000712B0000}"/>
    <cellStyle name="Comma [0] 454" xfId="2917" hidden="1" xr:uid="{00000000-0005-0000-0000-0000860B0000}"/>
    <cellStyle name="Comma [0] 4540" xfId="11112" hidden="1" xr:uid="{00000000-0005-0000-0000-0000892B0000}"/>
    <cellStyle name="Comma [0] 4541" xfId="11078" hidden="1" xr:uid="{00000000-0005-0000-0000-0000672B0000}"/>
    <cellStyle name="Comma [0] 4542" xfId="11050" hidden="1" xr:uid="{00000000-0005-0000-0000-00004B2B0000}"/>
    <cellStyle name="Comma [0] 4543" xfId="11117" hidden="1" xr:uid="{00000000-0005-0000-0000-00008E2B0000}"/>
    <cellStyle name="Comma [0] 4544" xfId="11074" hidden="1" xr:uid="{00000000-0005-0000-0000-0000632B0000}"/>
    <cellStyle name="Comma [0] 4545" xfId="11108" hidden="1" xr:uid="{00000000-0005-0000-0000-0000852B0000}"/>
    <cellStyle name="Comma [0] 4546" xfId="11121" hidden="1" xr:uid="{00000000-0005-0000-0000-0000922B0000}"/>
    <cellStyle name="Comma [0] 4547" xfId="11123" hidden="1" xr:uid="{00000000-0005-0000-0000-0000942B0000}"/>
    <cellStyle name="Comma [0] 4548" xfId="10991" hidden="1" xr:uid="{00000000-0005-0000-0000-0000102B0000}"/>
    <cellStyle name="Comma [0] 4549" xfId="11111" hidden="1" xr:uid="{00000000-0005-0000-0000-0000882B0000}"/>
    <cellStyle name="Comma [0] 455" xfId="2877" hidden="1" xr:uid="{00000000-0005-0000-0000-00005E0B0000}"/>
    <cellStyle name="Comma [0] 4550" xfId="11051" hidden="1" xr:uid="{00000000-0005-0000-0000-00004C2B0000}"/>
    <cellStyle name="Comma [0] 4551" xfId="11085" hidden="1" xr:uid="{00000000-0005-0000-0000-00006E2B0000}"/>
    <cellStyle name="Comma [0] 4552" xfId="11098" hidden="1" xr:uid="{00000000-0005-0000-0000-00007B2B0000}"/>
    <cellStyle name="Comma [0] 4553" xfId="11126" hidden="1" xr:uid="{00000000-0005-0000-0000-0000972B0000}"/>
    <cellStyle name="Comma [0] 4554" xfId="11089" hidden="1" xr:uid="{00000000-0005-0000-0000-0000722B0000}"/>
    <cellStyle name="Comma [0] 4555" xfId="11049" hidden="1" xr:uid="{00000000-0005-0000-0000-00004A2B0000}"/>
    <cellStyle name="Comma [0] 4556" xfId="11128" hidden="1" xr:uid="{00000000-0005-0000-0000-0000992B0000}"/>
    <cellStyle name="Comma [0] 4557" xfId="11130" hidden="1" xr:uid="{00000000-0005-0000-0000-00009B2B0000}"/>
    <cellStyle name="Comma [0] 4558" xfId="11177" hidden="1" xr:uid="{00000000-0005-0000-0000-0000CA2B0000}"/>
    <cellStyle name="Comma [0] 4559" xfId="11197" hidden="1" xr:uid="{00000000-0005-0000-0000-0000DE2B0000}"/>
    <cellStyle name="Comma [0] 456" xfId="3008" hidden="1" xr:uid="{00000000-0005-0000-0000-0000E10B0000}"/>
    <cellStyle name="Comma [0] 4560" xfId="11204" hidden="1" xr:uid="{00000000-0005-0000-0000-0000E52B0000}"/>
    <cellStyle name="Comma [0] 4561" xfId="11212" hidden="1" xr:uid="{00000000-0005-0000-0000-0000ED2B0000}"/>
    <cellStyle name="Comma [0] 4562" xfId="11215" hidden="1" xr:uid="{00000000-0005-0000-0000-0000F02B0000}"/>
    <cellStyle name="Comma [0] 4563" xfId="11203" hidden="1" xr:uid="{00000000-0005-0000-0000-0000E42B0000}"/>
    <cellStyle name="Comma [0] 4564" xfId="11210" hidden="1" xr:uid="{00000000-0005-0000-0000-0000EB2B0000}"/>
    <cellStyle name="Comma [0] 4565" xfId="11217" hidden="1" xr:uid="{00000000-0005-0000-0000-0000F22B0000}"/>
    <cellStyle name="Comma [0] 4566" xfId="11219" hidden="1" xr:uid="{00000000-0005-0000-0000-0000F42B0000}"/>
    <cellStyle name="Comma [0] 4567" xfId="11193" hidden="1" xr:uid="{00000000-0005-0000-0000-0000DA2B0000}"/>
    <cellStyle name="Comma [0] 4568" xfId="11181" hidden="1" xr:uid="{00000000-0005-0000-0000-0000CE2B0000}"/>
    <cellStyle name="Comma [0] 4569" xfId="11230" hidden="1" xr:uid="{00000000-0005-0000-0000-0000FF2B0000}"/>
    <cellStyle name="Comma [0] 457" xfId="3010" hidden="1" xr:uid="{00000000-0005-0000-0000-0000E30B0000}"/>
    <cellStyle name="Comma [0] 4570" xfId="11239" hidden="1" xr:uid="{00000000-0005-0000-0000-0000082C0000}"/>
    <cellStyle name="Comma [0] 4571" xfId="11250" hidden="1" xr:uid="{00000000-0005-0000-0000-0000132C0000}"/>
    <cellStyle name="Comma [0] 4572" xfId="11256" hidden="1" xr:uid="{00000000-0005-0000-0000-0000192C0000}"/>
    <cellStyle name="Comma [0] 4573" xfId="11238" hidden="1" xr:uid="{00000000-0005-0000-0000-0000072C0000}"/>
    <cellStyle name="Comma [0] 4574" xfId="11248" hidden="1" xr:uid="{00000000-0005-0000-0000-0000112C0000}"/>
    <cellStyle name="Comma [0] 4575" xfId="11268" hidden="1" xr:uid="{00000000-0005-0000-0000-0000252C0000}"/>
    <cellStyle name="Comma [0] 4576" xfId="11270" hidden="1" xr:uid="{00000000-0005-0000-0000-0000272C0000}"/>
    <cellStyle name="Comma [0] 4577" xfId="11221" hidden="1" xr:uid="{00000000-0005-0000-0000-0000F62B0000}"/>
    <cellStyle name="Comma [0] 4578" xfId="11184" hidden="1" xr:uid="{00000000-0005-0000-0000-0000D12B0000}"/>
    <cellStyle name="Comma [0] 4579" xfId="11224" hidden="1" xr:uid="{00000000-0005-0000-0000-0000F92B0000}"/>
    <cellStyle name="Comma [0] 458" xfId="2969" hidden="1" xr:uid="{00000000-0005-0000-0000-0000BA0B0000}"/>
    <cellStyle name="Comma [0] 4580" xfId="11190" hidden="1" xr:uid="{00000000-0005-0000-0000-0000D72B0000}"/>
    <cellStyle name="Comma [0] 4581" xfId="11192" hidden="1" xr:uid="{00000000-0005-0000-0000-0000D92B0000}"/>
    <cellStyle name="Comma [0] 4582" xfId="11275" hidden="1" xr:uid="{00000000-0005-0000-0000-00002C2C0000}"/>
    <cellStyle name="Comma [0] 4583" xfId="11180" hidden="1" xr:uid="{00000000-0005-0000-0000-0000CD2B0000}"/>
    <cellStyle name="Comma [0] 4584" xfId="11188" hidden="1" xr:uid="{00000000-0005-0000-0000-0000D52B0000}"/>
    <cellStyle name="Comma [0] 4585" xfId="11287" hidden="1" xr:uid="{00000000-0005-0000-0000-0000382C0000}"/>
    <cellStyle name="Comma [0] 4586" xfId="11289" hidden="1" xr:uid="{00000000-0005-0000-0000-00003A2C0000}"/>
    <cellStyle name="Comma [0] 4587" xfId="11278" hidden="1" xr:uid="{00000000-0005-0000-0000-00002F2C0000}"/>
    <cellStyle name="Comma [0] 4588" xfId="11286" hidden="1" xr:uid="{00000000-0005-0000-0000-0000372C0000}"/>
    <cellStyle name="Comma [0] 4589" xfId="11186" hidden="1" xr:uid="{00000000-0005-0000-0000-0000D32B0000}"/>
    <cellStyle name="Comma [0] 459" xfId="2975" hidden="1" xr:uid="{00000000-0005-0000-0000-0000C00B0000}"/>
    <cellStyle name="Comma [0] 4590" xfId="11272" hidden="1" xr:uid="{00000000-0005-0000-0000-0000292C0000}"/>
    <cellStyle name="Comma [0] 4591" xfId="11305" hidden="1" xr:uid="{00000000-0005-0000-0000-00004A2C0000}"/>
    <cellStyle name="Comma [0] 4592" xfId="11313" hidden="1" xr:uid="{00000000-0005-0000-0000-0000522C0000}"/>
    <cellStyle name="Comma [0] 4593" xfId="11222" hidden="1" xr:uid="{00000000-0005-0000-0000-0000F72B0000}"/>
    <cellStyle name="Comma [0] 4594" xfId="11301" hidden="1" xr:uid="{00000000-0005-0000-0000-0000462C0000}"/>
    <cellStyle name="Comma [0] 4595" xfId="11322" hidden="1" xr:uid="{00000000-0005-0000-0000-00005B2C0000}"/>
    <cellStyle name="Comma [0] 4596" xfId="11324" hidden="1" xr:uid="{00000000-0005-0000-0000-00005D2C0000}"/>
    <cellStyle name="Comma [0] 4597" xfId="11283" hidden="1" xr:uid="{00000000-0005-0000-0000-0000342C0000}"/>
    <cellStyle name="Comma [0] 4598" xfId="11228" hidden="1" xr:uid="{00000000-0005-0000-0000-0000FD2B0000}"/>
    <cellStyle name="Comma [0] 4599" xfId="11281" hidden="1" xr:uid="{00000000-0005-0000-0000-0000322C0000}"/>
    <cellStyle name="Comma [0] 46" xfId="2252" hidden="1" xr:uid="{00000000-0005-0000-0000-0000ED080000}"/>
    <cellStyle name="Comma [0] 460" xfId="2876" hidden="1" xr:uid="{00000000-0005-0000-0000-00005D0B0000}"/>
    <cellStyle name="Comma [0] 4600" xfId="11265" hidden="1" xr:uid="{00000000-0005-0000-0000-0000222C0000}"/>
    <cellStyle name="Comma [0] 4601" xfId="11261" hidden="1" xr:uid="{00000000-0005-0000-0000-00001E2C0000}"/>
    <cellStyle name="Comma [0] 4602" xfId="11332" hidden="1" xr:uid="{00000000-0005-0000-0000-0000652C0000}"/>
    <cellStyle name="Comma [0] 4603" xfId="11201" hidden="1" xr:uid="{00000000-0005-0000-0000-0000E22B0000}"/>
    <cellStyle name="Comma [0] 4604" xfId="11194" hidden="1" xr:uid="{00000000-0005-0000-0000-0000DB2B0000}"/>
    <cellStyle name="Comma [0] 4605" xfId="11340" hidden="1" xr:uid="{00000000-0005-0000-0000-00006D2C0000}"/>
    <cellStyle name="Comma [0] 4606" xfId="11342" hidden="1" xr:uid="{00000000-0005-0000-0000-00006F2C0000}"/>
    <cellStyle name="Comma [0] 4607" xfId="11291" hidden="1" xr:uid="{00000000-0005-0000-0000-00003C2C0000}"/>
    <cellStyle name="Comma [0] 4608" xfId="11267" hidden="1" xr:uid="{00000000-0005-0000-0000-0000242C0000}"/>
    <cellStyle name="Comma [0] 4609" xfId="11302" hidden="1" xr:uid="{00000000-0005-0000-0000-0000472C0000}"/>
    <cellStyle name="Comma [0] 461" xfId="2957" hidden="1" xr:uid="{00000000-0005-0000-0000-0000AE0B0000}"/>
    <cellStyle name="Comma [0] 4610" xfId="11234" hidden="1" xr:uid="{00000000-0005-0000-0000-0000032C0000}"/>
    <cellStyle name="Comma [0] 4611" xfId="11304" hidden="1" xr:uid="{00000000-0005-0000-0000-0000492C0000}"/>
    <cellStyle name="Comma [0] 4612" xfId="11349" hidden="1" xr:uid="{00000000-0005-0000-0000-0000762C0000}"/>
    <cellStyle name="Comma [0] 4613" xfId="11292" hidden="1" xr:uid="{00000000-0005-0000-0000-00003D2C0000}"/>
    <cellStyle name="Comma [0] 4614" xfId="11249" hidden="1" xr:uid="{00000000-0005-0000-0000-0000122C0000}"/>
    <cellStyle name="Comma [0] 4615" xfId="11355" hidden="1" xr:uid="{00000000-0005-0000-0000-00007C2C0000}"/>
    <cellStyle name="Comma [0] 4616" xfId="11357" hidden="1" xr:uid="{00000000-0005-0000-0000-00007E2C0000}"/>
    <cellStyle name="Comma [0] 4617" xfId="11310" hidden="1" xr:uid="{00000000-0005-0000-0000-00004F2C0000}"/>
    <cellStyle name="Comma [0] 4618" xfId="11316" hidden="1" xr:uid="{00000000-0005-0000-0000-0000552C0000}"/>
    <cellStyle name="Comma [0] 4619" xfId="11200" hidden="1" xr:uid="{00000000-0005-0000-0000-0000E12B0000}"/>
    <cellStyle name="Comma [0] 462" xfId="2936" hidden="1" xr:uid="{00000000-0005-0000-0000-0000990B0000}"/>
    <cellStyle name="Comma [0] 4620" xfId="11266" hidden="1" xr:uid="{00000000-0005-0000-0000-0000232C0000}"/>
    <cellStyle name="Comma [0] 4621" xfId="11274" hidden="1" xr:uid="{00000000-0005-0000-0000-00002B2C0000}"/>
    <cellStyle name="Comma [0] 4622" xfId="11363" hidden="1" xr:uid="{00000000-0005-0000-0000-0000842C0000}"/>
    <cellStyle name="Comma [0] 4623" xfId="11277" hidden="1" xr:uid="{00000000-0005-0000-0000-00002E2C0000}"/>
    <cellStyle name="Comma [0] 4624" xfId="11237" hidden="1" xr:uid="{00000000-0005-0000-0000-0000062C0000}"/>
    <cellStyle name="Comma [0] 4625" xfId="11368" hidden="1" xr:uid="{00000000-0005-0000-0000-0000892C0000}"/>
    <cellStyle name="Comma [0] 4626" xfId="11370" hidden="1" xr:uid="{00000000-0005-0000-0000-00008B2C0000}"/>
    <cellStyle name="Comma [0] 4627" xfId="11329" hidden="1" xr:uid="{00000000-0005-0000-0000-0000622C0000}"/>
    <cellStyle name="Comma [0] 4628" xfId="11335" hidden="1" xr:uid="{00000000-0005-0000-0000-0000682C0000}"/>
    <cellStyle name="Comma [0] 4629" xfId="11236" hidden="1" xr:uid="{00000000-0005-0000-0000-0000052C0000}"/>
    <cellStyle name="Comma [0] 463" xfId="3014" hidden="1" xr:uid="{00000000-0005-0000-0000-0000E70B0000}"/>
    <cellStyle name="Comma [0] 4630" xfId="11317" hidden="1" xr:uid="{00000000-0005-0000-0000-0000562C0000}"/>
    <cellStyle name="Comma [0] 4631" xfId="11296" hidden="1" xr:uid="{00000000-0005-0000-0000-0000412C0000}"/>
    <cellStyle name="Comma [0] 4632" xfId="11374" hidden="1" xr:uid="{00000000-0005-0000-0000-00008F2C0000}"/>
    <cellStyle name="Comma [0] 4633" xfId="11315" hidden="1" xr:uid="{00000000-0005-0000-0000-0000542C0000}"/>
    <cellStyle name="Comma [0] 4634" xfId="11253" hidden="1" xr:uid="{00000000-0005-0000-0000-0000162C0000}"/>
    <cellStyle name="Comma [0] 4635" xfId="11381" hidden="1" xr:uid="{00000000-0005-0000-0000-0000962C0000}"/>
    <cellStyle name="Comma [0] 4636" xfId="11383" hidden="1" xr:uid="{00000000-0005-0000-0000-0000982C0000}"/>
    <cellStyle name="Comma [0] 4637" xfId="11347" hidden="1" xr:uid="{00000000-0005-0000-0000-0000742C0000}"/>
    <cellStyle name="Comma [0] 4638" xfId="11352" hidden="1" xr:uid="{00000000-0005-0000-0000-0000792C0000}"/>
    <cellStyle name="Comma [0] 4639" xfId="11183" hidden="1" xr:uid="{00000000-0005-0000-0000-0000D02B0000}"/>
    <cellStyle name="Comma [0] 464" xfId="2955" hidden="1" xr:uid="{00000000-0005-0000-0000-0000AC0B0000}"/>
    <cellStyle name="Comma [0] 4640" xfId="11336" hidden="1" xr:uid="{00000000-0005-0000-0000-0000692C0000}"/>
    <cellStyle name="Comma [0] 4641" xfId="11241" hidden="1" xr:uid="{00000000-0005-0000-0000-00000A2C0000}"/>
    <cellStyle name="Comma [0] 4642" xfId="11387" hidden="1" xr:uid="{00000000-0005-0000-0000-00009C2C0000}"/>
    <cellStyle name="Comma [0] 4643" xfId="11334" hidden="1" xr:uid="{00000000-0005-0000-0000-0000672C0000}"/>
    <cellStyle name="Comma [0] 4644" xfId="11273" hidden="1" xr:uid="{00000000-0005-0000-0000-00002A2C0000}"/>
    <cellStyle name="Comma [0] 4645" xfId="11391" hidden="1" xr:uid="{00000000-0005-0000-0000-0000A02C0000}"/>
    <cellStyle name="Comma [0] 4646" xfId="11393" hidden="1" xr:uid="{00000000-0005-0000-0000-0000A22C0000}"/>
    <cellStyle name="Comma [0] 4647" xfId="11361" hidden="1" xr:uid="{00000000-0005-0000-0000-0000822C0000}"/>
    <cellStyle name="Comma [0] 4648" xfId="11365" hidden="1" xr:uid="{00000000-0005-0000-0000-0000862C0000}"/>
    <cellStyle name="Comma [0] 4649" xfId="11255" hidden="1" xr:uid="{00000000-0005-0000-0000-0000182C0000}"/>
    <cellStyle name="Comma [0] 465" xfId="2893" hidden="1" xr:uid="{00000000-0005-0000-0000-00006E0B0000}"/>
    <cellStyle name="Comma [0] 4650" xfId="11353" hidden="1" xr:uid="{00000000-0005-0000-0000-00007A2C0000}"/>
    <cellStyle name="Comma [0] 4651" xfId="11245" hidden="1" xr:uid="{00000000-0005-0000-0000-00000E2C0000}"/>
    <cellStyle name="Comma [0] 4652" xfId="11397" hidden="1" xr:uid="{00000000-0005-0000-0000-0000A62C0000}"/>
    <cellStyle name="Comma [0] 4653" xfId="11351" hidden="1" xr:uid="{00000000-0005-0000-0000-0000782C0000}"/>
    <cellStyle name="Comma [0] 4654" xfId="11320" hidden="1" xr:uid="{00000000-0005-0000-0000-0000592C0000}"/>
    <cellStyle name="Comma [0] 4655" xfId="11401" hidden="1" xr:uid="{00000000-0005-0000-0000-0000AA2C0000}"/>
    <cellStyle name="Comma [0] 4656" xfId="11403" hidden="1" xr:uid="{00000000-0005-0000-0000-0000AC2C0000}"/>
    <cellStyle name="Comma [0] 4657" xfId="11389" hidden="1" xr:uid="{00000000-0005-0000-0000-00009E2C0000}"/>
    <cellStyle name="Comma [0] 4658" xfId="11376" hidden="1" xr:uid="{00000000-0005-0000-0000-0000912C0000}"/>
    <cellStyle name="Comma [0] 4659" xfId="11400" hidden="1" xr:uid="{00000000-0005-0000-0000-0000A92C0000}"/>
    <cellStyle name="Comma [0] 466" xfId="3021" hidden="1" xr:uid="{00000000-0005-0000-0000-0000EE0B0000}"/>
    <cellStyle name="Comma [0] 4660" xfId="11366" hidden="1" xr:uid="{00000000-0005-0000-0000-0000872C0000}"/>
    <cellStyle name="Comma [0] 4661" xfId="11338" hidden="1" xr:uid="{00000000-0005-0000-0000-00006B2C0000}"/>
    <cellStyle name="Comma [0] 4662" xfId="11405" hidden="1" xr:uid="{00000000-0005-0000-0000-0000AE2C0000}"/>
    <cellStyle name="Comma [0] 4663" xfId="11362" hidden="1" xr:uid="{00000000-0005-0000-0000-0000832C0000}"/>
    <cellStyle name="Comma [0] 4664" xfId="11396" hidden="1" xr:uid="{00000000-0005-0000-0000-0000A52C0000}"/>
    <cellStyle name="Comma [0] 4665" xfId="11409" hidden="1" xr:uid="{00000000-0005-0000-0000-0000B22C0000}"/>
    <cellStyle name="Comma [0] 4666" xfId="11411" hidden="1" xr:uid="{00000000-0005-0000-0000-0000B42C0000}"/>
    <cellStyle name="Comma [0] 4667" xfId="11279" hidden="1" xr:uid="{00000000-0005-0000-0000-0000302C0000}"/>
    <cellStyle name="Comma [0] 4668" xfId="11399" hidden="1" xr:uid="{00000000-0005-0000-0000-0000A82C0000}"/>
    <cellStyle name="Comma [0] 4669" xfId="11339" hidden="1" xr:uid="{00000000-0005-0000-0000-00006C2C0000}"/>
    <cellStyle name="Comma [0] 467" xfId="3023" hidden="1" xr:uid="{00000000-0005-0000-0000-0000F00B0000}"/>
    <cellStyle name="Comma [0] 4670" xfId="11373" hidden="1" xr:uid="{00000000-0005-0000-0000-00008E2C0000}"/>
    <cellStyle name="Comma [0] 4671" xfId="11386" hidden="1" xr:uid="{00000000-0005-0000-0000-00009B2C0000}"/>
    <cellStyle name="Comma [0] 4672" xfId="11414" hidden="1" xr:uid="{00000000-0005-0000-0000-0000B72C0000}"/>
    <cellStyle name="Comma [0] 4673" xfId="11377" hidden="1" xr:uid="{00000000-0005-0000-0000-0000922C0000}"/>
    <cellStyle name="Comma [0] 4674" xfId="11337" hidden="1" xr:uid="{00000000-0005-0000-0000-00006A2C0000}"/>
    <cellStyle name="Comma [0] 4675" xfId="11416" hidden="1" xr:uid="{00000000-0005-0000-0000-0000B92C0000}"/>
    <cellStyle name="Comma [0] 4676" xfId="11418" hidden="1" xr:uid="{00000000-0005-0000-0000-0000BB2C0000}"/>
    <cellStyle name="Comma [0] 4677" xfId="11478" hidden="1" xr:uid="{00000000-0005-0000-0000-0000F72C0000}"/>
    <cellStyle name="Comma [0] 4678" xfId="11497" hidden="1" xr:uid="{00000000-0005-0000-0000-00000A2D0000}"/>
    <cellStyle name="Comma [0] 4679" xfId="11504" hidden="1" xr:uid="{00000000-0005-0000-0000-0000112D0000}"/>
    <cellStyle name="Comma [0] 468" xfId="2987" hidden="1" xr:uid="{00000000-0005-0000-0000-0000CC0B0000}"/>
    <cellStyle name="Comma [0] 4680" xfId="11511" hidden="1" xr:uid="{00000000-0005-0000-0000-0000182D0000}"/>
    <cellStyle name="Comma [0] 4681" xfId="11516" hidden="1" xr:uid="{00000000-0005-0000-0000-00001D2D0000}"/>
    <cellStyle name="Comma [0] 4682" xfId="11503" hidden="1" xr:uid="{00000000-0005-0000-0000-0000102D0000}"/>
    <cellStyle name="Comma [0] 4683" xfId="11508" hidden="1" xr:uid="{00000000-0005-0000-0000-0000152D0000}"/>
    <cellStyle name="Comma [0] 4684" xfId="11520" hidden="1" xr:uid="{00000000-0005-0000-0000-0000212D0000}"/>
    <cellStyle name="Comma [0] 4685" xfId="11522" hidden="1" xr:uid="{00000000-0005-0000-0000-0000232D0000}"/>
    <cellStyle name="Comma [0] 4686" xfId="11493" hidden="1" xr:uid="{00000000-0005-0000-0000-0000062D0000}"/>
    <cellStyle name="Comma [0] 4687" xfId="11482" hidden="1" xr:uid="{00000000-0005-0000-0000-0000FB2C0000}"/>
    <cellStyle name="Comma [0] 4688" xfId="11533" hidden="1" xr:uid="{00000000-0005-0000-0000-00002E2D0000}"/>
    <cellStyle name="Comma [0] 4689" xfId="11542" hidden="1" xr:uid="{00000000-0005-0000-0000-0000372D0000}"/>
    <cellStyle name="Comma [0] 469" xfId="2992" hidden="1" xr:uid="{00000000-0005-0000-0000-0000D10B0000}"/>
    <cellStyle name="Comma [0] 4690" xfId="11553" hidden="1" xr:uid="{00000000-0005-0000-0000-0000422D0000}"/>
    <cellStyle name="Comma [0] 4691" xfId="11559" hidden="1" xr:uid="{00000000-0005-0000-0000-0000482D0000}"/>
    <cellStyle name="Comma [0] 4692" xfId="11541" hidden="1" xr:uid="{00000000-0005-0000-0000-0000362D0000}"/>
    <cellStyle name="Comma [0] 4693" xfId="11551" hidden="1" xr:uid="{00000000-0005-0000-0000-0000402D0000}"/>
    <cellStyle name="Comma [0] 4694" xfId="11571" hidden="1" xr:uid="{00000000-0005-0000-0000-0000542D0000}"/>
    <cellStyle name="Comma [0] 4695" xfId="11573" hidden="1" xr:uid="{00000000-0005-0000-0000-0000562D0000}"/>
    <cellStyle name="Comma [0] 4696" xfId="11524" hidden="1" xr:uid="{00000000-0005-0000-0000-0000252D0000}"/>
    <cellStyle name="Comma [0] 4697" xfId="11485" hidden="1" xr:uid="{00000000-0005-0000-0000-0000FE2C0000}"/>
    <cellStyle name="Comma [0] 4698" xfId="11527" hidden="1" xr:uid="{00000000-0005-0000-0000-0000282D0000}"/>
    <cellStyle name="Comma [0] 4699" xfId="11490" hidden="1" xr:uid="{00000000-0005-0000-0000-0000032D0000}"/>
    <cellStyle name="Comma [0] 47" xfId="2234" hidden="1" xr:uid="{00000000-0005-0000-0000-0000DB080000}"/>
    <cellStyle name="Comma [0] 470" xfId="1298" hidden="1" xr:uid="{00000000-0005-0000-0000-000033050000}"/>
    <cellStyle name="Comma [0] 4700" xfId="11492" hidden="1" xr:uid="{00000000-0005-0000-0000-0000052D0000}"/>
    <cellStyle name="Comma [0] 4701" xfId="11578" hidden="1" xr:uid="{00000000-0005-0000-0000-00005B2D0000}"/>
    <cellStyle name="Comma [0] 4702" xfId="11481" hidden="1" xr:uid="{00000000-0005-0000-0000-0000FA2C0000}"/>
    <cellStyle name="Comma [0] 4703" xfId="11489" hidden="1" xr:uid="{00000000-0005-0000-0000-0000022D0000}"/>
    <cellStyle name="Comma [0] 4704" xfId="11590" hidden="1" xr:uid="{00000000-0005-0000-0000-0000672D0000}"/>
    <cellStyle name="Comma [0] 4705" xfId="11592" hidden="1" xr:uid="{00000000-0005-0000-0000-0000692D0000}"/>
    <cellStyle name="Comma [0] 4706" xfId="11581" hidden="1" xr:uid="{00000000-0005-0000-0000-00005E2D0000}"/>
    <cellStyle name="Comma [0] 4707" xfId="11589" hidden="1" xr:uid="{00000000-0005-0000-0000-0000662D0000}"/>
    <cellStyle name="Comma [0] 4708" xfId="11487" hidden="1" xr:uid="{00000000-0005-0000-0000-0000002D0000}"/>
    <cellStyle name="Comma [0] 4709" xfId="11575" hidden="1" xr:uid="{00000000-0005-0000-0000-0000582D0000}"/>
    <cellStyle name="Comma [0] 471" xfId="2976" hidden="1" xr:uid="{00000000-0005-0000-0000-0000C10B0000}"/>
    <cellStyle name="Comma [0] 4710" xfId="11608" hidden="1" xr:uid="{00000000-0005-0000-0000-0000792D0000}"/>
    <cellStyle name="Comma [0] 4711" xfId="11616" hidden="1" xr:uid="{00000000-0005-0000-0000-0000812D0000}"/>
    <cellStyle name="Comma [0] 4712" xfId="11525" hidden="1" xr:uid="{00000000-0005-0000-0000-0000262D0000}"/>
    <cellStyle name="Comma [0] 4713" xfId="11604" hidden="1" xr:uid="{00000000-0005-0000-0000-0000752D0000}"/>
    <cellStyle name="Comma [0] 4714" xfId="11625" hidden="1" xr:uid="{00000000-0005-0000-0000-00008A2D0000}"/>
    <cellStyle name="Comma [0] 4715" xfId="11627" hidden="1" xr:uid="{00000000-0005-0000-0000-00008C2D0000}"/>
    <cellStyle name="Comma [0] 4716" xfId="11586" hidden="1" xr:uid="{00000000-0005-0000-0000-0000632D0000}"/>
    <cellStyle name="Comma [0] 4717" xfId="11531" hidden="1" xr:uid="{00000000-0005-0000-0000-00002C2D0000}"/>
    <cellStyle name="Comma [0] 4718" xfId="11584" hidden="1" xr:uid="{00000000-0005-0000-0000-0000612D0000}"/>
    <cellStyle name="Comma [0] 4719" xfId="11568" hidden="1" xr:uid="{00000000-0005-0000-0000-0000512D0000}"/>
    <cellStyle name="Comma [0] 472" xfId="2881" hidden="1" xr:uid="{00000000-0005-0000-0000-0000620B0000}"/>
    <cellStyle name="Comma [0] 4720" xfId="11564" hidden="1" xr:uid="{00000000-0005-0000-0000-00004D2D0000}"/>
    <cellStyle name="Comma [0] 4721" xfId="11635" hidden="1" xr:uid="{00000000-0005-0000-0000-0000942D0000}"/>
    <cellStyle name="Comma [0] 4722" xfId="11501" hidden="1" xr:uid="{00000000-0005-0000-0000-00000E2D0000}"/>
    <cellStyle name="Comma [0] 4723" xfId="11494" hidden="1" xr:uid="{00000000-0005-0000-0000-0000072D0000}"/>
    <cellStyle name="Comma [0] 4724" xfId="11643" hidden="1" xr:uid="{00000000-0005-0000-0000-00009C2D0000}"/>
    <cellStyle name="Comma [0] 4725" xfId="11645" hidden="1" xr:uid="{00000000-0005-0000-0000-00009E2D0000}"/>
    <cellStyle name="Comma [0] 4726" xfId="11594" hidden="1" xr:uid="{00000000-0005-0000-0000-00006B2D0000}"/>
    <cellStyle name="Comma [0] 4727" xfId="11570" hidden="1" xr:uid="{00000000-0005-0000-0000-0000532D0000}"/>
    <cellStyle name="Comma [0] 4728" xfId="11605" hidden="1" xr:uid="{00000000-0005-0000-0000-0000762D0000}"/>
    <cellStyle name="Comma [0] 4729" xfId="11537" hidden="1" xr:uid="{00000000-0005-0000-0000-0000322D0000}"/>
    <cellStyle name="Comma [0] 473" xfId="3027" hidden="1" xr:uid="{00000000-0005-0000-0000-0000F40B0000}"/>
    <cellStyle name="Comma [0] 4730" xfId="11607" hidden="1" xr:uid="{00000000-0005-0000-0000-0000782D0000}"/>
    <cellStyle name="Comma [0] 4731" xfId="11652" hidden="1" xr:uid="{00000000-0005-0000-0000-0000A52D0000}"/>
    <cellStyle name="Comma [0] 4732" xfId="11595" hidden="1" xr:uid="{00000000-0005-0000-0000-00006C2D0000}"/>
    <cellStyle name="Comma [0] 4733" xfId="11552" hidden="1" xr:uid="{00000000-0005-0000-0000-0000412D0000}"/>
    <cellStyle name="Comma [0] 4734" xfId="11658" hidden="1" xr:uid="{00000000-0005-0000-0000-0000AB2D0000}"/>
    <cellStyle name="Comma [0] 4735" xfId="11660" hidden="1" xr:uid="{00000000-0005-0000-0000-0000AD2D0000}"/>
    <cellStyle name="Comma [0] 4736" xfId="11613" hidden="1" xr:uid="{00000000-0005-0000-0000-00007E2D0000}"/>
    <cellStyle name="Comma [0] 4737" xfId="11619" hidden="1" xr:uid="{00000000-0005-0000-0000-0000842D0000}"/>
    <cellStyle name="Comma [0] 4738" xfId="11500" hidden="1" xr:uid="{00000000-0005-0000-0000-00000D2D0000}"/>
    <cellStyle name="Comma [0] 4739" xfId="11569" hidden="1" xr:uid="{00000000-0005-0000-0000-0000522D0000}"/>
    <cellStyle name="Comma [0] 474" xfId="2974" hidden="1" xr:uid="{00000000-0005-0000-0000-0000BF0B0000}"/>
    <cellStyle name="Comma [0] 4740" xfId="11577" hidden="1" xr:uid="{00000000-0005-0000-0000-00005A2D0000}"/>
    <cellStyle name="Comma [0] 4741" xfId="11666" hidden="1" xr:uid="{00000000-0005-0000-0000-0000B32D0000}"/>
    <cellStyle name="Comma [0] 4742" xfId="11580" hidden="1" xr:uid="{00000000-0005-0000-0000-00005D2D0000}"/>
    <cellStyle name="Comma [0] 4743" xfId="11540" hidden="1" xr:uid="{00000000-0005-0000-0000-0000352D0000}"/>
    <cellStyle name="Comma [0] 4744" xfId="11671" hidden="1" xr:uid="{00000000-0005-0000-0000-0000B82D0000}"/>
    <cellStyle name="Comma [0] 4745" xfId="11673" hidden="1" xr:uid="{00000000-0005-0000-0000-0000BA2D0000}"/>
    <cellStyle name="Comma [0] 4746" xfId="11632" hidden="1" xr:uid="{00000000-0005-0000-0000-0000912D0000}"/>
    <cellStyle name="Comma [0] 4747" xfId="11638" hidden="1" xr:uid="{00000000-0005-0000-0000-0000972D0000}"/>
    <cellStyle name="Comma [0] 4748" xfId="11539" hidden="1" xr:uid="{00000000-0005-0000-0000-0000342D0000}"/>
    <cellStyle name="Comma [0] 4749" xfId="11620" hidden="1" xr:uid="{00000000-0005-0000-0000-0000852D0000}"/>
    <cellStyle name="Comma [0] 475" xfId="2913" hidden="1" xr:uid="{00000000-0005-0000-0000-0000820B0000}"/>
    <cellStyle name="Comma [0] 4750" xfId="11599" hidden="1" xr:uid="{00000000-0005-0000-0000-0000702D0000}"/>
    <cellStyle name="Comma [0] 4751" xfId="11677" hidden="1" xr:uid="{00000000-0005-0000-0000-0000BE2D0000}"/>
    <cellStyle name="Comma [0] 4752" xfId="11618" hidden="1" xr:uid="{00000000-0005-0000-0000-0000832D0000}"/>
    <cellStyle name="Comma [0] 4753" xfId="11556" hidden="1" xr:uid="{00000000-0005-0000-0000-0000452D0000}"/>
    <cellStyle name="Comma [0] 4754" xfId="11684" hidden="1" xr:uid="{00000000-0005-0000-0000-0000C52D0000}"/>
    <cellStyle name="Comma [0] 4755" xfId="11686" hidden="1" xr:uid="{00000000-0005-0000-0000-0000C72D0000}"/>
    <cellStyle name="Comma [0] 4756" xfId="11650" hidden="1" xr:uid="{00000000-0005-0000-0000-0000A32D0000}"/>
    <cellStyle name="Comma [0] 4757" xfId="11655" hidden="1" xr:uid="{00000000-0005-0000-0000-0000A82D0000}"/>
    <cellStyle name="Comma [0] 4758" xfId="11484" hidden="1" xr:uid="{00000000-0005-0000-0000-0000FD2C0000}"/>
    <cellStyle name="Comma [0] 4759" xfId="11639" hidden="1" xr:uid="{00000000-0005-0000-0000-0000982D0000}"/>
    <cellStyle name="Comma [0] 476" xfId="3031" hidden="1" xr:uid="{00000000-0005-0000-0000-0000F80B0000}"/>
    <cellStyle name="Comma [0] 4760" xfId="11544" hidden="1" xr:uid="{00000000-0005-0000-0000-0000392D0000}"/>
    <cellStyle name="Comma [0] 4761" xfId="11690" hidden="1" xr:uid="{00000000-0005-0000-0000-0000CB2D0000}"/>
    <cellStyle name="Comma [0] 4762" xfId="11637" hidden="1" xr:uid="{00000000-0005-0000-0000-0000962D0000}"/>
    <cellStyle name="Comma [0] 4763" xfId="11576" hidden="1" xr:uid="{00000000-0005-0000-0000-0000592D0000}"/>
    <cellStyle name="Comma [0] 4764" xfId="11694" hidden="1" xr:uid="{00000000-0005-0000-0000-0000CF2D0000}"/>
    <cellStyle name="Comma [0] 4765" xfId="11696" hidden="1" xr:uid="{00000000-0005-0000-0000-0000D12D0000}"/>
    <cellStyle name="Comma [0] 4766" xfId="11664" hidden="1" xr:uid="{00000000-0005-0000-0000-0000B12D0000}"/>
    <cellStyle name="Comma [0] 4767" xfId="11668" hidden="1" xr:uid="{00000000-0005-0000-0000-0000B52D0000}"/>
    <cellStyle name="Comma [0] 4768" xfId="11558" hidden="1" xr:uid="{00000000-0005-0000-0000-0000472D0000}"/>
    <cellStyle name="Comma [0] 4769" xfId="11656" hidden="1" xr:uid="{00000000-0005-0000-0000-0000A92D0000}"/>
    <cellStyle name="Comma [0] 477" xfId="3033" hidden="1" xr:uid="{00000000-0005-0000-0000-0000FA0B0000}"/>
    <cellStyle name="Comma [0] 4770" xfId="11548" hidden="1" xr:uid="{00000000-0005-0000-0000-00003D2D0000}"/>
    <cellStyle name="Comma [0] 4771" xfId="11700" hidden="1" xr:uid="{00000000-0005-0000-0000-0000D52D0000}"/>
    <cellStyle name="Comma [0] 4772" xfId="11654" hidden="1" xr:uid="{00000000-0005-0000-0000-0000A72D0000}"/>
    <cellStyle name="Comma [0] 4773" xfId="11623" hidden="1" xr:uid="{00000000-0005-0000-0000-0000882D0000}"/>
    <cellStyle name="Comma [0] 4774" xfId="11704" hidden="1" xr:uid="{00000000-0005-0000-0000-0000D92D0000}"/>
    <cellStyle name="Comma [0] 4775" xfId="11706" hidden="1" xr:uid="{00000000-0005-0000-0000-0000DB2D0000}"/>
    <cellStyle name="Comma [0] 4776" xfId="11692" hidden="1" xr:uid="{00000000-0005-0000-0000-0000CD2D0000}"/>
    <cellStyle name="Comma [0] 4777" xfId="11679" hidden="1" xr:uid="{00000000-0005-0000-0000-0000C02D0000}"/>
    <cellStyle name="Comma [0] 4778" xfId="11703" hidden="1" xr:uid="{00000000-0005-0000-0000-0000D82D0000}"/>
    <cellStyle name="Comma [0] 4779" xfId="11669" hidden="1" xr:uid="{00000000-0005-0000-0000-0000B62D0000}"/>
    <cellStyle name="Comma [0] 478" xfId="3001" hidden="1" xr:uid="{00000000-0005-0000-0000-0000DA0B0000}"/>
    <cellStyle name="Comma [0] 4780" xfId="11641" hidden="1" xr:uid="{00000000-0005-0000-0000-00009A2D0000}"/>
    <cellStyle name="Comma [0] 4781" xfId="11708" hidden="1" xr:uid="{00000000-0005-0000-0000-0000DD2D0000}"/>
    <cellStyle name="Comma [0] 4782" xfId="11665" hidden="1" xr:uid="{00000000-0005-0000-0000-0000B22D0000}"/>
    <cellStyle name="Comma [0] 4783" xfId="11699" hidden="1" xr:uid="{00000000-0005-0000-0000-0000D42D0000}"/>
    <cellStyle name="Comma [0] 4784" xfId="11712" hidden="1" xr:uid="{00000000-0005-0000-0000-0000E12D0000}"/>
    <cellStyle name="Comma [0] 4785" xfId="11714" hidden="1" xr:uid="{00000000-0005-0000-0000-0000E32D0000}"/>
    <cellStyle name="Comma [0] 4786" xfId="11582" hidden="1" xr:uid="{00000000-0005-0000-0000-00005F2D0000}"/>
    <cellStyle name="Comma [0] 4787" xfId="11702" hidden="1" xr:uid="{00000000-0005-0000-0000-0000D72D0000}"/>
    <cellStyle name="Comma [0] 4788" xfId="11642" hidden="1" xr:uid="{00000000-0005-0000-0000-00009B2D0000}"/>
    <cellStyle name="Comma [0] 4789" xfId="11676" hidden="1" xr:uid="{00000000-0005-0000-0000-0000BD2D0000}"/>
    <cellStyle name="Comma [0] 479" xfId="3005" hidden="1" xr:uid="{00000000-0005-0000-0000-0000DE0B0000}"/>
    <cellStyle name="Comma [0] 4790" xfId="11689" hidden="1" xr:uid="{00000000-0005-0000-0000-0000CA2D0000}"/>
    <cellStyle name="Comma [0] 4791" xfId="11717" hidden="1" xr:uid="{00000000-0005-0000-0000-0000E62D0000}"/>
    <cellStyle name="Comma [0] 4792" xfId="11680" hidden="1" xr:uid="{00000000-0005-0000-0000-0000C12D0000}"/>
    <cellStyle name="Comma [0] 4793" xfId="11640" hidden="1" xr:uid="{00000000-0005-0000-0000-0000992D0000}"/>
    <cellStyle name="Comma [0] 4794" xfId="11720" hidden="1" xr:uid="{00000000-0005-0000-0000-0000E92D0000}"/>
    <cellStyle name="Comma [0] 4795" xfId="11722" hidden="1" xr:uid="{00000000-0005-0000-0000-0000EB2D0000}"/>
    <cellStyle name="Comma [0] 4796" xfId="11441" hidden="1" xr:uid="{00000000-0005-0000-0000-0000D22C0000}"/>
    <cellStyle name="Comma [0] 4797" xfId="11423" hidden="1" xr:uid="{00000000-0005-0000-0000-0000C02C0000}"/>
    <cellStyle name="Comma [0] 4798" xfId="11726" hidden="1" xr:uid="{00000000-0005-0000-0000-0000EF2D0000}"/>
    <cellStyle name="Comma [0] 4799" xfId="11733" hidden="1" xr:uid="{00000000-0005-0000-0000-0000F62D0000}"/>
    <cellStyle name="Comma [0] 48" xfId="2244" hidden="1" xr:uid="{00000000-0005-0000-0000-0000E5080000}"/>
    <cellStyle name="Comma [0] 480" xfId="2895" hidden="1" xr:uid="{00000000-0005-0000-0000-0000700B0000}"/>
    <cellStyle name="Comma [0] 4800" xfId="11735" hidden="1" xr:uid="{00000000-0005-0000-0000-0000F82D0000}"/>
    <cellStyle name="Comma [0] 4801" xfId="11725" hidden="1" xr:uid="{00000000-0005-0000-0000-0000EE2D0000}"/>
    <cellStyle name="Comma [0] 4802" xfId="11731" hidden="1" xr:uid="{00000000-0005-0000-0000-0000F42D0000}"/>
    <cellStyle name="Comma [0] 4803" xfId="11738" hidden="1" xr:uid="{00000000-0005-0000-0000-0000FB2D0000}"/>
    <cellStyle name="Comma [0] 4804" xfId="11740" hidden="1" xr:uid="{00000000-0005-0000-0000-0000FD2D0000}"/>
    <cellStyle name="Comma [0] 4805" xfId="11515" hidden="1" xr:uid="{00000000-0005-0000-0000-00001C2D0000}"/>
    <cellStyle name="Comma [0] 4806" xfId="11471" hidden="1" xr:uid="{00000000-0005-0000-0000-0000F02C0000}"/>
    <cellStyle name="Comma [0] 4807" xfId="11751" hidden="1" xr:uid="{00000000-0005-0000-0000-0000082E0000}"/>
    <cellStyle name="Comma [0] 4808" xfId="11760" hidden="1" xr:uid="{00000000-0005-0000-0000-0000112E0000}"/>
    <cellStyle name="Comma [0] 4809" xfId="11771" hidden="1" xr:uid="{00000000-0005-0000-0000-00001C2E0000}"/>
    <cellStyle name="Comma [0] 481" xfId="2993" hidden="1" xr:uid="{00000000-0005-0000-0000-0000D20B0000}"/>
    <cellStyle name="Comma [0] 4810" xfId="11777" hidden="1" xr:uid="{00000000-0005-0000-0000-0000222E0000}"/>
    <cellStyle name="Comma [0] 4811" xfId="11759" hidden="1" xr:uid="{00000000-0005-0000-0000-0000102E0000}"/>
    <cellStyle name="Comma [0] 4812" xfId="11769" hidden="1" xr:uid="{00000000-0005-0000-0000-00001A2E0000}"/>
    <cellStyle name="Comma [0] 4813" xfId="11789" hidden="1" xr:uid="{00000000-0005-0000-0000-00002E2E0000}"/>
    <cellStyle name="Comma [0] 4814" xfId="11791" hidden="1" xr:uid="{00000000-0005-0000-0000-0000302E0000}"/>
    <cellStyle name="Comma [0] 4815" xfId="11742" hidden="1" xr:uid="{00000000-0005-0000-0000-0000FF2D0000}"/>
    <cellStyle name="Comma [0] 4816" xfId="11436" hidden="1" xr:uid="{00000000-0005-0000-0000-0000CD2C0000}"/>
    <cellStyle name="Comma [0] 4817" xfId="11745" hidden="1" xr:uid="{00000000-0005-0000-0000-0000022E0000}"/>
    <cellStyle name="Comma [0] 4818" xfId="11470" hidden="1" xr:uid="{00000000-0005-0000-0000-0000EF2C0000}"/>
    <cellStyle name="Comma [0] 4819" xfId="11469" hidden="1" xr:uid="{00000000-0005-0000-0000-0000EE2C0000}"/>
    <cellStyle name="Comma [0] 482" xfId="2885" hidden="1" xr:uid="{00000000-0005-0000-0000-0000660B0000}"/>
    <cellStyle name="Comma [0] 4820" xfId="11796" hidden="1" xr:uid="{00000000-0005-0000-0000-0000352E0000}"/>
    <cellStyle name="Comma [0] 4821" xfId="11438" hidden="1" xr:uid="{00000000-0005-0000-0000-0000CF2C0000}"/>
    <cellStyle name="Comma [0] 4822" xfId="11472" hidden="1" xr:uid="{00000000-0005-0000-0000-0000F12C0000}"/>
    <cellStyle name="Comma [0] 4823" xfId="11808" hidden="1" xr:uid="{00000000-0005-0000-0000-0000412E0000}"/>
    <cellStyle name="Comma [0] 4824" xfId="11810" hidden="1" xr:uid="{00000000-0005-0000-0000-0000432E0000}"/>
    <cellStyle name="Comma [0] 4825" xfId="11799" hidden="1" xr:uid="{00000000-0005-0000-0000-0000382E0000}"/>
    <cellStyle name="Comma [0] 4826" xfId="11807" hidden="1" xr:uid="{00000000-0005-0000-0000-0000402E0000}"/>
    <cellStyle name="Comma [0] 4827" xfId="11434" hidden="1" xr:uid="{00000000-0005-0000-0000-0000CB2C0000}"/>
    <cellStyle name="Comma [0] 4828" xfId="11793" hidden="1" xr:uid="{00000000-0005-0000-0000-0000322E0000}"/>
    <cellStyle name="Comma [0] 4829" xfId="11826" hidden="1" xr:uid="{00000000-0005-0000-0000-0000532E0000}"/>
    <cellStyle name="Comma [0] 483" xfId="3037" hidden="1" xr:uid="{00000000-0005-0000-0000-0000FE0B0000}"/>
    <cellStyle name="Comma [0] 4830" xfId="11834" hidden="1" xr:uid="{00000000-0005-0000-0000-00005B2E0000}"/>
    <cellStyle name="Comma [0] 4831" xfId="11743" hidden="1" xr:uid="{00000000-0005-0000-0000-0000002E0000}"/>
    <cellStyle name="Comma [0] 4832" xfId="11822" hidden="1" xr:uid="{00000000-0005-0000-0000-00004F2E0000}"/>
    <cellStyle name="Comma [0] 4833" xfId="11843" hidden="1" xr:uid="{00000000-0005-0000-0000-0000642E0000}"/>
    <cellStyle name="Comma [0] 4834" xfId="11845" hidden="1" xr:uid="{00000000-0005-0000-0000-0000662E0000}"/>
    <cellStyle name="Comma [0] 4835" xfId="11804" hidden="1" xr:uid="{00000000-0005-0000-0000-00003D2E0000}"/>
    <cellStyle name="Comma [0] 4836" xfId="11749" hidden="1" xr:uid="{00000000-0005-0000-0000-0000062E0000}"/>
    <cellStyle name="Comma [0] 4837" xfId="11802" hidden="1" xr:uid="{00000000-0005-0000-0000-00003B2E0000}"/>
    <cellStyle name="Comma [0] 4838" xfId="11786" hidden="1" xr:uid="{00000000-0005-0000-0000-00002B2E0000}"/>
    <cellStyle name="Comma [0] 4839" xfId="11782" hidden="1" xr:uid="{00000000-0005-0000-0000-0000272E0000}"/>
    <cellStyle name="Comma [0] 484" xfId="2991" hidden="1" xr:uid="{00000000-0005-0000-0000-0000D00B0000}"/>
    <cellStyle name="Comma [0] 4840" xfId="11853" hidden="1" xr:uid="{00000000-0005-0000-0000-00006E2E0000}"/>
    <cellStyle name="Comma [0] 4841" xfId="11426" hidden="1" xr:uid="{00000000-0005-0000-0000-0000C32C0000}"/>
    <cellStyle name="Comma [0] 4842" xfId="11514" hidden="1" xr:uid="{00000000-0005-0000-0000-00001B2D0000}"/>
    <cellStyle name="Comma [0] 4843" xfId="11861" hidden="1" xr:uid="{00000000-0005-0000-0000-0000762E0000}"/>
    <cellStyle name="Comma [0] 4844" xfId="11863" hidden="1" xr:uid="{00000000-0005-0000-0000-0000782E0000}"/>
    <cellStyle name="Comma [0] 4845" xfId="11812" hidden="1" xr:uid="{00000000-0005-0000-0000-0000452E0000}"/>
    <cellStyle name="Comma [0] 4846" xfId="11788" hidden="1" xr:uid="{00000000-0005-0000-0000-00002D2E0000}"/>
    <cellStyle name="Comma [0] 4847" xfId="11823" hidden="1" xr:uid="{00000000-0005-0000-0000-0000502E0000}"/>
    <cellStyle name="Comma [0] 4848" xfId="11755" hidden="1" xr:uid="{00000000-0005-0000-0000-00000C2E0000}"/>
    <cellStyle name="Comma [0] 4849" xfId="11825" hidden="1" xr:uid="{00000000-0005-0000-0000-0000522E0000}"/>
    <cellStyle name="Comma [0] 485" xfId="2960" hidden="1" xr:uid="{00000000-0005-0000-0000-0000B10B0000}"/>
    <cellStyle name="Comma [0] 4850" xfId="11870" hidden="1" xr:uid="{00000000-0005-0000-0000-00007F2E0000}"/>
    <cellStyle name="Comma [0] 4851" xfId="11813" hidden="1" xr:uid="{00000000-0005-0000-0000-0000462E0000}"/>
    <cellStyle name="Comma [0] 4852" xfId="11770" hidden="1" xr:uid="{00000000-0005-0000-0000-00001B2E0000}"/>
    <cellStyle name="Comma [0] 4853" xfId="11876" hidden="1" xr:uid="{00000000-0005-0000-0000-0000852E0000}"/>
    <cellStyle name="Comma [0] 4854" xfId="11878" hidden="1" xr:uid="{00000000-0005-0000-0000-0000872E0000}"/>
    <cellStyle name="Comma [0] 4855" xfId="11831" hidden="1" xr:uid="{00000000-0005-0000-0000-0000582E0000}"/>
    <cellStyle name="Comma [0] 4856" xfId="11837" hidden="1" xr:uid="{00000000-0005-0000-0000-00005E2E0000}"/>
    <cellStyle name="Comma [0] 4857" xfId="11463" hidden="1" xr:uid="{00000000-0005-0000-0000-0000E82C0000}"/>
    <cellStyle name="Comma [0] 4858" xfId="11787" hidden="1" xr:uid="{00000000-0005-0000-0000-00002C2E0000}"/>
    <cellStyle name="Comma [0] 4859" xfId="11795" hidden="1" xr:uid="{00000000-0005-0000-0000-0000342E0000}"/>
    <cellStyle name="Comma [0] 486" xfId="3041" hidden="1" xr:uid="{00000000-0005-0000-0000-0000020C0000}"/>
    <cellStyle name="Comma [0] 4860" xfId="11884" hidden="1" xr:uid="{00000000-0005-0000-0000-00008D2E0000}"/>
    <cellStyle name="Comma [0] 4861" xfId="11798" hidden="1" xr:uid="{00000000-0005-0000-0000-0000372E0000}"/>
    <cellStyle name="Comma [0] 4862" xfId="11758" hidden="1" xr:uid="{00000000-0005-0000-0000-00000F2E0000}"/>
    <cellStyle name="Comma [0] 4863" xfId="11889" hidden="1" xr:uid="{00000000-0005-0000-0000-0000922E0000}"/>
    <cellStyle name="Comma [0] 4864" xfId="11891" hidden="1" xr:uid="{00000000-0005-0000-0000-0000942E0000}"/>
    <cellStyle name="Comma [0] 4865" xfId="11850" hidden="1" xr:uid="{00000000-0005-0000-0000-00006B2E0000}"/>
    <cellStyle name="Comma [0] 4866" xfId="11856" hidden="1" xr:uid="{00000000-0005-0000-0000-0000712E0000}"/>
    <cellStyle name="Comma [0] 4867" xfId="11757" hidden="1" xr:uid="{00000000-0005-0000-0000-00000E2E0000}"/>
    <cellStyle name="Comma [0] 4868" xfId="11838" hidden="1" xr:uid="{00000000-0005-0000-0000-00005F2E0000}"/>
    <cellStyle name="Comma [0] 4869" xfId="11817" hidden="1" xr:uid="{00000000-0005-0000-0000-00004A2E0000}"/>
    <cellStyle name="Comma [0] 487" xfId="3043" hidden="1" xr:uid="{00000000-0005-0000-0000-0000040C0000}"/>
    <cellStyle name="Comma [0] 4870" xfId="11895" hidden="1" xr:uid="{00000000-0005-0000-0000-0000982E0000}"/>
    <cellStyle name="Comma [0] 4871" xfId="11836" hidden="1" xr:uid="{00000000-0005-0000-0000-00005D2E0000}"/>
    <cellStyle name="Comma [0] 4872" xfId="11774" hidden="1" xr:uid="{00000000-0005-0000-0000-00001F2E0000}"/>
    <cellStyle name="Comma [0] 4873" xfId="11902" hidden="1" xr:uid="{00000000-0005-0000-0000-00009F2E0000}"/>
    <cellStyle name="Comma [0] 4874" xfId="11904" hidden="1" xr:uid="{00000000-0005-0000-0000-0000A12E0000}"/>
    <cellStyle name="Comma [0] 4875" xfId="11868" hidden="1" xr:uid="{00000000-0005-0000-0000-00007D2E0000}"/>
    <cellStyle name="Comma [0] 4876" xfId="11873" hidden="1" xr:uid="{00000000-0005-0000-0000-0000822E0000}"/>
    <cellStyle name="Comma [0] 4877" xfId="11437" hidden="1" xr:uid="{00000000-0005-0000-0000-0000CE2C0000}"/>
    <cellStyle name="Comma [0] 4878" xfId="11857" hidden="1" xr:uid="{00000000-0005-0000-0000-0000722E0000}"/>
    <cellStyle name="Comma [0] 4879" xfId="11762" hidden="1" xr:uid="{00000000-0005-0000-0000-0000132E0000}"/>
    <cellStyle name="Comma [0] 488" xfId="3029" hidden="1" xr:uid="{00000000-0005-0000-0000-0000F60B0000}"/>
    <cellStyle name="Comma [0] 4880" xfId="11908" hidden="1" xr:uid="{00000000-0005-0000-0000-0000A52E0000}"/>
    <cellStyle name="Comma [0] 4881" xfId="11855" hidden="1" xr:uid="{00000000-0005-0000-0000-0000702E0000}"/>
    <cellStyle name="Comma [0] 4882" xfId="11794" hidden="1" xr:uid="{00000000-0005-0000-0000-0000332E0000}"/>
    <cellStyle name="Comma [0] 4883" xfId="11912" hidden="1" xr:uid="{00000000-0005-0000-0000-0000A92E0000}"/>
    <cellStyle name="Comma [0] 4884" xfId="11914" hidden="1" xr:uid="{00000000-0005-0000-0000-0000AB2E0000}"/>
    <cellStyle name="Comma [0] 4885" xfId="11882" hidden="1" xr:uid="{00000000-0005-0000-0000-00008B2E0000}"/>
    <cellStyle name="Comma [0] 4886" xfId="11886" hidden="1" xr:uid="{00000000-0005-0000-0000-00008F2E0000}"/>
    <cellStyle name="Comma [0] 4887" xfId="11776" hidden="1" xr:uid="{00000000-0005-0000-0000-0000212E0000}"/>
    <cellStyle name="Comma [0] 4888" xfId="11874" hidden="1" xr:uid="{00000000-0005-0000-0000-0000832E0000}"/>
    <cellStyle name="Comma [0] 4889" xfId="11766" hidden="1" xr:uid="{00000000-0005-0000-0000-0000172E0000}"/>
    <cellStyle name="Comma [0] 489" xfId="3016" hidden="1" xr:uid="{00000000-0005-0000-0000-0000E90B0000}"/>
    <cellStyle name="Comma [0] 4890" xfId="11918" hidden="1" xr:uid="{00000000-0005-0000-0000-0000AF2E0000}"/>
    <cellStyle name="Comma [0] 4891" xfId="11872" hidden="1" xr:uid="{00000000-0005-0000-0000-0000812E0000}"/>
    <cellStyle name="Comma [0] 4892" xfId="11841" hidden="1" xr:uid="{00000000-0005-0000-0000-0000622E0000}"/>
    <cellStyle name="Comma [0] 4893" xfId="11922" hidden="1" xr:uid="{00000000-0005-0000-0000-0000B32E0000}"/>
    <cellStyle name="Comma [0] 4894" xfId="11924" hidden="1" xr:uid="{00000000-0005-0000-0000-0000B52E0000}"/>
    <cellStyle name="Comma [0] 4895" xfId="11910" hidden="1" xr:uid="{00000000-0005-0000-0000-0000A72E0000}"/>
    <cellStyle name="Comma [0] 4896" xfId="11897" hidden="1" xr:uid="{00000000-0005-0000-0000-00009A2E0000}"/>
    <cellStyle name="Comma [0] 4897" xfId="11921" hidden="1" xr:uid="{00000000-0005-0000-0000-0000B22E0000}"/>
    <cellStyle name="Comma [0] 4898" xfId="11887" hidden="1" xr:uid="{00000000-0005-0000-0000-0000902E0000}"/>
    <cellStyle name="Comma [0] 4899" xfId="11859" hidden="1" xr:uid="{00000000-0005-0000-0000-0000742E0000}"/>
    <cellStyle name="Comma [0] 49" xfId="2264" hidden="1" xr:uid="{00000000-0005-0000-0000-0000F9080000}"/>
    <cellStyle name="Comma [0] 490" xfId="3040" hidden="1" xr:uid="{00000000-0005-0000-0000-0000010C0000}"/>
    <cellStyle name="Comma [0] 4900" xfId="11926" hidden="1" xr:uid="{00000000-0005-0000-0000-0000B72E0000}"/>
    <cellStyle name="Comma [0] 4901" xfId="11883" hidden="1" xr:uid="{00000000-0005-0000-0000-00008C2E0000}"/>
    <cellStyle name="Comma [0] 4902" xfId="11917" hidden="1" xr:uid="{00000000-0005-0000-0000-0000AE2E0000}"/>
    <cellStyle name="Comma [0] 4903" xfId="11930" hidden="1" xr:uid="{00000000-0005-0000-0000-0000BB2E0000}"/>
    <cellStyle name="Comma [0] 4904" xfId="11932" hidden="1" xr:uid="{00000000-0005-0000-0000-0000BD2E0000}"/>
    <cellStyle name="Comma [0] 4905" xfId="11800" hidden="1" xr:uid="{00000000-0005-0000-0000-0000392E0000}"/>
    <cellStyle name="Comma [0] 4906" xfId="11920" hidden="1" xr:uid="{00000000-0005-0000-0000-0000B12E0000}"/>
    <cellStyle name="Comma [0] 4907" xfId="11860" hidden="1" xr:uid="{00000000-0005-0000-0000-0000752E0000}"/>
    <cellStyle name="Comma [0] 4908" xfId="11894" hidden="1" xr:uid="{00000000-0005-0000-0000-0000972E0000}"/>
    <cellStyle name="Comma [0] 4909" xfId="11907" hidden="1" xr:uid="{00000000-0005-0000-0000-0000A42E0000}"/>
    <cellStyle name="Comma [0] 491" xfId="3006" hidden="1" xr:uid="{00000000-0005-0000-0000-0000DF0B0000}"/>
    <cellStyle name="Comma [0] 4910" xfId="11935" hidden="1" xr:uid="{00000000-0005-0000-0000-0000C02E0000}"/>
    <cellStyle name="Comma [0] 4911" xfId="11898" hidden="1" xr:uid="{00000000-0005-0000-0000-00009B2E0000}"/>
    <cellStyle name="Comma [0] 4912" xfId="11858" hidden="1" xr:uid="{00000000-0005-0000-0000-0000732E0000}"/>
    <cellStyle name="Comma [0] 4913" xfId="11937" hidden="1" xr:uid="{00000000-0005-0000-0000-0000C22E0000}"/>
    <cellStyle name="Comma [0] 4914" xfId="11939" hidden="1" xr:uid="{00000000-0005-0000-0000-0000C42E0000}"/>
    <cellStyle name="Comma [0] 4915" xfId="11451" hidden="1" xr:uid="{00000000-0005-0000-0000-0000DC2C0000}"/>
    <cellStyle name="Comma [0] 4916" xfId="11448" hidden="1" xr:uid="{00000000-0005-0000-0000-0000D92C0000}"/>
    <cellStyle name="Comma [0] 4917" xfId="11945" hidden="1" xr:uid="{00000000-0005-0000-0000-0000CA2E0000}"/>
    <cellStyle name="Comma [0] 4918" xfId="11951" hidden="1" xr:uid="{00000000-0005-0000-0000-0000D02E0000}"/>
    <cellStyle name="Comma [0] 4919" xfId="11953" hidden="1" xr:uid="{00000000-0005-0000-0000-0000D22E0000}"/>
    <cellStyle name="Comma [0] 492" xfId="2978" hidden="1" xr:uid="{00000000-0005-0000-0000-0000C30B0000}"/>
    <cellStyle name="Comma [0] 4920" xfId="11944" hidden="1" xr:uid="{00000000-0005-0000-0000-0000C92E0000}"/>
    <cellStyle name="Comma [0] 4921" xfId="11949" hidden="1" xr:uid="{00000000-0005-0000-0000-0000CE2E0000}"/>
    <cellStyle name="Comma [0] 4922" xfId="11955" hidden="1" xr:uid="{00000000-0005-0000-0000-0000D42E0000}"/>
    <cellStyle name="Comma [0] 4923" xfId="11957" hidden="1" xr:uid="{00000000-0005-0000-0000-0000D62E0000}"/>
    <cellStyle name="Comma [0] 4924" xfId="11474" hidden="1" xr:uid="{00000000-0005-0000-0000-0000F32C0000}"/>
    <cellStyle name="Comma [0] 4925" xfId="11476" hidden="1" xr:uid="{00000000-0005-0000-0000-0000F52C0000}"/>
    <cellStyle name="Comma [0] 4926" xfId="11968" hidden="1" xr:uid="{00000000-0005-0000-0000-0000E12E0000}"/>
    <cellStyle name="Comma [0] 4927" xfId="11977" hidden="1" xr:uid="{00000000-0005-0000-0000-0000EA2E0000}"/>
    <cellStyle name="Comma [0] 4928" xfId="11988" hidden="1" xr:uid="{00000000-0005-0000-0000-0000F52E0000}"/>
    <cellStyle name="Comma [0] 4929" xfId="11994" hidden="1" xr:uid="{00000000-0005-0000-0000-0000FB2E0000}"/>
    <cellStyle name="Comma [0] 493" xfId="3045" hidden="1" xr:uid="{00000000-0005-0000-0000-0000060C0000}"/>
    <cellStyle name="Comma [0] 4930" xfId="11976" hidden="1" xr:uid="{00000000-0005-0000-0000-0000E92E0000}"/>
    <cellStyle name="Comma [0] 4931" xfId="11986" hidden="1" xr:uid="{00000000-0005-0000-0000-0000F32E0000}"/>
    <cellStyle name="Comma [0] 4932" xfId="12006" hidden="1" xr:uid="{00000000-0005-0000-0000-0000072F0000}"/>
    <cellStyle name="Comma [0] 4933" xfId="12008" hidden="1" xr:uid="{00000000-0005-0000-0000-0000092F0000}"/>
    <cellStyle name="Comma [0] 4934" xfId="11959" hidden="1" xr:uid="{00000000-0005-0000-0000-0000D82E0000}"/>
    <cellStyle name="Comma [0] 4935" xfId="11456" hidden="1" xr:uid="{00000000-0005-0000-0000-0000E12C0000}"/>
    <cellStyle name="Comma [0] 4936" xfId="11962" hidden="1" xr:uid="{00000000-0005-0000-0000-0000DB2E0000}"/>
    <cellStyle name="Comma [0] 4937" xfId="11461" hidden="1" xr:uid="{00000000-0005-0000-0000-0000E62C0000}"/>
    <cellStyle name="Comma [0] 4938" xfId="11445" hidden="1" xr:uid="{00000000-0005-0000-0000-0000D62C0000}"/>
    <cellStyle name="Comma [0] 4939" xfId="12013" hidden="1" xr:uid="{00000000-0005-0000-0000-00000E2F0000}"/>
    <cellStyle name="Comma [0] 494" xfId="3002" hidden="1" xr:uid="{00000000-0005-0000-0000-0000DB0B0000}"/>
    <cellStyle name="Comma [0] 4940" xfId="11454" hidden="1" xr:uid="{00000000-0005-0000-0000-0000DF2C0000}"/>
    <cellStyle name="Comma [0] 4941" xfId="11475" hidden="1" xr:uid="{00000000-0005-0000-0000-0000F42C0000}"/>
    <cellStyle name="Comma [0] 4942" xfId="12025" hidden="1" xr:uid="{00000000-0005-0000-0000-00001A2F0000}"/>
    <cellStyle name="Comma [0] 4943" xfId="12027" hidden="1" xr:uid="{00000000-0005-0000-0000-00001C2F0000}"/>
    <cellStyle name="Comma [0] 4944" xfId="12016" hidden="1" xr:uid="{00000000-0005-0000-0000-0000112F0000}"/>
    <cellStyle name="Comma [0] 4945" xfId="12024" hidden="1" xr:uid="{00000000-0005-0000-0000-0000192F0000}"/>
    <cellStyle name="Comma [0] 4946" xfId="11458" hidden="1" xr:uid="{00000000-0005-0000-0000-0000E32C0000}"/>
    <cellStyle name="Comma [0] 4947" xfId="12010" hidden="1" xr:uid="{00000000-0005-0000-0000-00000B2F0000}"/>
    <cellStyle name="Comma [0] 4948" xfId="12043" hidden="1" xr:uid="{00000000-0005-0000-0000-00002C2F0000}"/>
    <cellStyle name="Comma [0] 4949" xfId="12051" hidden="1" xr:uid="{00000000-0005-0000-0000-0000342F0000}"/>
    <cellStyle name="Comma [0] 495" xfId="3036" hidden="1" xr:uid="{00000000-0005-0000-0000-0000FD0B0000}"/>
    <cellStyle name="Comma [0] 4950" xfId="11960" hidden="1" xr:uid="{00000000-0005-0000-0000-0000D92E0000}"/>
    <cellStyle name="Comma [0] 4951" xfId="12039" hidden="1" xr:uid="{00000000-0005-0000-0000-0000282F0000}"/>
    <cellStyle name="Comma [0] 4952" xfId="12060" hidden="1" xr:uid="{00000000-0005-0000-0000-00003D2F0000}"/>
    <cellStyle name="Comma [0] 4953" xfId="12062" hidden="1" xr:uid="{00000000-0005-0000-0000-00003F2F0000}"/>
    <cellStyle name="Comma [0] 4954" xfId="12021" hidden="1" xr:uid="{00000000-0005-0000-0000-0000162F0000}"/>
    <cellStyle name="Comma [0] 4955" xfId="11966" hidden="1" xr:uid="{00000000-0005-0000-0000-0000DF2E0000}"/>
    <cellStyle name="Comma [0] 4956" xfId="12019" hidden="1" xr:uid="{00000000-0005-0000-0000-0000142F0000}"/>
    <cellStyle name="Comma [0] 4957" xfId="12003" hidden="1" xr:uid="{00000000-0005-0000-0000-0000042F0000}"/>
    <cellStyle name="Comma [0] 4958" xfId="11999" hidden="1" xr:uid="{00000000-0005-0000-0000-0000002F0000}"/>
    <cellStyle name="Comma [0] 4959" xfId="12070" hidden="1" xr:uid="{00000000-0005-0000-0000-0000472F0000}"/>
    <cellStyle name="Comma [0] 496" xfId="3049" hidden="1" xr:uid="{00000000-0005-0000-0000-00000A0C0000}"/>
    <cellStyle name="Comma [0] 4960" xfId="11942" hidden="1" xr:uid="{00000000-0005-0000-0000-0000C72E0000}"/>
    <cellStyle name="Comma [0] 4961" xfId="11424" hidden="1" xr:uid="{00000000-0005-0000-0000-0000C12C0000}"/>
    <cellStyle name="Comma [0] 4962" xfId="12078" hidden="1" xr:uid="{00000000-0005-0000-0000-00004F2F0000}"/>
    <cellStyle name="Comma [0] 4963" xfId="12080" hidden="1" xr:uid="{00000000-0005-0000-0000-0000512F0000}"/>
    <cellStyle name="Comma [0] 4964" xfId="12029" hidden="1" xr:uid="{00000000-0005-0000-0000-00001E2F0000}"/>
    <cellStyle name="Comma [0] 4965" xfId="12005" hidden="1" xr:uid="{00000000-0005-0000-0000-0000062F0000}"/>
    <cellStyle name="Comma [0] 4966" xfId="12040" hidden="1" xr:uid="{00000000-0005-0000-0000-0000292F0000}"/>
    <cellStyle name="Comma [0] 4967" xfId="11972" hidden="1" xr:uid="{00000000-0005-0000-0000-0000E52E0000}"/>
    <cellStyle name="Comma [0] 4968" xfId="12042" hidden="1" xr:uid="{00000000-0005-0000-0000-00002B2F0000}"/>
    <cellStyle name="Comma [0] 4969" xfId="12087" hidden="1" xr:uid="{00000000-0005-0000-0000-0000582F0000}"/>
    <cellStyle name="Comma [0] 497" xfId="3051" hidden="1" xr:uid="{00000000-0005-0000-0000-00000C0C0000}"/>
    <cellStyle name="Comma [0] 4970" xfId="12030" hidden="1" xr:uid="{00000000-0005-0000-0000-00001F2F0000}"/>
    <cellStyle name="Comma [0] 4971" xfId="11987" hidden="1" xr:uid="{00000000-0005-0000-0000-0000F42E0000}"/>
    <cellStyle name="Comma [0] 4972" xfId="12093" hidden="1" xr:uid="{00000000-0005-0000-0000-00005E2F0000}"/>
    <cellStyle name="Comma [0] 4973" xfId="12095" hidden="1" xr:uid="{00000000-0005-0000-0000-0000602F0000}"/>
    <cellStyle name="Comma [0] 4974" xfId="12048" hidden="1" xr:uid="{00000000-0005-0000-0000-0000312F0000}"/>
    <cellStyle name="Comma [0] 4975" xfId="12054" hidden="1" xr:uid="{00000000-0005-0000-0000-0000372F0000}"/>
    <cellStyle name="Comma [0] 4976" xfId="11941" hidden="1" xr:uid="{00000000-0005-0000-0000-0000C62E0000}"/>
    <cellStyle name="Comma [0] 4977" xfId="12004" hidden="1" xr:uid="{00000000-0005-0000-0000-0000052F0000}"/>
    <cellStyle name="Comma [0] 4978" xfId="12012" hidden="1" xr:uid="{00000000-0005-0000-0000-00000D2F0000}"/>
    <cellStyle name="Comma [0] 4979" xfId="12101" hidden="1" xr:uid="{00000000-0005-0000-0000-0000662F0000}"/>
    <cellStyle name="Comma [0] 498" xfId="2919" hidden="1" xr:uid="{00000000-0005-0000-0000-0000880B0000}"/>
    <cellStyle name="Comma [0] 4980" xfId="12015" hidden="1" xr:uid="{00000000-0005-0000-0000-0000102F0000}"/>
    <cellStyle name="Comma [0] 4981" xfId="11975" hidden="1" xr:uid="{00000000-0005-0000-0000-0000E82E0000}"/>
    <cellStyle name="Comma [0] 4982" xfId="12106" hidden="1" xr:uid="{00000000-0005-0000-0000-00006B2F0000}"/>
    <cellStyle name="Comma [0] 4983" xfId="12108" hidden="1" xr:uid="{00000000-0005-0000-0000-00006D2F0000}"/>
    <cellStyle name="Comma [0] 4984" xfId="12067" hidden="1" xr:uid="{00000000-0005-0000-0000-0000442F0000}"/>
    <cellStyle name="Comma [0] 4985" xfId="12073" hidden="1" xr:uid="{00000000-0005-0000-0000-00004A2F0000}"/>
    <cellStyle name="Comma [0] 4986" xfId="11974" hidden="1" xr:uid="{00000000-0005-0000-0000-0000E72E0000}"/>
    <cellStyle name="Comma [0] 4987" xfId="12055" hidden="1" xr:uid="{00000000-0005-0000-0000-0000382F0000}"/>
    <cellStyle name="Comma [0] 4988" xfId="12034" hidden="1" xr:uid="{00000000-0005-0000-0000-0000232F0000}"/>
    <cellStyle name="Comma [0] 4989" xfId="12112" hidden="1" xr:uid="{00000000-0005-0000-0000-0000712F0000}"/>
    <cellStyle name="Comma [0] 499" xfId="3039" hidden="1" xr:uid="{00000000-0005-0000-0000-0000000C0000}"/>
    <cellStyle name="Comma [0] 4990" xfId="12053" hidden="1" xr:uid="{00000000-0005-0000-0000-0000362F0000}"/>
    <cellStyle name="Comma [0] 4991" xfId="11991" hidden="1" xr:uid="{00000000-0005-0000-0000-0000F82E0000}"/>
    <cellStyle name="Comma [0] 4992" xfId="12119" hidden="1" xr:uid="{00000000-0005-0000-0000-0000782F0000}"/>
    <cellStyle name="Comma [0] 4993" xfId="12121" hidden="1" xr:uid="{00000000-0005-0000-0000-00007A2F0000}"/>
    <cellStyle name="Comma [0] 4994" xfId="12085" hidden="1" xr:uid="{00000000-0005-0000-0000-0000562F0000}"/>
    <cellStyle name="Comma [0] 4995" xfId="12090" hidden="1" xr:uid="{00000000-0005-0000-0000-00005B2F0000}"/>
    <cellStyle name="Comma [0] 4996" xfId="11455" hidden="1" xr:uid="{00000000-0005-0000-0000-0000E02C0000}"/>
    <cellStyle name="Comma [0] 4997" xfId="12074" hidden="1" xr:uid="{00000000-0005-0000-0000-00004B2F0000}"/>
    <cellStyle name="Comma [0] 4998" xfId="11979" hidden="1" xr:uid="{00000000-0005-0000-0000-0000EC2E0000}"/>
    <cellStyle name="Comma [0] 4999" xfId="12125" hidden="1" xr:uid="{00000000-0005-0000-0000-00007E2F0000}"/>
    <cellStyle name="Comma [0] 5" xfId="68" hidden="1" xr:uid="{00000000-0005-0000-0000-000064000000}"/>
    <cellStyle name="Comma [0] 50" xfId="2266" hidden="1" xr:uid="{00000000-0005-0000-0000-0000FB080000}"/>
    <cellStyle name="Comma [0] 500" xfId="2979" hidden="1" xr:uid="{00000000-0005-0000-0000-0000C40B0000}"/>
    <cellStyle name="Comma [0] 5000" xfId="12072" hidden="1" xr:uid="{00000000-0005-0000-0000-0000492F0000}"/>
    <cellStyle name="Comma [0] 5001" xfId="12011" hidden="1" xr:uid="{00000000-0005-0000-0000-00000C2F0000}"/>
    <cellStyle name="Comma [0] 5002" xfId="12129" hidden="1" xr:uid="{00000000-0005-0000-0000-0000822F0000}"/>
    <cellStyle name="Comma [0] 5003" xfId="12131" hidden="1" xr:uid="{00000000-0005-0000-0000-0000842F0000}"/>
    <cellStyle name="Comma [0] 5004" xfId="12099" hidden="1" xr:uid="{00000000-0005-0000-0000-0000642F0000}"/>
    <cellStyle name="Comma [0] 5005" xfId="12103" hidden="1" xr:uid="{00000000-0005-0000-0000-0000682F0000}"/>
    <cellStyle name="Comma [0] 5006" xfId="11993" hidden="1" xr:uid="{00000000-0005-0000-0000-0000FA2E0000}"/>
    <cellStyle name="Comma [0] 5007" xfId="12091" hidden="1" xr:uid="{00000000-0005-0000-0000-00005C2F0000}"/>
    <cellStyle name="Comma [0] 5008" xfId="11983" hidden="1" xr:uid="{00000000-0005-0000-0000-0000F02E0000}"/>
    <cellStyle name="Comma [0] 5009" xfId="12135" hidden="1" xr:uid="{00000000-0005-0000-0000-0000882F0000}"/>
    <cellStyle name="Comma [0] 501" xfId="3013" hidden="1" xr:uid="{00000000-0005-0000-0000-0000E60B0000}"/>
    <cellStyle name="Comma [0] 5010" xfId="12089" hidden="1" xr:uid="{00000000-0005-0000-0000-00005A2F0000}"/>
    <cellStyle name="Comma [0] 5011" xfId="12058" hidden="1" xr:uid="{00000000-0005-0000-0000-00003B2F0000}"/>
    <cellStyle name="Comma [0] 5012" xfId="12139" hidden="1" xr:uid="{00000000-0005-0000-0000-00008C2F0000}"/>
    <cellStyle name="Comma [0] 5013" xfId="12141" hidden="1" xr:uid="{00000000-0005-0000-0000-00008E2F0000}"/>
    <cellStyle name="Comma [0] 5014" xfId="12127" hidden="1" xr:uid="{00000000-0005-0000-0000-0000802F0000}"/>
    <cellStyle name="Comma [0] 5015" xfId="12114" hidden="1" xr:uid="{00000000-0005-0000-0000-0000732F0000}"/>
    <cellStyle name="Comma [0] 5016" xfId="12138" hidden="1" xr:uid="{00000000-0005-0000-0000-00008B2F0000}"/>
    <cellStyle name="Comma [0] 5017" xfId="12104" hidden="1" xr:uid="{00000000-0005-0000-0000-0000692F0000}"/>
    <cellStyle name="Comma [0] 5018" xfId="12076" hidden="1" xr:uid="{00000000-0005-0000-0000-00004D2F0000}"/>
    <cellStyle name="Comma [0] 5019" xfId="12143" hidden="1" xr:uid="{00000000-0005-0000-0000-0000902F0000}"/>
    <cellStyle name="Comma [0] 502" xfId="3026" hidden="1" xr:uid="{00000000-0005-0000-0000-0000F30B0000}"/>
    <cellStyle name="Comma [0] 5020" xfId="12100" hidden="1" xr:uid="{00000000-0005-0000-0000-0000652F0000}"/>
    <cellStyle name="Comma [0] 5021" xfId="12134" hidden="1" xr:uid="{00000000-0005-0000-0000-0000872F0000}"/>
    <cellStyle name="Comma [0] 5022" xfId="12147" hidden="1" xr:uid="{00000000-0005-0000-0000-0000942F0000}"/>
    <cellStyle name="Comma [0] 5023" xfId="12149" hidden="1" xr:uid="{00000000-0005-0000-0000-0000962F0000}"/>
    <cellStyle name="Comma [0] 5024" xfId="12017" hidden="1" xr:uid="{00000000-0005-0000-0000-0000122F0000}"/>
    <cellStyle name="Comma [0] 5025" xfId="12137" hidden="1" xr:uid="{00000000-0005-0000-0000-00008A2F0000}"/>
    <cellStyle name="Comma [0] 5026" xfId="12077" hidden="1" xr:uid="{00000000-0005-0000-0000-00004E2F0000}"/>
    <cellStyle name="Comma [0] 5027" xfId="12111" hidden="1" xr:uid="{00000000-0005-0000-0000-0000702F0000}"/>
    <cellStyle name="Comma [0] 5028" xfId="12124" hidden="1" xr:uid="{00000000-0005-0000-0000-00007D2F0000}"/>
    <cellStyle name="Comma [0] 5029" xfId="12152" hidden="1" xr:uid="{00000000-0005-0000-0000-0000992F0000}"/>
    <cellStyle name="Comma [0] 503" xfId="3054" hidden="1" xr:uid="{00000000-0005-0000-0000-00000F0C0000}"/>
    <cellStyle name="Comma [0] 5030" xfId="12115" hidden="1" xr:uid="{00000000-0005-0000-0000-0000742F0000}"/>
    <cellStyle name="Comma [0] 5031" xfId="12075" hidden="1" xr:uid="{00000000-0005-0000-0000-00004C2F0000}"/>
    <cellStyle name="Comma [0] 5032" xfId="12154" hidden="1" xr:uid="{00000000-0005-0000-0000-00009B2F0000}"/>
    <cellStyle name="Comma [0] 5033" xfId="12156" hidden="1" xr:uid="{00000000-0005-0000-0000-00009D2F0000}"/>
    <cellStyle name="Comma [0] 5034" xfId="11509" hidden="1" xr:uid="{00000000-0005-0000-0000-0000162D0000}"/>
    <cellStyle name="Comma [0] 5035" xfId="11465" hidden="1" xr:uid="{00000000-0005-0000-0000-0000EA2C0000}"/>
    <cellStyle name="Comma [0] 5036" xfId="12162" hidden="1" xr:uid="{00000000-0005-0000-0000-0000A32F0000}"/>
    <cellStyle name="Comma [0] 5037" xfId="12168" hidden="1" xr:uid="{00000000-0005-0000-0000-0000A92F0000}"/>
    <cellStyle name="Comma [0] 5038" xfId="12170" hidden="1" xr:uid="{00000000-0005-0000-0000-0000AB2F0000}"/>
    <cellStyle name="Comma [0] 5039" xfId="12161" hidden="1" xr:uid="{00000000-0005-0000-0000-0000A22F0000}"/>
    <cellStyle name="Comma [0] 504" xfId="3017" hidden="1" xr:uid="{00000000-0005-0000-0000-0000EA0B0000}"/>
    <cellStyle name="Comma [0] 5040" xfId="12166" hidden="1" xr:uid="{00000000-0005-0000-0000-0000A72F0000}"/>
    <cellStyle name="Comma [0] 5041" xfId="12172" hidden="1" xr:uid="{00000000-0005-0000-0000-0000AD2F0000}"/>
    <cellStyle name="Comma [0] 5042" xfId="12174" hidden="1" xr:uid="{00000000-0005-0000-0000-0000AF2F0000}"/>
    <cellStyle name="Comma [0] 5043" xfId="11466" hidden="1" xr:uid="{00000000-0005-0000-0000-0000EB2C0000}"/>
    <cellStyle name="Comma [0] 5044" xfId="11444" hidden="1" xr:uid="{00000000-0005-0000-0000-0000D52C0000}"/>
    <cellStyle name="Comma [0] 5045" xfId="12185" hidden="1" xr:uid="{00000000-0005-0000-0000-0000BA2F0000}"/>
    <cellStyle name="Comma [0] 5046" xfId="12194" hidden="1" xr:uid="{00000000-0005-0000-0000-0000C32F0000}"/>
    <cellStyle name="Comma [0] 5047" xfId="12205" hidden="1" xr:uid="{00000000-0005-0000-0000-0000CE2F0000}"/>
    <cellStyle name="Comma [0] 5048" xfId="12211" hidden="1" xr:uid="{00000000-0005-0000-0000-0000D42F0000}"/>
    <cellStyle name="Comma [0] 5049" xfId="12193" hidden="1" xr:uid="{00000000-0005-0000-0000-0000C22F0000}"/>
    <cellStyle name="Comma [0] 505" xfId="2977" hidden="1" xr:uid="{00000000-0005-0000-0000-0000C20B0000}"/>
    <cellStyle name="Comma [0] 5050" xfId="12203" hidden="1" xr:uid="{00000000-0005-0000-0000-0000CC2F0000}"/>
    <cellStyle name="Comma [0] 5051" xfId="12223" hidden="1" xr:uid="{00000000-0005-0000-0000-0000E02F0000}"/>
    <cellStyle name="Comma [0] 5052" xfId="12225" hidden="1" xr:uid="{00000000-0005-0000-0000-0000E22F0000}"/>
    <cellStyle name="Comma [0] 5053" xfId="12176" hidden="1" xr:uid="{00000000-0005-0000-0000-0000B12F0000}"/>
    <cellStyle name="Comma [0] 5054" xfId="11432" hidden="1" xr:uid="{00000000-0005-0000-0000-0000C92C0000}"/>
    <cellStyle name="Comma [0] 5055" xfId="12179" hidden="1" xr:uid="{00000000-0005-0000-0000-0000B42F0000}"/>
    <cellStyle name="Comma [0] 5056" xfId="11443" hidden="1" xr:uid="{00000000-0005-0000-0000-0000D42C0000}"/>
    <cellStyle name="Comma [0] 5057" xfId="11442" hidden="1" xr:uid="{00000000-0005-0000-0000-0000D32C0000}"/>
    <cellStyle name="Comma [0] 5058" xfId="12230" hidden="1" xr:uid="{00000000-0005-0000-0000-0000E72F0000}"/>
    <cellStyle name="Comma [0] 5059" xfId="11518" hidden="1" xr:uid="{00000000-0005-0000-0000-00001F2D0000}"/>
    <cellStyle name="Comma [0] 506" xfId="3056" hidden="1" xr:uid="{00000000-0005-0000-0000-0000110C0000}"/>
    <cellStyle name="Comma [0] 5060" xfId="11719" hidden="1" xr:uid="{00000000-0005-0000-0000-0000E82D0000}"/>
    <cellStyle name="Comma [0] 5061" xfId="12242" hidden="1" xr:uid="{00000000-0005-0000-0000-0000F32F0000}"/>
    <cellStyle name="Comma [0] 5062" xfId="12244" hidden="1" xr:uid="{00000000-0005-0000-0000-0000F52F0000}"/>
    <cellStyle name="Comma [0] 5063" xfId="12233" hidden="1" xr:uid="{00000000-0005-0000-0000-0000EA2F0000}"/>
    <cellStyle name="Comma [0] 5064" xfId="12241" hidden="1" xr:uid="{00000000-0005-0000-0000-0000F22F0000}"/>
    <cellStyle name="Comma [0] 5065" xfId="11728" hidden="1" xr:uid="{00000000-0005-0000-0000-0000F12D0000}"/>
    <cellStyle name="Comma [0] 5066" xfId="12227" hidden="1" xr:uid="{00000000-0005-0000-0000-0000E42F0000}"/>
    <cellStyle name="Comma [0] 5067" xfId="12260" hidden="1" xr:uid="{00000000-0005-0000-0000-000005300000}"/>
    <cellStyle name="Comma [0] 5068" xfId="12268" hidden="1" xr:uid="{00000000-0005-0000-0000-00000D300000}"/>
    <cellStyle name="Comma [0] 5069" xfId="12177" hidden="1" xr:uid="{00000000-0005-0000-0000-0000B22F0000}"/>
    <cellStyle name="Comma [0] 507" xfId="3058" hidden="1" xr:uid="{00000000-0005-0000-0000-0000130C0000}"/>
    <cellStyle name="Comma [0] 5070" xfId="12256" hidden="1" xr:uid="{00000000-0005-0000-0000-000001300000}"/>
    <cellStyle name="Comma [0] 5071" xfId="12277" hidden="1" xr:uid="{00000000-0005-0000-0000-000016300000}"/>
    <cellStyle name="Comma [0] 5072" xfId="12279" hidden="1" xr:uid="{00000000-0005-0000-0000-000018300000}"/>
    <cellStyle name="Comma [0] 5073" xfId="12238" hidden="1" xr:uid="{00000000-0005-0000-0000-0000EF2F0000}"/>
    <cellStyle name="Comma [0] 5074" xfId="12183" hidden="1" xr:uid="{00000000-0005-0000-0000-0000B82F0000}"/>
    <cellStyle name="Comma [0] 5075" xfId="12236" hidden="1" xr:uid="{00000000-0005-0000-0000-0000ED2F0000}"/>
    <cellStyle name="Comma [0] 5076" xfId="12220" hidden="1" xr:uid="{00000000-0005-0000-0000-0000DD2F0000}"/>
    <cellStyle name="Comma [0] 5077" xfId="12216" hidden="1" xr:uid="{00000000-0005-0000-0000-0000D92F0000}"/>
    <cellStyle name="Comma [0] 5078" xfId="12287" hidden="1" xr:uid="{00000000-0005-0000-0000-000020300000}"/>
    <cellStyle name="Comma [0] 5079" xfId="12159" hidden="1" xr:uid="{00000000-0005-0000-0000-0000A02F0000}"/>
    <cellStyle name="Comma [0] 508" xfId="3115" hidden="1" xr:uid="{00000000-0005-0000-0000-00004C0C0000}"/>
    <cellStyle name="Comma [0] 5080" xfId="11467" hidden="1" xr:uid="{00000000-0005-0000-0000-0000EC2C0000}"/>
    <cellStyle name="Comma [0] 5081" xfId="12295" hidden="1" xr:uid="{00000000-0005-0000-0000-000028300000}"/>
    <cellStyle name="Comma [0] 5082" xfId="12297" hidden="1" xr:uid="{00000000-0005-0000-0000-00002A300000}"/>
    <cellStyle name="Comma [0] 5083" xfId="12246" hidden="1" xr:uid="{00000000-0005-0000-0000-0000F72F0000}"/>
    <cellStyle name="Comma [0] 5084" xfId="12222" hidden="1" xr:uid="{00000000-0005-0000-0000-0000DF2F0000}"/>
    <cellStyle name="Comma [0] 5085" xfId="12257" hidden="1" xr:uid="{00000000-0005-0000-0000-000002300000}"/>
    <cellStyle name="Comma [0] 5086" xfId="12189" hidden="1" xr:uid="{00000000-0005-0000-0000-0000BE2F0000}"/>
    <cellStyle name="Comma [0] 5087" xfId="12259" hidden="1" xr:uid="{00000000-0005-0000-0000-000004300000}"/>
    <cellStyle name="Comma [0] 5088" xfId="12304" hidden="1" xr:uid="{00000000-0005-0000-0000-000031300000}"/>
    <cellStyle name="Comma [0] 5089" xfId="12247" hidden="1" xr:uid="{00000000-0005-0000-0000-0000F82F0000}"/>
    <cellStyle name="Comma [0] 509" xfId="3134" hidden="1" xr:uid="{00000000-0005-0000-0000-00005F0C0000}"/>
    <cellStyle name="Comma [0] 5090" xfId="12204" hidden="1" xr:uid="{00000000-0005-0000-0000-0000CD2F0000}"/>
    <cellStyle name="Comma [0] 5091" xfId="12310" hidden="1" xr:uid="{00000000-0005-0000-0000-000037300000}"/>
    <cellStyle name="Comma [0] 5092" xfId="12312" hidden="1" xr:uid="{00000000-0005-0000-0000-000039300000}"/>
    <cellStyle name="Comma [0] 5093" xfId="12265" hidden="1" xr:uid="{00000000-0005-0000-0000-00000A300000}"/>
    <cellStyle name="Comma [0] 5094" xfId="12271" hidden="1" xr:uid="{00000000-0005-0000-0000-000010300000}"/>
    <cellStyle name="Comma [0] 5095" xfId="12158" hidden="1" xr:uid="{00000000-0005-0000-0000-00009F2F0000}"/>
    <cellStyle name="Comma [0] 5096" xfId="12221" hidden="1" xr:uid="{00000000-0005-0000-0000-0000DE2F0000}"/>
    <cellStyle name="Comma [0] 5097" xfId="12229" hidden="1" xr:uid="{00000000-0005-0000-0000-0000E62F0000}"/>
    <cellStyle name="Comma [0] 5098" xfId="12318" hidden="1" xr:uid="{00000000-0005-0000-0000-00003F300000}"/>
    <cellStyle name="Comma [0] 5099" xfId="12232" hidden="1" xr:uid="{00000000-0005-0000-0000-0000E92F0000}"/>
    <cellStyle name="Comma [0] 51" xfId="2217" hidden="1" xr:uid="{00000000-0005-0000-0000-0000CA080000}"/>
    <cellStyle name="Comma [0] 510" xfId="3141" hidden="1" xr:uid="{00000000-0005-0000-0000-0000660C0000}"/>
    <cellStyle name="Comma [0] 5100" xfId="12192" hidden="1" xr:uid="{00000000-0005-0000-0000-0000C12F0000}"/>
    <cellStyle name="Comma [0] 5101" xfId="12323" hidden="1" xr:uid="{00000000-0005-0000-0000-000044300000}"/>
    <cellStyle name="Comma [0] 5102" xfId="12325" hidden="1" xr:uid="{00000000-0005-0000-0000-000046300000}"/>
    <cellStyle name="Comma [0] 5103" xfId="12284" hidden="1" xr:uid="{00000000-0005-0000-0000-00001D300000}"/>
    <cellStyle name="Comma [0] 5104" xfId="12290" hidden="1" xr:uid="{00000000-0005-0000-0000-000023300000}"/>
    <cellStyle name="Comma [0] 5105" xfId="12191" hidden="1" xr:uid="{00000000-0005-0000-0000-0000C02F0000}"/>
    <cellStyle name="Comma [0] 5106" xfId="12272" hidden="1" xr:uid="{00000000-0005-0000-0000-000011300000}"/>
    <cellStyle name="Comma [0] 5107" xfId="12251" hidden="1" xr:uid="{00000000-0005-0000-0000-0000FC2F0000}"/>
    <cellStyle name="Comma [0] 5108" xfId="12329" hidden="1" xr:uid="{00000000-0005-0000-0000-00004A300000}"/>
    <cellStyle name="Comma [0] 5109" xfId="12270" hidden="1" xr:uid="{00000000-0005-0000-0000-00000F300000}"/>
    <cellStyle name="Comma [0] 511" xfId="3148" hidden="1" xr:uid="{00000000-0005-0000-0000-00006D0C0000}"/>
    <cellStyle name="Comma [0] 5110" xfId="12208" hidden="1" xr:uid="{00000000-0005-0000-0000-0000D12F0000}"/>
    <cellStyle name="Comma [0] 5111" xfId="12336" hidden="1" xr:uid="{00000000-0005-0000-0000-000051300000}"/>
    <cellStyle name="Comma [0] 5112" xfId="12338" hidden="1" xr:uid="{00000000-0005-0000-0000-000053300000}"/>
    <cellStyle name="Comma [0] 5113" xfId="12302" hidden="1" xr:uid="{00000000-0005-0000-0000-00002F300000}"/>
    <cellStyle name="Comma [0] 5114" xfId="12307" hidden="1" xr:uid="{00000000-0005-0000-0000-000034300000}"/>
    <cellStyle name="Comma [0] 5115" xfId="11737" hidden="1" xr:uid="{00000000-0005-0000-0000-0000FA2D0000}"/>
    <cellStyle name="Comma [0] 5116" xfId="12291" hidden="1" xr:uid="{00000000-0005-0000-0000-000024300000}"/>
    <cellStyle name="Comma [0] 5117" xfId="12196" hidden="1" xr:uid="{00000000-0005-0000-0000-0000C52F0000}"/>
    <cellStyle name="Comma [0] 5118" xfId="12342" hidden="1" xr:uid="{00000000-0005-0000-0000-000057300000}"/>
    <cellStyle name="Comma [0] 5119" xfId="12289" hidden="1" xr:uid="{00000000-0005-0000-0000-000022300000}"/>
    <cellStyle name="Comma [0] 512" xfId="3153" hidden="1" xr:uid="{00000000-0005-0000-0000-0000720C0000}"/>
    <cellStyle name="Comma [0] 5120" xfId="12228" hidden="1" xr:uid="{00000000-0005-0000-0000-0000E52F0000}"/>
    <cellStyle name="Comma [0] 5121" xfId="12346" hidden="1" xr:uid="{00000000-0005-0000-0000-00005B300000}"/>
    <cellStyle name="Comma [0] 5122" xfId="12348" hidden="1" xr:uid="{00000000-0005-0000-0000-00005D300000}"/>
    <cellStyle name="Comma [0] 5123" xfId="12316" hidden="1" xr:uid="{00000000-0005-0000-0000-00003D300000}"/>
    <cellStyle name="Comma [0] 5124" xfId="12320" hidden="1" xr:uid="{00000000-0005-0000-0000-000041300000}"/>
    <cellStyle name="Comma [0] 5125" xfId="12210" hidden="1" xr:uid="{00000000-0005-0000-0000-0000D32F0000}"/>
    <cellStyle name="Comma [0] 5126" xfId="12308" hidden="1" xr:uid="{00000000-0005-0000-0000-000035300000}"/>
    <cellStyle name="Comma [0] 5127" xfId="12200" hidden="1" xr:uid="{00000000-0005-0000-0000-0000C92F0000}"/>
    <cellStyle name="Comma [0] 5128" xfId="12352" hidden="1" xr:uid="{00000000-0005-0000-0000-000061300000}"/>
    <cellStyle name="Comma [0] 5129" xfId="12306" hidden="1" xr:uid="{00000000-0005-0000-0000-000033300000}"/>
    <cellStyle name="Comma [0] 513" xfId="3140" hidden="1" xr:uid="{00000000-0005-0000-0000-0000650C0000}"/>
    <cellStyle name="Comma [0] 5130" xfId="12275" hidden="1" xr:uid="{00000000-0005-0000-0000-000014300000}"/>
    <cellStyle name="Comma [0] 5131" xfId="12356" hidden="1" xr:uid="{00000000-0005-0000-0000-000065300000}"/>
    <cellStyle name="Comma [0] 5132" xfId="12358" hidden="1" xr:uid="{00000000-0005-0000-0000-000067300000}"/>
    <cellStyle name="Comma [0] 5133" xfId="12344" hidden="1" xr:uid="{00000000-0005-0000-0000-000059300000}"/>
    <cellStyle name="Comma [0] 5134" xfId="12331" hidden="1" xr:uid="{00000000-0005-0000-0000-00004C300000}"/>
    <cellStyle name="Comma [0] 5135" xfId="12355" hidden="1" xr:uid="{00000000-0005-0000-0000-000064300000}"/>
    <cellStyle name="Comma [0] 5136" xfId="12321" hidden="1" xr:uid="{00000000-0005-0000-0000-000042300000}"/>
    <cellStyle name="Comma [0] 5137" xfId="12293" hidden="1" xr:uid="{00000000-0005-0000-0000-000026300000}"/>
    <cellStyle name="Comma [0] 5138" xfId="12360" hidden="1" xr:uid="{00000000-0005-0000-0000-000069300000}"/>
    <cellStyle name="Comma [0] 5139" xfId="12317" hidden="1" xr:uid="{00000000-0005-0000-0000-00003E300000}"/>
    <cellStyle name="Comma [0] 514" xfId="3145" hidden="1" xr:uid="{00000000-0005-0000-0000-00006A0C0000}"/>
    <cellStyle name="Comma [0] 5140" xfId="12351" hidden="1" xr:uid="{00000000-0005-0000-0000-000060300000}"/>
    <cellStyle name="Comma [0] 5141" xfId="12364" hidden="1" xr:uid="{00000000-0005-0000-0000-00006D300000}"/>
    <cellStyle name="Comma [0] 5142" xfId="12366" hidden="1" xr:uid="{00000000-0005-0000-0000-00006F300000}"/>
    <cellStyle name="Comma [0] 5143" xfId="12234" hidden="1" xr:uid="{00000000-0005-0000-0000-0000EB2F0000}"/>
    <cellStyle name="Comma [0] 5144" xfId="12354" hidden="1" xr:uid="{00000000-0005-0000-0000-000063300000}"/>
    <cellStyle name="Comma [0] 5145" xfId="12294" hidden="1" xr:uid="{00000000-0005-0000-0000-000027300000}"/>
    <cellStyle name="Comma [0] 5146" xfId="12328" hidden="1" xr:uid="{00000000-0005-0000-0000-000049300000}"/>
    <cellStyle name="Comma [0] 5147" xfId="12341" hidden="1" xr:uid="{00000000-0005-0000-0000-000056300000}"/>
    <cellStyle name="Comma [0] 5148" xfId="12369" hidden="1" xr:uid="{00000000-0005-0000-0000-000072300000}"/>
    <cellStyle name="Comma [0] 5149" xfId="12332" hidden="1" xr:uid="{00000000-0005-0000-0000-00004D300000}"/>
    <cellStyle name="Comma [0] 515" xfId="3157" hidden="1" xr:uid="{00000000-0005-0000-0000-0000760C0000}"/>
    <cellStyle name="Comma [0] 5150" xfId="12292" hidden="1" xr:uid="{00000000-0005-0000-0000-000025300000}"/>
    <cellStyle name="Comma [0] 5151" xfId="12371" hidden="1" xr:uid="{00000000-0005-0000-0000-000074300000}"/>
    <cellStyle name="Comma [0] 5152" xfId="12373" hidden="1" xr:uid="{00000000-0005-0000-0000-000076300000}"/>
    <cellStyle name="Comma [0] 5153" xfId="11154" hidden="1" xr:uid="{00000000-0005-0000-0000-0000B32B0000}"/>
    <cellStyle name="Comma [0] 5154" xfId="11141" hidden="1" xr:uid="{00000000-0005-0000-0000-0000A62B0000}"/>
    <cellStyle name="Comma [0] 5155" xfId="11135" hidden="1" xr:uid="{00000000-0005-0000-0000-0000A02B0000}"/>
    <cellStyle name="Comma [0] 5156" xfId="12378" hidden="1" xr:uid="{00000000-0005-0000-0000-00007B300000}"/>
    <cellStyle name="Comma [0] 5157" xfId="12381" hidden="1" xr:uid="{00000000-0005-0000-0000-00007E300000}"/>
    <cellStyle name="Comma [0] 5158" xfId="11136" hidden="1" xr:uid="{00000000-0005-0000-0000-0000A12B0000}"/>
    <cellStyle name="Comma [0] 5159" xfId="12376" hidden="1" xr:uid="{00000000-0005-0000-0000-000079300000}"/>
    <cellStyle name="Comma [0] 516" xfId="3159" hidden="1" xr:uid="{00000000-0005-0000-0000-0000780C0000}"/>
    <cellStyle name="Comma [0] 5160" xfId="12383" hidden="1" xr:uid="{00000000-0005-0000-0000-000080300000}"/>
    <cellStyle name="Comma [0] 5161" xfId="12385" hidden="1" xr:uid="{00000000-0005-0000-0000-000082300000}"/>
    <cellStyle name="Comma [0] 5162" xfId="11144" hidden="1" xr:uid="{00000000-0005-0000-0000-0000A92B0000}"/>
    <cellStyle name="Comma [0] 5163" xfId="11420" hidden="1" xr:uid="{00000000-0005-0000-0000-0000BD2C0000}"/>
    <cellStyle name="Comma [0] 5164" xfId="12396" hidden="1" xr:uid="{00000000-0005-0000-0000-00008D300000}"/>
    <cellStyle name="Comma [0] 5165" xfId="12405" hidden="1" xr:uid="{00000000-0005-0000-0000-000096300000}"/>
    <cellStyle name="Comma [0] 5166" xfId="12416" hidden="1" xr:uid="{00000000-0005-0000-0000-0000A1300000}"/>
    <cellStyle name="Comma [0] 5167" xfId="12422" hidden="1" xr:uid="{00000000-0005-0000-0000-0000A7300000}"/>
    <cellStyle name="Comma [0] 5168" xfId="12404" hidden="1" xr:uid="{00000000-0005-0000-0000-000095300000}"/>
    <cellStyle name="Comma [0] 5169" xfId="12414" hidden="1" xr:uid="{00000000-0005-0000-0000-00009F300000}"/>
    <cellStyle name="Comma [0] 517" xfId="3130" hidden="1" xr:uid="{00000000-0005-0000-0000-00005B0C0000}"/>
    <cellStyle name="Comma [0] 5170" xfId="12434" hidden="1" xr:uid="{00000000-0005-0000-0000-0000B3300000}"/>
    <cellStyle name="Comma [0] 5171" xfId="12436" hidden="1" xr:uid="{00000000-0005-0000-0000-0000B5300000}"/>
    <cellStyle name="Comma [0] 5172" xfId="12387" hidden="1" xr:uid="{00000000-0005-0000-0000-000084300000}"/>
    <cellStyle name="Comma [0] 5173" xfId="11170" hidden="1" xr:uid="{00000000-0005-0000-0000-0000C32B0000}"/>
    <cellStyle name="Comma [0] 5174" xfId="12390" hidden="1" xr:uid="{00000000-0005-0000-0000-000087300000}"/>
    <cellStyle name="Comma [0] 5175" xfId="11147" hidden="1" xr:uid="{00000000-0005-0000-0000-0000AC2B0000}"/>
    <cellStyle name="Comma [0] 5176" xfId="11145" hidden="1" xr:uid="{00000000-0005-0000-0000-0000AA2B0000}"/>
    <cellStyle name="Comma [0] 5177" xfId="12441" hidden="1" xr:uid="{00000000-0005-0000-0000-0000BA300000}"/>
    <cellStyle name="Comma [0] 5178" xfId="11422" hidden="1" xr:uid="{00000000-0005-0000-0000-0000BF2C0000}"/>
    <cellStyle name="Comma [0] 5179" xfId="11149" hidden="1" xr:uid="{00000000-0005-0000-0000-0000AE2B0000}"/>
    <cellStyle name="Comma [0] 518" xfId="3119" hidden="1" xr:uid="{00000000-0005-0000-0000-0000500C0000}"/>
    <cellStyle name="Comma [0] 5180" xfId="12453" hidden="1" xr:uid="{00000000-0005-0000-0000-0000C6300000}"/>
    <cellStyle name="Comma [0] 5181" xfId="12455" hidden="1" xr:uid="{00000000-0005-0000-0000-0000C8300000}"/>
    <cellStyle name="Comma [0] 5182" xfId="12444" hidden="1" xr:uid="{00000000-0005-0000-0000-0000BD300000}"/>
    <cellStyle name="Comma [0] 5183" xfId="12452" hidden="1" xr:uid="{00000000-0005-0000-0000-0000C5300000}"/>
    <cellStyle name="Comma [0] 5184" xfId="11150" hidden="1" xr:uid="{00000000-0005-0000-0000-0000AF2B0000}"/>
    <cellStyle name="Comma [0] 5185" xfId="12438" hidden="1" xr:uid="{00000000-0005-0000-0000-0000B7300000}"/>
    <cellStyle name="Comma [0] 5186" xfId="12471" hidden="1" xr:uid="{00000000-0005-0000-0000-0000D8300000}"/>
    <cellStyle name="Comma [0] 5187" xfId="12479" hidden="1" xr:uid="{00000000-0005-0000-0000-0000E0300000}"/>
    <cellStyle name="Comma [0] 5188" xfId="12388" hidden="1" xr:uid="{00000000-0005-0000-0000-000085300000}"/>
    <cellStyle name="Comma [0] 5189" xfId="12467" hidden="1" xr:uid="{00000000-0005-0000-0000-0000D4300000}"/>
    <cellStyle name="Comma [0] 519" xfId="3170" hidden="1" xr:uid="{00000000-0005-0000-0000-0000830C0000}"/>
    <cellStyle name="Comma [0] 5190" xfId="12488" hidden="1" xr:uid="{00000000-0005-0000-0000-0000E9300000}"/>
    <cellStyle name="Comma [0] 5191" xfId="12490" hidden="1" xr:uid="{00000000-0005-0000-0000-0000EB300000}"/>
    <cellStyle name="Comma [0] 5192" xfId="12449" hidden="1" xr:uid="{00000000-0005-0000-0000-0000C2300000}"/>
    <cellStyle name="Comma [0] 5193" xfId="12394" hidden="1" xr:uid="{00000000-0005-0000-0000-00008B300000}"/>
    <cellStyle name="Comma [0] 5194" xfId="12447" hidden="1" xr:uid="{00000000-0005-0000-0000-0000C0300000}"/>
    <cellStyle name="Comma [0] 5195" xfId="12431" hidden="1" xr:uid="{00000000-0005-0000-0000-0000B0300000}"/>
    <cellStyle name="Comma [0] 5196" xfId="12427" hidden="1" xr:uid="{00000000-0005-0000-0000-0000AC300000}"/>
    <cellStyle name="Comma [0] 5197" xfId="12498" hidden="1" xr:uid="{00000000-0005-0000-0000-0000F3300000}"/>
    <cellStyle name="Comma [0] 5198" xfId="11138" hidden="1" xr:uid="{00000000-0005-0000-0000-0000A32B0000}"/>
    <cellStyle name="Comma [0] 5199" xfId="11143" hidden="1" xr:uid="{00000000-0005-0000-0000-0000A82B0000}"/>
    <cellStyle name="Comma [0] 52" xfId="2039" hidden="1" xr:uid="{00000000-0005-0000-0000-000018080000}"/>
    <cellStyle name="Comma [0] 520" xfId="3179" hidden="1" xr:uid="{00000000-0005-0000-0000-00008C0C0000}"/>
    <cellStyle name="Comma [0] 5200" xfId="12506" hidden="1" xr:uid="{00000000-0005-0000-0000-0000FB300000}"/>
    <cellStyle name="Comma [0] 5201" xfId="12508" hidden="1" xr:uid="{00000000-0005-0000-0000-0000FD300000}"/>
    <cellStyle name="Comma [0] 5202" xfId="12457" hidden="1" xr:uid="{00000000-0005-0000-0000-0000CA300000}"/>
    <cellStyle name="Comma [0] 5203" xfId="12433" hidden="1" xr:uid="{00000000-0005-0000-0000-0000B2300000}"/>
    <cellStyle name="Comma [0] 5204" xfId="12468" hidden="1" xr:uid="{00000000-0005-0000-0000-0000D5300000}"/>
    <cellStyle name="Comma [0] 5205" xfId="12400" hidden="1" xr:uid="{00000000-0005-0000-0000-000091300000}"/>
    <cellStyle name="Comma [0] 5206" xfId="12470" hidden="1" xr:uid="{00000000-0005-0000-0000-0000D7300000}"/>
    <cellStyle name="Comma [0] 5207" xfId="12515" hidden="1" xr:uid="{00000000-0005-0000-0000-000004310000}"/>
    <cellStyle name="Comma [0] 5208" xfId="12458" hidden="1" xr:uid="{00000000-0005-0000-0000-0000CB300000}"/>
    <cellStyle name="Comma [0] 5209" xfId="12415" hidden="1" xr:uid="{00000000-0005-0000-0000-0000A0300000}"/>
    <cellStyle name="Comma [0] 521" xfId="3190" hidden="1" xr:uid="{00000000-0005-0000-0000-0000970C0000}"/>
    <cellStyle name="Comma [0] 5210" xfId="12521" hidden="1" xr:uid="{00000000-0005-0000-0000-00000A310000}"/>
    <cellStyle name="Comma [0] 5211" xfId="12523" hidden="1" xr:uid="{00000000-0005-0000-0000-00000C310000}"/>
    <cellStyle name="Comma [0] 5212" xfId="12476" hidden="1" xr:uid="{00000000-0005-0000-0000-0000DD300000}"/>
    <cellStyle name="Comma [0] 5213" xfId="12482" hidden="1" xr:uid="{00000000-0005-0000-0000-0000E3300000}"/>
    <cellStyle name="Comma [0] 5214" xfId="11139" hidden="1" xr:uid="{00000000-0005-0000-0000-0000A42B0000}"/>
    <cellStyle name="Comma [0] 5215" xfId="12432" hidden="1" xr:uid="{00000000-0005-0000-0000-0000B1300000}"/>
    <cellStyle name="Comma [0] 5216" xfId="12440" hidden="1" xr:uid="{00000000-0005-0000-0000-0000B9300000}"/>
    <cellStyle name="Comma [0] 5217" xfId="12529" hidden="1" xr:uid="{00000000-0005-0000-0000-000012310000}"/>
    <cellStyle name="Comma [0] 5218" xfId="12443" hidden="1" xr:uid="{00000000-0005-0000-0000-0000BC300000}"/>
    <cellStyle name="Comma [0] 5219" xfId="12403" hidden="1" xr:uid="{00000000-0005-0000-0000-000094300000}"/>
    <cellStyle name="Comma [0] 522" xfId="3196" hidden="1" xr:uid="{00000000-0005-0000-0000-00009D0C0000}"/>
    <cellStyle name="Comma [0] 5220" xfId="12534" hidden="1" xr:uid="{00000000-0005-0000-0000-000017310000}"/>
    <cellStyle name="Comma [0] 5221" xfId="12536" hidden="1" xr:uid="{00000000-0005-0000-0000-000019310000}"/>
    <cellStyle name="Comma [0] 5222" xfId="12495" hidden="1" xr:uid="{00000000-0005-0000-0000-0000F0300000}"/>
    <cellStyle name="Comma [0] 5223" xfId="12501" hidden="1" xr:uid="{00000000-0005-0000-0000-0000F6300000}"/>
    <cellStyle name="Comma [0] 5224" xfId="12402" hidden="1" xr:uid="{00000000-0005-0000-0000-000093300000}"/>
    <cellStyle name="Comma [0] 5225" xfId="12483" hidden="1" xr:uid="{00000000-0005-0000-0000-0000E4300000}"/>
    <cellStyle name="Comma [0] 5226" xfId="12462" hidden="1" xr:uid="{00000000-0005-0000-0000-0000CF300000}"/>
    <cellStyle name="Comma [0] 5227" xfId="12540" hidden="1" xr:uid="{00000000-0005-0000-0000-00001D310000}"/>
    <cellStyle name="Comma [0] 5228" xfId="12481" hidden="1" xr:uid="{00000000-0005-0000-0000-0000E2300000}"/>
    <cellStyle name="Comma [0] 5229" xfId="12419" hidden="1" xr:uid="{00000000-0005-0000-0000-0000A4300000}"/>
    <cellStyle name="Comma [0] 523" xfId="3178" hidden="1" xr:uid="{00000000-0005-0000-0000-00008B0C0000}"/>
    <cellStyle name="Comma [0] 5230" xfId="12547" hidden="1" xr:uid="{00000000-0005-0000-0000-000024310000}"/>
    <cellStyle name="Comma [0] 5231" xfId="12549" hidden="1" xr:uid="{00000000-0005-0000-0000-000026310000}"/>
    <cellStyle name="Comma [0] 5232" xfId="12513" hidden="1" xr:uid="{00000000-0005-0000-0000-000002310000}"/>
    <cellStyle name="Comma [0] 5233" xfId="12518" hidden="1" xr:uid="{00000000-0005-0000-0000-000007310000}"/>
    <cellStyle name="Comma [0] 5234" xfId="11152" hidden="1" xr:uid="{00000000-0005-0000-0000-0000B12B0000}"/>
    <cellStyle name="Comma [0] 5235" xfId="12502" hidden="1" xr:uid="{00000000-0005-0000-0000-0000F7300000}"/>
    <cellStyle name="Comma [0] 5236" xfId="12407" hidden="1" xr:uid="{00000000-0005-0000-0000-000098300000}"/>
    <cellStyle name="Comma [0] 5237" xfId="12553" hidden="1" xr:uid="{00000000-0005-0000-0000-00002A310000}"/>
    <cellStyle name="Comma [0] 5238" xfId="12500" hidden="1" xr:uid="{00000000-0005-0000-0000-0000F5300000}"/>
    <cellStyle name="Comma [0] 5239" xfId="12439" hidden="1" xr:uid="{00000000-0005-0000-0000-0000B8300000}"/>
    <cellStyle name="Comma [0] 524" xfId="3188" hidden="1" xr:uid="{00000000-0005-0000-0000-0000950C0000}"/>
    <cellStyle name="Comma [0] 5240" xfId="12557" hidden="1" xr:uid="{00000000-0005-0000-0000-00002E310000}"/>
    <cellStyle name="Comma [0] 5241" xfId="12559" hidden="1" xr:uid="{00000000-0005-0000-0000-000030310000}"/>
    <cellStyle name="Comma [0] 5242" xfId="12527" hidden="1" xr:uid="{00000000-0005-0000-0000-000010310000}"/>
    <cellStyle name="Comma [0] 5243" xfId="12531" hidden="1" xr:uid="{00000000-0005-0000-0000-000014310000}"/>
    <cellStyle name="Comma [0] 5244" xfId="12421" hidden="1" xr:uid="{00000000-0005-0000-0000-0000A6300000}"/>
    <cellStyle name="Comma [0] 5245" xfId="12519" hidden="1" xr:uid="{00000000-0005-0000-0000-000008310000}"/>
    <cellStyle name="Comma [0] 5246" xfId="12411" hidden="1" xr:uid="{00000000-0005-0000-0000-00009C300000}"/>
    <cellStyle name="Comma [0] 5247" xfId="12563" hidden="1" xr:uid="{00000000-0005-0000-0000-000034310000}"/>
    <cellStyle name="Comma [0] 5248" xfId="12517" hidden="1" xr:uid="{00000000-0005-0000-0000-000006310000}"/>
    <cellStyle name="Comma [0] 5249" xfId="12486" hidden="1" xr:uid="{00000000-0005-0000-0000-0000E7300000}"/>
    <cellStyle name="Comma [0] 525" xfId="3208" hidden="1" xr:uid="{00000000-0005-0000-0000-0000A90C0000}"/>
    <cellStyle name="Comma [0] 5250" xfId="12567" hidden="1" xr:uid="{00000000-0005-0000-0000-000038310000}"/>
    <cellStyle name="Comma [0] 5251" xfId="12569" hidden="1" xr:uid="{00000000-0005-0000-0000-00003A310000}"/>
    <cellStyle name="Comma [0] 5252" xfId="12555" hidden="1" xr:uid="{00000000-0005-0000-0000-00002C310000}"/>
    <cellStyle name="Comma [0] 5253" xfId="12542" hidden="1" xr:uid="{00000000-0005-0000-0000-00001F310000}"/>
    <cellStyle name="Comma [0] 5254" xfId="12566" hidden="1" xr:uid="{00000000-0005-0000-0000-000037310000}"/>
    <cellStyle name="Comma [0] 5255" xfId="12532" hidden="1" xr:uid="{00000000-0005-0000-0000-000015310000}"/>
    <cellStyle name="Comma [0] 5256" xfId="12504" hidden="1" xr:uid="{00000000-0005-0000-0000-0000F9300000}"/>
    <cellStyle name="Comma [0] 5257" xfId="12571" hidden="1" xr:uid="{00000000-0005-0000-0000-00003C310000}"/>
    <cellStyle name="Comma [0] 5258" xfId="12528" hidden="1" xr:uid="{00000000-0005-0000-0000-000011310000}"/>
    <cellStyle name="Comma [0] 5259" xfId="12562" hidden="1" xr:uid="{00000000-0005-0000-0000-000033310000}"/>
    <cellStyle name="Comma [0] 526" xfId="3210" hidden="1" xr:uid="{00000000-0005-0000-0000-0000AB0C0000}"/>
    <cellStyle name="Comma [0] 5260" xfId="12575" hidden="1" xr:uid="{00000000-0005-0000-0000-000040310000}"/>
    <cellStyle name="Comma [0] 5261" xfId="12577" hidden="1" xr:uid="{00000000-0005-0000-0000-000042310000}"/>
    <cellStyle name="Comma [0] 5262" xfId="12445" hidden="1" xr:uid="{00000000-0005-0000-0000-0000BE300000}"/>
    <cellStyle name="Comma [0] 5263" xfId="12565" hidden="1" xr:uid="{00000000-0005-0000-0000-000036310000}"/>
    <cellStyle name="Comma [0] 5264" xfId="12505" hidden="1" xr:uid="{00000000-0005-0000-0000-0000FA300000}"/>
    <cellStyle name="Comma [0] 5265" xfId="12539" hidden="1" xr:uid="{00000000-0005-0000-0000-00001C310000}"/>
    <cellStyle name="Comma [0] 5266" xfId="12552" hidden="1" xr:uid="{00000000-0005-0000-0000-000029310000}"/>
    <cellStyle name="Comma [0] 5267" xfId="12580" hidden="1" xr:uid="{00000000-0005-0000-0000-000045310000}"/>
    <cellStyle name="Comma [0] 5268" xfId="12543" hidden="1" xr:uid="{00000000-0005-0000-0000-000020310000}"/>
    <cellStyle name="Comma [0] 5269" xfId="12503" hidden="1" xr:uid="{00000000-0005-0000-0000-0000F8300000}"/>
    <cellStyle name="Comma [0] 527" xfId="3161" hidden="1" xr:uid="{00000000-0005-0000-0000-00007A0C0000}"/>
    <cellStyle name="Comma [0] 5270" xfId="12582" hidden="1" xr:uid="{00000000-0005-0000-0000-000047310000}"/>
    <cellStyle name="Comma [0] 5271" xfId="12584" hidden="1" xr:uid="{00000000-0005-0000-0000-000049310000}"/>
    <cellStyle name="Comma [0] 5272" xfId="12643" hidden="1" xr:uid="{00000000-0005-0000-0000-000084310000}"/>
    <cellStyle name="Comma [0] 5273" xfId="12662" hidden="1" xr:uid="{00000000-0005-0000-0000-000097310000}"/>
    <cellStyle name="Comma [0] 5274" xfId="12669" hidden="1" xr:uid="{00000000-0005-0000-0000-00009E310000}"/>
    <cellStyle name="Comma [0] 5275" xfId="12676" hidden="1" xr:uid="{00000000-0005-0000-0000-0000A5310000}"/>
    <cellStyle name="Comma [0] 5276" xfId="12681" hidden="1" xr:uid="{00000000-0005-0000-0000-0000AA310000}"/>
    <cellStyle name="Comma [0] 5277" xfId="12668" hidden="1" xr:uid="{00000000-0005-0000-0000-00009D310000}"/>
    <cellStyle name="Comma [0] 5278" xfId="12673" hidden="1" xr:uid="{00000000-0005-0000-0000-0000A2310000}"/>
    <cellStyle name="Comma [0] 5279" xfId="12685" hidden="1" xr:uid="{00000000-0005-0000-0000-0000AE310000}"/>
    <cellStyle name="Comma [0] 528" xfId="3122" hidden="1" xr:uid="{00000000-0005-0000-0000-0000530C0000}"/>
    <cellStyle name="Comma [0] 5280" xfId="12687" hidden="1" xr:uid="{00000000-0005-0000-0000-0000B0310000}"/>
    <cellStyle name="Comma [0] 5281" xfId="12658" hidden="1" xr:uid="{00000000-0005-0000-0000-000093310000}"/>
    <cellStyle name="Comma [0] 5282" xfId="12647" hidden="1" xr:uid="{00000000-0005-0000-0000-000088310000}"/>
    <cellStyle name="Comma [0] 5283" xfId="12698" hidden="1" xr:uid="{00000000-0005-0000-0000-0000BB310000}"/>
    <cellStyle name="Comma [0] 5284" xfId="12707" hidden="1" xr:uid="{00000000-0005-0000-0000-0000C4310000}"/>
    <cellStyle name="Comma [0] 5285" xfId="12718" hidden="1" xr:uid="{00000000-0005-0000-0000-0000CF310000}"/>
    <cellStyle name="Comma [0] 5286" xfId="12724" hidden="1" xr:uid="{00000000-0005-0000-0000-0000D5310000}"/>
    <cellStyle name="Comma [0] 5287" xfId="12706" hidden="1" xr:uid="{00000000-0005-0000-0000-0000C3310000}"/>
    <cellStyle name="Comma [0] 5288" xfId="12716" hidden="1" xr:uid="{00000000-0005-0000-0000-0000CD310000}"/>
    <cellStyle name="Comma [0] 5289" xfId="12736" hidden="1" xr:uid="{00000000-0005-0000-0000-0000E1310000}"/>
    <cellStyle name="Comma [0] 529" xfId="3164" hidden="1" xr:uid="{00000000-0005-0000-0000-00007D0C0000}"/>
    <cellStyle name="Comma [0] 5290" xfId="12738" hidden="1" xr:uid="{00000000-0005-0000-0000-0000E3310000}"/>
    <cellStyle name="Comma [0] 5291" xfId="12689" hidden="1" xr:uid="{00000000-0005-0000-0000-0000B2310000}"/>
    <cellStyle name="Comma [0] 5292" xfId="12650" hidden="1" xr:uid="{00000000-0005-0000-0000-00008B310000}"/>
    <cellStyle name="Comma [0] 5293" xfId="12692" hidden="1" xr:uid="{00000000-0005-0000-0000-0000B5310000}"/>
    <cellStyle name="Comma [0] 5294" xfId="12655" hidden="1" xr:uid="{00000000-0005-0000-0000-000090310000}"/>
    <cellStyle name="Comma [0] 5295" xfId="12657" hidden="1" xr:uid="{00000000-0005-0000-0000-000092310000}"/>
    <cellStyle name="Comma [0] 5296" xfId="12743" hidden="1" xr:uid="{00000000-0005-0000-0000-0000E8310000}"/>
    <cellStyle name="Comma [0] 5297" xfId="12646" hidden="1" xr:uid="{00000000-0005-0000-0000-000087310000}"/>
    <cellStyle name="Comma [0] 5298" xfId="12654" hidden="1" xr:uid="{00000000-0005-0000-0000-00008F310000}"/>
    <cellStyle name="Comma [0] 5299" xfId="12755" hidden="1" xr:uid="{00000000-0005-0000-0000-0000F4310000}"/>
    <cellStyle name="Comma [0] 53" xfId="2220" hidden="1" xr:uid="{00000000-0005-0000-0000-0000CD080000}"/>
    <cellStyle name="Comma [0] 530" xfId="3127" hidden="1" xr:uid="{00000000-0005-0000-0000-0000580C0000}"/>
    <cellStyle name="Comma [0] 5300" xfId="12757" hidden="1" xr:uid="{00000000-0005-0000-0000-0000F6310000}"/>
    <cellStyle name="Comma [0] 5301" xfId="12746" hidden="1" xr:uid="{00000000-0005-0000-0000-0000EB310000}"/>
    <cellStyle name="Comma [0] 5302" xfId="12754" hidden="1" xr:uid="{00000000-0005-0000-0000-0000F3310000}"/>
    <cellStyle name="Comma [0] 5303" xfId="12652" hidden="1" xr:uid="{00000000-0005-0000-0000-00008D310000}"/>
    <cellStyle name="Comma [0] 5304" xfId="12740" hidden="1" xr:uid="{00000000-0005-0000-0000-0000E5310000}"/>
    <cellStyle name="Comma [0] 5305" xfId="12773" hidden="1" xr:uid="{00000000-0005-0000-0000-000006320000}"/>
    <cellStyle name="Comma [0] 5306" xfId="12781" hidden="1" xr:uid="{00000000-0005-0000-0000-00000E320000}"/>
    <cellStyle name="Comma [0] 5307" xfId="12690" hidden="1" xr:uid="{00000000-0005-0000-0000-0000B3310000}"/>
    <cellStyle name="Comma [0] 5308" xfId="12769" hidden="1" xr:uid="{00000000-0005-0000-0000-000002320000}"/>
    <cellStyle name="Comma [0] 5309" xfId="12790" hidden="1" xr:uid="{00000000-0005-0000-0000-000017320000}"/>
    <cellStyle name="Comma [0] 531" xfId="3129" hidden="1" xr:uid="{00000000-0005-0000-0000-00005A0C0000}"/>
    <cellStyle name="Comma [0] 5310" xfId="12792" hidden="1" xr:uid="{00000000-0005-0000-0000-000019320000}"/>
    <cellStyle name="Comma [0] 5311" xfId="12751" hidden="1" xr:uid="{00000000-0005-0000-0000-0000F0310000}"/>
    <cellStyle name="Comma [0] 5312" xfId="12696" hidden="1" xr:uid="{00000000-0005-0000-0000-0000B9310000}"/>
    <cellStyle name="Comma [0] 5313" xfId="12749" hidden="1" xr:uid="{00000000-0005-0000-0000-0000EE310000}"/>
    <cellStyle name="Comma [0] 5314" xfId="12733" hidden="1" xr:uid="{00000000-0005-0000-0000-0000DE310000}"/>
    <cellStyle name="Comma [0] 5315" xfId="12729" hidden="1" xr:uid="{00000000-0005-0000-0000-0000DA310000}"/>
    <cellStyle name="Comma [0] 5316" xfId="12800" hidden="1" xr:uid="{00000000-0005-0000-0000-000021320000}"/>
    <cellStyle name="Comma [0] 5317" xfId="12666" hidden="1" xr:uid="{00000000-0005-0000-0000-00009B310000}"/>
    <cellStyle name="Comma [0] 5318" xfId="12659" hidden="1" xr:uid="{00000000-0005-0000-0000-000094310000}"/>
    <cellStyle name="Comma [0] 5319" xfId="12808" hidden="1" xr:uid="{00000000-0005-0000-0000-000029320000}"/>
    <cellStyle name="Comma [0] 532" xfId="3215" hidden="1" xr:uid="{00000000-0005-0000-0000-0000B00C0000}"/>
    <cellStyle name="Comma [0] 5320" xfId="12810" hidden="1" xr:uid="{00000000-0005-0000-0000-00002B320000}"/>
    <cellStyle name="Comma [0] 5321" xfId="12759" hidden="1" xr:uid="{00000000-0005-0000-0000-0000F8310000}"/>
    <cellStyle name="Comma [0] 5322" xfId="12735" hidden="1" xr:uid="{00000000-0005-0000-0000-0000E0310000}"/>
    <cellStyle name="Comma [0] 5323" xfId="12770" hidden="1" xr:uid="{00000000-0005-0000-0000-000003320000}"/>
    <cellStyle name="Comma [0] 5324" xfId="12702" hidden="1" xr:uid="{00000000-0005-0000-0000-0000BF310000}"/>
    <cellStyle name="Comma [0] 5325" xfId="12772" hidden="1" xr:uid="{00000000-0005-0000-0000-000005320000}"/>
    <cellStyle name="Comma [0] 5326" xfId="12817" hidden="1" xr:uid="{00000000-0005-0000-0000-000032320000}"/>
    <cellStyle name="Comma [0] 5327" xfId="12760" hidden="1" xr:uid="{00000000-0005-0000-0000-0000F9310000}"/>
    <cellStyle name="Comma [0] 5328" xfId="12717" hidden="1" xr:uid="{00000000-0005-0000-0000-0000CE310000}"/>
    <cellStyle name="Comma [0] 5329" xfId="12823" hidden="1" xr:uid="{00000000-0005-0000-0000-000038320000}"/>
    <cellStyle name="Comma [0] 533" xfId="3118" hidden="1" xr:uid="{00000000-0005-0000-0000-00004F0C0000}"/>
    <cellStyle name="Comma [0] 5330" xfId="12825" hidden="1" xr:uid="{00000000-0005-0000-0000-00003A320000}"/>
    <cellStyle name="Comma [0] 5331" xfId="12778" hidden="1" xr:uid="{00000000-0005-0000-0000-00000B320000}"/>
    <cellStyle name="Comma [0] 5332" xfId="12784" hidden="1" xr:uid="{00000000-0005-0000-0000-000011320000}"/>
    <cellStyle name="Comma [0] 5333" xfId="12665" hidden="1" xr:uid="{00000000-0005-0000-0000-00009A310000}"/>
    <cellStyle name="Comma [0] 5334" xfId="12734" hidden="1" xr:uid="{00000000-0005-0000-0000-0000DF310000}"/>
    <cellStyle name="Comma [0] 5335" xfId="12742" hidden="1" xr:uid="{00000000-0005-0000-0000-0000E7310000}"/>
    <cellStyle name="Comma [0] 5336" xfId="12831" hidden="1" xr:uid="{00000000-0005-0000-0000-000040320000}"/>
    <cellStyle name="Comma [0] 5337" xfId="12745" hidden="1" xr:uid="{00000000-0005-0000-0000-0000EA310000}"/>
    <cellStyle name="Comma [0] 5338" xfId="12705" hidden="1" xr:uid="{00000000-0005-0000-0000-0000C2310000}"/>
    <cellStyle name="Comma [0] 5339" xfId="12836" hidden="1" xr:uid="{00000000-0005-0000-0000-000045320000}"/>
    <cellStyle name="Comma [0] 534" xfId="3126" hidden="1" xr:uid="{00000000-0005-0000-0000-0000570C0000}"/>
    <cellStyle name="Comma [0] 5340" xfId="12838" hidden="1" xr:uid="{00000000-0005-0000-0000-000047320000}"/>
    <cellStyle name="Comma [0] 5341" xfId="12797" hidden="1" xr:uid="{00000000-0005-0000-0000-00001E320000}"/>
    <cellStyle name="Comma [0] 5342" xfId="12803" hidden="1" xr:uid="{00000000-0005-0000-0000-000024320000}"/>
    <cellStyle name="Comma [0] 5343" xfId="12704" hidden="1" xr:uid="{00000000-0005-0000-0000-0000C1310000}"/>
    <cellStyle name="Comma [0] 5344" xfId="12785" hidden="1" xr:uid="{00000000-0005-0000-0000-000012320000}"/>
    <cellStyle name="Comma [0] 5345" xfId="12764" hidden="1" xr:uid="{00000000-0005-0000-0000-0000FD310000}"/>
    <cellStyle name="Comma [0] 5346" xfId="12842" hidden="1" xr:uid="{00000000-0005-0000-0000-00004B320000}"/>
    <cellStyle name="Comma [0] 5347" xfId="12783" hidden="1" xr:uid="{00000000-0005-0000-0000-000010320000}"/>
    <cellStyle name="Comma [0] 5348" xfId="12721" hidden="1" xr:uid="{00000000-0005-0000-0000-0000D2310000}"/>
    <cellStyle name="Comma [0] 5349" xfId="12849" hidden="1" xr:uid="{00000000-0005-0000-0000-000052320000}"/>
    <cellStyle name="Comma [0] 535" xfId="3227" hidden="1" xr:uid="{00000000-0005-0000-0000-0000BC0C0000}"/>
    <cellStyle name="Comma [0] 5350" xfId="12851" hidden="1" xr:uid="{00000000-0005-0000-0000-000054320000}"/>
    <cellStyle name="Comma [0] 5351" xfId="12815" hidden="1" xr:uid="{00000000-0005-0000-0000-000030320000}"/>
    <cellStyle name="Comma [0] 5352" xfId="12820" hidden="1" xr:uid="{00000000-0005-0000-0000-000035320000}"/>
    <cellStyle name="Comma [0] 5353" xfId="12649" hidden="1" xr:uid="{00000000-0005-0000-0000-00008A310000}"/>
    <cellStyle name="Comma [0] 5354" xfId="12804" hidden="1" xr:uid="{00000000-0005-0000-0000-000025320000}"/>
    <cellStyle name="Comma [0] 5355" xfId="12709" hidden="1" xr:uid="{00000000-0005-0000-0000-0000C6310000}"/>
    <cellStyle name="Comma [0] 5356" xfId="12855" hidden="1" xr:uid="{00000000-0005-0000-0000-000058320000}"/>
    <cellStyle name="Comma [0] 5357" xfId="12802" hidden="1" xr:uid="{00000000-0005-0000-0000-000023320000}"/>
    <cellStyle name="Comma [0] 5358" xfId="12741" hidden="1" xr:uid="{00000000-0005-0000-0000-0000E6310000}"/>
    <cellStyle name="Comma [0] 5359" xfId="12859" hidden="1" xr:uid="{00000000-0005-0000-0000-00005C320000}"/>
    <cellStyle name="Comma [0] 536" xfId="3229" hidden="1" xr:uid="{00000000-0005-0000-0000-0000BE0C0000}"/>
    <cellStyle name="Comma [0] 5360" xfId="12861" hidden="1" xr:uid="{00000000-0005-0000-0000-00005E320000}"/>
    <cellStyle name="Comma [0] 5361" xfId="12829" hidden="1" xr:uid="{00000000-0005-0000-0000-00003E320000}"/>
    <cellStyle name="Comma [0] 5362" xfId="12833" hidden="1" xr:uid="{00000000-0005-0000-0000-000042320000}"/>
    <cellStyle name="Comma [0] 5363" xfId="12723" hidden="1" xr:uid="{00000000-0005-0000-0000-0000D4310000}"/>
    <cellStyle name="Comma [0] 5364" xfId="12821" hidden="1" xr:uid="{00000000-0005-0000-0000-000036320000}"/>
    <cellStyle name="Comma [0] 5365" xfId="12713" hidden="1" xr:uid="{00000000-0005-0000-0000-0000CA310000}"/>
    <cellStyle name="Comma [0] 5366" xfId="12865" hidden="1" xr:uid="{00000000-0005-0000-0000-000062320000}"/>
    <cellStyle name="Comma [0] 5367" xfId="12819" hidden="1" xr:uid="{00000000-0005-0000-0000-000034320000}"/>
    <cellStyle name="Comma [0] 5368" xfId="12788" hidden="1" xr:uid="{00000000-0005-0000-0000-000015320000}"/>
    <cellStyle name="Comma [0] 5369" xfId="12869" hidden="1" xr:uid="{00000000-0005-0000-0000-000066320000}"/>
    <cellStyle name="Comma [0] 537" xfId="3218" hidden="1" xr:uid="{00000000-0005-0000-0000-0000B30C0000}"/>
    <cellStyle name="Comma [0] 5370" xfId="12871" hidden="1" xr:uid="{00000000-0005-0000-0000-000068320000}"/>
    <cellStyle name="Comma [0] 5371" xfId="12857" hidden="1" xr:uid="{00000000-0005-0000-0000-00005A320000}"/>
    <cellStyle name="Comma [0] 5372" xfId="12844" hidden="1" xr:uid="{00000000-0005-0000-0000-00004D320000}"/>
    <cellStyle name="Comma [0] 5373" xfId="12868" hidden="1" xr:uid="{00000000-0005-0000-0000-000065320000}"/>
    <cellStyle name="Comma [0] 5374" xfId="12834" hidden="1" xr:uid="{00000000-0005-0000-0000-000043320000}"/>
    <cellStyle name="Comma [0] 5375" xfId="12806" hidden="1" xr:uid="{00000000-0005-0000-0000-000027320000}"/>
    <cellStyle name="Comma [0] 5376" xfId="12873" hidden="1" xr:uid="{00000000-0005-0000-0000-00006A320000}"/>
    <cellStyle name="Comma [0] 5377" xfId="12830" hidden="1" xr:uid="{00000000-0005-0000-0000-00003F320000}"/>
    <cellStyle name="Comma [0] 5378" xfId="12864" hidden="1" xr:uid="{00000000-0005-0000-0000-000061320000}"/>
    <cellStyle name="Comma [0] 5379" xfId="12877" hidden="1" xr:uid="{00000000-0005-0000-0000-00006E320000}"/>
    <cellStyle name="Comma [0] 538" xfId="3226" hidden="1" xr:uid="{00000000-0005-0000-0000-0000BB0C0000}"/>
    <cellStyle name="Comma [0] 5380" xfId="12879" hidden="1" xr:uid="{00000000-0005-0000-0000-000070320000}"/>
    <cellStyle name="Comma [0] 5381" xfId="12747" hidden="1" xr:uid="{00000000-0005-0000-0000-0000EC310000}"/>
    <cellStyle name="Comma [0] 5382" xfId="12867" hidden="1" xr:uid="{00000000-0005-0000-0000-000064320000}"/>
    <cellStyle name="Comma [0] 5383" xfId="12807" hidden="1" xr:uid="{00000000-0005-0000-0000-000028320000}"/>
    <cellStyle name="Comma [0] 5384" xfId="12841" hidden="1" xr:uid="{00000000-0005-0000-0000-00004A320000}"/>
    <cellStyle name="Comma [0] 5385" xfId="12854" hidden="1" xr:uid="{00000000-0005-0000-0000-000057320000}"/>
    <cellStyle name="Comma [0] 5386" xfId="12882" hidden="1" xr:uid="{00000000-0005-0000-0000-000073320000}"/>
    <cellStyle name="Comma [0] 5387" xfId="12845" hidden="1" xr:uid="{00000000-0005-0000-0000-00004E320000}"/>
    <cellStyle name="Comma [0] 5388" xfId="12805" hidden="1" xr:uid="{00000000-0005-0000-0000-000026320000}"/>
    <cellStyle name="Comma [0] 5389" xfId="12885" hidden="1" xr:uid="{00000000-0005-0000-0000-000076320000}"/>
    <cellStyle name="Comma [0] 539" xfId="3124" hidden="1" xr:uid="{00000000-0005-0000-0000-0000550C0000}"/>
    <cellStyle name="Comma [0] 5390" xfId="12887" hidden="1" xr:uid="{00000000-0005-0000-0000-000078320000}"/>
    <cellStyle name="Comma [0] 5391" xfId="12606" hidden="1" xr:uid="{00000000-0005-0000-0000-00005F310000}"/>
    <cellStyle name="Comma [0] 5392" xfId="12588" hidden="1" xr:uid="{00000000-0005-0000-0000-00004D310000}"/>
    <cellStyle name="Comma [0] 5393" xfId="12891" hidden="1" xr:uid="{00000000-0005-0000-0000-00007C320000}"/>
    <cellStyle name="Comma [0] 5394" xfId="12898" hidden="1" xr:uid="{00000000-0005-0000-0000-000083320000}"/>
    <cellStyle name="Comma [0] 5395" xfId="12900" hidden="1" xr:uid="{00000000-0005-0000-0000-000085320000}"/>
    <cellStyle name="Comma [0] 5396" xfId="12890" hidden="1" xr:uid="{00000000-0005-0000-0000-00007B320000}"/>
    <cellStyle name="Comma [0] 5397" xfId="12896" hidden="1" xr:uid="{00000000-0005-0000-0000-000081320000}"/>
    <cellStyle name="Comma [0] 5398" xfId="12903" hidden="1" xr:uid="{00000000-0005-0000-0000-000088320000}"/>
    <cellStyle name="Comma [0] 5399" xfId="12905" hidden="1" xr:uid="{00000000-0005-0000-0000-00008A320000}"/>
    <cellStyle name="Comma [0] 54" xfId="2072" hidden="1" xr:uid="{00000000-0005-0000-0000-000039080000}"/>
    <cellStyle name="Comma [0] 540" xfId="3212" hidden="1" xr:uid="{00000000-0005-0000-0000-0000AD0C0000}"/>
    <cellStyle name="Comma [0] 5400" xfId="12680" hidden="1" xr:uid="{00000000-0005-0000-0000-0000A9310000}"/>
    <cellStyle name="Comma [0] 5401" xfId="12636" hidden="1" xr:uid="{00000000-0005-0000-0000-00007D310000}"/>
    <cellStyle name="Comma [0] 5402" xfId="12916" hidden="1" xr:uid="{00000000-0005-0000-0000-000095320000}"/>
    <cellStyle name="Comma [0] 5403" xfId="12925" hidden="1" xr:uid="{00000000-0005-0000-0000-00009E320000}"/>
    <cellStyle name="Comma [0] 5404" xfId="12936" hidden="1" xr:uid="{00000000-0005-0000-0000-0000A9320000}"/>
    <cellStyle name="Comma [0] 5405" xfId="12942" hidden="1" xr:uid="{00000000-0005-0000-0000-0000AF320000}"/>
    <cellStyle name="Comma [0] 5406" xfId="12924" hidden="1" xr:uid="{00000000-0005-0000-0000-00009D320000}"/>
    <cellStyle name="Comma [0] 5407" xfId="12934" hidden="1" xr:uid="{00000000-0005-0000-0000-0000A7320000}"/>
    <cellStyle name="Comma [0] 5408" xfId="12954" hidden="1" xr:uid="{00000000-0005-0000-0000-0000BB320000}"/>
    <cellStyle name="Comma [0] 5409" xfId="12956" hidden="1" xr:uid="{00000000-0005-0000-0000-0000BD320000}"/>
    <cellStyle name="Comma [0] 541" xfId="3245" hidden="1" xr:uid="{00000000-0005-0000-0000-0000CE0C0000}"/>
    <cellStyle name="Comma [0] 5410" xfId="12907" hidden="1" xr:uid="{00000000-0005-0000-0000-00008C320000}"/>
    <cellStyle name="Comma [0] 5411" xfId="12601" hidden="1" xr:uid="{00000000-0005-0000-0000-00005A310000}"/>
    <cellStyle name="Comma [0] 5412" xfId="12910" hidden="1" xr:uid="{00000000-0005-0000-0000-00008F320000}"/>
    <cellStyle name="Comma [0] 5413" xfId="12635" hidden="1" xr:uid="{00000000-0005-0000-0000-00007C310000}"/>
    <cellStyle name="Comma [0] 5414" xfId="12634" hidden="1" xr:uid="{00000000-0005-0000-0000-00007B310000}"/>
    <cellStyle name="Comma [0] 5415" xfId="12961" hidden="1" xr:uid="{00000000-0005-0000-0000-0000C2320000}"/>
    <cellStyle name="Comma [0] 5416" xfId="12603" hidden="1" xr:uid="{00000000-0005-0000-0000-00005C310000}"/>
    <cellStyle name="Comma [0] 5417" xfId="12637" hidden="1" xr:uid="{00000000-0005-0000-0000-00007E310000}"/>
    <cellStyle name="Comma [0] 5418" xfId="12973" hidden="1" xr:uid="{00000000-0005-0000-0000-0000CE320000}"/>
    <cellStyle name="Comma [0] 5419" xfId="12975" hidden="1" xr:uid="{00000000-0005-0000-0000-0000D0320000}"/>
    <cellStyle name="Comma [0] 542" xfId="3253" hidden="1" xr:uid="{00000000-0005-0000-0000-0000D60C0000}"/>
    <cellStyle name="Comma [0] 5420" xfId="12964" hidden="1" xr:uid="{00000000-0005-0000-0000-0000C5320000}"/>
    <cellStyle name="Comma [0] 5421" xfId="12972" hidden="1" xr:uid="{00000000-0005-0000-0000-0000CD320000}"/>
    <cellStyle name="Comma [0] 5422" xfId="12599" hidden="1" xr:uid="{00000000-0005-0000-0000-000058310000}"/>
    <cellStyle name="Comma [0] 5423" xfId="12958" hidden="1" xr:uid="{00000000-0005-0000-0000-0000BF320000}"/>
    <cellStyle name="Comma [0] 5424" xfId="12991" hidden="1" xr:uid="{00000000-0005-0000-0000-0000E0320000}"/>
    <cellStyle name="Comma [0] 5425" xfId="12999" hidden="1" xr:uid="{00000000-0005-0000-0000-0000E8320000}"/>
    <cellStyle name="Comma [0] 5426" xfId="12908" hidden="1" xr:uid="{00000000-0005-0000-0000-00008D320000}"/>
    <cellStyle name="Comma [0] 5427" xfId="12987" hidden="1" xr:uid="{00000000-0005-0000-0000-0000DC320000}"/>
    <cellStyle name="Comma [0] 5428" xfId="13008" hidden="1" xr:uid="{00000000-0005-0000-0000-0000F1320000}"/>
    <cellStyle name="Comma [0] 5429" xfId="13010" hidden="1" xr:uid="{00000000-0005-0000-0000-0000F3320000}"/>
    <cellStyle name="Comma [0] 543" xfId="3162" hidden="1" xr:uid="{00000000-0005-0000-0000-00007B0C0000}"/>
    <cellStyle name="Comma [0] 5430" xfId="12969" hidden="1" xr:uid="{00000000-0005-0000-0000-0000CA320000}"/>
    <cellStyle name="Comma [0] 5431" xfId="12914" hidden="1" xr:uid="{00000000-0005-0000-0000-000093320000}"/>
    <cellStyle name="Comma [0] 5432" xfId="12967" hidden="1" xr:uid="{00000000-0005-0000-0000-0000C8320000}"/>
    <cellStyle name="Comma [0] 5433" xfId="12951" hidden="1" xr:uid="{00000000-0005-0000-0000-0000B8320000}"/>
    <cellStyle name="Comma [0] 5434" xfId="12947" hidden="1" xr:uid="{00000000-0005-0000-0000-0000B4320000}"/>
    <cellStyle name="Comma [0] 5435" xfId="13018" hidden="1" xr:uid="{00000000-0005-0000-0000-0000FB320000}"/>
    <cellStyle name="Comma [0] 5436" xfId="12591" hidden="1" xr:uid="{00000000-0005-0000-0000-000050310000}"/>
    <cellStyle name="Comma [0] 5437" xfId="12679" hidden="1" xr:uid="{00000000-0005-0000-0000-0000A8310000}"/>
    <cellStyle name="Comma [0] 5438" xfId="13026" hidden="1" xr:uid="{00000000-0005-0000-0000-000003330000}"/>
    <cellStyle name="Comma [0] 5439" xfId="13028" hidden="1" xr:uid="{00000000-0005-0000-0000-000005330000}"/>
    <cellStyle name="Comma [0] 544" xfId="3241" hidden="1" xr:uid="{00000000-0005-0000-0000-0000CA0C0000}"/>
    <cellStyle name="Comma [0] 5440" xfId="12977" hidden="1" xr:uid="{00000000-0005-0000-0000-0000D2320000}"/>
    <cellStyle name="Comma [0] 5441" xfId="12953" hidden="1" xr:uid="{00000000-0005-0000-0000-0000BA320000}"/>
    <cellStyle name="Comma [0] 5442" xfId="12988" hidden="1" xr:uid="{00000000-0005-0000-0000-0000DD320000}"/>
    <cellStyle name="Comma [0] 5443" xfId="12920" hidden="1" xr:uid="{00000000-0005-0000-0000-000099320000}"/>
    <cellStyle name="Comma [0] 5444" xfId="12990" hidden="1" xr:uid="{00000000-0005-0000-0000-0000DF320000}"/>
    <cellStyle name="Comma [0] 5445" xfId="13035" hidden="1" xr:uid="{00000000-0005-0000-0000-00000C330000}"/>
    <cellStyle name="Comma [0] 5446" xfId="12978" hidden="1" xr:uid="{00000000-0005-0000-0000-0000D3320000}"/>
    <cellStyle name="Comma [0] 5447" xfId="12935" hidden="1" xr:uid="{00000000-0005-0000-0000-0000A8320000}"/>
    <cellStyle name="Comma [0] 5448" xfId="13041" hidden="1" xr:uid="{00000000-0005-0000-0000-000012330000}"/>
    <cellStyle name="Comma [0] 5449" xfId="13043" hidden="1" xr:uid="{00000000-0005-0000-0000-000014330000}"/>
    <cellStyle name="Comma [0] 545" xfId="3262" hidden="1" xr:uid="{00000000-0005-0000-0000-0000DF0C0000}"/>
    <cellStyle name="Comma [0] 5450" xfId="12996" hidden="1" xr:uid="{00000000-0005-0000-0000-0000E5320000}"/>
    <cellStyle name="Comma [0] 5451" xfId="13002" hidden="1" xr:uid="{00000000-0005-0000-0000-0000EB320000}"/>
    <cellStyle name="Comma [0] 5452" xfId="12628" hidden="1" xr:uid="{00000000-0005-0000-0000-000075310000}"/>
    <cellStyle name="Comma [0] 5453" xfId="12952" hidden="1" xr:uid="{00000000-0005-0000-0000-0000B9320000}"/>
    <cellStyle name="Comma [0] 5454" xfId="12960" hidden="1" xr:uid="{00000000-0005-0000-0000-0000C1320000}"/>
    <cellStyle name="Comma [0] 5455" xfId="13049" hidden="1" xr:uid="{00000000-0005-0000-0000-00001A330000}"/>
    <cellStyle name="Comma [0] 5456" xfId="12963" hidden="1" xr:uid="{00000000-0005-0000-0000-0000C4320000}"/>
    <cellStyle name="Comma [0] 5457" xfId="12923" hidden="1" xr:uid="{00000000-0005-0000-0000-00009C320000}"/>
    <cellStyle name="Comma [0] 5458" xfId="13054" hidden="1" xr:uid="{00000000-0005-0000-0000-00001F330000}"/>
    <cellStyle name="Comma [0] 5459" xfId="13056" hidden="1" xr:uid="{00000000-0005-0000-0000-000021330000}"/>
    <cellStyle name="Comma [0] 546" xfId="3264" hidden="1" xr:uid="{00000000-0005-0000-0000-0000E10C0000}"/>
    <cellStyle name="Comma [0] 5460" xfId="13015" hidden="1" xr:uid="{00000000-0005-0000-0000-0000F8320000}"/>
    <cellStyle name="Comma [0] 5461" xfId="13021" hidden="1" xr:uid="{00000000-0005-0000-0000-0000FE320000}"/>
    <cellStyle name="Comma [0] 5462" xfId="12922" hidden="1" xr:uid="{00000000-0005-0000-0000-00009B320000}"/>
    <cellStyle name="Comma [0] 5463" xfId="13003" hidden="1" xr:uid="{00000000-0005-0000-0000-0000EC320000}"/>
    <cellStyle name="Comma [0] 5464" xfId="12982" hidden="1" xr:uid="{00000000-0005-0000-0000-0000D7320000}"/>
    <cellStyle name="Comma [0] 5465" xfId="13060" hidden="1" xr:uid="{00000000-0005-0000-0000-000025330000}"/>
    <cellStyle name="Comma [0] 5466" xfId="13001" hidden="1" xr:uid="{00000000-0005-0000-0000-0000EA320000}"/>
    <cellStyle name="Comma [0] 5467" xfId="12939" hidden="1" xr:uid="{00000000-0005-0000-0000-0000AC320000}"/>
    <cellStyle name="Comma [0] 5468" xfId="13067" hidden="1" xr:uid="{00000000-0005-0000-0000-00002C330000}"/>
    <cellStyle name="Comma [0] 5469" xfId="13069" hidden="1" xr:uid="{00000000-0005-0000-0000-00002E330000}"/>
    <cellStyle name="Comma [0] 547" xfId="3223" hidden="1" xr:uid="{00000000-0005-0000-0000-0000B80C0000}"/>
    <cellStyle name="Comma [0] 5470" xfId="13033" hidden="1" xr:uid="{00000000-0005-0000-0000-00000A330000}"/>
    <cellStyle name="Comma [0] 5471" xfId="13038" hidden="1" xr:uid="{00000000-0005-0000-0000-00000F330000}"/>
    <cellStyle name="Comma [0] 5472" xfId="12602" hidden="1" xr:uid="{00000000-0005-0000-0000-00005B310000}"/>
    <cellStyle name="Comma [0] 5473" xfId="13022" hidden="1" xr:uid="{00000000-0005-0000-0000-0000FF320000}"/>
    <cellStyle name="Comma [0] 5474" xfId="12927" hidden="1" xr:uid="{00000000-0005-0000-0000-0000A0320000}"/>
    <cellStyle name="Comma [0] 5475" xfId="13073" hidden="1" xr:uid="{00000000-0005-0000-0000-000032330000}"/>
    <cellStyle name="Comma [0] 5476" xfId="13020" hidden="1" xr:uid="{00000000-0005-0000-0000-0000FD320000}"/>
    <cellStyle name="Comma [0] 5477" xfId="12959" hidden="1" xr:uid="{00000000-0005-0000-0000-0000C0320000}"/>
    <cellStyle name="Comma [0] 5478" xfId="13077" hidden="1" xr:uid="{00000000-0005-0000-0000-000036330000}"/>
    <cellStyle name="Comma [0] 5479" xfId="13079" hidden="1" xr:uid="{00000000-0005-0000-0000-000038330000}"/>
    <cellStyle name="Comma [0] 548" xfId="3168" hidden="1" xr:uid="{00000000-0005-0000-0000-0000810C0000}"/>
    <cellStyle name="Comma [0] 5480" xfId="13047" hidden="1" xr:uid="{00000000-0005-0000-0000-000018330000}"/>
    <cellStyle name="Comma [0] 5481" xfId="13051" hidden="1" xr:uid="{00000000-0005-0000-0000-00001C330000}"/>
    <cellStyle name="Comma [0] 5482" xfId="12941" hidden="1" xr:uid="{00000000-0005-0000-0000-0000AE320000}"/>
    <cellStyle name="Comma [0] 5483" xfId="13039" hidden="1" xr:uid="{00000000-0005-0000-0000-000010330000}"/>
    <cellStyle name="Comma [0] 5484" xfId="12931" hidden="1" xr:uid="{00000000-0005-0000-0000-0000A4320000}"/>
    <cellStyle name="Comma [0] 5485" xfId="13083" hidden="1" xr:uid="{00000000-0005-0000-0000-00003C330000}"/>
    <cellStyle name="Comma [0] 5486" xfId="13037" hidden="1" xr:uid="{00000000-0005-0000-0000-00000E330000}"/>
    <cellStyle name="Comma [0] 5487" xfId="13006" hidden="1" xr:uid="{00000000-0005-0000-0000-0000EF320000}"/>
    <cellStyle name="Comma [0] 5488" xfId="13087" hidden="1" xr:uid="{00000000-0005-0000-0000-000040330000}"/>
    <cellStyle name="Comma [0] 5489" xfId="13089" hidden="1" xr:uid="{00000000-0005-0000-0000-000042330000}"/>
    <cellStyle name="Comma [0] 549" xfId="3221" hidden="1" xr:uid="{00000000-0005-0000-0000-0000B60C0000}"/>
    <cellStyle name="Comma [0] 5490" xfId="13075" hidden="1" xr:uid="{00000000-0005-0000-0000-000034330000}"/>
    <cellStyle name="Comma [0] 5491" xfId="13062" hidden="1" xr:uid="{00000000-0005-0000-0000-000027330000}"/>
    <cellStyle name="Comma [0] 5492" xfId="13086" hidden="1" xr:uid="{00000000-0005-0000-0000-00003F330000}"/>
    <cellStyle name="Comma [0] 5493" xfId="13052" hidden="1" xr:uid="{00000000-0005-0000-0000-00001D330000}"/>
    <cellStyle name="Comma [0] 5494" xfId="13024" hidden="1" xr:uid="{00000000-0005-0000-0000-000001330000}"/>
    <cellStyle name="Comma [0] 5495" xfId="13091" hidden="1" xr:uid="{00000000-0005-0000-0000-000044330000}"/>
    <cellStyle name="Comma [0] 5496" xfId="13048" hidden="1" xr:uid="{00000000-0005-0000-0000-000019330000}"/>
    <cellStyle name="Comma [0] 5497" xfId="13082" hidden="1" xr:uid="{00000000-0005-0000-0000-00003B330000}"/>
    <cellStyle name="Comma [0] 5498" xfId="13095" hidden="1" xr:uid="{00000000-0005-0000-0000-000048330000}"/>
    <cellStyle name="Comma [0] 5499" xfId="13097" hidden="1" xr:uid="{00000000-0005-0000-0000-00004A330000}"/>
    <cellStyle name="Comma [0] 55" xfId="2071" hidden="1" xr:uid="{00000000-0005-0000-0000-000038080000}"/>
    <cellStyle name="Comma [0] 550" xfId="3205" hidden="1" xr:uid="{00000000-0005-0000-0000-0000A60C0000}"/>
    <cellStyle name="Comma [0] 5500" xfId="12965" hidden="1" xr:uid="{00000000-0005-0000-0000-0000C6320000}"/>
    <cellStyle name="Comma [0] 5501" xfId="13085" hidden="1" xr:uid="{00000000-0005-0000-0000-00003E330000}"/>
    <cellStyle name="Comma [0] 5502" xfId="13025" hidden="1" xr:uid="{00000000-0005-0000-0000-000002330000}"/>
    <cellStyle name="Comma [0] 5503" xfId="13059" hidden="1" xr:uid="{00000000-0005-0000-0000-000024330000}"/>
    <cellStyle name="Comma [0] 5504" xfId="13072" hidden="1" xr:uid="{00000000-0005-0000-0000-000031330000}"/>
    <cellStyle name="Comma [0] 5505" xfId="13100" hidden="1" xr:uid="{00000000-0005-0000-0000-00004D330000}"/>
    <cellStyle name="Comma [0] 5506" xfId="13063" hidden="1" xr:uid="{00000000-0005-0000-0000-000028330000}"/>
    <cellStyle name="Comma [0] 5507" xfId="13023" hidden="1" xr:uid="{00000000-0005-0000-0000-000000330000}"/>
    <cellStyle name="Comma [0] 5508" xfId="13102" hidden="1" xr:uid="{00000000-0005-0000-0000-00004F330000}"/>
    <cellStyle name="Comma [0] 5509" xfId="13104" hidden="1" xr:uid="{00000000-0005-0000-0000-000051330000}"/>
    <cellStyle name="Comma [0] 551" xfId="3201" hidden="1" xr:uid="{00000000-0005-0000-0000-0000A20C0000}"/>
    <cellStyle name="Comma [0] 5510" xfId="12616" hidden="1" xr:uid="{00000000-0005-0000-0000-000069310000}"/>
    <cellStyle name="Comma [0] 5511" xfId="12613" hidden="1" xr:uid="{00000000-0005-0000-0000-000066310000}"/>
    <cellStyle name="Comma [0] 5512" xfId="13110" hidden="1" xr:uid="{00000000-0005-0000-0000-000057330000}"/>
    <cellStyle name="Comma [0] 5513" xfId="13116" hidden="1" xr:uid="{00000000-0005-0000-0000-00005D330000}"/>
    <cellStyle name="Comma [0] 5514" xfId="13118" hidden="1" xr:uid="{00000000-0005-0000-0000-00005F330000}"/>
    <cellStyle name="Comma [0] 5515" xfId="13109" hidden="1" xr:uid="{00000000-0005-0000-0000-000056330000}"/>
    <cellStyle name="Comma [0] 5516" xfId="13114" hidden="1" xr:uid="{00000000-0005-0000-0000-00005B330000}"/>
    <cellStyle name="Comma [0] 5517" xfId="13120" hidden="1" xr:uid="{00000000-0005-0000-0000-000061330000}"/>
    <cellStyle name="Comma [0] 5518" xfId="13122" hidden="1" xr:uid="{00000000-0005-0000-0000-000063330000}"/>
    <cellStyle name="Comma [0] 5519" xfId="12639" hidden="1" xr:uid="{00000000-0005-0000-0000-000080310000}"/>
    <cellStyle name="Comma [0] 552" xfId="3272" hidden="1" xr:uid="{00000000-0005-0000-0000-0000E90C0000}"/>
    <cellStyle name="Comma [0] 5520" xfId="12641" hidden="1" xr:uid="{00000000-0005-0000-0000-000082310000}"/>
    <cellStyle name="Comma [0] 5521" xfId="13133" hidden="1" xr:uid="{00000000-0005-0000-0000-00006E330000}"/>
    <cellStyle name="Comma [0] 5522" xfId="13142" hidden="1" xr:uid="{00000000-0005-0000-0000-000077330000}"/>
    <cellStyle name="Comma [0] 5523" xfId="13153" hidden="1" xr:uid="{00000000-0005-0000-0000-000082330000}"/>
    <cellStyle name="Comma [0] 5524" xfId="13159" hidden="1" xr:uid="{00000000-0005-0000-0000-000088330000}"/>
    <cellStyle name="Comma [0] 5525" xfId="13141" hidden="1" xr:uid="{00000000-0005-0000-0000-000076330000}"/>
    <cellStyle name="Comma [0] 5526" xfId="13151" hidden="1" xr:uid="{00000000-0005-0000-0000-000080330000}"/>
    <cellStyle name="Comma [0] 5527" xfId="13171" hidden="1" xr:uid="{00000000-0005-0000-0000-000094330000}"/>
    <cellStyle name="Comma [0] 5528" xfId="13173" hidden="1" xr:uid="{00000000-0005-0000-0000-000096330000}"/>
    <cellStyle name="Comma [0] 5529" xfId="13124" hidden="1" xr:uid="{00000000-0005-0000-0000-000065330000}"/>
    <cellStyle name="Comma [0] 553" xfId="3138" hidden="1" xr:uid="{00000000-0005-0000-0000-0000630C0000}"/>
    <cellStyle name="Comma [0] 5530" xfId="12621" hidden="1" xr:uid="{00000000-0005-0000-0000-00006E310000}"/>
    <cellStyle name="Comma [0] 5531" xfId="13127" hidden="1" xr:uid="{00000000-0005-0000-0000-000068330000}"/>
    <cellStyle name="Comma [0] 5532" xfId="12626" hidden="1" xr:uid="{00000000-0005-0000-0000-000073310000}"/>
    <cellStyle name="Comma [0] 5533" xfId="12610" hidden="1" xr:uid="{00000000-0005-0000-0000-000063310000}"/>
    <cellStyle name="Comma [0] 5534" xfId="13178" hidden="1" xr:uid="{00000000-0005-0000-0000-00009B330000}"/>
    <cellStyle name="Comma [0] 5535" xfId="12619" hidden="1" xr:uid="{00000000-0005-0000-0000-00006C310000}"/>
    <cellStyle name="Comma [0] 5536" xfId="12640" hidden="1" xr:uid="{00000000-0005-0000-0000-000081310000}"/>
    <cellStyle name="Comma [0] 5537" xfId="13190" hidden="1" xr:uid="{00000000-0005-0000-0000-0000A7330000}"/>
    <cellStyle name="Comma [0] 5538" xfId="13192" hidden="1" xr:uid="{00000000-0005-0000-0000-0000A9330000}"/>
    <cellStyle name="Comma [0] 5539" xfId="13181" hidden="1" xr:uid="{00000000-0005-0000-0000-00009E330000}"/>
    <cellStyle name="Comma [0] 554" xfId="3131" hidden="1" xr:uid="{00000000-0005-0000-0000-00005C0C0000}"/>
    <cellStyle name="Comma [0] 5540" xfId="13189" hidden="1" xr:uid="{00000000-0005-0000-0000-0000A6330000}"/>
    <cellStyle name="Comma [0] 5541" xfId="12623" hidden="1" xr:uid="{00000000-0005-0000-0000-000070310000}"/>
    <cellStyle name="Comma [0] 5542" xfId="13175" hidden="1" xr:uid="{00000000-0005-0000-0000-000098330000}"/>
    <cellStyle name="Comma [0] 5543" xfId="13208" hidden="1" xr:uid="{00000000-0005-0000-0000-0000B9330000}"/>
    <cellStyle name="Comma [0] 5544" xfId="13216" hidden="1" xr:uid="{00000000-0005-0000-0000-0000C1330000}"/>
    <cellStyle name="Comma [0] 5545" xfId="13125" hidden="1" xr:uid="{00000000-0005-0000-0000-000066330000}"/>
    <cellStyle name="Comma [0] 5546" xfId="13204" hidden="1" xr:uid="{00000000-0005-0000-0000-0000B5330000}"/>
    <cellStyle name="Comma [0] 5547" xfId="13225" hidden="1" xr:uid="{00000000-0005-0000-0000-0000CA330000}"/>
    <cellStyle name="Comma [0] 5548" xfId="13227" hidden="1" xr:uid="{00000000-0005-0000-0000-0000CC330000}"/>
    <cellStyle name="Comma [0] 5549" xfId="13186" hidden="1" xr:uid="{00000000-0005-0000-0000-0000A3330000}"/>
    <cellStyle name="Comma [0] 555" xfId="3280" hidden="1" xr:uid="{00000000-0005-0000-0000-0000F10C0000}"/>
    <cellStyle name="Comma [0] 5550" xfId="13131" hidden="1" xr:uid="{00000000-0005-0000-0000-00006C330000}"/>
    <cellStyle name="Comma [0] 5551" xfId="13184" hidden="1" xr:uid="{00000000-0005-0000-0000-0000A1330000}"/>
    <cellStyle name="Comma [0] 5552" xfId="13168" hidden="1" xr:uid="{00000000-0005-0000-0000-000091330000}"/>
    <cellStyle name="Comma [0] 5553" xfId="13164" hidden="1" xr:uid="{00000000-0005-0000-0000-00008D330000}"/>
    <cellStyle name="Comma [0] 5554" xfId="13235" hidden="1" xr:uid="{00000000-0005-0000-0000-0000D4330000}"/>
    <cellStyle name="Comma [0] 5555" xfId="13107" hidden="1" xr:uid="{00000000-0005-0000-0000-000054330000}"/>
    <cellStyle name="Comma [0] 5556" xfId="12589" hidden="1" xr:uid="{00000000-0005-0000-0000-00004E310000}"/>
    <cellStyle name="Comma [0] 5557" xfId="13243" hidden="1" xr:uid="{00000000-0005-0000-0000-0000DC330000}"/>
    <cellStyle name="Comma [0] 5558" xfId="13245" hidden="1" xr:uid="{00000000-0005-0000-0000-0000DE330000}"/>
    <cellStyle name="Comma [0] 5559" xfId="13194" hidden="1" xr:uid="{00000000-0005-0000-0000-0000AB330000}"/>
    <cellStyle name="Comma [0] 556" xfId="3282" hidden="1" xr:uid="{00000000-0005-0000-0000-0000F30C0000}"/>
    <cellStyle name="Comma [0] 5560" xfId="13170" hidden="1" xr:uid="{00000000-0005-0000-0000-000093330000}"/>
    <cellStyle name="Comma [0] 5561" xfId="13205" hidden="1" xr:uid="{00000000-0005-0000-0000-0000B6330000}"/>
    <cellStyle name="Comma [0] 5562" xfId="13137" hidden="1" xr:uid="{00000000-0005-0000-0000-000072330000}"/>
    <cellStyle name="Comma [0] 5563" xfId="13207" hidden="1" xr:uid="{00000000-0005-0000-0000-0000B8330000}"/>
    <cellStyle name="Comma [0] 5564" xfId="13252" hidden="1" xr:uid="{00000000-0005-0000-0000-0000E5330000}"/>
    <cellStyle name="Comma [0] 5565" xfId="13195" hidden="1" xr:uid="{00000000-0005-0000-0000-0000AC330000}"/>
    <cellStyle name="Comma [0] 5566" xfId="13152" hidden="1" xr:uid="{00000000-0005-0000-0000-000081330000}"/>
    <cellStyle name="Comma [0] 5567" xfId="13258" hidden="1" xr:uid="{00000000-0005-0000-0000-0000EB330000}"/>
    <cellStyle name="Comma [0] 5568" xfId="13260" hidden="1" xr:uid="{00000000-0005-0000-0000-0000ED330000}"/>
    <cellStyle name="Comma [0] 5569" xfId="13213" hidden="1" xr:uid="{00000000-0005-0000-0000-0000BE330000}"/>
    <cellStyle name="Comma [0] 557" xfId="3231" hidden="1" xr:uid="{00000000-0005-0000-0000-0000C00C0000}"/>
    <cellStyle name="Comma [0] 5570" xfId="13219" hidden="1" xr:uid="{00000000-0005-0000-0000-0000C4330000}"/>
    <cellStyle name="Comma [0] 5571" xfId="13106" hidden="1" xr:uid="{00000000-0005-0000-0000-000053330000}"/>
    <cellStyle name="Comma [0] 5572" xfId="13169" hidden="1" xr:uid="{00000000-0005-0000-0000-000092330000}"/>
    <cellStyle name="Comma [0] 5573" xfId="13177" hidden="1" xr:uid="{00000000-0005-0000-0000-00009A330000}"/>
    <cellStyle name="Comma [0] 5574" xfId="13266" hidden="1" xr:uid="{00000000-0005-0000-0000-0000F3330000}"/>
    <cellStyle name="Comma [0] 5575" xfId="13180" hidden="1" xr:uid="{00000000-0005-0000-0000-00009D330000}"/>
    <cellStyle name="Comma [0] 5576" xfId="13140" hidden="1" xr:uid="{00000000-0005-0000-0000-000075330000}"/>
    <cellStyle name="Comma [0] 5577" xfId="13271" hidden="1" xr:uid="{00000000-0005-0000-0000-0000F8330000}"/>
    <cellStyle name="Comma [0] 5578" xfId="13273" hidden="1" xr:uid="{00000000-0005-0000-0000-0000FA330000}"/>
    <cellStyle name="Comma [0] 5579" xfId="13232" hidden="1" xr:uid="{00000000-0005-0000-0000-0000D1330000}"/>
    <cellStyle name="Comma [0] 558" xfId="3207" hidden="1" xr:uid="{00000000-0005-0000-0000-0000A80C0000}"/>
    <cellStyle name="Comma [0] 5580" xfId="13238" hidden="1" xr:uid="{00000000-0005-0000-0000-0000D7330000}"/>
    <cellStyle name="Comma [0] 5581" xfId="13139" hidden="1" xr:uid="{00000000-0005-0000-0000-000074330000}"/>
    <cellStyle name="Comma [0] 5582" xfId="13220" hidden="1" xr:uid="{00000000-0005-0000-0000-0000C5330000}"/>
    <cellStyle name="Comma [0] 5583" xfId="13199" hidden="1" xr:uid="{00000000-0005-0000-0000-0000B0330000}"/>
    <cellStyle name="Comma [0] 5584" xfId="13277" hidden="1" xr:uid="{00000000-0005-0000-0000-0000FE330000}"/>
    <cellStyle name="Comma [0] 5585" xfId="13218" hidden="1" xr:uid="{00000000-0005-0000-0000-0000C3330000}"/>
    <cellStyle name="Comma [0] 5586" xfId="13156" hidden="1" xr:uid="{00000000-0005-0000-0000-000085330000}"/>
    <cellStyle name="Comma [0] 5587" xfId="13284" hidden="1" xr:uid="{00000000-0005-0000-0000-000005340000}"/>
    <cellStyle name="Comma [0] 5588" xfId="13286" hidden="1" xr:uid="{00000000-0005-0000-0000-000007340000}"/>
    <cellStyle name="Comma [0] 5589" xfId="13250" hidden="1" xr:uid="{00000000-0005-0000-0000-0000E3330000}"/>
    <cellStyle name="Comma [0] 559" xfId="3242" hidden="1" xr:uid="{00000000-0005-0000-0000-0000CB0C0000}"/>
    <cellStyle name="Comma [0] 5590" xfId="13255" hidden="1" xr:uid="{00000000-0005-0000-0000-0000E8330000}"/>
    <cellStyle name="Comma [0] 5591" xfId="12620" hidden="1" xr:uid="{00000000-0005-0000-0000-00006D310000}"/>
    <cellStyle name="Comma [0] 5592" xfId="13239" hidden="1" xr:uid="{00000000-0005-0000-0000-0000D8330000}"/>
    <cellStyle name="Comma [0] 5593" xfId="13144" hidden="1" xr:uid="{00000000-0005-0000-0000-000079330000}"/>
    <cellStyle name="Comma [0] 5594" xfId="13290" hidden="1" xr:uid="{00000000-0005-0000-0000-00000B340000}"/>
    <cellStyle name="Comma [0] 5595" xfId="13237" hidden="1" xr:uid="{00000000-0005-0000-0000-0000D6330000}"/>
    <cellStyle name="Comma [0] 5596" xfId="13176" hidden="1" xr:uid="{00000000-0005-0000-0000-000099330000}"/>
    <cellStyle name="Comma [0] 5597" xfId="13294" hidden="1" xr:uid="{00000000-0005-0000-0000-00000F340000}"/>
    <cellStyle name="Comma [0] 5598" xfId="13296" hidden="1" xr:uid="{00000000-0005-0000-0000-000011340000}"/>
    <cellStyle name="Comma [0] 5599" xfId="13264" hidden="1" xr:uid="{00000000-0005-0000-0000-0000F1330000}"/>
    <cellStyle name="Comma [0] 56" xfId="2271" hidden="1" xr:uid="{00000000-0005-0000-0000-000000090000}"/>
    <cellStyle name="Comma [0] 560" xfId="3174" hidden="1" xr:uid="{00000000-0005-0000-0000-0000870C0000}"/>
    <cellStyle name="Comma [0] 5600" xfId="13268" hidden="1" xr:uid="{00000000-0005-0000-0000-0000F5330000}"/>
    <cellStyle name="Comma [0] 5601" xfId="13158" hidden="1" xr:uid="{00000000-0005-0000-0000-000087330000}"/>
    <cellStyle name="Comma [0] 5602" xfId="13256" hidden="1" xr:uid="{00000000-0005-0000-0000-0000E9330000}"/>
    <cellStyle name="Comma [0] 5603" xfId="13148" hidden="1" xr:uid="{00000000-0005-0000-0000-00007D330000}"/>
    <cellStyle name="Comma [0] 5604" xfId="13300" hidden="1" xr:uid="{00000000-0005-0000-0000-000015340000}"/>
    <cellStyle name="Comma [0] 5605" xfId="13254" hidden="1" xr:uid="{00000000-0005-0000-0000-0000E7330000}"/>
    <cellStyle name="Comma [0] 5606" xfId="13223" hidden="1" xr:uid="{00000000-0005-0000-0000-0000C8330000}"/>
    <cellStyle name="Comma [0] 5607" xfId="13304" hidden="1" xr:uid="{00000000-0005-0000-0000-000019340000}"/>
    <cellStyle name="Comma [0] 5608" xfId="13306" hidden="1" xr:uid="{00000000-0005-0000-0000-00001B340000}"/>
    <cellStyle name="Comma [0] 5609" xfId="13292" hidden="1" xr:uid="{00000000-0005-0000-0000-00000D340000}"/>
    <cellStyle name="Comma [0] 561" xfId="3244" hidden="1" xr:uid="{00000000-0005-0000-0000-0000CD0C0000}"/>
    <cellStyle name="Comma [0] 5610" xfId="13279" hidden="1" xr:uid="{00000000-0005-0000-0000-000000340000}"/>
    <cellStyle name="Comma [0] 5611" xfId="13303" hidden="1" xr:uid="{00000000-0005-0000-0000-000018340000}"/>
    <cellStyle name="Comma [0] 5612" xfId="13269" hidden="1" xr:uid="{00000000-0005-0000-0000-0000F6330000}"/>
    <cellStyle name="Comma [0] 5613" xfId="13241" hidden="1" xr:uid="{00000000-0005-0000-0000-0000DA330000}"/>
    <cellStyle name="Comma [0] 5614" xfId="13308" hidden="1" xr:uid="{00000000-0005-0000-0000-00001D340000}"/>
    <cellStyle name="Comma [0] 5615" xfId="13265" hidden="1" xr:uid="{00000000-0005-0000-0000-0000F2330000}"/>
    <cellStyle name="Comma [0] 5616" xfId="13299" hidden="1" xr:uid="{00000000-0005-0000-0000-000014340000}"/>
    <cellStyle name="Comma [0] 5617" xfId="13312" hidden="1" xr:uid="{00000000-0005-0000-0000-000021340000}"/>
    <cellStyle name="Comma [0] 5618" xfId="13314" hidden="1" xr:uid="{00000000-0005-0000-0000-000023340000}"/>
    <cellStyle name="Comma [0] 5619" xfId="13182" hidden="1" xr:uid="{00000000-0005-0000-0000-00009F330000}"/>
    <cellStyle name="Comma [0] 562" xfId="3289" hidden="1" xr:uid="{00000000-0005-0000-0000-0000FA0C0000}"/>
    <cellStyle name="Comma [0] 5620" xfId="13302" hidden="1" xr:uid="{00000000-0005-0000-0000-000017340000}"/>
    <cellStyle name="Comma [0] 5621" xfId="13242" hidden="1" xr:uid="{00000000-0005-0000-0000-0000DB330000}"/>
    <cellStyle name="Comma [0] 5622" xfId="13276" hidden="1" xr:uid="{00000000-0005-0000-0000-0000FD330000}"/>
    <cellStyle name="Comma [0] 5623" xfId="13289" hidden="1" xr:uid="{00000000-0005-0000-0000-00000A340000}"/>
    <cellStyle name="Comma [0] 5624" xfId="13317" hidden="1" xr:uid="{00000000-0005-0000-0000-000026340000}"/>
    <cellStyle name="Comma [0] 5625" xfId="13280" hidden="1" xr:uid="{00000000-0005-0000-0000-000001340000}"/>
    <cellStyle name="Comma [0] 5626" xfId="13240" hidden="1" xr:uid="{00000000-0005-0000-0000-0000D9330000}"/>
    <cellStyle name="Comma [0] 5627" xfId="13319" hidden="1" xr:uid="{00000000-0005-0000-0000-000028340000}"/>
    <cellStyle name="Comma [0] 5628" xfId="13321" hidden="1" xr:uid="{00000000-0005-0000-0000-00002A340000}"/>
    <cellStyle name="Comma [0] 5629" xfId="12674" hidden="1" xr:uid="{00000000-0005-0000-0000-0000A3310000}"/>
    <cellStyle name="Comma [0] 563" xfId="3232" hidden="1" xr:uid="{00000000-0005-0000-0000-0000C10C0000}"/>
    <cellStyle name="Comma [0] 5630" xfId="12630" hidden="1" xr:uid="{00000000-0005-0000-0000-000077310000}"/>
    <cellStyle name="Comma [0] 5631" xfId="13327" hidden="1" xr:uid="{00000000-0005-0000-0000-000030340000}"/>
    <cellStyle name="Comma [0] 5632" xfId="13333" hidden="1" xr:uid="{00000000-0005-0000-0000-000036340000}"/>
    <cellStyle name="Comma [0] 5633" xfId="13335" hidden="1" xr:uid="{00000000-0005-0000-0000-000038340000}"/>
    <cellStyle name="Comma [0] 5634" xfId="13326" hidden="1" xr:uid="{00000000-0005-0000-0000-00002F340000}"/>
    <cellStyle name="Comma [0] 5635" xfId="13331" hidden="1" xr:uid="{00000000-0005-0000-0000-000034340000}"/>
    <cellStyle name="Comma [0] 5636" xfId="13337" hidden="1" xr:uid="{00000000-0005-0000-0000-00003A340000}"/>
    <cellStyle name="Comma [0] 5637" xfId="13339" hidden="1" xr:uid="{00000000-0005-0000-0000-00003C340000}"/>
    <cellStyle name="Comma [0] 5638" xfId="12631" hidden="1" xr:uid="{00000000-0005-0000-0000-000078310000}"/>
    <cellStyle name="Comma [0] 5639" xfId="12609" hidden="1" xr:uid="{00000000-0005-0000-0000-000062310000}"/>
    <cellStyle name="Comma [0] 564" xfId="3189" hidden="1" xr:uid="{00000000-0005-0000-0000-0000960C0000}"/>
    <cellStyle name="Comma [0] 5640" xfId="13350" hidden="1" xr:uid="{00000000-0005-0000-0000-000047340000}"/>
    <cellStyle name="Comma [0] 5641" xfId="13359" hidden="1" xr:uid="{00000000-0005-0000-0000-000050340000}"/>
    <cellStyle name="Comma [0] 5642" xfId="13370" hidden="1" xr:uid="{00000000-0005-0000-0000-00005B340000}"/>
    <cellStyle name="Comma [0] 5643" xfId="13376" hidden="1" xr:uid="{00000000-0005-0000-0000-000061340000}"/>
    <cellStyle name="Comma [0] 5644" xfId="13358" hidden="1" xr:uid="{00000000-0005-0000-0000-00004F340000}"/>
    <cellStyle name="Comma [0] 5645" xfId="13368" hidden="1" xr:uid="{00000000-0005-0000-0000-000059340000}"/>
    <cellStyle name="Comma [0] 5646" xfId="13388" hidden="1" xr:uid="{00000000-0005-0000-0000-00006D340000}"/>
    <cellStyle name="Comma [0] 5647" xfId="13390" hidden="1" xr:uid="{00000000-0005-0000-0000-00006F340000}"/>
    <cellStyle name="Comma [0] 5648" xfId="13341" hidden="1" xr:uid="{00000000-0005-0000-0000-00003E340000}"/>
    <cellStyle name="Comma [0] 5649" xfId="12597" hidden="1" xr:uid="{00000000-0005-0000-0000-000056310000}"/>
    <cellStyle name="Comma [0] 565" xfId="3295" hidden="1" xr:uid="{00000000-0005-0000-0000-0000000D0000}"/>
    <cellStyle name="Comma [0] 5650" xfId="13344" hidden="1" xr:uid="{00000000-0005-0000-0000-000041340000}"/>
    <cellStyle name="Comma [0] 5651" xfId="12608" hidden="1" xr:uid="{00000000-0005-0000-0000-000061310000}"/>
    <cellStyle name="Comma [0] 5652" xfId="12607" hidden="1" xr:uid="{00000000-0005-0000-0000-000060310000}"/>
    <cellStyle name="Comma [0] 5653" xfId="13395" hidden="1" xr:uid="{00000000-0005-0000-0000-000074340000}"/>
    <cellStyle name="Comma [0] 5654" xfId="12683" hidden="1" xr:uid="{00000000-0005-0000-0000-0000AC310000}"/>
    <cellStyle name="Comma [0] 5655" xfId="12884" hidden="1" xr:uid="{00000000-0005-0000-0000-000075320000}"/>
    <cellStyle name="Comma [0] 5656" xfId="13407" hidden="1" xr:uid="{00000000-0005-0000-0000-000080340000}"/>
    <cellStyle name="Comma [0] 5657" xfId="13409" hidden="1" xr:uid="{00000000-0005-0000-0000-000082340000}"/>
    <cellStyle name="Comma [0] 5658" xfId="13398" hidden="1" xr:uid="{00000000-0005-0000-0000-000077340000}"/>
    <cellStyle name="Comma [0] 5659" xfId="13406" hidden="1" xr:uid="{00000000-0005-0000-0000-00007F340000}"/>
    <cellStyle name="Comma [0] 566" xfId="3297" hidden="1" xr:uid="{00000000-0005-0000-0000-0000020D0000}"/>
    <cellStyle name="Comma [0] 5660" xfId="12893" hidden="1" xr:uid="{00000000-0005-0000-0000-00007E320000}"/>
    <cellStyle name="Comma [0] 5661" xfId="13392" hidden="1" xr:uid="{00000000-0005-0000-0000-000071340000}"/>
    <cellStyle name="Comma [0] 5662" xfId="13425" hidden="1" xr:uid="{00000000-0005-0000-0000-000092340000}"/>
    <cellStyle name="Comma [0] 5663" xfId="13433" hidden="1" xr:uid="{00000000-0005-0000-0000-00009A340000}"/>
    <cellStyle name="Comma [0] 5664" xfId="13342" hidden="1" xr:uid="{00000000-0005-0000-0000-00003F340000}"/>
    <cellStyle name="Comma [0] 5665" xfId="13421" hidden="1" xr:uid="{00000000-0005-0000-0000-00008E340000}"/>
    <cellStyle name="Comma [0] 5666" xfId="13442" hidden="1" xr:uid="{00000000-0005-0000-0000-0000A3340000}"/>
    <cellStyle name="Comma [0] 5667" xfId="13444" hidden="1" xr:uid="{00000000-0005-0000-0000-0000A5340000}"/>
    <cellStyle name="Comma [0] 5668" xfId="13403" hidden="1" xr:uid="{00000000-0005-0000-0000-00007C340000}"/>
    <cellStyle name="Comma [0] 5669" xfId="13348" hidden="1" xr:uid="{00000000-0005-0000-0000-000045340000}"/>
    <cellStyle name="Comma [0] 567" xfId="3250" hidden="1" xr:uid="{00000000-0005-0000-0000-0000D30C0000}"/>
    <cellStyle name="Comma [0] 5670" xfId="13401" hidden="1" xr:uid="{00000000-0005-0000-0000-00007A340000}"/>
    <cellStyle name="Comma [0] 5671" xfId="13385" hidden="1" xr:uid="{00000000-0005-0000-0000-00006A340000}"/>
    <cellStyle name="Comma [0] 5672" xfId="13381" hidden="1" xr:uid="{00000000-0005-0000-0000-000066340000}"/>
    <cellStyle name="Comma [0] 5673" xfId="13452" hidden="1" xr:uid="{00000000-0005-0000-0000-0000AD340000}"/>
    <cellStyle name="Comma [0] 5674" xfId="13324" hidden="1" xr:uid="{00000000-0005-0000-0000-00002D340000}"/>
    <cellStyle name="Comma [0] 5675" xfId="12632" hidden="1" xr:uid="{00000000-0005-0000-0000-000079310000}"/>
    <cellStyle name="Comma [0] 5676" xfId="13460" hidden="1" xr:uid="{00000000-0005-0000-0000-0000B5340000}"/>
    <cellStyle name="Comma [0] 5677" xfId="13462" hidden="1" xr:uid="{00000000-0005-0000-0000-0000B7340000}"/>
    <cellStyle name="Comma [0] 5678" xfId="13411" hidden="1" xr:uid="{00000000-0005-0000-0000-000084340000}"/>
    <cellStyle name="Comma [0] 5679" xfId="13387" hidden="1" xr:uid="{00000000-0005-0000-0000-00006C340000}"/>
    <cellStyle name="Comma [0] 568" xfId="3256" hidden="1" xr:uid="{00000000-0005-0000-0000-0000D90C0000}"/>
    <cellStyle name="Comma [0] 5680" xfId="13422" hidden="1" xr:uid="{00000000-0005-0000-0000-00008F340000}"/>
    <cellStyle name="Comma [0] 5681" xfId="13354" hidden="1" xr:uid="{00000000-0005-0000-0000-00004B340000}"/>
    <cellStyle name="Comma [0] 5682" xfId="13424" hidden="1" xr:uid="{00000000-0005-0000-0000-000091340000}"/>
    <cellStyle name="Comma [0] 5683" xfId="13469" hidden="1" xr:uid="{00000000-0005-0000-0000-0000BE340000}"/>
    <cellStyle name="Comma [0] 5684" xfId="13412" hidden="1" xr:uid="{00000000-0005-0000-0000-000085340000}"/>
    <cellStyle name="Comma [0] 5685" xfId="13369" hidden="1" xr:uid="{00000000-0005-0000-0000-00005A340000}"/>
    <cellStyle name="Comma [0] 5686" xfId="13475" hidden="1" xr:uid="{00000000-0005-0000-0000-0000C4340000}"/>
    <cellStyle name="Comma [0] 5687" xfId="13477" hidden="1" xr:uid="{00000000-0005-0000-0000-0000C6340000}"/>
    <cellStyle name="Comma [0] 5688" xfId="13430" hidden="1" xr:uid="{00000000-0005-0000-0000-000097340000}"/>
    <cellStyle name="Comma [0] 5689" xfId="13436" hidden="1" xr:uid="{00000000-0005-0000-0000-00009D340000}"/>
    <cellStyle name="Comma [0] 569" xfId="3137" hidden="1" xr:uid="{00000000-0005-0000-0000-0000620C0000}"/>
    <cellStyle name="Comma [0] 5690" xfId="13323" hidden="1" xr:uid="{00000000-0005-0000-0000-00002C340000}"/>
    <cellStyle name="Comma [0] 5691" xfId="13386" hidden="1" xr:uid="{00000000-0005-0000-0000-00006B340000}"/>
    <cellStyle name="Comma [0] 5692" xfId="13394" hidden="1" xr:uid="{00000000-0005-0000-0000-000073340000}"/>
    <cellStyle name="Comma [0] 5693" xfId="13483" hidden="1" xr:uid="{00000000-0005-0000-0000-0000CC340000}"/>
    <cellStyle name="Comma [0] 5694" xfId="13397" hidden="1" xr:uid="{00000000-0005-0000-0000-000076340000}"/>
    <cellStyle name="Comma [0] 5695" xfId="13357" hidden="1" xr:uid="{00000000-0005-0000-0000-00004E340000}"/>
    <cellStyle name="Comma [0] 5696" xfId="13488" hidden="1" xr:uid="{00000000-0005-0000-0000-0000D1340000}"/>
    <cellStyle name="Comma [0] 5697" xfId="13490" hidden="1" xr:uid="{00000000-0005-0000-0000-0000D3340000}"/>
    <cellStyle name="Comma [0] 5698" xfId="13449" hidden="1" xr:uid="{00000000-0005-0000-0000-0000AA340000}"/>
    <cellStyle name="Comma [0] 5699" xfId="13455" hidden="1" xr:uid="{00000000-0005-0000-0000-0000B0340000}"/>
    <cellStyle name="Comma [0] 57" xfId="2041" hidden="1" xr:uid="{00000000-0005-0000-0000-00001A080000}"/>
    <cellStyle name="Comma [0] 570" xfId="3206" hidden="1" xr:uid="{00000000-0005-0000-0000-0000A70C0000}"/>
    <cellStyle name="Comma [0] 5700" xfId="13356" hidden="1" xr:uid="{00000000-0005-0000-0000-00004D340000}"/>
    <cellStyle name="Comma [0] 5701" xfId="13437" hidden="1" xr:uid="{00000000-0005-0000-0000-00009E340000}"/>
    <cellStyle name="Comma [0] 5702" xfId="13416" hidden="1" xr:uid="{00000000-0005-0000-0000-000089340000}"/>
    <cellStyle name="Comma [0] 5703" xfId="13494" hidden="1" xr:uid="{00000000-0005-0000-0000-0000D7340000}"/>
    <cellStyle name="Comma [0] 5704" xfId="13435" hidden="1" xr:uid="{00000000-0005-0000-0000-00009C340000}"/>
    <cellStyle name="Comma [0] 5705" xfId="13373" hidden="1" xr:uid="{00000000-0005-0000-0000-00005E340000}"/>
    <cellStyle name="Comma [0] 5706" xfId="13501" hidden="1" xr:uid="{00000000-0005-0000-0000-0000DE340000}"/>
    <cellStyle name="Comma [0] 5707" xfId="13503" hidden="1" xr:uid="{00000000-0005-0000-0000-0000E0340000}"/>
    <cellStyle name="Comma [0] 5708" xfId="13467" hidden="1" xr:uid="{00000000-0005-0000-0000-0000BC340000}"/>
    <cellStyle name="Comma [0] 5709" xfId="13472" hidden="1" xr:uid="{00000000-0005-0000-0000-0000C1340000}"/>
    <cellStyle name="Comma [0] 571" xfId="3214" hidden="1" xr:uid="{00000000-0005-0000-0000-0000AF0C0000}"/>
    <cellStyle name="Comma [0] 5710" xfId="12902" hidden="1" xr:uid="{00000000-0005-0000-0000-000087320000}"/>
    <cellStyle name="Comma [0] 5711" xfId="13456" hidden="1" xr:uid="{00000000-0005-0000-0000-0000B1340000}"/>
    <cellStyle name="Comma [0] 5712" xfId="13361" hidden="1" xr:uid="{00000000-0005-0000-0000-000052340000}"/>
    <cellStyle name="Comma [0] 5713" xfId="13507" hidden="1" xr:uid="{00000000-0005-0000-0000-0000E4340000}"/>
    <cellStyle name="Comma [0] 5714" xfId="13454" hidden="1" xr:uid="{00000000-0005-0000-0000-0000AF340000}"/>
    <cellStyle name="Comma [0] 5715" xfId="13393" hidden="1" xr:uid="{00000000-0005-0000-0000-000072340000}"/>
    <cellStyle name="Comma [0] 5716" xfId="13511" hidden="1" xr:uid="{00000000-0005-0000-0000-0000E8340000}"/>
    <cellStyle name="Comma [0] 5717" xfId="13513" hidden="1" xr:uid="{00000000-0005-0000-0000-0000EA340000}"/>
    <cellStyle name="Comma [0] 5718" xfId="13481" hidden="1" xr:uid="{00000000-0005-0000-0000-0000CA340000}"/>
    <cellStyle name="Comma [0] 5719" xfId="13485" hidden="1" xr:uid="{00000000-0005-0000-0000-0000CE340000}"/>
    <cellStyle name="Comma [0] 572" xfId="3303" hidden="1" xr:uid="{00000000-0005-0000-0000-0000080D0000}"/>
    <cellStyle name="Comma [0] 5720" xfId="13375" hidden="1" xr:uid="{00000000-0005-0000-0000-000060340000}"/>
    <cellStyle name="Comma [0] 5721" xfId="13473" hidden="1" xr:uid="{00000000-0005-0000-0000-0000C2340000}"/>
    <cellStyle name="Comma [0] 5722" xfId="13365" hidden="1" xr:uid="{00000000-0005-0000-0000-000056340000}"/>
    <cellStyle name="Comma [0] 5723" xfId="13517" hidden="1" xr:uid="{00000000-0005-0000-0000-0000EE340000}"/>
    <cellStyle name="Comma [0] 5724" xfId="13471" hidden="1" xr:uid="{00000000-0005-0000-0000-0000C0340000}"/>
    <cellStyle name="Comma [0] 5725" xfId="13440" hidden="1" xr:uid="{00000000-0005-0000-0000-0000A1340000}"/>
    <cellStyle name="Comma [0] 5726" xfId="13521" hidden="1" xr:uid="{00000000-0005-0000-0000-0000F2340000}"/>
    <cellStyle name="Comma [0] 5727" xfId="13523" hidden="1" xr:uid="{00000000-0005-0000-0000-0000F4340000}"/>
    <cellStyle name="Comma [0] 5728" xfId="13509" hidden="1" xr:uid="{00000000-0005-0000-0000-0000E6340000}"/>
    <cellStyle name="Comma [0] 5729" xfId="13496" hidden="1" xr:uid="{00000000-0005-0000-0000-0000D9340000}"/>
    <cellStyle name="Comma [0] 573" xfId="3217" hidden="1" xr:uid="{00000000-0005-0000-0000-0000B20C0000}"/>
    <cellStyle name="Comma [0] 5730" xfId="13520" hidden="1" xr:uid="{00000000-0005-0000-0000-0000F1340000}"/>
    <cellStyle name="Comma [0] 5731" xfId="13486" hidden="1" xr:uid="{00000000-0005-0000-0000-0000CF340000}"/>
    <cellStyle name="Comma [0] 5732" xfId="13458" hidden="1" xr:uid="{00000000-0005-0000-0000-0000B3340000}"/>
    <cellStyle name="Comma [0] 5733" xfId="13525" hidden="1" xr:uid="{00000000-0005-0000-0000-0000F6340000}"/>
    <cellStyle name="Comma [0] 5734" xfId="13482" hidden="1" xr:uid="{00000000-0005-0000-0000-0000CB340000}"/>
    <cellStyle name="Comma [0] 5735" xfId="13516" hidden="1" xr:uid="{00000000-0005-0000-0000-0000ED340000}"/>
    <cellStyle name="Comma [0] 5736" xfId="13529" hidden="1" xr:uid="{00000000-0005-0000-0000-0000FA340000}"/>
    <cellStyle name="Comma [0] 5737" xfId="13531" hidden="1" xr:uid="{00000000-0005-0000-0000-0000FC340000}"/>
    <cellStyle name="Comma [0] 5738" xfId="13399" hidden="1" xr:uid="{00000000-0005-0000-0000-000078340000}"/>
    <cellStyle name="Comma [0] 5739" xfId="13519" hidden="1" xr:uid="{00000000-0005-0000-0000-0000F0340000}"/>
    <cellStyle name="Comma [0] 574" xfId="3177" hidden="1" xr:uid="{00000000-0005-0000-0000-00008A0C0000}"/>
    <cellStyle name="Comma [0] 5740" xfId="13459" hidden="1" xr:uid="{00000000-0005-0000-0000-0000B4340000}"/>
    <cellStyle name="Comma [0] 5741" xfId="13493" hidden="1" xr:uid="{00000000-0005-0000-0000-0000D6340000}"/>
    <cellStyle name="Comma [0] 5742" xfId="13506" hidden="1" xr:uid="{00000000-0005-0000-0000-0000E3340000}"/>
    <cellStyle name="Comma [0] 5743" xfId="13534" hidden="1" xr:uid="{00000000-0005-0000-0000-0000FF340000}"/>
    <cellStyle name="Comma [0] 5744" xfId="13497" hidden="1" xr:uid="{00000000-0005-0000-0000-0000DA340000}"/>
    <cellStyle name="Comma [0] 5745" xfId="13457" hidden="1" xr:uid="{00000000-0005-0000-0000-0000B2340000}"/>
    <cellStyle name="Comma [0] 5746" xfId="13536" hidden="1" xr:uid="{00000000-0005-0000-0000-000001350000}"/>
    <cellStyle name="Comma [0] 5747" xfId="13538" hidden="1" xr:uid="{00000000-0005-0000-0000-000003350000}"/>
    <cellStyle name="Comma [0] 5748" xfId="11156" hidden="1" xr:uid="{00000000-0005-0000-0000-0000B52B0000}"/>
    <cellStyle name="Comma [0] 5749" xfId="11172" hidden="1" xr:uid="{00000000-0005-0000-0000-0000C52B0000}"/>
    <cellStyle name="Comma [0] 575" xfId="3308" hidden="1" xr:uid="{00000000-0005-0000-0000-00000D0D0000}"/>
    <cellStyle name="Comma [0] 5750" xfId="11176" hidden="1" xr:uid="{00000000-0005-0000-0000-0000C92B0000}"/>
    <cellStyle name="Comma [0] 5751" xfId="13543" hidden="1" xr:uid="{00000000-0005-0000-0000-000008350000}"/>
    <cellStyle name="Comma [0] 5752" xfId="13545" hidden="1" xr:uid="{00000000-0005-0000-0000-00000A350000}"/>
    <cellStyle name="Comma [0] 5753" xfId="11171" hidden="1" xr:uid="{00000000-0005-0000-0000-0000C42B0000}"/>
    <cellStyle name="Comma [0] 5754" xfId="13541" hidden="1" xr:uid="{00000000-0005-0000-0000-000006350000}"/>
    <cellStyle name="Comma [0] 5755" xfId="13547" hidden="1" xr:uid="{00000000-0005-0000-0000-00000C350000}"/>
    <cellStyle name="Comma [0] 5756" xfId="13549" hidden="1" xr:uid="{00000000-0005-0000-0000-00000E350000}"/>
    <cellStyle name="Comma [0] 5757" xfId="11164" hidden="1" xr:uid="{00000000-0005-0000-0000-0000BD2B0000}"/>
    <cellStyle name="Comma [0] 5758" xfId="12586" hidden="1" xr:uid="{00000000-0005-0000-0000-00004B310000}"/>
    <cellStyle name="Comma [0] 5759" xfId="13560" hidden="1" xr:uid="{00000000-0005-0000-0000-000019350000}"/>
    <cellStyle name="Comma [0] 576" xfId="3310" hidden="1" xr:uid="{00000000-0005-0000-0000-00000F0D0000}"/>
    <cellStyle name="Comma [0] 5760" xfId="13569" hidden="1" xr:uid="{00000000-0005-0000-0000-000022350000}"/>
    <cellStyle name="Comma [0] 5761" xfId="13580" hidden="1" xr:uid="{00000000-0005-0000-0000-00002D350000}"/>
    <cellStyle name="Comma [0] 5762" xfId="13586" hidden="1" xr:uid="{00000000-0005-0000-0000-000033350000}"/>
    <cellStyle name="Comma [0] 5763" xfId="13568" hidden="1" xr:uid="{00000000-0005-0000-0000-000021350000}"/>
    <cellStyle name="Comma [0] 5764" xfId="13578" hidden="1" xr:uid="{00000000-0005-0000-0000-00002B350000}"/>
    <cellStyle name="Comma [0] 5765" xfId="13598" hidden="1" xr:uid="{00000000-0005-0000-0000-00003F350000}"/>
    <cellStyle name="Comma [0] 5766" xfId="13600" hidden="1" xr:uid="{00000000-0005-0000-0000-000041350000}"/>
    <cellStyle name="Comma [0] 5767" xfId="13551" hidden="1" xr:uid="{00000000-0005-0000-0000-000010350000}"/>
    <cellStyle name="Comma [0] 5768" xfId="11207" hidden="1" xr:uid="{00000000-0005-0000-0000-0000E82B0000}"/>
    <cellStyle name="Comma [0] 5769" xfId="13554" hidden="1" xr:uid="{00000000-0005-0000-0000-000013350000}"/>
    <cellStyle name="Comma [0] 577" xfId="3269" hidden="1" xr:uid="{00000000-0005-0000-0000-0000E60C0000}"/>
    <cellStyle name="Comma [0] 5770" xfId="11161" hidden="1" xr:uid="{00000000-0005-0000-0000-0000BA2B0000}"/>
    <cellStyle name="Comma [0] 5771" xfId="11163" hidden="1" xr:uid="{00000000-0005-0000-0000-0000BC2B0000}"/>
    <cellStyle name="Comma [0] 5772" xfId="13605" hidden="1" xr:uid="{00000000-0005-0000-0000-000046350000}"/>
    <cellStyle name="Comma [0] 5773" xfId="12587" hidden="1" xr:uid="{00000000-0005-0000-0000-00004C310000}"/>
    <cellStyle name="Comma [0] 5774" xfId="11421" hidden="1" xr:uid="{00000000-0005-0000-0000-0000BE2C0000}"/>
    <cellStyle name="Comma [0] 5775" xfId="13617" hidden="1" xr:uid="{00000000-0005-0000-0000-000052350000}"/>
    <cellStyle name="Comma [0] 5776" xfId="13619" hidden="1" xr:uid="{00000000-0005-0000-0000-000054350000}"/>
    <cellStyle name="Comma [0] 5777" xfId="13608" hidden="1" xr:uid="{00000000-0005-0000-0000-000049350000}"/>
    <cellStyle name="Comma [0] 5778" xfId="13616" hidden="1" xr:uid="{00000000-0005-0000-0000-000051350000}"/>
    <cellStyle name="Comma [0] 5779" xfId="11160" hidden="1" xr:uid="{00000000-0005-0000-0000-0000B92B0000}"/>
    <cellStyle name="Comma [0] 578" xfId="3275" hidden="1" xr:uid="{00000000-0005-0000-0000-0000EC0C0000}"/>
    <cellStyle name="Comma [0] 5780" xfId="13602" hidden="1" xr:uid="{00000000-0005-0000-0000-000043350000}"/>
    <cellStyle name="Comma [0] 5781" xfId="13635" hidden="1" xr:uid="{00000000-0005-0000-0000-000064350000}"/>
    <cellStyle name="Comma [0] 5782" xfId="13643" hidden="1" xr:uid="{00000000-0005-0000-0000-00006C350000}"/>
    <cellStyle name="Comma [0] 5783" xfId="13552" hidden="1" xr:uid="{00000000-0005-0000-0000-000011350000}"/>
    <cellStyle name="Comma [0] 5784" xfId="13631" hidden="1" xr:uid="{00000000-0005-0000-0000-000060350000}"/>
    <cellStyle name="Comma [0] 5785" xfId="13652" hidden="1" xr:uid="{00000000-0005-0000-0000-000075350000}"/>
    <cellStyle name="Comma [0] 5786" xfId="13654" hidden="1" xr:uid="{00000000-0005-0000-0000-000077350000}"/>
    <cellStyle name="Comma [0] 5787" xfId="13613" hidden="1" xr:uid="{00000000-0005-0000-0000-00004E350000}"/>
    <cellStyle name="Comma [0] 5788" xfId="13558" hidden="1" xr:uid="{00000000-0005-0000-0000-000017350000}"/>
    <cellStyle name="Comma [0] 5789" xfId="13611" hidden="1" xr:uid="{00000000-0005-0000-0000-00004C350000}"/>
    <cellStyle name="Comma [0] 579" xfId="3176" hidden="1" xr:uid="{00000000-0005-0000-0000-0000890C0000}"/>
    <cellStyle name="Comma [0] 5790" xfId="13595" hidden="1" xr:uid="{00000000-0005-0000-0000-00003C350000}"/>
    <cellStyle name="Comma [0] 5791" xfId="13591" hidden="1" xr:uid="{00000000-0005-0000-0000-000038350000}"/>
    <cellStyle name="Comma [0] 5792" xfId="13662" hidden="1" xr:uid="{00000000-0005-0000-0000-00007F350000}"/>
    <cellStyle name="Comma [0] 5793" xfId="11168" hidden="1" xr:uid="{00000000-0005-0000-0000-0000C12B0000}"/>
    <cellStyle name="Comma [0] 5794" xfId="11174" hidden="1" xr:uid="{00000000-0005-0000-0000-0000C72B0000}"/>
    <cellStyle name="Comma [0] 5795" xfId="13670" hidden="1" xr:uid="{00000000-0005-0000-0000-000087350000}"/>
    <cellStyle name="Comma [0] 5796" xfId="13672" hidden="1" xr:uid="{00000000-0005-0000-0000-000089350000}"/>
    <cellStyle name="Comma [0] 5797" xfId="13621" hidden="1" xr:uid="{00000000-0005-0000-0000-000056350000}"/>
    <cellStyle name="Comma [0] 5798" xfId="13597" hidden="1" xr:uid="{00000000-0005-0000-0000-00003E350000}"/>
    <cellStyle name="Comma [0] 5799" xfId="13632" hidden="1" xr:uid="{00000000-0005-0000-0000-000061350000}"/>
    <cellStyle name="Comma [0] 58" xfId="2074" hidden="1" xr:uid="{00000000-0005-0000-0000-00003B080000}"/>
    <cellStyle name="Comma [0] 580" xfId="3257" hidden="1" xr:uid="{00000000-0005-0000-0000-0000DA0C0000}"/>
    <cellStyle name="Comma [0] 5800" xfId="13564" hidden="1" xr:uid="{00000000-0005-0000-0000-00001D350000}"/>
    <cellStyle name="Comma [0] 5801" xfId="13634" hidden="1" xr:uid="{00000000-0005-0000-0000-000063350000}"/>
    <cellStyle name="Comma [0] 5802" xfId="13679" hidden="1" xr:uid="{00000000-0005-0000-0000-000090350000}"/>
    <cellStyle name="Comma [0] 5803" xfId="13622" hidden="1" xr:uid="{00000000-0005-0000-0000-000057350000}"/>
    <cellStyle name="Comma [0] 5804" xfId="13579" hidden="1" xr:uid="{00000000-0005-0000-0000-00002C350000}"/>
    <cellStyle name="Comma [0] 5805" xfId="13685" hidden="1" xr:uid="{00000000-0005-0000-0000-000096350000}"/>
    <cellStyle name="Comma [0] 5806" xfId="13687" hidden="1" xr:uid="{00000000-0005-0000-0000-000098350000}"/>
    <cellStyle name="Comma [0] 5807" xfId="13640" hidden="1" xr:uid="{00000000-0005-0000-0000-000069350000}"/>
    <cellStyle name="Comma [0] 5808" xfId="13646" hidden="1" xr:uid="{00000000-0005-0000-0000-00006F350000}"/>
    <cellStyle name="Comma [0] 5809" xfId="11166" hidden="1" xr:uid="{00000000-0005-0000-0000-0000BF2B0000}"/>
    <cellStyle name="Comma [0] 581" xfId="3236" hidden="1" xr:uid="{00000000-0005-0000-0000-0000C50C0000}"/>
    <cellStyle name="Comma [0] 5810" xfId="13596" hidden="1" xr:uid="{00000000-0005-0000-0000-00003D350000}"/>
    <cellStyle name="Comma [0] 5811" xfId="13604" hidden="1" xr:uid="{00000000-0005-0000-0000-000045350000}"/>
    <cellStyle name="Comma [0] 5812" xfId="13693" hidden="1" xr:uid="{00000000-0005-0000-0000-00009E350000}"/>
    <cellStyle name="Comma [0] 5813" xfId="13607" hidden="1" xr:uid="{00000000-0005-0000-0000-000048350000}"/>
    <cellStyle name="Comma [0] 5814" xfId="13567" hidden="1" xr:uid="{00000000-0005-0000-0000-000020350000}"/>
    <cellStyle name="Comma [0] 5815" xfId="13698" hidden="1" xr:uid="{00000000-0005-0000-0000-0000A3350000}"/>
    <cellStyle name="Comma [0] 5816" xfId="13700" hidden="1" xr:uid="{00000000-0005-0000-0000-0000A5350000}"/>
    <cellStyle name="Comma [0] 5817" xfId="13659" hidden="1" xr:uid="{00000000-0005-0000-0000-00007C350000}"/>
    <cellStyle name="Comma [0] 5818" xfId="13665" hidden="1" xr:uid="{00000000-0005-0000-0000-000082350000}"/>
    <cellStyle name="Comma [0] 5819" xfId="13566" hidden="1" xr:uid="{00000000-0005-0000-0000-00001F350000}"/>
    <cellStyle name="Comma [0] 582" xfId="3314" hidden="1" xr:uid="{00000000-0005-0000-0000-0000130D0000}"/>
    <cellStyle name="Comma [0] 5820" xfId="13647" hidden="1" xr:uid="{00000000-0005-0000-0000-000070350000}"/>
    <cellStyle name="Comma [0] 5821" xfId="13626" hidden="1" xr:uid="{00000000-0005-0000-0000-00005B350000}"/>
    <cellStyle name="Comma [0] 5822" xfId="13704" hidden="1" xr:uid="{00000000-0005-0000-0000-0000A9350000}"/>
    <cellStyle name="Comma [0] 5823" xfId="13645" hidden="1" xr:uid="{00000000-0005-0000-0000-00006E350000}"/>
    <cellStyle name="Comma [0] 5824" xfId="13583" hidden="1" xr:uid="{00000000-0005-0000-0000-000030350000}"/>
    <cellStyle name="Comma [0] 5825" xfId="13711" hidden="1" xr:uid="{00000000-0005-0000-0000-0000B0350000}"/>
    <cellStyle name="Comma [0] 5826" xfId="13713" hidden="1" xr:uid="{00000000-0005-0000-0000-0000B2350000}"/>
    <cellStyle name="Comma [0] 5827" xfId="13677" hidden="1" xr:uid="{00000000-0005-0000-0000-00008E350000}"/>
    <cellStyle name="Comma [0] 5828" xfId="13682" hidden="1" xr:uid="{00000000-0005-0000-0000-000093350000}"/>
    <cellStyle name="Comma [0] 5829" xfId="11158" hidden="1" xr:uid="{00000000-0005-0000-0000-0000B72B0000}"/>
    <cellStyle name="Comma [0] 583" xfId="3255" hidden="1" xr:uid="{00000000-0005-0000-0000-0000D80C0000}"/>
    <cellStyle name="Comma [0] 5830" xfId="13666" hidden="1" xr:uid="{00000000-0005-0000-0000-000083350000}"/>
    <cellStyle name="Comma [0] 5831" xfId="13571" hidden="1" xr:uid="{00000000-0005-0000-0000-000024350000}"/>
    <cellStyle name="Comma [0] 5832" xfId="13717" hidden="1" xr:uid="{00000000-0005-0000-0000-0000B6350000}"/>
    <cellStyle name="Comma [0] 5833" xfId="13664" hidden="1" xr:uid="{00000000-0005-0000-0000-000081350000}"/>
    <cellStyle name="Comma [0] 5834" xfId="13603" hidden="1" xr:uid="{00000000-0005-0000-0000-000044350000}"/>
    <cellStyle name="Comma [0] 5835" xfId="13721" hidden="1" xr:uid="{00000000-0005-0000-0000-0000BA350000}"/>
    <cellStyle name="Comma [0] 5836" xfId="13723" hidden="1" xr:uid="{00000000-0005-0000-0000-0000BC350000}"/>
    <cellStyle name="Comma [0] 5837" xfId="13691" hidden="1" xr:uid="{00000000-0005-0000-0000-00009C350000}"/>
    <cellStyle name="Comma [0] 5838" xfId="13695" hidden="1" xr:uid="{00000000-0005-0000-0000-0000A0350000}"/>
    <cellStyle name="Comma [0] 5839" xfId="13585" hidden="1" xr:uid="{00000000-0005-0000-0000-000032350000}"/>
    <cellStyle name="Comma [0] 584" xfId="3193" hidden="1" xr:uid="{00000000-0005-0000-0000-00009A0C0000}"/>
    <cellStyle name="Comma [0] 5840" xfId="13683" hidden="1" xr:uid="{00000000-0005-0000-0000-000094350000}"/>
    <cellStyle name="Comma [0] 5841" xfId="13575" hidden="1" xr:uid="{00000000-0005-0000-0000-000028350000}"/>
    <cellStyle name="Comma [0] 5842" xfId="13727" hidden="1" xr:uid="{00000000-0005-0000-0000-0000C0350000}"/>
    <cellStyle name="Comma [0] 5843" xfId="13681" hidden="1" xr:uid="{00000000-0005-0000-0000-000092350000}"/>
    <cellStyle name="Comma [0] 5844" xfId="13650" hidden="1" xr:uid="{00000000-0005-0000-0000-000073350000}"/>
    <cellStyle name="Comma [0] 5845" xfId="13731" hidden="1" xr:uid="{00000000-0005-0000-0000-0000C4350000}"/>
    <cellStyle name="Comma [0] 5846" xfId="13733" hidden="1" xr:uid="{00000000-0005-0000-0000-0000C6350000}"/>
    <cellStyle name="Comma [0] 5847" xfId="13719" hidden="1" xr:uid="{00000000-0005-0000-0000-0000B8350000}"/>
    <cellStyle name="Comma [0] 5848" xfId="13706" hidden="1" xr:uid="{00000000-0005-0000-0000-0000AB350000}"/>
    <cellStyle name="Comma [0] 5849" xfId="13730" hidden="1" xr:uid="{00000000-0005-0000-0000-0000C3350000}"/>
    <cellStyle name="Comma [0] 585" xfId="3321" hidden="1" xr:uid="{00000000-0005-0000-0000-00001A0D0000}"/>
    <cellStyle name="Comma [0] 5850" xfId="13696" hidden="1" xr:uid="{00000000-0005-0000-0000-0000A1350000}"/>
    <cellStyle name="Comma [0] 5851" xfId="13668" hidden="1" xr:uid="{00000000-0005-0000-0000-000085350000}"/>
    <cellStyle name="Comma [0] 5852" xfId="13735" hidden="1" xr:uid="{00000000-0005-0000-0000-0000C8350000}"/>
    <cellStyle name="Comma [0] 5853" xfId="13692" hidden="1" xr:uid="{00000000-0005-0000-0000-00009D350000}"/>
    <cellStyle name="Comma [0] 5854" xfId="13726" hidden="1" xr:uid="{00000000-0005-0000-0000-0000BF350000}"/>
    <cellStyle name="Comma [0] 5855" xfId="13739" hidden="1" xr:uid="{00000000-0005-0000-0000-0000CC350000}"/>
    <cellStyle name="Comma [0] 5856" xfId="13741" hidden="1" xr:uid="{00000000-0005-0000-0000-0000CE350000}"/>
    <cellStyle name="Comma [0] 5857" xfId="13609" hidden="1" xr:uid="{00000000-0005-0000-0000-00004A350000}"/>
    <cellStyle name="Comma [0] 5858" xfId="13729" hidden="1" xr:uid="{00000000-0005-0000-0000-0000C2350000}"/>
    <cellStyle name="Comma [0] 5859" xfId="13669" hidden="1" xr:uid="{00000000-0005-0000-0000-000086350000}"/>
    <cellStyle name="Comma [0] 586" xfId="3323" hidden="1" xr:uid="{00000000-0005-0000-0000-00001C0D0000}"/>
    <cellStyle name="Comma [0] 5860" xfId="13703" hidden="1" xr:uid="{00000000-0005-0000-0000-0000A8350000}"/>
    <cellStyle name="Comma [0] 5861" xfId="13716" hidden="1" xr:uid="{00000000-0005-0000-0000-0000B5350000}"/>
    <cellStyle name="Comma [0] 5862" xfId="13744" hidden="1" xr:uid="{00000000-0005-0000-0000-0000D1350000}"/>
    <cellStyle name="Comma [0] 5863" xfId="13707" hidden="1" xr:uid="{00000000-0005-0000-0000-0000AC350000}"/>
    <cellStyle name="Comma [0] 5864" xfId="13667" hidden="1" xr:uid="{00000000-0005-0000-0000-000084350000}"/>
    <cellStyle name="Comma [0] 5865" xfId="13746" hidden="1" xr:uid="{00000000-0005-0000-0000-0000D3350000}"/>
    <cellStyle name="Comma [0] 5866" xfId="13748" hidden="1" xr:uid="{00000000-0005-0000-0000-0000D5350000}"/>
    <cellStyle name="Comma [0] 5867" xfId="13805" hidden="1" xr:uid="{00000000-0005-0000-0000-00000E360000}"/>
    <cellStyle name="Comma [0] 5868" xfId="13824" hidden="1" xr:uid="{00000000-0005-0000-0000-000021360000}"/>
    <cellStyle name="Comma [0] 5869" xfId="13831" hidden="1" xr:uid="{00000000-0005-0000-0000-000028360000}"/>
    <cellStyle name="Comma [0] 587" xfId="3287" hidden="1" xr:uid="{00000000-0005-0000-0000-0000F80C0000}"/>
    <cellStyle name="Comma [0] 5870" xfId="13838" hidden="1" xr:uid="{00000000-0005-0000-0000-00002F360000}"/>
    <cellStyle name="Comma [0] 5871" xfId="13843" hidden="1" xr:uid="{00000000-0005-0000-0000-000034360000}"/>
    <cellStyle name="Comma [0] 5872" xfId="13830" hidden="1" xr:uid="{00000000-0005-0000-0000-000027360000}"/>
    <cellStyle name="Comma [0] 5873" xfId="13835" hidden="1" xr:uid="{00000000-0005-0000-0000-00002C360000}"/>
    <cellStyle name="Comma [0] 5874" xfId="13847" hidden="1" xr:uid="{00000000-0005-0000-0000-000038360000}"/>
    <cellStyle name="Comma [0] 5875" xfId="13849" hidden="1" xr:uid="{00000000-0005-0000-0000-00003A360000}"/>
    <cellStyle name="Comma [0] 5876" xfId="13820" hidden="1" xr:uid="{00000000-0005-0000-0000-00001D360000}"/>
    <cellStyle name="Comma [0] 5877" xfId="13809" hidden="1" xr:uid="{00000000-0005-0000-0000-000012360000}"/>
    <cellStyle name="Comma [0] 5878" xfId="13860" hidden="1" xr:uid="{00000000-0005-0000-0000-000045360000}"/>
    <cellStyle name="Comma [0] 5879" xfId="13869" hidden="1" xr:uid="{00000000-0005-0000-0000-00004E360000}"/>
    <cellStyle name="Comma [0] 588" xfId="3292" hidden="1" xr:uid="{00000000-0005-0000-0000-0000FD0C0000}"/>
    <cellStyle name="Comma [0] 5880" xfId="13880" hidden="1" xr:uid="{00000000-0005-0000-0000-000059360000}"/>
    <cellStyle name="Comma [0] 5881" xfId="13886" hidden="1" xr:uid="{00000000-0005-0000-0000-00005F360000}"/>
    <cellStyle name="Comma [0] 5882" xfId="13868" hidden="1" xr:uid="{00000000-0005-0000-0000-00004D360000}"/>
    <cellStyle name="Comma [0] 5883" xfId="13878" hidden="1" xr:uid="{00000000-0005-0000-0000-000057360000}"/>
    <cellStyle name="Comma [0] 5884" xfId="13898" hidden="1" xr:uid="{00000000-0005-0000-0000-00006B360000}"/>
    <cellStyle name="Comma [0] 5885" xfId="13900" hidden="1" xr:uid="{00000000-0005-0000-0000-00006D360000}"/>
    <cellStyle name="Comma [0] 5886" xfId="13851" hidden="1" xr:uid="{00000000-0005-0000-0000-00003C360000}"/>
    <cellStyle name="Comma [0] 5887" xfId="13812" hidden="1" xr:uid="{00000000-0005-0000-0000-000015360000}"/>
    <cellStyle name="Comma [0] 5888" xfId="13854" hidden="1" xr:uid="{00000000-0005-0000-0000-00003F360000}"/>
    <cellStyle name="Comma [0] 5889" xfId="13817" hidden="1" xr:uid="{00000000-0005-0000-0000-00001A360000}"/>
    <cellStyle name="Comma [0] 589" xfId="3121" hidden="1" xr:uid="{00000000-0005-0000-0000-0000520C0000}"/>
    <cellStyle name="Comma [0] 5890" xfId="13819" hidden="1" xr:uid="{00000000-0005-0000-0000-00001C360000}"/>
    <cellStyle name="Comma [0] 5891" xfId="13905" hidden="1" xr:uid="{00000000-0005-0000-0000-000072360000}"/>
    <cellStyle name="Comma [0] 5892" xfId="13808" hidden="1" xr:uid="{00000000-0005-0000-0000-000011360000}"/>
    <cellStyle name="Comma [0] 5893" xfId="13816" hidden="1" xr:uid="{00000000-0005-0000-0000-000019360000}"/>
    <cellStyle name="Comma [0] 5894" xfId="13917" hidden="1" xr:uid="{00000000-0005-0000-0000-00007E360000}"/>
    <cellStyle name="Comma [0] 5895" xfId="13919" hidden="1" xr:uid="{00000000-0005-0000-0000-000080360000}"/>
    <cellStyle name="Comma [0] 5896" xfId="13908" hidden="1" xr:uid="{00000000-0005-0000-0000-000075360000}"/>
    <cellStyle name="Comma [0] 5897" xfId="13916" hidden="1" xr:uid="{00000000-0005-0000-0000-00007D360000}"/>
    <cellStyle name="Comma [0] 5898" xfId="13814" hidden="1" xr:uid="{00000000-0005-0000-0000-000017360000}"/>
    <cellStyle name="Comma [0] 5899" xfId="13902" hidden="1" xr:uid="{00000000-0005-0000-0000-00006F360000}"/>
    <cellStyle name="Comma [0] 59" xfId="2283" hidden="1" xr:uid="{00000000-0005-0000-0000-00000C090000}"/>
    <cellStyle name="Comma [0] 590" xfId="3276" hidden="1" xr:uid="{00000000-0005-0000-0000-0000ED0C0000}"/>
    <cellStyle name="Comma [0] 5900" xfId="13935" hidden="1" xr:uid="{00000000-0005-0000-0000-000090360000}"/>
    <cellStyle name="Comma [0] 5901" xfId="13943" hidden="1" xr:uid="{00000000-0005-0000-0000-000098360000}"/>
    <cellStyle name="Comma [0] 5902" xfId="13852" hidden="1" xr:uid="{00000000-0005-0000-0000-00003D360000}"/>
    <cellStyle name="Comma [0] 5903" xfId="13931" hidden="1" xr:uid="{00000000-0005-0000-0000-00008C360000}"/>
    <cellStyle name="Comma [0] 5904" xfId="13952" hidden="1" xr:uid="{00000000-0005-0000-0000-0000A1360000}"/>
    <cellStyle name="Comma [0] 5905" xfId="13954" hidden="1" xr:uid="{00000000-0005-0000-0000-0000A3360000}"/>
    <cellStyle name="Comma [0] 5906" xfId="13913" hidden="1" xr:uid="{00000000-0005-0000-0000-00007A360000}"/>
    <cellStyle name="Comma [0] 5907" xfId="13858" hidden="1" xr:uid="{00000000-0005-0000-0000-000043360000}"/>
    <cellStyle name="Comma [0] 5908" xfId="13911" hidden="1" xr:uid="{00000000-0005-0000-0000-000078360000}"/>
    <cellStyle name="Comma [0] 5909" xfId="13895" hidden="1" xr:uid="{00000000-0005-0000-0000-000068360000}"/>
    <cellStyle name="Comma [0] 591" xfId="3181" hidden="1" xr:uid="{00000000-0005-0000-0000-00008E0C0000}"/>
    <cellStyle name="Comma [0] 5910" xfId="13891" hidden="1" xr:uid="{00000000-0005-0000-0000-000064360000}"/>
    <cellStyle name="Comma [0] 5911" xfId="13962" hidden="1" xr:uid="{00000000-0005-0000-0000-0000AB360000}"/>
    <cellStyle name="Comma [0] 5912" xfId="13828" hidden="1" xr:uid="{00000000-0005-0000-0000-000025360000}"/>
    <cellStyle name="Comma [0] 5913" xfId="13821" hidden="1" xr:uid="{00000000-0005-0000-0000-00001E360000}"/>
    <cellStyle name="Comma [0] 5914" xfId="13970" hidden="1" xr:uid="{00000000-0005-0000-0000-0000B3360000}"/>
    <cellStyle name="Comma [0] 5915" xfId="13972" hidden="1" xr:uid="{00000000-0005-0000-0000-0000B5360000}"/>
    <cellStyle name="Comma [0] 5916" xfId="13921" hidden="1" xr:uid="{00000000-0005-0000-0000-000082360000}"/>
    <cellStyle name="Comma [0] 5917" xfId="13897" hidden="1" xr:uid="{00000000-0005-0000-0000-00006A360000}"/>
    <cellStyle name="Comma [0] 5918" xfId="13932" hidden="1" xr:uid="{00000000-0005-0000-0000-00008D360000}"/>
    <cellStyle name="Comma [0] 5919" xfId="13864" hidden="1" xr:uid="{00000000-0005-0000-0000-000049360000}"/>
    <cellStyle name="Comma [0] 592" xfId="3327" hidden="1" xr:uid="{00000000-0005-0000-0000-0000200D0000}"/>
    <cellStyle name="Comma [0] 5920" xfId="13934" hidden="1" xr:uid="{00000000-0005-0000-0000-00008F360000}"/>
    <cellStyle name="Comma [0] 5921" xfId="13979" hidden="1" xr:uid="{00000000-0005-0000-0000-0000BC360000}"/>
    <cellStyle name="Comma [0] 5922" xfId="13922" hidden="1" xr:uid="{00000000-0005-0000-0000-000083360000}"/>
    <cellStyle name="Comma [0] 5923" xfId="13879" hidden="1" xr:uid="{00000000-0005-0000-0000-000058360000}"/>
    <cellStyle name="Comma [0] 5924" xfId="13985" hidden="1" xr:uid="{00000000-0005-0000-0000-0000C2360000}"/>
    <cellStyle name="Comma [0] 5925" xfId="13987" hidden="1" xr:uid="{00000000-0005-0000-0000-0000C4360000}"/>
    <cellStyle name="Comma [0] 5926" xfId="13940" hidden="1" xr:uid="{00000000-0005-0000-0000-000095360000}"/>
    <cellStyle name="Comma [0] 5927" xfId="13946" hidden="1" xr:uid="{00000000-0005-0000-0000-00009B360000}"/>
    <cellStyle name="Comma [0] 5928" xfId="13827" hidden="1" xr:uid="{00000000-0005-0000-0000-000024360000}"/>
    <cellStyle name="Comma [0] 5929" xfId="13896" hidden="1" xr:uid="{00000000-0005-0000-0000-000069360000}"/>
    <cellStyle name="Comma [0] 593" xfId="3274" hidden="1" xr:uid="{00000000-0005-0000-0000-0000EB0C0000}"/>
    <cellStyle name="Comma [0] 5930" xfId="13904" hidden="1" xr:uid="{00000000-0005-0000-0000-000071360000}"/>
    <cellStyle name="Comma [0] 5931" xfId="13993" hidden="1" xr:uid="{00000000-0005-0000-0000-0000CA360000}"/>
    <cellStyle name="Comma [0] 5932" xfId="13907" hidden="1" xr:uid="{00000000-0005-0000-0000-000074360000}"/>
    <cellStyle name="Comma [0] 5933" xfId="13867" hidden="1" xr:uid="{00000000-0005-0000-0000-00004C360000}"/>
    <cellStyle name="Comma [0] 5934" xfId="13998" hidden="1" xr:uid="{00000000-0005-0000-0000-0000CF360000}"/>
    <cellStyle name="Comma [0] 5935" xfId="14000" hidden="1" xr:uid="{00000000-0005-0000-0000-0000D1360000}"/>
    <cellStyle name="Comma [0] 5936" xfId="13959" hidden="1" xr:uid="{00000000-0005-0000-0000-0000A8360000}"/>
    <cellStyle name="Comma [0] 5937" xfId="13965" hidden="1" xr:uid="{00000000-0005-0000-0000-0000AE360000}"/>
    <cellStyle name="Comma [0] 5938" xfId="13866" hidden="1" xr:uid="{00000000-0005-0000-0000-00004B360000}"/>
    <cellStyle name="Comma [0] 5939" xfId="13947" hidden="1" xr:uid="{00000000-0005-0000-0000-00009C360000}"/>
    <cellStyle name="Comma [0] 594" xfId="3213" hidden="1" xr:uid="{00000000-0005-0000-0000-0000AE0C0000}"/>
    <cellStyle name="Comma [0] 5940" xfId="13926" hidden="1" xr:uid="{00000000-0005-0000-0000-000087360000}"/>
    <cellStyle name="Comma [0] 5941" xfId="14004" hidden="1" xr:uid="{00000000-0005-0000-0000-0000D5360000}"/>
    <cellStyle name="Comma [0] 5942" xfId="13945" hidden="1" xr:uid="{00000000-0005-0000-0000-00009A360000}"/>
    <cellStyle name="Comma [0] 5943" xfId="13883" hidden="1" xr:uid="{00000000-0005-0000-0000-00005C360000}"/>
    <cellStyle name="Comma [0] 5944" xfId="14011" hidden="1" xr:uid="{00000000-0005-0000-0000-0000DC360000}"/>
    <cellStyle name="Comma [0] 5945" xfId="14013" hidden="1" xr:uid="{00000000-0005-0000-0000-0000DE360000}"/>
    <cellStyle name="Comma [0] 5946" xfId="13977" hidden="1" xr:uid="{00000000-0005-0000-0000-0000BA360000}"/>
    <cellStyle name="Comma [0] 5947" xfId="13982" hidden="1" xr:uid="{00000000-0005-0000-0000-0000BF360000}"/>
    <cellStyle name="Comma [0] 5948" xfId="13811" hidden="1" xr:uid="{00000000-0005-0000-0000-000014360000}"/>
    <cellStyle name="Comma [0] 5949" xfId="13966" hidden="1" xr:uid="{00000000-0005-0000-0000-0000AF360000}"/>
    <cellStyle name="Comma [0] 595" xfId="3331" hidden="1" xr:uid="{00000000-0005-0000-0000-0000240D0000}"/>
    <cellStyle name="Comma [0] 5950" xfId="13871" hidden="1" xr:uid="{00000000-0005-0000-0000-000050360000}"/>
    <cellStyle name="Comma [0] 5951" xfId="14017" hidden="1" xr:uid="{00000000-0005-0000-0000-0000E2360000}"/>
    <cellStyle name="Comma [0] 5952" xfId="13964" hidden="1" xr:uid="{00000000-0005-0000-0000-0000AD360000}"/>
    <cellStyle name="Comma [0] 5953" xfId="13903" hidden="1" xr:uid="{00000000-0005-0000-0000-000070360000}"/>
    <cellStyle name="Comma [0] 5954" xfId="14021" hidden="1" xr:uid="{00000000-0005-0000-0000-0000E6360000}"/>
    <cellStyle name="Comma [0] 5955" xfId="14023" hidden="1" xr:uid="{00000000-0005-0000-0000-0000E8360000}"/>
    <cellStyle name="Comma [0] 5956" xfId="13991" hidden="1" xr:uid="{00000000-0005-0000-0000-0000C8360000}"/>
    <cellStyle name="Comma [0] 5957" xfId="13995" hidden="1" xr:uid="{00000000-0005-0000-0000-0000CC360000}"/>
    <cellStyle name="Comma [0] 5958" xfId="13885" hidden="1" xr:uid="{00000000-0005-0000-0000-00005E360000}"/>
    <cellStyle name="Comma [0] 5959" xfId="13983" hidden="1" xr:uid="{00000000-0005-0000-0000-0000C0360000}"/>
    <cellStyle name="Comma [0] 596" xfId="3333" hidden="1" xr:uid="{00000000-0005-0000-0000-0000260D0000}"/>
    <cellStyle name="Comma [0] 5960" xfId="13875" hidden="1" xr:uid="{00000000-0005-0000-0000-000054360000}"/>
    <cellStyle name="Comma [0] 5961" xfId="14027" hidden="1" xr:uid="{00000000-0005-0000-0000-0000EC360000}"/>
    <cellStyle name="Comma [0] 5962" xfId="13981" hidden="1" xr:uid="{00000000-0005-0000-0000-0000BE360000}"/>
    <cellStyle name="Comma [0] 5963" xfId="13950" hidden="1" xr:uid="{00000000-0005-0000-0000-00009F360000}"/>
    <cellStyle name="Comma [0] 5964" xfId="14031" hidden="1" xr:uid="{00000000-0005-0000-0000-0000F0360000}"/>
    <cellStyle name="Comma [0] 5965" xfId="14033" hidden="1" xr:uid="{00000000-0005-0000-0000-0000F2360000}"/>
    <cellStyle name="Comma [0] 5966" xfId="14019" hidden="1" xr:uid="{00000000-0005-0000-0000-0000E4360000}"/>
    <cellStyle name="Comma [0] 5967" xfId="14006" hidden="1" xr:uid="{00000000-0005-0000-0000-0000D7360000}"/>
    <cellStyle name="Comma [0] 5968" xfId="14030" hidden="1" xr:uid="{00000000-0005-0000-0000-0000EF360000}"/>
    <cellStyle name="Comma [0] 5969" xfId="13996" hidden="1" xr:uid="{00000000-0005-0000-0000-0000CD360000}"/>
    <cellStyle name="Comma [0] 597" xfId="3301" hidden="1" xr:uid="{00000000-0005-0000-0000-0000060D0000}"/>
    <cellStyle name="Comma [0] 5970" xfId="13968" hidden="1" xr:uid="{00000000-0005-0000-0000-0000B1360000}"/>
    <cellStyle name="Comma [0] 5971" xfId="14035" hidden="1" xr:uid="{00000000-0005-0000-0000-0000F4360000}"/>
    <cellStyle name="Comma [0] 5972" xfId="13992" hidden="1" xr:uid="{00000000-0005-0000-0000-0000C9360000}"/>
    <cellStyle name="Comma [0] 5973" xfId="14026" hidden="1" xr:uid="{00000000-0005-0000-0000-0000EB360000}"/>
    <cellStyle name="Comma [0] 5974" xfId="14039" hidden="1" xr:uid="{00000000-0005-0000-0000-0000F8360000}"/>
    <cellStyle name="Comma [0] 5975" xfId="14041" hidden="1" xr:uid="{00000000-0005-0000-0000-0000FA360000}"/>
    <cellStyle name="Comma [0] 5976" xfId="13909" hidden="1" xr:uid="{00000000-0005-0000-0000-000076360000}"/>
    <cellStyle name="Comma [0] 5977" xfId="14029" hidden="1" xr:uid="{00000000-0005-0000-0000-0000EE360000}"/>
    <cellStyle name="Comma [0] 5978" xfId="13969" hidden="1" xr:uid="{00000000-0005-0000-0000-0000B2360000}"/>
    <cellStyle name="Comma [0] 5979" xfId="14003" hidden="1" xr:uid="{00000000-0005-0000-0000-0000D4360000}"/>
    <cellStyle name="Comma [0] 598" xfId="3305" hidden="1" xr:uid="{00000000-0005-0000-0000-00000A0D0000}"/>
    <cellStyle name="Comma [0] 5980" xfId="14016" hidden="1" xr:uid="{00000000-0005-0000-0000-0000E1360000}"/>
    <cellStyle name="Comma [0] 5981" xfId="14044" hidden="1" xr:uid="{00000000-0005-0000-0000-0000FD360000}"/>
    <cellStyle name="Comma [0] 5982" xfId="14007" hidden="1" xr:uid="{00000000-0005-0000-0000-0000D8360000}"/>
    <cellStyle name="Comma [0] 5983" xfId="13967" hidden="1" xr:uid="{00000000-0005-0000-0000-0000B0360000}"/>
    <cellStyle name="Comma [0] 5984" xfId="14047" hidden="1" xr:uid="{00000000-0005-0000-0000-000000370000}"/>
    <cellStyle name="Comma [0] 5985" xfId="14049" hidden="1" xr:uid="{00000000-0005-0000-0000-000002370000}"/>
    <cellStyle name="Comma [0] 5986" xfId="13768" hidden="1" xr:uid="{00000000-0005-0000-0000-0000E9350000}"/>
    <cellStyle name="Comma [0] 5987" xfId="13750" hidden="1" xr:uid="{00000000-0005-0000-0000-0000D7350000}"/>
    <cellStyle name="Comma [0] 5988" xfId="14053" hidden="1" xr:uid="{00000000-0005-0000-0000-000006370000}"/>
    <cellStyle name="Comma [0] 5989" xfId="14060" hidden="1" xr:uid="{00000000-0005-0000-0000-00000D370000}"/>
    <cellStyle name="Comma [0] 599" xfId="3195" hidden="1" xr:uid="{00000000-0005-0000-0000-00009C0C0000}"/>
    <cellStyle name="Comma [0] 5990" xfId="14062" hidden="1" xr:uid="{00000000-0005-0000-0000-00000F370000}"/>
    <cellStyle name="Comma [0] 5991" xfId="14052" hidden="1" xr:uid="{00000000-0005-0000-0000-000005370000}"/>
    <cellStyle name="Comma [0] 5992" xfId="14058" hidden="1" xr:uid="{00000000-0005-0000-0000-00000B370000}"/>
    <cellStyle name="Comma [0] 5993" xfId="14065" hidden="1" xr:uid="{00000000-0005-0000-0000-000012370000}"/>
    <cellStyle name="Comma [0] 5994" xfId="14067" hidden="1" xr:uid="{00000000-0005-0000-0000-000014370000}"/>
    <cellStyle name="Comma [0] 5995" xfId="13842" hidden="1" xr:uid="{00000000-0005-0000-0000-000033360000}"/>
    <cellStyle name="Comma [0] 5996" xfId="13798" hidden="1" xr:uid="{00000000-0005-0000-0000-000007360000}"/>
    <cellStyle name="Comma [0] 5997" xfId="14078" hidden="1" xr:uid="{00000000-0005-0000-0000-00001F370000}"/>
    <cellStyle name="Comma [0] 5998" xfId="14087" hidden="1" xr:uid="{00000000-0005-0000-0000-000028370000}"/>
    <cellStyle name="Comma [0] 5999" xfId="14098" hidden="1" xr:uid="{00000000-0005-0000-0000-000033370000}"/>
    <cellStyle name="Comma [0] 6" xfId="66" hidden="1" xr:uid="{00000000-0005-0000-0000-000062000000}"/>
    <cellStyle name="Comma [0] 60" xfId="2285" hidden="1" xr:uid="{00000000-0005-0000-0000-00000E090000}"/>
    <cellStyle name="Comma [0] 600" xfId="3293" hidden="1" xr:uid="{00000000-0005-0000-0000-0000FE0C0000}"/>
    <cellStyle name="Comma [0] 6000" xfId="14104" hidden="1" xr:uid="{00000000-0005-0000-0000-000039370000}"/>
    <cellStyle name="Comma [0] 6001" xfId="14086" hidden="1" xr:uid="{00000000-0005-0000-0000-000027370000}"/>
    <cellStyle name="Comma [0] 6002" xfId="14096" hidden="1" xr:uid="{00000000-0005-0000-0000-000031370000}"/>
    <cellStyle name="Comma [0] 6003" xfId="14116" hidden="1" xr:uid="{00000000-0005-0000-0000-000045370000}"/>
    <cellStyle name="Comma [0] 6004" xfId="14118" hidden="1" xr:uid="{00000000-0005-0000-0000-000047370000}"/>
    <cellStyle name="Comma [0] 6005" xfId="14069" hidden="1" xr:uid="{00000000-0005-0000-0000-000016370000}"/>
    <cellStyle name="Comma [0] 6006" xfId="13763" hidden="1" xr:uid="{00000000-0005-0000-0000-0000E4350000}"/>
    <cellStyle name="Comma [0] 6007" xfId="14072" hidden="1" xr:uid="{00000000-0005-0000-0000-000019370000}"/>
    <cellStyle name="Comma [0] 6008" xfId="13797" hidden="1" xr:uid="{00000000-0005-0000-0000-000006360000}"/>
    <cellStyle name="Comma [0] 6009" xfId="13796" hidden="1" xr:uid="{00000000-0005-0000-0000-000005360000}"/>
    <cellStyle name="Comma [0] 601" xfId="3185" hidden="1" xr:uid="{00000000-0005-0000-0000-0000920C0000}"/>
    <cellStyle name="Comma [0] 6010" xfId="14123" hidden="1" xr:uid="{00000000-0005-0000-0000-00004C370000}"/>
    <cellStyle name="Comma [0] 6011" xfId="13765" hidden="1" xr:uid="{00000000-0005-0000-0000-0000E6350000}"/>
    <cellStyle name="Comma [0] 6012" xfId="13799" hidden="1" xr:uid="{00000000-0005-0000-0000-000008360000}"/>
    <cellStyle name="Comma [0] 6013" xfId="14135" hidden="1" xr:uid="{00000000-0005-0000-0000-000058370000}"/>
    <cellStyle name="Comma [0] 6014" xfId="14137" hidden="1" xr:uid="{00000000-0005-0000-0000-00005A370000}"/>
    <cellStyle name="Comma [0] 6015" xfId="14126" hidden="1" xr:uid="{00000000-0005-0000-0000-00004F370000}"/>
    <cellStyle name="Comma [0] 6016" xfId="14134" hidden="1" xr:uid="{00000000-0005-0000-0000-000057370000}"/>
    <cellStyle name="Comma [0] 6017" xfId="13761" hidden="1" xr:uid="{00000000-0005-0000-0000-0000E2350000}"/>
    <cellStyle name="Comma [0] 6018" xfId="14120" hidden="1" xr:uid="{00000000-0005-0000-0000-000049370000}"/>
    <cellStyle name="Comma [0] 6019" xfId="14153" hidden="1" xr:uid="{00000000-0005-0000-0000-00006A370000}"/>
    <cellStyle name="Comma [0] 602" xfId="3337" hidden="1" xr:uid="{00000000-0005-0000-0000-00002A0D0000}"/>
    <cellStyle name="Comma [0] 6020" xfId="14161" hidden="1" xr:uid="{00000000-0005-0000-0000-000072370000}"/>
    <cellStyle name="Comma [0] 6021" xfId="14070" hidden="1" xr:uid="{00000000-0005-0000-0000-000017370000}"/>
    <cellStyle name="Comma [0] 6022" xfId="14149" hidden="1" xr:uid="{00000000-0005-0000-0000-000066370000}"/>
    <cellStyle name="Comma [0] 6023" xfId="14170" hidden="1" xr:uid="{00000000-0005-0000-0000-00007B370000}"/>
    <cellStyle name="Comma [0] 6024" xfId="14172" hidden="1" xr:uid="{00000000-0005-0000-0000-00007D370000}"/>
    <cellStyle name="Comma [0] 6025" xfId="14131" hidden="1" xr:uid="{00000000-0005-0000-0000-000054370000}"/>
    <cellStyle name="Comma [0] 6026" xfId="14076" hidden="1" xr:uid="{00000000-0005-0000-0000-00001D370000}"/>
    <cellStyle name="Comma [0] 6027" xfId="14129" hidden="1" xr:uid="{00000000-0005-0000-0000-000052370000}"/>
    <cellStyle name="Comma [0] 6028" xfId="14113" hidden="1" xr:uid="{00000000-0005-0000-0000-000042370000}"/>
    <cellStyle name="Comma [0] 6029" xfId="14109" hidden="1" xr:uid="{00000000-0005-0000-0000-00003E370000}"/>
    <cellStyle name="Comma [0] 603" xfId="3291" hidden="1" xr:uid="{00000000-0005-0000-0000-0000FC0C0000}"/>
    <cellStyle name="Comma [0] 6030" xfId="14180" hidden="1" xr:uid="{00000000-0005-0000-0000-000085370000}"/>
    <cellStyle name="Comma [0] 6031" xfId="13753" hidden="1" xr:uid="{00000000-0005-0000-0000-0000DA350000}"/>
    <cellStyle name="Comma [0] 6032" xfId="13841" hidden="1" xr:uid="{00000000-0005-0000-0000-000032360000}"/>
    <cellStyle name="Comma [0] 6033" xfId="14188" hidden="1" xr:uid="{00000000-0005-0000-0000-00008D370000}"/>
    <cellStyle name="Comma [0] 6034" xfId="14190" hidden="1" xr:uid="{00000000-0005-0000-0000-00008F370000}"/>
    <cellStyle name="Comma [0] 6035" xfId="14139" hidden="1" xr:uid="{00000000-0005-0000-0000-00005C370000}"/>
    <cellStyle name="Comma [0] 6036" xfId="14115" hidden="1" xr:uid="{00000000-0005-0000-0000-000044370000}"/>
    <cellStyle name="Comma [0] 6037" xfId="14150" hidden="1" xr:uid="{00000000-0005-0000-0000-000067370000}"/>
    <cellStyle name="Comma [0] 6038" xfId="14082" hidden="1" xr:uid="{00000000-0005-0000-0000-000023370000}"/>
    <cellStyle name="Comma [0] 6039" xfId="14152" hidden="1" xr:uid="{00000000-0005-0000-0000-000069370000}"/>
    <cellStyle name="Comma [0] 604" xfId="3260" hidden="1" xr:uid="{00000000-0005-0000-0000-0000DD0C0000}"/>
    <cellStyle name="Comma [0] 6040" xfId="14197" hidden="1" xr:uid="{00000000-0005-0000-0000-000096370000}"/>
    <cellStyle name="Comma [0] 6041" xfId="14140" hidden="1" xr:uid="{00000000-0005-0000-0000-00005D370000}"/>
    <cellStyle name="Comma [0] 6042" xfId="14097" hidden="1" xr:uid="{00000000-0005-0000-0000-000032370000}"/>
    <cellStyle name="Comma [0] 6043" xfId="14203" hidden="1" xr:uid="{00000000-0005-0000-0000-00009C370000}"/>
    <cellStyle name="Comma [0] 6044" xfId="14205" hidden="1" xr:uid="{00000000-0005-0000-0000-00009E370000}"/>
    <cellStyle name="Comma [0] 6045" xfId="14158" hidden="1" xr:uid="{00000000-0005-0000-0000-00006F370000}"/>
    <cellStyle name="Comma [0] 6046" xfId="14164" hidden="1" xr:uid="{00000000-0005-0000-0000-000075370000}"/>
    <cellStyle name="Comma [0] 6047" xfId="13790" hidden="1" xr:uid="{00000000-0005-0000-0000-0000FF350000}"/>
    <cellStyle name="Comma [0] 6048" xfId="14114" hidden="1" xr:uid="{00000000-0005-0000-0000-000043370000}"/>
    <cellStyle name="Comma [0] 6049" xfId="14122" hidden="1" xr:uid="{00000000-0005-0000-0000-00004B370000}"/>
    <cellStyle name="Comma [0] 605" xfId="3341" hidden="1" xr:uid="{00000000-0005-0000-0000-00002E0D0000}"/>
    <cellStyle name="Comma [0] 6050" xfId="14211" hidden="1" xr:uid="{00000000-0005-0000-0000-0000A4370000}"/>
    <cellStyle name="Comma [0] 6051" xfId="14125" hidden="1" xr:uid="{00000000-0005-0000-0000-00004E370000}"/>
    <cellStyle name="Comma [0] 6052" xfId="14085" hidden="1" xr:uid="{00000000-0005-0000-0000-000026370000}"/>
    <cellStyle name="Comma [0] 6053" xfId="14216" hidden="1" xr:uid="{00000000-0005-0000-0000-0000A9370000}"/>
    <cellStyle name="Comma [0] 6054" xfId="14218" hidden="1" xr:uid="{00000000-0005-0000-0000-0000AB370000}"/>
    <cellStyle name="Comma [0] 6055" xfId="14177" hidden="1" xr:uid="{00000000-0005-0000-0000-000082370000}"/>
    <cellStyle name="Comma [0] 6056" xfId="14183" hidden="1" xr:uid="{00000000-0005-0000-0000-000088370000}"/>
    <cellStyle name="Comma [0] 6057" xfId="14084" hidden="1" xr:uid="{00000000-0005-0000-0000-000025370000}"/>
    <cellStyle name="Comma [0] 6058" xfId="14165" hidden="1" xr:uid="{00000000-0005-0000-0000-000076370000}"/>
    <cellStyle name="Comma [0] 6059" xfId="14144" hidden="1" xr:uid="{00000000-0005-0000-0000-000061370000}"/>
    <cellStyle name="Comma [0] 606" xfId="3343" hidden="1" xr:uid="{00000000-0005-0000-0000-0000300D0000}"/>
    <cellStyle name="Comma [0] 6060" xfId="14222" hidden="1" xr:uid="{00000000-0005-0000-0000-0000AF370000}"/>
    <cellStyle name="Comma [0] 6061" xfId="14163" hidden="1" xr:uid="{00000000-0005-0000-0000-000074370000}"/>
    <cellStyle name="Comma [0] 6062" xfId="14101" hidden="1" xr:uid="{00000000-0005-0000-0000-000036370000}"/>
    <cellStyle name="Comma [0] 6063" xfId="14229" hidden="1" xr:uid="{00000000-0005-0000-0000-0000B6370000}"/>
    <cellStyle name="Comma [0] 6064" xfId="14231" hidden="1" xr:uid="{00000000-0005-0000-0000-0000B8370000}"/>
    <cellStyle name="Comma [0] 6065" xfId="14195" hidden="1" xr:uid="{00000000-0005-0000-0000-000094370000}"/>
    <cellStyle name="Comma [0] 6066" xfId="14200" hidden="1" xr:uid="{00000000-0005-0000-0000-000099370000}"/>
    <cellStyle name="Comma [0] 6067" xfId="13764" hidden="1" xr:uid="{00000000-0005-0000-0000-0000E5350000}"/>
    <cellStyle name="Comma [0] 6068" xfId="14184" hidden="1" xr:uid="{00000000-0005-0000-0000-000089370000}"/>
    <cellStyle name="Comma [0] 6069" xfId="14089" hidden="1" xr:uid="{00000000-0005-0000-0000-00002A370000}"/>
    <cellStyle name="Comma [0] 607" xfId="3329" hidden="1" xr:uid="{00000000-0005-0000-0000-0000220D0000}"/>
    <cellStyle name="Comma [0] 6070" xfId="14235" hidden="1" xr:uid="{00000000-0005-0000-0000-0000BC370000}"/>
    <cellStyle name="Comma [0] 6071" xfId="14182" hidden="1" xr:uid="{00000000-0005-0000-0000-000087370000}"/>
    <cellStyle name="Comma [0] 6072" xfId="14121" hidden="1" xr:uid="{00000000-0005-0000-0000-00004A370000}"/>
    <cellStyle name="Comma [0] 6073" xfId="14239" hidden="1" xr:uid="{00000000-0005-0000-0000-0000C0370000}"/>
    <cellStyle name="Comma [0] 6074" xfId="14241" hidden="1" xr:uid="{00000000-0005-0000-0000-0000C2370000}"/>
    <cellStyle name="Comma [0] 6075" xfId="14209" hidden="1" xr:uid="{00000000-0005-0000-0000-0000A2370000}"/>
    <cellStyle name="Comma [0] 6076" xfId="14213" hidden="1" xr:uid="{00000000-0005-0000-0000-0000A6370000}"/>
    <cellStyle name="Comma [0] 6077" xfId="14103" hidden="1" xr:uid="{00000000-0005-0000-0000-000038370000}"/>
    <cellStyle name="Comma [0] 6078" xfId="14201" hidden="1" xr:uid="{00000000-0005-0000-0000-00009A370000}"/>
    <cellStyle name="Comma [0] 6079" xfId="14093" hidden="1" xr:uid="{00000000-0005-0000-0000-00002E370000}"/>
    <cellStyle name="Comma [0] 608" xfId="3316" hidden="1" xr:uid="{00000000-0005-0000-0000-0000150D0000}"/>
    <cellStyle name="Comma [0] 6080" xfId="14245" hidden="1" xr:uid="{00000000-0005-0000-0000-0000C6370000}"/>
    <cellStyle name="Comma [0] 6081" xfId="14199" hidden="1" xr:uid="{00000000-0005-0000-0000-000098370000}"/>
    <cellStyle name="Comma [0] 6082" xfId="14168" hidden="1" xr:uid="{00000000-0005-0000-0000-000079370000}"/>
    <cellStyle name="Comma [0] 6083" xfId="14249" hidden="1" xr:uid="{00000000-0005-0000-0000-0000CA370000}"/>
    <cellStyle name="Comma [0] 6084" xfId="14251" hidden="1" xr:uid="{00000000-0005-0000-0000-0000CC370000}"/>
    <cellStyle name="Comma [0] 6085" xfId="14237" hidden="1" xr:uid="{00000000-0005-0000-0000-0000BE370000}"/>
    <cellStyle name="Comma [0] 6086" xfId="14224" hidden="1" xr:uid="{00000000-0005-0000-0000-0000B1370000}"/>
    <cellStyle name="Comma [0] 6087" xfId="14248" hidden="1" xr:uid="{00000000-0005-0000-0000-0000C9370000}"/>
    <cellStyle name="Comma [0] 6088" xfId="14214" hidden="1" xr:uid="{00000000-0005-0000-0000-0000A7370000}"/>
    <cellStyle name="Comma [0] 6089" xfId="14186" hidden="1" xr:uid="{00000000-0005-0000-0000-00008B370000}"/>
    <cellStyle name="Comma [0] 609" xfId="3340" hidden="1" xr:uid="{00000000-0005-0000-0000-00002D0D0000}"/>
    <cellStyle name="Comma [0] 6090" xfId="14253" hidden="1" xr:uid="{00000000-0005-0000-0000-0000CE370000}"/>
    <cellStyle name="Comma [0] 6091" xfId="14210" hidden="1" xr:uid="{00000000-0005-0000-0000-0000A3370000}"/>
    <cellStyle name="Comma [0] 6092" xfId="14244" hidden="1" xr:uid="{00000000-0005-0000-0000-0000C5370000}"/>
    <cellStyle name="Comma [0] 6093" xfId="14257" hidden="1" xr:uid="{00000000-0005-0000-0000-0000D2370000}"/>
    <cellStyle name="Comma [0] 6094" xfId="14259" hidden="1" xr:uid="{00000000-0005-0000-0000-0000D4370000}"/>
    <cellStyle name="Comma [0] 6095" xfId="14127" hidden="1" xr:uid="{00000000-0005-0000-0000-000050370000}"/>
    <cellStyle name="Comma [0] 6096" xfId="14247" hidden="1" xr:uid="{00000000-0005-0000-0000-0000C8370000}"/>
    <cellStyle name="Comma [0] 6097" xfId="14187" hidden="1" xr:uid="{00000000-0005-0000-0000-00008C370000}"/>
    <cellStyle name="Comma [0] 6098" xfId="14221" hidden="1" xr:uid="{00000000-0005-0000-0000-0000AE370000}"/>
    <cellStyle name="Comma [0] 6099" xfId="14234" hidden="1" xr:uid="{00000000-0005-0000-0000-0000BB370000}"/>
    <cellStyle name="Comma [0] 61" xfId="2274" hidden="1" xr:uid="{00000000-0005-0000-0000-000003090000}"/>
    <cellStyle name="Comma [0] 610" xfId="3306" hidden="1" xr:uid="{00000000-0005-0000-0000-00000B0D0000}"/>
    <cellStyle name="Comma [0] 6100" xfId="14262" hidden="1" xr:uid="{00000000-0005-0000-0000-0000D7370000}"/>
    <cellStyle name="Comma [0] 6101" xfId="14225" hidden="1" xr:uid="{00000000-0005-0000-0000-0000B2370000}"/>
    <cellStyle name="Comma [0] 6102" xfId="14185" hidden="1" xr:uid="{00000000-0005-0000-0000-00008A370000}"/>
    <cellStyle name="Comma [0] 6103" xfId="14264" hidden="1" xr:uid="{00000000-0005-0000-0000-0000D9370000}"/>
    <cellStyle name="Comma [0] 6104" xfId="14266" hidden="1" xr:uid="{00000000-0005-0000-0000-0000DB370000}"/>
    <cellStyle name="Comma [0] 6105" xfId="13778" hidden="1" xr:uid="{00000000-0005-0000-0000-0000F3350000}"/>
    <cellStyle name="Comma [0] 6106" xfId="13775" hidden="1" xr:uid="{00000000-0005-0000-0000-0000F0350000}"/>
    <cellStyle name="Comma [0] 6107" xfId="14272" hidden="1" xr:uid="{00000000-0005-0000-0000-0000E1370000}"/>
    <cellStyle name="Comma [0] 6108" xfId="14278" hidden="1" xr:uid="{00000000-0005-0000-0000-0000E7370000}"/>
    <cellStyle name="Comma [0] 6109" xfId="14280" hidden="1" xr:uid="{00000000-0005-0000-0000-0000E9370000}"/>
    <cellStyle name="Comma [0] 611" xfId="3278" hidden="1" xr:uid="{00000000-0005-0000-0000-0000EF0C0000}"/>
    <cellStyle name="Comma [0] 6110" xfId="14271" hidden="1" xr:uid="{00000000-0005-0000-0000-0000E0370000}"/>
    <cellStyle name="Comma [0] 6111" xfId="14276" hidden="1" xr:uid="{00000000-0005-0000-0000-0000E5370000}"/>
    <cellStyle name="Comma [0] 6112" xfId="14282" hidden="1" xr:uid="{00000000-0005-0000-0000-0000EB370000}"/>
    <cellStyle name="Comma [0] 6113" xfId="14284" hidden="1" xr:uid="{00000000-0005-0000-0000-0000ED370000}"/>
    <cellStyle name="Comma [0] 6114" xfId="13801" hidden="1" xr:uid="{00000000-0005-0000-0000-00000A360000}"/>
    <cellStyle name="Comma [0] 6115" xfId="13803" hidden="1" xr:uid="{00000000-0005-0000-0000-00000C360000}"/>
    <cellStyle name="Comma [0] 6116" xfId="14295" hidden="1" xr:uid="{00000000-0005-0000-0000-0000F8370000}"/>
    <cellStyle name="Comma [0] 6117" xfId="14304" hidden="1" xr:uid="{00000000-0005-0000-0000-000001380000}"/>
    <cellStyle name="Comma [0] 6118" xfId="14315" hidden="1" xr:uid="{00000000-0005-0000-0000-00000C380000}"/>
    <cellStyle name="Comma [0] 6119" xfId="14321" hidden="1" xr:uid="{00000000-0005-0000-0000-000012380000}"/>
    <cellStyle name="Comma [0] 612" xfId="3345" hidden="1" xr:uid="{00000000-0005-0000-0000-0000320D0000}"/>
    <cellStyle name="Comma [0] 6120" xfId="14303" hidden="1" xr:uid="{00000000-0005-0000-0000-000000380000}"/>
    <cellStyle name="Comma [0] 6121" xfId="14313" hidden="1" xr:uid="{00000000-0005-0000-0000-00000A380000}"/>
    <cellStyle name="Comma [0] 6122" xfId="14333" hidden="1" xr:uid="{00000000-0005-0000-0000-00001E380000}"/>
    <cellStyle name="Comma [0] 6123" xfId="14335" hidden="1" xr:uid="{00000000-0005-0000-0000-000020380000}"/>
    <cellStyle name="Comma [0] 6124" xfId="14286" hidden="1" xr:uid="{00000000-0005-0000-0000-0000EF370000}"/>
    <cellStyle name="Comma [0] 6125" xfId="13783" hidden="1" xr:uid="{00000000-0005-0000-0000-0000F8350000}"/>
    <cellStyle name="Comma [0] 6126" xfId="14289" hidden="1" xr:uid="{00000000-0005-0000-0000-0000F2370000}"/>
    <cellStyle name="Comma [0] 6127" xfId="13788" hidden="1" xr:uid="{00000000-0005-0000-0000-0000FD350000}"/>
    <cellStyle name="Comma [0] 6128" xfId="13772" hidden="1" xr:uid="{00000000-0005-0000-0000-0000ED350000}"/>
    <cellStyle name="Comma [0] 6129" xfId="14340" hidden="1" xr:uid="{00000000-0005-0000-0000-000025380000}"/>
    <cellStyle name="Comma [0] 613" xfId="3302" hidden="1" xr:uid="{00000000-0005-0000-0000-0000070D0000}"/>
    <cellStyle name="Comma [0] 6130" xfId="13781" hidden="1" xr:uid="{00000000-0005-0000-0000-0000F6350000}"/>
    <cellStyle name="Comma [0] 6131" xfId="13802" hidden="1" xr:uid="{00000000-0005-0000-0000-00000B360000}"/>
    <cellStyle name="Comma [0] 6132" xfId="14352" hidden="1" xr:uid="{00000000-0005-0000-0000-000031380000}"/>
    <cellStyle name="Comma [0] 6133" xfId="14354" hidden="1" xr:uid="{00000000-0005-0000-0000-000033380000}"/>
    <cellStyle name="Comma [0] 6134" xfId="14343" hidden="1" xr:uid="{00000000-0005-0000-0000-000028380000}"/>
    <cellStyle name="Comma [0] 6135" xfId="14351" hidden="1" xr:uid="{00000000-0005-0000-0000-000030380000}"/>
    <cellStyle name="Comma [0] 6136" xfId="13785" hidden="1" xr:uid="{00000000-0005-0000-0000-0000FA350000}"/>
    <cellStyle name="Comma [0] 6137" xfId="14337" hidden="1" xr:uid="{00000000-0005-0000-0000-000022380000}"/>
    <cellStyle name="Comma [0] 6138" xfId="14370" hidden="1" xr:uid="{00000000-0005-0000-0000-000043380000}"/>
    <cellStyle name="Comma [0] 6139" xfId="14378" hidden="1" xr:uid="{00000000-0005-0000-0000-00004B380000}"/>
    <cellStyle name="Comma [0] 614" xfId="3336" hidden="1" xr:uid="{00000000-0005-0000-0000-0000290D0000}"/>
    <cellStyle name="Comma [0] 6140" xfId="14287" hidden="1" xr:uid="{00000000-0005-0000-0000-0000F0370000}"/>
    <cellStyle name="Comma [0] 6141" xfId="14366" hidden="1" xr:uid="{00000000-0005-0000-0000-00003F380000}"/>
    <cellStyle name="Comma [0] 6142" xfId="14387" hidden="1" xr:uid="{00000000-0005-0000-0000-000054380000}"/>
    <cellStyle name="Comma [0] 6143" xfId="14389" hidden="1" xr:uid="{00000000-0005-0000-0000-000056380000}"/>
    <cellStyle name="Comma [0] 6144" xfId="14348" hidden="1" xr:uid="{00000000-0005-0000-0000-00002D380000}"/>
    <cellStyle name="Comma [0] 6145" xfId="14293" hidden="1" xr:uid="{00000000-0005-0000-0000-0000F6370000}"/>
    <cellStyle name="Comma [0] 6146" xfId="14346" hidden="1" xr:uid="{00000000-0005-0000-0000-00002B380000}"/>
    <cellStyle name="Comma [0] 6147" xfId="14330" hidden="1" xr:uid="{00000000-0005-0000-0000-00001B380000}"/>
    <cellStyle name="Comma [0] 6148" xfId="14326" hidden="1" xr:uid="{00000000-0005-0000-0000-000017380000}"/>
    <cellStyle name="Comma [0] 6149" xfId="14397" hidden="1" xr:uid="{00000000-0005-0000-0000-00005E380000}"/>
    <cellStyle name="Comma [0] 615" xfId="3349" hidden="1" xr:uid="{00000000-0005-0000-0000-0000360D0000}"/>
    <cellStyle name="Comma [0] 6150" xfId="14269" hidden="1" xr:uid="{00000000-0005-0000-0000-0000DE370000}"/>
    <cellStyle name="Comma [0] 6151" xfId="13751" hidden="1" xr:uid="{00000000-0005-0000-0000-0000D8350000}"/>
    <cellStyle name="Comma [0] 6152" xfId="14405" hidden="1" xr:uid="{00000000-0005-0000-0000-000066380000}"/>
    <cellStyle name="Comma [0] 6153" xfId="14407" hidden="1" xr:uid="{00000000-0005-0000-0000-000068380000}"/>
    <cellStyle name="Comma [0] 6154" xfId="14356" hidden="1" xr:uid="{00000000-0005-0000-0000-000035380000}"/>
    <cellStyle name="Comma [0] 6155" xfId="14332" hidden="1" xr:uid="{00000000-0005-0000-0000-00001D380000}"/>
    <cellStyle name="Comma [0] 6156" xfId="14367" hidden="1" xr:uid="{00000000-0005-0000-0000-000040380000}"/>
    <cellStyle name="Comma [0] 6157" xfId="14299" hidden="1" xr:uid="{00000000-0005-0000-0000-0000FC370000}"/>
    <cellStyle name="Comma [0] 6158" xfId="14369" hidden="1" xr:uid="{00000000-0005-0000-0000-000042380000}"/>
    <cellStyle name="Comma [0] 6159" xfId="14414" hidden="1" xr:uid="{00000000-0005-0000-0000-00006F380000}"/>
    <cellStyle name="Comma [0] 616" xfId="3351" hidden="1" xr:uid="{00000000-0005-0000-0000-0000380D0000}"/>
    <cellStyle name="Comma [0] 6160" xfId="14357" hidden="1" xr:uid="{00000000-0005-0000-0000-000036380000}"/>
    <cellStyle name="Comma [0] 6161" xfId="14314" hidden="1" xr:uid="{00000000-0005-0000-0000-00000B380000}"/>
    <cellStyle name="Comma [0] 6162" xfId="14420" hidden="1" xr:uid="{00000000-0005-0000-0000-000075380000}"/>
    <cellStyle name="Comma [0] 6163" xfId="14422" hidden="1" xr:uid="{00000000-0005-0000-0000-000077380000}"/>
    <cellStyle name="Comma [0] 6164" xfId="14375" hidden="1" xr:uid="{00000000-0005-0000-0000-000048380000}"/>
    <cellStyle name="Comma [0] 6165" xfId="14381" hidden="1" xr:uid="{00000000-0005-0000-0000-00004E380000}"/>
    <cellStyle name="Comma [0] 6166" xfId="14268" hidden="1" xr:uid="{00000000-0005-0000-0000-0000DD370000}"/>
    <cellStyle name="Comma [0] 6167" xfId="14331" hidden="1" xr:uid="{00000000-0005-0000-0000-00001C380000}"/>
    <cellStyle name="Comma [0] 6168" xfId="14339" hidden="1" xr:uid="{00000000-0005-0000-0000-000024380000}"/>
    <cellStyle name="Comma [0] 6169" xfId="14428" hidden="1" xr:uid="{00000000-0005-0000-0000-00007D380000}"/>
    <cellStyle name="Comma [0] 617" xfId="3219" hidden="1" xr:uid="{00000000-0005-0000-0000-0000B40C0000}"/>
    <cellStyle name="Comma [0] 6170" xfId="14342" hidden="1" xr:uid="{00000000-0005-0000-0000-000027380000}"/>
    <cellStyle name="Comma [0] 6171" xfId="14302" hidden="1" xr:uid="{00000000-0005-0000-0000-0000FF370000}"/>
    <cellStyle name="Comma [0] 6172" xfId="14433" hidden="1" xr:uid="{00000000-0005-0000-0000-000082380000}"/>
    <cellStyle name="Comma [0] 6173" xfId="14435" hidden="1" xr:uid="{00000000-0005-0000-0000-000084380000}"/>
    <cellStyle name="Comma [0] 6174" xfId="14394" hidden="1" xr:uid="{00000000-0005-0000-0000-00005B380000}"/>
    <cellStyle name="Comma [0] 6175" xfId="14400" hidden="1" xr:uid="{00000000-0005-0000-0000-000061380000}"/>
    <cellStyle name="Comma [0] 6176" xfId="14301" hidden="1" xr:uid="{00000000-0005-0000-0000-0000FE370000}"/>
    <cellStyle name="Comma [0] 6177" xfId="14382" hidden="1" xr:uid="{00000000-0005-0000-0000-00004F380000}"/>
    <cellStyle name="Comma [0] 6178" xfId="14361" hidden="1" xr:uid="{00000000-0005-0000-0000-00003A380000}"/>
    <cellStyle name="Comma [0] 6179" xfId="14439" hidden="1" xr:uid="{00000000-0005-0000-0000-000088380000}"/>
    <cellStyle name="Comma [0] 618" xfId="3339" hidden="1" xr:uid="{00000000-0005-0000-0000-00002C0D0000}"/>
    <cellStyle name="Comma [0] 6180" xfId="14380" hidden="1" xr:uid="{00000000-0005-0000-0000-00004D380000}"/>
    <cellStyle name="Comma [0] 6181" xfId="14318" hidden="1" xr:uid="{00000000-0005-0000-0000-00000F380000}"/>
    <cellStyle name="Comma [0] 6182" xfId="14446" hidden="1" xr:uid="{00000000-0005-0000-0000-00008F380000}"/>
    <cellStyle name="Comma [0] 6183" xfId="14448" hidden="1" xr:uid="{00000000-0005-0000-0000-000091380000}"/>
    <cellStyle name="Comma [0] 6184" xfId="14412" hidden="1" xr:uid="{00000000-0005-0000-0000-00006D380000}"/>
    <cellStyle name="Comma [0] 6185" xfId="14417" hidden="1" xr:uid="{00000000-0005-0000-0000-000072380000}"/>
    <cellStyle name="Comma [0] 6186" xfId="13782" hidden="1" xr:uid="{00000000-0005-0000-0000-0000F7350000}"/>
    <cellStyle name="Comma [0] 6187" xfId="14401" hidden="1" xr:uid="{00000000-0005-0000-0000-000062380000}"/>
    <cellStyle name="Comma [0] 6188" xfId="14306" hidden="1" xr:uid="{00000000-0005-0000-0000-000003380000}"/>
    <cellStyle name="Comma [0] 6189" xfId="14452" hidden="1" xr:uid="{00000000-0005-0000-0000-000095380000}"/>
    <cellStyle name="Comma [0] 619" xfId="3279" hidden="1" xr:uid="{00000000-0005-0000-0000-0000F00C0000}"/>
    <cellStyle name="Comma [0] 6190" xfId="14399" hidden="1" xr:uid="{00000000-0005-0000-0000-000060380000}"/>
    <cellStyle name="Comma [0] 6191" xfId="14338" hidden="1" xr:uid="{00000000-0005-0000-0000-000023380000}"/>
    <cellStyle name="Comma [0] 6192" xfId="14456" hidden="1" xr:uid="{00000000-0005-0000-0000-000099380000}"/>
    <cellStyle name="Comma [0] 6193" xfId="14458" hidden="1" xr:uid="{00000000-0005-0000-0000-00009B380000}"/>
    <cellStyle name="Comma [0] 6194" xfId="14426" hidden="1" xr:uid="{00000000-0005-0000-0000-00007B380000}"/>
    <cellStyle name="Comma [0] 6195" xfId="14430" hidden="1" xr:uid="{00000000-0005-0000-0000-00007F380000}"/>
    <cellStyle name="Comma [0] 6196" xfId="14320" hidden="1" xr:uid="{00000000-0005-0000-0000-000011380000}"/>
    <cellStyle name="Comma [0] 6197" xfId="14418" hidden="1" xr:uid="{00000000-0005-0000-0000-000073380000}"/>
    <cellStyle name="Comma [0] 6198" xfId="14310" hidden="1" xr:uid="{00000000-0005-0000-0000-000007380000}"/>
    <cellStyle name="Comma [0] 6199" xfId="14462" hidden="1" xr:uid="{00000000-0005-0000-0000-00009F380000}"/>
    <cellStyle name="Comma [0] 62" xfId="2282" hidden="1" xr:uid="{00000000-0005-0000-0000-00000B090000}"/>
    <cellStyle name="Comma [0] 620" xfId="3313" hidden="1" xr:uid="{00000000-0005-0000-0000-0000120D0000}"/>
    <cellStyle name="Comma [0] 6200" xfId="14416" hidden="1" xr:uid="{00000000-0005-0000-0000-000071380000}"/>
    <cellStyle name="Comma [0] 6201" xfId="14385" hidden="1" xr:uid="{00000000-0005-0000-0000-000052380000}"/>
    <cellStyle name="Comma [0] 6202" xfId="14466" hidden="1" xr:uid="{00000000-0005-0000-0000-0000A3380000}"/>
    <cellStyle name="Comma [0] 6203" xfId="14468" hidden="1" xr:uid="{00000000-0005-0000-0000-0000A5380000}"/>
    <cellStyle name="Comma [0] 6204" xfId="14454" hidden="1" xr:uid="{00000000-0005-0000-0000-000097380000}"/>
    <cellStyle name="Comma [0] 6205" xfId="14441" hidden="1" xr:uid="{00000000-0005-0000-0000-00008A380000}"/>
    <cellStyle name="Comma [0] 6206" xfId="14465" hidden="1" xr:uid="{00000000-0005-0000-0000-0000A2380000}"/>
    <cellStyle name="Comma [0] 6207" xfId="14431" hidden="1" xr:uid="{00000000-0005-0000-0000-000080380000}"/>
    <cellStyle name="Comma [0] 6208" xfId="14403" hidden="1" xr:uid="{00000000-0005-0000-0000-000064380000}"/>
    <cellStyle name="Comma [0] 6209" xfId="14470" hidden="1" xr:uid="{00000000-0005-0000-0000-0000A7380000}"/>
    <cellStyle name="Comma [0] 621" xfId="3326" hidden="1" xr:uid="{00000000-0005-0000-0000-00001F0D0000}"/>
    <cellStyle name="Comma [0] 6210" xfId="14427" hidden="1" xr:uid="{00000000-0005-0000-0000-00007C380000}"/>
    <cellStyle name="Comma [0] 6211" xfId="14461" hidden="1" xr:uid="{00000000-0005-0000-0000-00009E380000}"/>
    <cellStyle name="Comma [0] 6212" xfId="14474" hidden="1" xr:uid="{00000000-0005-0000-0000-0000AB380000}"/>
    <cellStyle name="Comma [0] 6213" xfId="14476" hidden="1" xr:uid="{00000000-0005-0000-0000-0000AD380000}"/>
    <cellStyle name="Comma [0] 6214" xfId="14344" hidden="1" xr:uid="{00000000-0005-0000-0000-000029380000}"/>
    <cellStyle name="Comma [0] 6215" xfId="14464" hidden="1" xr:uid="{00000000-0005-0000-0000-0000A1380000}"/>
    <cellStyle name="Comma [0] 6216" xfId="14404" hidden="1" xr:uid="{00000000-0005-0000-0000-000065380000}"/>
    <cellStyle name="Comma [0] 6217" xfId="14438" hidden="1" xr:uid="{00000000-0005-0000-0000-000087380000}"/>
    <cellStyle name="Comma [0] 6218" xfId="14451" hidden="1" xr:uid="{00000000-0005-0000-0000-000094380000}"/>
    <cellStyle name="Comma [0] 6219" xfId="14479" hidden="1" xr:uid="{00000000-0005-0000-0000-0000B0380000}"/>
    <cellStyle name="Comma [0] 622" xfId="3354" hidden="1" xr:uid="{00000000-0005-0000-0000-00003B0D0000}"/>
    <cellStyle name="Comma [0] 6220" xfId="14442" hidden="1" xr:uid="{00000000-0005-0000-0000-00008B380000}"/>
    <cellStyle name="Comma [0] 6221" xfId="14402" hidden="1" xr:uid="{00000000-0005-0000-0000-000063380000}"/>
    <cellStyle name="Comma [0] 6222" xfId="14481" hidden="1" xr:uid="{00000000-0005-0000-0000-0000B2380000}"/>
    <cellStyle name="Comma [0] 6223" xfId="14483" hidden="1" xr:uid="{00000000-0005-0000-0000-0000B4380000}"/>
    <cellStyle name="Comma [0] 6224" xfId="13836" hidden="1" xr:uid="{00000000-0005-0000-0000-00002D360000}"/>
    <cellStyle name="Comma [0] 6225" xfId="13792" hidden="1" xr:uid="{00000000-0005-0000-0000-000001360000}"/>
    <cellStyle name="Comma [0] 6226" xfId="14489" hidden="1" xr:uid="{00000000-0005-0000-0000-0000BA380000}"/>
    <cellStyle name="Comma [0] 6227" xfId="14495" hidden="1" xr:uid="{00000000-0005-0000-0000-0000C0380000}"/>
    <cellStyle name="Comma [0] 6228" xfId="14497" hidden="1" xr:uid="{00000000-0005-0000-0000-0000C2380000}"/>
    <cellStyle name="Comma [0] 6229" xfId="14488" hidden="1" xr:uid="{00000000-0005-0000-0000-0000B9380000}"/>
    <cellStyle name="Comma [0] 623" xfId="3317" hidden="1" xr:uid="{00000000-0005-0000-0000-0000160D0000}"/>
    <cellStyle name="Comma [0] 6230" xfId="14493" hidden="1" xr:uid="{00000000-0005-0000-0000-0000BE380000}"/>
    <cellStyle name="Comma [0] 6231" xfId="14499" hidden="1" xr:uid="{00000000-0005-0000-0000-0000C4380000}"/>
    <cellStyle name="Comma [0] 6232" xfId="14501" hidden="1" xr:uid="{00000000-0005-0000-0000-0000C6380000}"/>
    <cellStyle name="Comma [0] 6233" xfId="13793" hidden="1" xr:uid="{00000000-0005-0000-0000-000002360000}"/>
    <cellStyle name="Comma [0] 6234" xfId="13771" hidden="1" xr:uid="{00000000-0005-0000-0000-0000EC350000}"/>
    <cellStyle name="Comma [0] 6235" xfId="14512" hidden="1" xr:uid="{00000000-0005-0000-0000-0000D1380000}"/>
    <cellStyle name="Comma [0] 6236" xfId="14521" hidden="1" xr:uid="{00000000-0005-0000-0000-0000DA380000}"/>
    <cellStyle name="Comma [0] 6237" xfId="14532" hidden="1" xr:uid="{00000000-0005-0000-0000-0000E5380000}"/>
    <cellStyle name="Comma [0] 6238" xfId="14538" hidden="1" xr:uid="{00000000-0005-0000-0000-0000EB380000}"/>
    <cellStyle name="Comma [0] 6239" xfId="14520" hidden="1" xr:uid="{00000000-0005-0000-0000-0000D9380000}"/>
    <cellStyle name="Comma [0] 624" xfId="3277" hidden="1" xr:uid="{00000000-0005-0000-0000-0000EE0C0000}"/>
    <cellStyle name="Comma [0] 6240" xfId="14530" hidden="1" xr:uid="{00000000-0005-0000-0000-0000E3380000}"/>
    <cellStyle name="Comma [0] 6241" xfId="14550" hidden="1" xr:uid="{00000000-0005-0000-0000-0000F7380000}"/>
    <cellStyle name="Comma [0] 6242" xfId="14552" hidden="1" xr:uid="{00000000-0005-0000-0000-0000F9380000}"/>
    <cellStyle name="Comma [0] 6243" xfId="14503" hidden="1" xr:uid="{00000000-0005-0000-0000-0000C8380000}"/>
    <cellStyle name="Comma [0] 6244" xfId="13759" hidden="1" xr:uid="{00000000-0005-0000-0000-0000E0350000}"/>
    <cellStyle name="Comma [0] 6245" xfId="14506" hidden="1" xr:uid="{00000000-0005-0000-0000-0000CB380000}"/>
    <cellStyle name="Comma [0] 6246" xfId="13770" hidden="1" xr:uid="{00000000-0005-0000-0000-0000EB350000}"/>
    <cellStyle name="Comma [0] 6247" xfId="13769" hidden="1" xr:uid="{00000000-0005-0000-0000-0000EA350000}"/>
    <cellStyle name="Comma [0] 6248" xfId="14557" hidden="1" xr:uid="{00000000-0005-0000-0000-0000FE380000}"/>
    <cellStyle name="Comma [0] 6249" xfId="13845" hidden="1" xr:uid="{00000000-0005-0000-0000-000036360000}"/>
    <cellStyle name="Comma [0] 625" xfId="3357" hidden="1" xr:uid="{00000000-0005-0000-0000-00003E0D0000}"/>
    <cellStyle name="Comma [0] 6250" xfId="14046" hidden="1" xr:uid="{00000000-0005-0000-0000-0000FF360000}"/>
    <cellStyle name="Comma [0] 6251" xfId="14569" hidden="1" xr:uid="{00000000-0005-0000-0000-00000A390000}"/>
    <cellStyle name="Comma [0] 6252" xfId="14571" hidden="1" xr:uid="{00000000-0005-0000-0000-00000C390000}"/>
    <cellStyle name="Comma [0] 6253" xfId="14560" hidden="1" xr:uid="{00000000-0005-0000-0000-000001390000}"/>
    <cellStyle name="Comma [0] 6254" xfId="14568" hidden="1" xr:uid="{00000000-0005-0000-0000-000009390000}"/>
    <cellStyle name="Comma [0] 6255" xfId="14055" hidden="1" xr:uid="{00000000-0005-0000-0000-000008370000}"/>
    <cellStyle name="Comma [0] 6256" xfId="14554" hidden="1" xr:uid="{00000000-0005-0000-0000-0000FB380000}"/>
    <cellStyle name="Comma [0] 6257" xfId="14587" hidden="1" xr:uid="{00000000-0005-0000-0000-00001C390000}"/>
    <cellStyle name="Comma [0] 6258" xfId="14595" hidden="1" xr:uid="{00000000-0005-0000-0000-000024390000}"/>
    <cellStyle name="Comma [0] 6259" xfId="14504" hidden="1" xr:uid="{00000000-0005-0000-0000-0000C9380000}"/>
    <cellStyle name="Comma [0] 626" xfId="3359" hidden="1" xr:uid="{00000000-0005-0000-0000-0000400D0000}"/>
    <cellStyle name="Comma [0] 6260" xfId="14583" hidden="1" xr:uid="{00000000-0005-0000-0000-000018390000}"/>
    <cellStyle name="Comma [0] 6261" xfId="14604" hidden="1" xr:uid="{00000000-0005-0000-0000-00002D390000}"/>
    <cellStyle name="Comma [0] 6262" xfId="14606" hidden="1" xr:uid="{00000000-0005-0000-0000-00002F390000}"/>
    <cellStyle name="Comma [0] 6263" xfId="14565" hidden="1" xr:uid="{00000000-0005-0000-0000-000006390000}"/>
    <cellStyle name="Comma [0] 6264" xfId="14510" hidden="1" xr:uid="{00000000-0005-0000-0000-0000CF380000}"/>
    <cellStyle name="Comma [0] 6265" xfId="14563" hidden="1" xr:uid="{00000000-0005-0000-0000-000004390000}"/>
    <cellStyle name="Comma [0] 6266" xfId="14547" hidden="1" xr:uid="{00000000-0005-0000-0000-0000F4380000}"/>
    <cellStyle name="Comma [0] 6267" xfId="14543" hidden="1" xr:uid="{00000000-0005-0000-0000-0000F0380000}"/>
    <cellStyle name="Comma [0] 6268" xfId="14614" hidden="1" xr:uid="{00000000-0005-0000-0000-000037390000}"/>
    <cellStyle name="Comma [0] 6269" xfId="14486" hidden="1" xr:uid="{00000000-0005-0000-0000-0000B7380000}"/>
    <cellStyle name="Comma [0] 627" xfId="3078" hidden="1" xr:uid="{00000000-0005-0000-0000-0000270C0000}"/>
    <cellStyle name="Comma [0] 6270" xfId="13794" hidden="1" xr:uid="{00000000-0005-0000-0000-000003360000}"/>
    <cellStyle name="Comma [0] 6271" xfId="14622" hidden="1" xr:uid="{00000000-0005-0000-0000-00003F390000}"/>
    <cellStyle name="Comma [0] 6272" xfId="14624" hidden="1" xr:uid="{00000000-0005-0000-0000-000041390000}"/>
    <cellStyle name="Comma [0] 6273" xfId="14573" hidden="1" xr:uid="{00000000-0005-0000-0000-00000E390000}"/>
    <cellStyle name="Comma [0] 6274" xfId="14549" hidden="1" xr:uid="{00000000-0005-0000-0000-0000F6380000}"/>
    <cellStyle name="Comma [0] 6275" xfId="14584" hidden="1" xr:uid="{00000000-0005-0000-0000-000019390000}"/>
    <cellStyle name="Comma [0] 6276" xfId="14516" hidden="1" xr:uid="{00000000-0005-0000-0000-0000D5380000}"/>
    <cellStyle name="Comma [0] 6277" xfId="14586" hidden="1" xr:uid="{00000000-0005-0000-0000-00001B390000}"/>
    <cellStyle name="Comma [0] 6278" xfId="14631" hidden="1" xr:uid="{00000000-0005-0000-0000-000048390000}"/>
    <cellStyle name="Comma [0] 6279" xfId="14574" hidden="1" xr:uid="{00000000-0005-0000-0000-00000F390000}"/>
    <cellStyle name="Comma [0] 628" xfId="3060" hidden="1" xr:uid="{00000000-0005-0000-0000-0000150C0000}"/>
    <cellStyle name="Comma [0] 6280" xfId="14531" hidden="1" xr:uid="{00000000-0005-0000-0000-0000E4380000}"/>
    <cellStyle name="Comma [0] 6281" xfId="14637" hidden="1" xr:uid="{00000000-0005-0000-0000-00004E390000}"/>
    <cellStyle name="Comma [0] 6282" xfId="14639" hidden="1" xr:uid="{00000000-0005-0000-0000-000050390000}"/>
    <cellStyle name="Comma [0] 6283" xfId="14592" hidden="1" xr:uid="{00000000-0005-0000-0000-000021390000}"/>
    <cellStyle name="Comma [0] 6284" xfId="14598" hidden="1" xr:uid="{00000000-0005-0000-0000-000027390000}"/>
    <cellStyle name="Comma [0] 6285" xfId="14485" hidden="1" xr:uid="{00000000-0005-0000-0000-0000B6380000}"/>
    <cellStyle name="Comma [0] 6286" xfId="14548" hidden="1" xr:uid="{00000000-0005-0000-0000-0000F5380000}"/>
    <cellStyle name="Comma [0] 6287" xfId="14556" hidden="1" xr:uid="{00000000-0005-0000-0000-0000FD380000}"/>
    <cellStyle name="Comma [0] 6288" xfId="14645" hidden="1" xr:uid="{00000000-0005-0000-0000-000056390000}"/>
    <cellStyle name="Comma [0] 6289" xfId="14559" hidden="1" xr:uid="{00000000-0005-0000-0000-000000390000}"/>
    <cellStyle name="Comma [0] 629" xfId="3363" hidden="1" xr:uid="{00000000-0005-0000-0000-0000440D0000}"/>
    <cellStyle name="Comma [0] 6290" xfId="14519" hidden="1" xr:uid="{00000000-0005-0000-0000-0000D8380000}"/>
    <cellStyle name="Comma [0] 6291" xfId="14650" hidden="1" xr:uid="{00000000-0005-0000-0000-00005B390000}"/>
    <cellStyle name="Comma [0] 6292" xfId="14652" hidden="1" xr:uid="{00000000-0005-0000-0000-00005D390000}"/>
    <cellStyle name="Comma [0] 6293" xfId="14611" hidden="1" xr:uid="{00000000-0005-0000-0000-000034390000}"/>
    <cellStyle name="Comma [0] 6294" xfId="14617" hidden="1" xr:uid="{00000000-0005-0000-0000-00003A390000}"/>
    <cellStyle name="Comma [0] 6295" xfId="14518" hidden="1" xr:uid="{00000000-0005-0000-0000-0000D7380000}"/>
    <cellStyle name="Comma [0] 6296" xfId="14599" hidden="1" xr:uid="{00000000-0005-0000-0000-000028390000}"/>
    <cellStyle name="Comma [0] 6297" xfId="14578" hidden="1" xr:uid="{00000000-0005-0000-0000-000013390000}"/>
    <cellStyle name="Comma [0] 6298" xfId="14656" hidden="1" xr:uid="{00000000-0005-0000-0000-000061390000}"/>
    <cellStyle name="Comma [0] 6299" xfId="14597" hidden="1" xr:uid="{00000000-0005-0000-0000-000026390000}"/>
    <cellStyle name="Comma [0] 63" xfId="2037" hidden="1" xr:uid="{00000000-0005-0000-0000-000016080000}"/>
    <cellStyle name="Comma [0] 630" xfId="3370" hidden="1" xr:uid="{00000000-0005-0000-0000-00004B0D0000}"/>
    <cellStyle name="Comma [0] 6300" xfId="14535" hidden="1" xr:uid="{00000000-0005-0000-0000-0000E8380000}"/>
    <cellStyle name="Comma [0] 6301" xfId="14663" hidden="1" xr:uid="{00000000-0005-0000-0000-000068390000}"/>
    <cellStyle name="Comma [0] 6302" xfId="14665" hidden="1" xr:uid="{00000000-0005-0000-0000-00006A390000}"/>
    <cellStyle name="Comma [0] 6303" xfId="14629" hidden="1" xr:uid="{00000000-0005-0000-0000-000046390000}"/>
    <cellStyle name="Comma [0] 6304" xfId="14634" hidden="1" xr:uid="{00000000-0005-0000-0000-00004B390000}"/>
    <cellStyle name="Comma [0] 6305" xfId="14064" hidden="1" xr:uid="{00000000-0005-0000-0000-000011370000}"/>
    <cellStyle name="Comma [0] 6306" xfId="14618" hidden="1" xr:uid="{00000000-0005-0000-0000-00003B390000}"/>
    <cellStyle name="Comma [0] 6307" xfId="14523" hidden="1" xr:uid="{00000000-0005-0000-0000-0000DC380000}"/>
    <cellStyle name="Comma [0] 6308" xfId="14669" hidden="1" xr:uid="{00000000-0005-0000-0000-00006E390000}"/>
    <cellStyle name="Comma [0] 6309" xfId="14616" hidden="1" xr:uid="{00000000-0005-0000-0000-000039390000}"/>
    <cellStyle name="Comma [0] 631" xfId="3372" hidden="1" xr:uid="{00000000-0005-0000-0000-00004D0D0000}"/>
    <cellStyle name="Comma [0] 6310" xfId="14555" hidden="1" xr:uid="{00000000-0005-0000-0000-0000FC380000}"/>
    <cellStyle name="Comma [0] 6311" xfId="14673" hidden="1" xr:uid="{00000000-0005-0000-0000-000072390000}"/>
    <cellStyle name="Comma [0] 6312" xfId="14675" hidden="1" xr:uid="{00000000-0005-0000-0000-000074390000}"/>
    <cellStyle name="Comma [0] 6313" xfId="14643" hidden="1" xr:uid="{00000000-0005-0000-0000-000054390000}"/>
    <cellStyle name="Comma [0] 6314" xfId="14647" hidden="1" xr:uid="{00000000-0005-0000-0000-000058390000}"/>
    <cellStyle name="Comma [0] 6315" xfId="14537" hidden="1" xr:uid="{00000000-0005-0000-0000-0000EA380000}"/>
    <cellStyle name="Comma [0] 6316" xfId="14635" hidden="1" xr:uid="{00000000-0005-0000-0000-00004C390000}"/>
    <cellStyle name="Comma [0] 6317" xfId="14527" hidden="1" xr:uid="{00000000-0005-0000-0000-0000E0380000}"/>
    <cellStyle name="Comma [0] 6318" xfId="14679" hidden="1" xr:uid="{00000000-0005-0000-0000-000078390000}"/>
    <cellStyle name="Comma [0] 6319" xfId="14633" hidden="1" xr:uid="{00000000-0005-0000-0000-00004A390000}"/>
    <cellStyle name="Comma [0] 632" xfId="3362" hidden="1" xr:uid="{00000000-0005-0000-0000-0000430D0000}"/>
    <cellStyle name="Comma [0] 6320" xfId="14602" hidden="1" xr:uid="{00000000-0005-0000-0000-00002B390000}"/>
    <cellStyle name="Comma [0] 6321" xfId="14683" hidden="1" xr:uid="{00000000-0005-0000-0000-00007C390000}"/>
    <cellStyle name="Comma [0] 6322" xfId="14685" hidden="1" xr:uid="{00000000-0005-0000-0000-00007E390000}"/>
    <cellStyle name="Comma [0] 6323" xfId="14671" hidden="1" xr:uid="{00000000-0005-0000-0000-000070390000}"/>
    <cellStyle name="Comma [0] 6324" xfId="14658" hidden="1" xr:uid="{00000000-0005-0000-0000-000063390000}"/>
    <cellStyle name="Comma [0] 6325" xfId="14682" hidden="1" xr:uid="{00000000-0005-0000-0000-00007B390000}"/>
    <cellStyle name="Comma [0] 6326" xfId="14648" hidden="1" xr:uid="{00000000-0005-0000-0000-000059390000}"/>
    <cellStyle name="Comma [0] 6327" xfId="14620" hidden="1" xr:uid="{00000000-0005-0000-0000-00003D390000}"/>
    <cellStyle name="Comma [0] 6328" xfId="14687" hidden="1" xr:uid="{00000000-0005-0000-0000-000080390000}"/>
    <cellStyle name="Comma [0] 6329" xfId="14644" hidden="1" xr:uid="{00000000-0005-0000-0000-000055390000}"/>
    <cellStyle name="Comma [0] 633" xfId="3368" hidden="1" xr:uid="{00000000-0005-0000-0000-0000490D0000}"/>
    <cellStyle name="Comma [0] 6330" xfId="14678" hidden="1" xr:uid="{00000000-0005-0000-0000-000077390000}"/>
    <cellStyle name="Comma [0] 6331" xfId="14691" hidden="1" xr:uid="{00000000-0005-0000-0000-000084390000}"/>
    <cellStyle name="Comma [0] 6332" xfId="14693" hidden="1" xr:uid="{00000000-0005-0000-0000-000086390000}"/>
    <cellStyle name="Comma [0] 6333" xfId="14561" hidden="1" xr:uid="{00000000-0005-0000-0000-000002390000}"/>
    <cellStyle name="Comma [0] 6334" xfId="14681" hidden="1" xr:uid="{00000000-0005-0000-0000-00007A390000}"/>
    <cellStyle name="Comma [0] 6335" xfId="14621" hidden="1" xr:uid="{00000000-0005-0000-0000-00003E390000}"/>
    <cellStyle name="Comma [0] 6336" xfId="14655" hidden="1" xr:uid="{00000000-0005-0000-0000-000060390000}"/>
    <cellStyle name="Comma [0] 6337" xfId="14668" hidden="1" xr:uid="{00000000-0005-0000-0000-00006D390000}"/>
    <cellStyle name="Comma [0] 6338" xfId="14696" hidden="1" xr:uid="{00000000-0005-0000-0000-000089390000}"/>
    <cellStyle name="Comma [0] 6339" xfId="14659" hidden="1" xr:uid="{00000000-0005-0000-0000-000064390000}"/>
    <cellStyle name="Comma [0] 634" xfId="3375" hidden="1" xr:uid="{00000000-0005-0000-0000-0000500D0000}"/>
    <cellStyle name="Comma [0] 6340" xfId="14619" hidden="1" xr:uid="{00000000-0005-0000-0000-00003C390000}"/>
    <cellStyle name="Comma [0] 6341" xfId="14698" hidden="1" xr:uid="{00000000-0005-0000-0000-00008B390000}"/>
    <cellStyle name="Comma [0] 6342" xfId="14700" hidden="1" xr:uid="{00000000-0005-0000-0000-00008D390000}"/>
    <cellStyle name="Comma [0] 6343" xfId="98" hidden="1" xr:uid="{00000000-0005-0000-0000-000083000000}"/>
    <cellStyle name="Comma [0] 6344" xfId="14702" hidden="1" xr:uid="{00000000-0005-0000-0000-00008F390000}"/>
    <cellStyle name="Comma [0] 6345" xfId="14704" hidden="1" xr:uid="{00000000-0005-0000-0000-000091390000}"/>
    <cellStyle name="Comma [0] 6346" xfId="14706" hidden="1" xr:uid="{00000000-0005-0000-0000-000093390000}"/>
    <cellStyle name="Comma [0] 6347" xfId="14708" hidden="1" xr:uid="{00000000-0005-0000-0000-000095390000}"/>
    <cellStyle name="Comma [0] 6348" xfId="14710" hidden="1" xr:uid="{00000000-0005-0000-0000-000097390000}"/>
    <cellStyle name="Comma [0] 6349" xfId="16843" hidden="1" xr:uid="{00000000-0005-0000-0000-0000EC410000}"/>
    <cellStyle name="Comma [0] 635" xfId="3377" hidden="1" xr:uid="{00000000-0005-0000-0000-0000520D0000}"/>
    <cellStyle name="Comma [0] 6350" xfId="16846" hidden="1" xr:uid="{00000000-0005-0000-0000-0000EF410000}"/>
    <cellStyle name="Comma [0] 6351" xfId="16781" hidden="1" xr:uid="{00000000-0005-0000-0000-0000AE410000}"/>
    <cellStyle name="Comma [0] 6352" xfId="16837" hidden="1" xr:uid="{00000000-0005-0000-0000-0000E6410000}"/>
    <cellStyle name="Comma [0] 6353" xfId="16775" hidden="1" xr:uid="{00000000-0005-0000-0000-0000A8410000}"/>
    <cellStyle name="Comma [0] 6354" xfId="16870" hidden="1" xr:uid="{00000000-0005-0000-0000-000007420000}"/>
    <cellStyle name="Comma [0] 6355" xfId="16836" hidden="1" xr:uid="{00000000-0005-0000-0000-0000E5410000}"/>
    <cellStyle name="Comma [0] 6356" xfId="16816" hidden="1" xr:uid="{00000000-0005-0000-0000-0000D1410000}"/>
    <cellStyle name="Comma [0] 6357" xfId="16874" hidden="1" xr:uid="{00000000-0005-0000-0000-00000B420000}"/>
    <cellStyle name="Comma [0] 6358" xfId="16876" hidden="1" xr:uid="{00000000-0005-0000-0000-00000D420000}"/>
    <cellStyle name="Comma [0] 6359" xfId="16864" hidden="1" xr:uid="{00000000-0005-0000-0000-000001420000}"/>
    <cellStyle name="Comma [0] 636" xfId="3152" hidden="1" xr:uid="{00000000-0005-0000-0000-0000710C0000}"/>
    <cellStyle name="Comma [0] 6360" xfId="16854" hidden="1" xr:uid="{00000000-0005-0000-0000-0000F7410000}"/>
    <cellStyle name="Comma [0] 6361" xfId="16873" hidden="1" xr:uid="{00000000-0005-0000-0000-00000A420000}"/>
    <cellStyle name="Comma [0] 6362" xfId="16847" hidden="1" xr:uid="{00000000-0005-0000-0000-0000F0410000}"/>
    <cellStyle name="Comma [0] 6363" xfId="16827" hidden="1" xr:uid="{00000000-0005-0000-0000-0000DC410000}"/>
    <cellStyle name="Comma [0] 6364" xfId="16878" hidden="1" xr:uid="{00000000-0005-0000-0000-00000F420000}"/>
    <cellStyle name="Comma [0] 6365" xfId="16844" hidden="1" xr:uid="{00000000-0005-0000-0000-0000ED410000}"/>
    <cellStyle name="Comma [0] 6366" xfId="16869" hidden="1" xr:uid="{00000000-0005-0000-0000-000006420000}"/>
    <cellStyle name="Comma [0] 6367" xfId="16882" hidden="1" xr:uid="{00000000-0005-0000-0000-000013420000}"/>
    <cellStyle name="Comma [0] 6368" xfId="16884" hidden="1" xr:uid="{00000000-0005-0000-0000-000015420000}"/>
    <cellStyle name="Comma [0] 6369" xfId="16792" hidden="1" xr:uid="{00000000-0005-0000-0000-0000B9410000}"/>
    <cellStyle name="Comma [0] 637" xfId="3108" hidden="1" xr:uid="{00000000-0005-0000-0000-0000450C0000}"/>
    <cellStyle name="Comma [0] 6370" xfId="16872" hidden="1" xr:uid="{00000000-0005-0000-0000-000009420000}"/>
    <cellStyle name="Comma [0] 6371" xfId="16828" hidden="1" xr:uid="{00000000-0005-0000-0000-0000DD410000}"/>
    <cellStyle name="Comma [0] 6372" xfId="16852" hidden="1" xr:uid="{00000000-0005-0000-0000-0000F5410000}"/>
    <cellStyle name="Comma [0] 6373" xfId="16862" hidden="1" xr:uid="{00000000-0005-0000-0000-0000FF410000}"/>
    <cellStyle name="Comma [0] 6374" xfId="16887" hidden="1" xr:uid="{00000000-0005-0000-0000-000018420000}"/>
    <cellStyle name="Comma [0] 6375" xfId="16855" hidden="1" xr:uid="{00000000-0005-0000-0000-0000F8410000}"/>
    <cellStyle name="Comma [0] 6376" xfId="16826" hidden="1" xr:uid="{00000000-0005-0000-0000-0000DB410000}"/>
    <cellStyle name="Comma [0] 6377" xfId="16890" hidden="1" xr:uid="{00000000-0005-0000-0000-00001B420000}"/>
    <cellStyle name="Comma [0] 6378" xfId="16892" hidden="1" xr:uid="{00000000-0005-0000-0000-00001D420000}"/>
    <cellStyle name="Comma [0] 6379" xfId="16700" hidden="1" xr:uid="{00000000-0005-0000-0000-00005D410000}"/>
    <cellStyle name="Comma [0] 638" xfId="3388" hidden="1" xr:uid="{00000000-0005-0000-0000-00005D0D0000}"/>
    <cellStyle name="Comma [0] 6380" xfId="16682" hidden="1" xr:uid="{00000000-0005-0000-0000-00004B410000}"/>
    <cellStyle name="Comma [0] 6381" xfId="16896" hidden="1" xr:uid="{00000000-0005-0000-0000-000021420000}"/>
    <cellStyle name="Comma [0] 6382" xfId="16903" hidden="1" xr:uid="{00000000-0005-0000-0000-000028420000}"/>
    <cellStyle name="Comma [0] 6383" xfId="16905" hidden="1" xr:uid="{00000000-0005-0000-0000-00002A420000}"/>
    <cellStyle name="Comma [0] 6384" xfId="16895" hidden="1" xr:uid="{00000000-0005-0000-0000-000020420000}"/>
    <cellStyle name="Comma [0] 6385" xfId="16901" hidden="1" xr:uid="{00000000-0005-0000-0000-000026420000}"/>
    <cellStyle name="Comma [0] 6386" xfId="16908" hidden="1" xr:uid="{00000000-0005-0000-0000-00002D420000}"/>
    <cellStyle name="Comma [0] 6387" xfId="16910" hidden="1" xr:uid="{00000000-0005-0000-0000-00002F420000}"/>
    <cellStyle name="Comma [0] 6388" xfId="16756" hidden="1" xr:uid="{00000000-0005-0000-0000-000095410000}"/>
    <cellStyle name="Comma [0] 6389" xfId="16730" hidden="1" xr:uid="{00000000-0005-0000-0000-00007B410000}"/>
    <cellStyle name="Comma [0] 639" xfId="3397" hidden="1" xr:uid="{00000000-0005-0000-0000-0000660D0000}"/>
    <cellStyle name="Comma [0] 6390" xfId="16921" hidden="1" xr:uid="{00000000-0005-0000-0000-00003A420000}"/>
    <cellStyle name="Comma [0] 6391" xfId="16930" hidden="1" xr:uid="{00000000-0005-0000-0000-000043420000}"/>
    <cellStyle name="Comma [0] 6392" xfId="16941" hidden="1" xr:uid="{00000000-0005-0000-0000-00004E420000}"/>
    <cellStyle name="Comma [0] 6393" xfId="16947" hidden="1" xr:uid="{00000000-0005-0000-0000-000054420000}"/>
    <cellStyle name="Comma [0] 6394" xfId="16929" hidden="1" xr:uid="{00000000-0005-0000-0000-000042420000}"/>
    <cellStyle name="Comma [0] 6395" xfId="16939" hidden="1" xr:uid="{00000000-0005-0000-0000-00004C420000}"/>
    <cellStyle name="Comma [0] 6396" xfId="16959" hidden="1" xr:uid="{00000000-0005-0000-0000-000060420000}"/>
    <cellStyle name="Comma [0] 6397" xfId="16961" hidden="1" xr:uid="{00000000-0005-0000-0000-000062420000}"/>
    <cellStyle name="Comma [0] 6398" xfId="16912" hidden="1" xr:uid="{00000000-0005-0000-0000-000031420000}"/>
    <cellStyle name="Comma [0] 6399" xfId="16695" hidden="1" xr:uid="{00000000-0005-0000-0000-000058410000}"/>
    <cellStyle name="Comma [0] 64" xfId="2268" hidden="1" xr:uid="{00000000-0005-0000-0000-0000FD080000}"/>
    <cellStyle name="Comma [0] 640" xfId="3408" hidden="1" xr:uid="{00000000-0005-0000-0000-0000710D0000}"/>
    <cellStyle name="Comma [0] 6400" xfId="16915" hidden="1" xr:uid="{00000000-0005-0000-0000-000034420000}"/>
    <cellStyle name="Comma [0] 6401" xfId="16729" hidden="1" xr:uid="{00000000-0005-0000-0000-00007A410000}"/>
    <cellStyle name="Comma [0] 6402" xfId="16728" hidden="1" xr:uid="{00000000-0005-0000-0000-000079410000}"/>
    <cellStyle name="Comma [0] 6403" xfId="16966" hidden="1" xr:uid="{00000000-0005-0000-0000-000067420000}"/>
    <cellStyle name="Comma [0] 6404" xfId="16697" hidden="1" xr:uid="{00000000-0005-0000-0000-00005A410000}"/>
    <cellStyle name="Comma [0] 6405" xfId="16731" hidden="1" xr:uid="{00000000-0005-0000-0000-00007C410000}"/>
    <cellStyle name="Comma [0] 6406" xfId="16978" hidden="1" xr:uid="{00000000-0005-0000-0000-000073420000}"/>
    <cellStyle name="Comma [0] 6407" xfId="16980" hidden="1" xr:uid="{00000000-0005-0000-0000-000075420000}"/>
    <cellStyle name="Comma [0] 6408" xfId="16969" hidden="1" xr:uid="{00000000-0005-0000-0000-00006A420000}"/>
    <cellStyle name="Comma [0] 6409" xfId="16977" hidden="1" xr:uid="{00000000-0005-0000-0000-000072420000}"/>
    <cellStyle name="Comma [0] 641" xfId="3414" hidden="1" xr:uid="{00000000-0005-0000-0000-0000770D0000}"/>
    <cellStyle name="Comma [0] 6410" xfId="16693" hidden="1" xr:uid="{00000000-0005-0000-0000-000056410000}"/>
    <cellStyle name="Comma [0] 6411" xfId="16963" hidden="1" xr:uid="{00000000-0005-0000-0000-000064420000}"/>
    <cellStyle name="Comma [0] 6412" xfId="16996" hidden="1" xr:uid="{00000000-0005-0000-0000-000085420000}"/>
    <cellStyle name="Comma [0] 6413" xfId="17004" hidden="1" xr:uid="{00000000-0005-0000-0000-00008D420000}"/>
    <cellStyle name="Comma [0] 6414" xfId="16913" hidden="1" xr:uid="{00000000-0005-0000-0000-000032420000}"/>
    <cellStyle name="Comma [0] 6415" xfId="16992" hidden="1" xr:uid="{00000000-0005-0000-0000-000081420000}"/>
    <cellStyle name="Comma [0] 6416" xfId="17013" hidden="1" xr:uid="{00000000-0005-0000-0000-000096420000}"/>
    <cellStyle name="Comma [0] 6417" xfId="17015" hidden="1" xr:uid="{00000000-0005-0000-0000-000098420000}"/>
    <cellStyle name="Comma [0] 6418" xfId="16974" hidden="1" xr:uid="{00000000-0005-0000-0000-00006F420000}"/>
    <cellStyle name="Comma [0] 6419" xfId="16919" hidden="1" xr:uid="{00000000-0005-0000-0000-000038420000}"/>
    <cellStyle name="Comma [0] 642" xfId="3396" hidden="1" xr:uid="{00000000-0005-0000-0000-0000650D0000}"/>
    <cellStyle name="Comma [0] 6420" xfId="16972" hidden="1" xr:uid="{00000000-0005-0000-0000-00006D420000}"/>
    <cellStyle name="Comma [0] 6421" xfId="16956" hidden="1" xr:uid="{00000000-0005-0000-0000-00005D420000}"/>
    <cellStyle name="Comma [0] 6422" xfId="16952" hidden="1" xr:uid="{00000000-0005-0000-0000-000059420000}"/>
    <cellStyle name="Comma [0] 6423" xfId="17023" hidden="1" xr:uid="{00000000-0005-0000-0000-0000A0420000}"/>
    <cellStyle name="Comma [0] 6424" xfId="16685" hidden="1" xr:uid="{00000000-0005-0000-0000-00004E410000}"/>
    <cellStyle name="Comma [0] 6425" xfId="16755" hidden="1" xr:uid="{00000000-0005-0000-0000-000094410000}"/>
    <cellStyle name="Comma [0] 6426" xfId="17031" hidden="1" xr:uid="{00000000-0005-0000-0000-0000A8420000}"/>
    <cellStyle name="Comma [0] 6427" xfId="17033" hidden="1" xr:uid="{00000000-0005-0000-0000-0000AA420000}"/>
    <cellStyle name="Comma [0] 6428" xfId="16982" hidden="1" xr:uid="{00000000-0005-0000-0000-000077420000}"/>
    <cellStyle name="Comma [0] 6429" xfId="16958" hidden="1" xr:uid="{00000000-0005-0000-0000-00005F420000}"/>
    <cellStyle name="Comma [0] 643" xfId="3406" hidden="1" xr:uid="{00000000-0005-0000-0000-00006F0D0000}"/>
    <cellStyle name="Comma [0] 6430" xfId="16993" hidden="1" xr:uid="{00000000-0005-0000-0000-000082420000}"/>
    <cellStyle name="Comma [0] 6431" xfId="16925" hidden="1" xr:uid="{00000000-0005-0000-0000-00003E420000}"/>
    <cellStyle name="Comma [0] 6432" xfId="16995" hidden="1" xr:uid="{00000000-0005-0000-0000-000084420000}"/>
    <cellStyle name="Comma [0] 6433" xfId="17040" hidden="1" xr:uid="{00000000-0005-0000-0000-0000B1420000}"/>
    <cellStyle name="Comma [0] 6434" xfId="16983" hidden="1" xr:uid="{00000000-0005-0000-0000-000078420000}"/>
    <cellStyle name="Comma [0] 6435" xfId="16940" hidden="1" xr:uid="{00000000-0005-0000-0000-00004D420000}"/>
    <cellStyle name="Comma [0] 6436" xfId="17046" hidden="1" xr:uid="{00000000-0005-0000-0000-0000B7420000}"/>
    <cellStyle name="Comma [0] 6437" xfId="17048" hidden="1" xr:uid="{00000000-0005-0000-0000-0000B9420000}"/>
    <cellStyle name="Comma [0] 6438" xfId="17001" hidden="1" xr:uid="{00000000-0005-0000-0000-00008A420000}"/>
    <cellStyle name="Comma [0] 6439" xfId="17007" hidden="1" xr:uid="{00000000-0005-0000-0000-000090420000}"/>
    <cellStyle name="Comma [0] 644" xfId="3426" hidden="1" xr:uid="{00000000-0005-0000-0000-0000830D0000}"/>
    <cellStyle name="Comma [0] 6440" xfId="16722" hidden="1" xr:uid="{00000000-0005-0000-0000-000073410000}"/>
    <cellStyle name="Comma [0] 6441" xfId="16957" hidden="1" xr:uid="{00000000-0005-0000-0000-00005E420000}"/>
    <cellStyle name="Comma [0] 6442" xfId="16965" hidden="1" xr:uid="{00000000-0005-0000-0000-000066420000}"/>
    <cellStyle name="Comma [0] 6443" xfId="17054" hidden="1" xr:uid="{00000000-0005-0000-0000-0000BF420000}"/>
    <cellStyle name="Comma [0] 6444" xfId="16968" hidden="1" xr:uid="{00000000-0005-0000-0000-000069420000}"/>
    <cellStyle name="Comma [0] 6445" xfId="16928" hidden="1" xr:uid="{00000000-0005-0000-0000-000041420000}"/>
    <cellStyle name="Comma [0] 6446" xfId="17059" hidden="1" xr:uid="{00000000-0005-0000-0000-0000C4420000}"/>
    <cellStyle name="Comma [0] 6447" xfId="17061" hidden="1" xr:uid="{00000000-0005-0000-0000-0000C6420000}"/>
    <cellStyle name="Comma [0] 6448" xfId="17020" hidden="1" xr:uid="{00000000-0005-0000-0000-00009D420000}"/>
    <cellStyle name="Comma [0] 6449" xfId="17026" hidden="1" xr:uid="{00000000-0005-0000-0000-0000A3420000}"/>
    <cellStyle name="Comma [0] 645" xfId="3428" hidden="1" xr:uid="{00000000-0005-0000-0000-0000850D0000}"/>
    <cellStyle name="Comma [0] 6450" xfId="16927" hidden="1" xr:uid="{00000000-0005-0000-0000-000040420000}"/>
    <cellStyle name="Comma [0] 6451" xfId="17008" hidden="1" xr:uid="{00000000-0005-0000-0000-000091420000}"/>
    <cellStyle name="Comma [0] 6452" xfId="16987" hidden="1" xr:uid="{00000000-0005-0000-0000-00007C420000}"/>
    <cellStyle name="Comma [0] 6453" xfId="17065" hidden="1" xr:uid="{00000000-0005-0000-0000-0000CA420000}"/>
    <cellStyle name="Comma [0] 6454" xfId="17006" hidden="1" xr:uid="{00000000-0005-0000-0000-00008F420000}"/>
    <cellStyle name="Comma [0] 6455" xfId="16944" hidden="1" xr:uid="{00000000-0005-0000-0000-000051420000}"/>
    <cellStyle name="Comma [0] 6456" xfId="17072" hidden="1" xr:uid="{00000000-0005-0000-0000-0000D1420000}"/>
    <cellStyle name="Comma [0] 6457" xfId="17074" hidden="1" xr:uid="{00000000-0005-0000-0000-0000D3420000}"/>
    <cellStyle name="Comma [0] 6458" xfId="17038" hidden="1" xr:uid="{00000000-0005-0000-0000-0000AF420000}"/>
    <cellStyle name="Comma [0] 6459" xfId="17043" hidden="1" xr:uid="{00000000-0005-0000-0000-0000B4420000}"/>
    <cellStyle name="Comma [0] 646" xfId="3379" hidden="1" xr:uid="{00000000-0005-0000-0000-0000540D0000}"/>
    <cellStyle name="Comma [0] 6460" xfId="16696" hidden="1" xr:uid="{00000000-0005-0000-0000-000059410000}"/>
    <cellStyle name="Comma [0] 6461" xfId="17027" hidden="1" xr:uid="{00000000-0005-0000-0000-0000A4420000}"/>
    <cellStyle name="Comma [0] 6462" xfId="16932" hidden="1" xr:uid="{00000000-0005-0000-0000-000045420000}"/>
    <cellStyle name="Comma [0] 6463" xfId="17078" hidden="1" xr:uid="{00000000-0005-0000-0000-0000D7420000}"/>
    <cellStyle name="Comma [0] 6464" xfId="17025" hidden="1" xr:uid="{00000000-0005-0000-0000-0000A2420000}"/>
    <cellStyle name="Comma [0] 6465" xfId="16964" hidden="1" xr:uid="{00000000-0005-0000-0000-000065420000}"/>
    <cellStyle name="Comma [0] 6466" xfId="17082" hidden="1" xr:uid="{00000000-0005-0000-0000-0000DB420000}"/>
    <cellStyle name="Comma [0] 6467" xfId="17084" hidden="1" xr:uid="{00000000-0005-0000-0000-0000DD420000}"/>
    <cellStyle name="Comma [0] 6468" xfId="17052" hidden="1" xr:uid="{00000000-0005-0000-0000-0000BD420000}"/>
    <cellStyle name="Comma [0] 6469" xfId="17056" hidden="1" xr:uid="{00000000-0005-0000-0000-0000C1420000}"/>
    <cellStyle name="Comma [0] 647" xfId="3073" hidden="1" xr:uid="{00000000-0005-0000-0000-0000220C0000}"/>
    <cellStyle name="Comma [0] 6470" xfId="16946" hidden="1" xr:uid="{00000000-0005-0000-0000-000053420000}"/>
    <cellStyle name="Comma [0] 6471" xfId="17044" hidden="1" xr:uid="{00000000-0005-0000-0000-0000B5420000}"/>
    <cellStyle name="Comma [0] 6472" xfId="16936" hidden="1" xr:uid="{00000000-0005-0000-0000-000049420000}"/>
    <cellStyle name="Comma [0] 6473" xfId="17088" hidden="1" xr:uid="{00000000-0005-0000-0000-0000E1420000}"/>
    <cellStyle name="Comma [0] 6474" xfId="17042" hidden="1" xr:uid="{00000000-0005-0000-0000-0000B3420000}"/>
    <cellStyle name="Comma [0] 6475" xfId="17011" hidden="1" xr:uid="{00000000-0005-0000-0000-000094420000}"/>
    <cellStyle name="Comma [0] 6476" xfId="17092" hidden="1" xr:uid="{00000000-0005-0000-0000-0000E5420000}"/>
    <cellStyle name="Comma [0] 6477" xfId="17094" hidden="1" xr:uid="{00000000-0005-0000-0000-0000E7420000}"/>
    <cellStyle name="Comma [0] 6478" xfId="17080" hidden="1" xr:uid="{00000000-0005-0000-0000-0000D9420000}"/>
    <cellStyle name="Comma [0] 6479" xfId="17067" hidden="1" xr:uid="{00000000-0005-0000-0000-0000CC420000}"/>
    <cellStyle name="Comma [0] 648" xfId="3382" hidden="1" xr:uid="{00000000-0005-0000-0000-0000570D0000}"/>
    <cellStyle name="Comma [0] 6480" xfId="17091" hidden="1" xr:uid="{00000000-0005-0000-0000-0000E4420000}"/>
    <cellStyle name="Comma [0] 6481" xfId="17057" hidden="1" xr:uid="{00000000-0005-0000-0000-0000C2420000}"/>
    <cellStyle name="Comma [0] 6482" xfId="17029" hidden="1" xr:uid="{00000000-0005-0000-0000-0000A6420000}"/>
    <cellStyle name="Comma [0] 6483" xfId="17096" hidden="1" xr:uid="{00000000-0005-0000-0000-0000E9420000}"/>
    <cellStyle name="Comma [0] 6484" xfId="17053" hidden="1" xr:uid="{00000000-0005-0000-0000-0000BE420000}"/>
    <cellStyle name="Comma [0] 6485" xfId="17087" hidden="1" xr:uid="{00000000-0005-0000-0000-0000E0420000}"/>
    <cellStyle name="Comma [0] 6486" xfId="17100" hidden="1" xr:uid="{00000000-0005-0000-0000-0000ED420000}"/>
    <cellStyle name="Comma [0] 6487" xfId="17102" hidden="1" xr:uid="{00000000-0005-0000-0000-0000EF420000}"/>
    <cellStyle name="Comma [0] 6488" xfId="16970" hidden="1" xr:uid="{00000000-0005-0000-0000-00006B420000}"/>
    <cellStyle name="Comma [0] 6489" xfId="17090" hidden="1" xr:uid="{00000000-0005-0000-0000-0000E3420000}"/>
    <cellStyle name="Comma [0] 649" xfId="3107" hidden="1" xr:uid="{00000000-0005-0000-0000-0000440C0000}"/>
    <cellStyle name="Comma [0] 6490" xfId="17030" hidden="1" xr:uid="{00000000-0005-0000-0000-0000A7420000}"/>
    <cellStyle name="Comma [0] 6491" xfId="17064" hidden="1" xr:uid="{00000000-0005-0000-0000-0000C9420000}"/>
    <cellStyle name="Comma [0] 6492" xfId="17077" hidden="1" xr:uid="{00000000-0005-0000-0000-0000D6420000}"/>
    <cellStyle name="Comma [0] 6493" xfId="17105" hidden="1" xr:uid="{00000000-0005-0000-0000-0000F2420000}"/>
    <cellStyle name="Comma [0] 6494" xfId="17068" hidden="1" xr:uid="{00000000-0005-0000-0000-0000CD420000}"/>
    <cellStyle name="Comma [0] 6495" xfId="17028" hidden="1" xr:uid="{00000000-0005-0000-0000-0000A5420000}"/>
    <cellStyle name="Comma [0] 6496" xfId="17107" hidden="1" xr:uid="{00000000-0005-0000-0000-0000F4420000}"/>
    <cellStyle name="Comma [0] 6497" xfId="17109" hidden="1" xr:uid="{00000000-0005-0000-0000-0000F6420000}"/>
    <cellStyle name="Comma [0] 6498" xfId="16710" hidden="1" xr:uid="{00000000-0005-0000-0000-000067410000}"/>
    <cellStyle name="Comma [0] 6499" xfId="16707" hidden="1" xr:uid="{00000000-0005-0000-0000-000064410000}"/>
    <cellStyle name="Comma [0] 65" xfId="2301" hidden="1" xr:uid="{00000000-0005-0000-0000-00001E090000}"/>
    <cellStyle name="Comma [0] 650" xfId="3106" hidden="1" xr:uid="{00000000-0005-0000-0000-0000430C0000}"/>
    <cellStyle name="Comma [0] 6500" xfId="17115" hidden="1" xr:uid="{00000000-0005-0000-0000-0000FC420000}"/>
    <cellStyle name="Comma [0] 6501" xfId="17121" hidden="1" xr:uid="{00000000-0005-0000-0000-000002430000}"/>
    <cellStyle name="Comma [0] 6502" xfId="17123" hidden="1" xr:uid="{00000000-0005-0000-0000-000004430000}"/>
    <cellStyle name="Comma [0] 6503" xfId="17114" hidden="1" xr:uid="{00000000-0005-0000-0000-0000FB420000}"/>
    <cellStyle name="Comma [0] 6504" xfId="17119" hidden="1" xr:uid="{00000000-0005-0000-0000-000000430000}"/>
    <cellStyle name="Comma [0] 6505" xfId="17125" hidden="1" xr:uid="{00000000-0005-0000-0000-000006430000}"/>
    <cellStyle name="Comma [0] 6506" xfId="17127" hidden="1" xr:uid="{00000000-0005-0000-0000-000008430000}"/>
    <cellStyle name="Comma [0] 6507" xfId="16733" hidden="1" xr:uid="{00000000-0005-0000-0000-00007E410000}"/>
    <cellStyle name="Comma [0] 6508" xfId="16735" hidden="1" xr:uid="{00000000-0005-0000-0000-000080410000}"/>
    <cellStyle name="Comma [0] 6509" xfId="17138" hidden="1" xr:uid="{00000000-0005-0000-0000-000013430000}"/>
    <cellStyle name="Comma [0] 651" xfId="3433" hidden="1" xr:uid="{00000000-0005-0000-0000-00008A0D0000}"/>
    <cellStyle name="Comma [0] 6510" xfId="17147" hidden="1" xr:uid="{00000000-0005-0000-0000-00001C430000}"/>
    <cellStyle name="Comma [0] 6511" xfId="17158" hidden="1" xr:uid="{00000000-0005-0000-0000-000027430000}"/>
    <cellStyle name="Comma [0] 6512" xfId="17164" hidden="1" xr:uid="{00000000-0005-0000-0000-00002D430000}"/>
    <cellStyle name="Comma [0] 6513" xfId="17146" hidden="1" xr:uid="{00000000-0005-0000-0000-00001B430000}"/>
    <cellStyle name="Comma [0] 6514" xfId="17156" hidden="1" xr:uid="{00000000-0005-0000-0000-000025430000}"/>
    <cellStyle name="Comma [0] 6515" xfId="17176" hidden="1" xr:uid="{00000000-0005-0000-0000-000039430000}"/>
    <cellStyle name="Comma [0] 6516" xfId="17178" hidden="1" xr:uid="{00000000-0005-0000-0000-00003B430000}"/>
    <cellStyle name="Comma [0] 6517" xfId="17129" hidden="1" xr:uid="{00000000-0005-0000-0000-00000A430000}"/>
    <cellStyle name="Comma [0] 6518" xfId="16715" hidden="1" xr:uid="{00000000-0005-0000-0000-00006C410000}"/>
    <cellStyle name="Comma [0] 6519" xfId="17132" hidden="1" xr:uid="{00000000-0005-0000-0000-00000D430000}"/>
    <cellStyle name="Comma [0] 652" xfId="3075" hidden="1" xr:uid="{00000000-0005-0000-0000-0000240C0000}"/>
    <cellStyle name="Comma [0] 6520" xfId="16720" hidden="1" xr:uid="{00000000-0005-0000-0000-000071410000}"/>
    <cellStyle name="Comma [0] 6521" xfId="16704" hidden="1" xr:uid="{00000000-0005-0000-0000-000061410000}"/>
    <cellStyle name="Comma [0] 6522" xfId="17183" hidden="1" xr:uid="{00000000-0005-0000-0000-000040430000}"/>
    <cellStyle name="Comma [0] 6523" xfId="16713" hidden="1" xr:uid="{00000000-0005-0000-0000-00006A410000}"/>
    <cellStyle name="Comma [0] 6524" xfId="16734" hidden="1" xr:uid="{00000000-0005-0000-0000-00007F410000}"/>
    <cellStyle name="Comma [0] 6525" xfId="17195" hidden="1" xr:uid="{00000000-0005-0000-0000-00004C430000}"/>
    <cellStyle name="Comma [0] 6526" xfId="17197" hidden="1" xr:uid="{00000000-0005-0000-0000-00004E430000}"/>
    <cellStyle name="Comma [0] 6527" xfId="17186" hidden="1" xr:uid="{00000000-0005-0000-0000-000043430000}"/>
    <cellStyle name="Comma [0] 6528" xfId="17194" hidden="1" xr:uid="{00000000-0005-0000-0000-00004B430000}"/>
    <cellStyle name="Comma [0] 6529" xfId="16717" hidden="1" xr:uid="{00000000-0005-0000-0000-00006E410000}"/>
    <cellStyle name="Comma [0] 653" xfId="3109" hidden="1" xr:uid="{00000000-0005-0000-0000-0000460C0000}"/>
    <cellStyle name="Comma [0] 6530" xfId="17180" hidden="1" xr:uid="{00000000-0005-0000-0000-00003D430000}"/>
    <cellStyle name="Comma [0] 6531" xfId="17213" hidden="1" xr:uid="{00000000-0005-0000-0000-00005E430000}"/>
    <cellStyle name="Comma [0] 6532" xfId="17221" hidden="1" xr:uid="{00000000-0005-0000-0000-000066430000}"/>
    <cellStyle name="Comma [0] 6533" xfId="17130" hidden="1" xr:uid="{00000000-0005-0000-0000-00000B430000}"/>
    <cellStyle name="Comma [0] 6534" xfId="17209" hidden="1" xr:uid="{00000000-0005-0000-0000-00005A430000}"/>
    <cellStyle name="Comma [0] 6535" xfId="17230" hidden="1" xr:uid="{00000000-0005-0000-0000-00006F430000}"/>
    <cellStyle name="Comma [0] 6536" xfId="17232" hidden="1" xr:uid="{00000000-0005-0000-0000-000071430000}"/>
    <cellStyle name="Comma [0] 6537" xfId="17191" hidden="1" xr:uid="{00000000-0005-0000-0000-000048430000}"/>
    <cellStyle name="Comma [0] 6538" xfId="17136" hidden="1" xr:uid="{00000000-0005-0000-0000-000011430000}"/>
    <cellStyle name="Comma [0] 6539" xfId="17189" hidden="1" xr:uid="{00000000-0005-0000-0000-000046430000}"/>
    <cellStyle name="Comma [0] 654" xfId="3445" hidden="1" xr:uid="{00000000-0005-0000-0000-0000960D0000}"/>
    <cellStyle name="Comma [0] 6540" xfId="17173" hidden="1" xr:uid="{00000000-0005-0000-0000-000036430000}"/>
    <cellStyle name="Comma [0] 6541" xfId="17169" hidden="1" xr:uid="{00000000-0005-0000-0000-000032430000}"/>
    <cellStyle name="Comma [0] 6542" xfId="17240" hidden="1" xr:uid="{00000000-0005-0000-0000-000079430000}"/>
    <cellStyle name="Comma [0] 6543" xfId="17112" hidden="1" xr:uid="{00000000-0005-0000-0000-0000F9420000}"/>
    <cellStyle name="Comma [0] 6544" xfId="16683" hidden="1" xr:uid="{00000000-0005-0000-0000-00004C410000}"/>
    <cellStyle name="Comma [0] 6545" xfId="17248" hidden="1" xr:uid="{00000000-0005-0000-0000-000081430000}"/>
    <cellStyle name="Comma [0] 6546" xfId="17250" hidden="1" xr:uid="{00000000-0005-0000-0000-000083430000}"/>
    <cellStyle name="Comma [0] 6547" xfId="17199" hidden="1" xr:uid="{00000000-0005-0000-0000-000050430000}"/>
    <cellStyle name="Comma [0] 6548" xfId="17175" hidden="1" xr:uid="{00000000-0005-0000-0000-000038430000}"/>
    <cellStyle name="Comma [0] 6549" xfId="17210" hidden="1" xr:uid="{00000000-0005-0000-0000-00005B430000}"/>
    <cellStyle name="Comma [0] 655" xfId="3447" hidden="1" xr:uid="{00000000-0005-0000-0000-0000980D0000}"/>
    <cellStyle name="Comma [0] 6550" xfId="17142" hidden="1" xr:uid="{00000000-0005-0000-0000-000017430000}"/>
    <cellStyle name="Comma [0] 6551" xfId="17212" hidden="1" xr:uid="{00000000-0005-0000-0000-00005D430000}"/>
    <cellStyle name="Comma [0] 6552" xfId="17257" hidden="1" xr:uid="{00000000-0005-0000-0000-00008A430000}"/>
    <cellStyle name="Comma [0] 6553" xfId="17200" hidden="1" xr:uid="{00000000-0005-0000-0000-000051430000}"/>
    <cellStyle name="Comma [0] 6554" xfId="17157" hidden="1" xr:uid="{00000000-0005-0000-0000-000026430000}"/>
    <cellStyle name="Comma [0] 6555" xfId="17263" hidden="1" xr:uid="{00000000-0005-0000-0000-000090430000}"/>
    <cellStyle name="Comma [0] 6556" xfId="17265" hidden="1" xr:uid="{00000000-0005-0000-0000-000092430000}"/>
    <cellStyle name="Comma [0] 6557" xfId="17218" hidden="1" xr:uid="{00000000-0005-0000-0000-000063430000}"/>
    <cellStyle name="Comma [0] 6558" xfId="17224" hidden="1" xr:uid="{00000000-0005-0000-0000-000069430000}"/>
    <cellStyle name="Comma [0] 6559" xfId="17111" hidden="1" xr:uid="{00000000-0005-0000-0000-0000F8420000}"/>
    <cellStyle name="Comma [0] 656" xfId="3436" hidden="1" xr:uid="{00000000-0005-0000-0000-00008D0D0000}"/>
    <cellStyle name="Comma [0] 6560" xfId="17174" hidden="1" xr:uid="{00000000-0005-0000-0000-000037430000}"/>
    <cellStyle name="Comma [0] 6561" xfId="17182" hidden="1" xr:uid="{00000000-0005-0000-0000-00003F430000}"/>
    <cellStyle name="Comma [0] 6562" xfId="17271" hidden="1" xr:uid="{00000000-0005-0000-0000-000098430000}"/>
    <cellStyle name="Comma [0] 6563" xfId="17185" hidden="1" xr:uid="{00000000-0005-0000-0000-000042430000}"/>
    <cellStyle name="Comma [0] 6564" xfId="17145" hidden="1" xr:uid="{00000000-0005-0000-0000-00001A430000}"/>
    <cellStyle name="Comma [0] 6565" xfId="17276" hidden="1" xr:uid="{00000000-0005-0000-0000-00009D430000}"/>
    <cellStyle name="Comma [0] 6566" xfId="17278" hidden="1" xr:uid="{00000000-0005-0000-0000-00009F430000}"/>
    <cellStyle name="Comma [0] 6567" xfId="17237" hidden="1" xr:uid="{00000000-0005-0000-0000-000076430000}"/>
    <cellStyle name="Comma [0] 6568" xfId="17243" hidden="1" xr:uid="{00000000-0005-0000-0000-00007C430000}"/>
    <cellStyle name="Comma [0] 6569" xfId="17144" hidden="1" xr:uid="{00000000-0005-0000-0000-000019430000}"/>
    <cellStyle name="Comma [0] 657" xfId="3444" hidden="1" xr:uid="{00000000-0005-0000-0000-0000950D0000}"/>
    <cellStyle name="Comma [0] 6570" xfId="17225" hidden="1" xr:uid="{00000000-0005-0000-0000-00006A430000}"/>
    <cellStyle name="Comma [0] 6571" xfId="17204" hidden="1" xr:uid="{00000000-0005-0000-0000-000055430000}"/>
    <cellStyle name="Comma [0] 6572" xfId="17282" hidden="1" xr:uid="{00000000-0005-0000-0000-0000A3430000}"/>
    <cellStyle name="Comma [0] 6573" xfId="17223" hidden="1" xr:uid="{00000000-0005-0000-0000-000068430000}"/>
    <cellStyle name="Comma [0] 6574" xfId="17161" hidden="1" xr:uid="{00000000-0005-0000-0000-00002A430000}"/>
    <cellStyle name="Comma [0] 6575" xfId="17289" hidden="1" xr:uid="{00000000-0005-0000-0000-0000AA430000}"/>
    <cellStyle name="Comma [0] 6576" xfId="17291" hidden="1" xr:uid="{00000000-0005-0000-0000-0000AC430000}"/>
    <cellStyle name="Comma [0] 6577" xfId="17255" hidden="1" xr:uid="{00000000-0005-0000-0000-000088430000}"/>
    <cellStyle name="Comma [0] 6578" xfId="17260" hidden="1" xr:uid="{00000000-0005-0000-0000-00008D430000}"/>
    <cellStyle name="Comma [0] 6579" xfId="16714" hidden="1" xr:uid="{00000000-0005-0000-0000-00006B410000}"/>
    <cellStyle name="Comma [0] 658" xfId="3071" hidden="1" xr:uid="{00000000-0005-0000-0000-0000200C0000}"/>
    <cellStyle name="Comma [0] 6580" xfId="17244" hidden="1" xr:uid="{00000000-0005-0000-0000-00007D430000}"/>
    <cellStyle name="Comma [0] 6581" xfId="17149" hidden="1" xr:uid="{00000000-0005-0000-0000-00001E430000}"/>
    <cellStyle name="Comma [0] 6582" xfId="17295" hidden="1" xr:uid="{00000000-0005-0000-0000-0000B0430000}"/>
    <cellStyle name="Comma [0] 6583" xfId="17242" hidden="1" xr:uid="{00000000-0005-0000-0000-00007B430000}"/>
    <cellStyle name="Comma [0] 6584" xfId="17181" hidden="1" xr:uid="{00000000-0005-0000-0000-00003E430000}"/>
    <cellStyle name="Comma [0] 6585" xfId="17299" hidden="1" xr:uid="{00000000-0005-0000-0000-0000B4430000}"/>
    <cellStyle name="Comma [0] 6586" xfId="17301" hidden="1" xr:uid="{00000000-0005-0000-0000-0000B6430000}"/>
    <cellStyle name="Comma [0] 6587" xfId="17269" hidden="1" xr:uid="{00000000-0005-0000-0000-000096430000}"/>
    <cellStyle name="Comma [0] 6588" xfId="17273" hidden="1" xr:uid="{00000000-0005-0000-0000-00009A430000}"/>
    <cellStyle name="Comma [0] 6589" xfId="17163" hidden="1" xr:uid="{00000000-0005-0000-0000-00002C430000}"/>
    <cellStyle name="Comma [0] 659" xfId="3430" hidden="1" xr:uid="{00000000-0005-0000-0000-0000870D0000}"/>
    <cellStyle name="Comma [0] 6590" xfId="17261" hidden="1" xr:uid="{00000000-0005-0000-0000-00008E430000}"/>
    <cellStyle name="Comma [0] 6591" xfId="17153" hidden="1" xr:uid="{00000000-0005-0000-0000-000022430000}"/>
    <cellStyle name="Comma [0] 6592" xfId="17305" hidden="1" xr:uid="{00000000-0005-0000-0000-0000BA430000}"/>
    <cellStyle name="Comma [0] 6593" xfId="17259" hidden="1" xr:uid="{00000000-0005-0000-0000-00008C430000}"/>
    <cellStyle name="Comma [0] 6594" xfId="17228" hidden="1" xr:uid="{00000000-0005-0000-0000-00006D430000}"/>
    <cellStyle name="Comma [0] 6595" xfId="17309" hidden="1" xr:uid="{00000000-0005-0000-0000-0000BE430000}"/>
    <cellStyle name="Comma [0] 6596" xfId="17311" hidden="1" xr:uid="{00000000-0005-0000-0000-0000C0430000}"/>
    <cellStyle name="Comma [0] 6597" xfId="17297" hidden="1" xr:uid="{00000000-0005-0000-0000-0000B2430000}"/>
    <cellStyle name="Comma [0] 6598" xfId="17284" hidden="1" xr:uid="{00000000-0005-0000-0000-0000A5430000}"/>
    <cellStyle name="Comma [0] 6599" xfId="17308" hidden="1" xr:uid="{00000000-0005-0000-0000-0000BD430000}"/>
    <cellStyle name="Comma [0] 66" xfId="2309" hidden="1" xr:uid="{00000000-0005-0000-0000-000026090000}"/>
    <cellStyle name="Comma [0] 660" xfId="3463" hidden="1" xr:uid="{00000000-0005-0000-0000-0000A80D0000}"/>
    <cellStyle name="Comma [0] 6600" xfId="17274" hidden="1" xr:uid="{00000000-0005-0000-0000-00009B430000}"/>
    <cellStyle name="Comma [0] 6601" xfId="17246" hidden="1" xr:uid="{00000000-0005-0000-0000-00007F430000}"/>
    <cellStyle name="Comma [0] 6602" xfId="17313" hidden="1" xr:uid="{00000000-0005-0000-0000-0000C2430000}"/>
    <cellStyle name="Comma [0] 6603" xfId="17270" hidden="1" xr:uid="{00000000-0005-0000-0000-000097430000}"/>
    <cellStyle name="Comma [0] 6604" xfId="17304" hidden="1" xr:uid="{00000000-0005-0000-0000-0000B9430000}"/>
    <cellStyle name="Comma [0] 6605" xfId="17317" hidden="1" xr:uid="{00000000-0005-0000-0000-0000C6430000}"/>
    <cellStyle name="Comma [0] 6606" xfId="17319" hidden="1" xr:uid="{00000000-0005-0000-0000-0000C8430000}"/>
    <cellStyle name="Comma [0] 6607" xfId="17187" hidden="1" xr:uid="{00000000-0005-0000-0000-000044430000}"/>
    <cellStyle name="Comma [0] 6608" xfId="17307" hidden="1" xr:uid="{00000000-0005-0000-0000-0000BC430000}"/>
    <cellStyle name="Comma [0] 6609" xfId="17247" hidden="1" xr:uid="{00000000-0005-0000-0000-000080430000}"/>
    <cellStyle name="Comma [0] 661" xfId="3471" hidden="1" xr:uid="{00000000-0005-0000-0000-0000B00D0000}"/>
    <cellStyle name="Comma [0] 6610" xfId="17281" hidden="1" xr:uid="{00000000-0005-0000-0000-0000A2430000}"/>
    <cellStyle name="Comma [0] 6611" xfId="17294" hidden="1" xr:uid="{00000000-0005-0000-0000-0000AF430000}"/>
    <cellStyle name="Comma [0] 6612" xfId="17322" hidden="1" xr:uid="{00000000-0005-0000-0000-0000CB430000}"/>
    <cellStyle name="Comma [0] 6613" xfId="17285" hidden="1" xr:uid="{00000000-0005-0000-0000-0000A6430000}"/>
    <cellStyle name="Comma [0] 6614" xfId="17245" hidden="1" xr:uid="{00000000-0005-0000-0000-00007E430000}"/>
    <cellStyle name="Comma [0] 6615" xfId="17324" hidden="1" xr:uid="{00000000-0005-0000-0000-0000CD430000}"/>
    <cellStyle name="Comma [0] 6616" xfId="17326" hidden="1" xr:uid="{00000000-0005-0000-0000-0000CF430000}"/>
    <cellStyle name="Comma [0] 6617" xfId="16751" hidden="1" xr:uid="{00000000-0005-0000-0000-000090410000}"/>
    <cellStyle name="Comma [0] 6618" xfId="16724" hidden="1" xr:uid="{00000000-0005-0000-0000-000075410000}"/>
    <cellStyle name="Comma [0] 6619" xfId="17332" hidden="1" xr:uid="{00000000-0005-0000-0000-0000D5430000}"/>
    <cellStyle name="Comma [0] 662" xfId="3380" hidden="1" xr:uid="{00000000-0005-0000-0000-0000550D0000}"/>
    <cellStyle name="Comma [0] 6620" xfId="17338" hidden="1" xr:uid="{00000000-0005-0000-0000-0000DB430000}"/>
    <cellStyle name="Comma [0] 6621" xfId="17340" hidden="1" xr:uid="{00000000-0005-0000-0000-0000DD430000}"/>
    <cellStyle name="Comma [0] 6622" xfId="17331" hidden="1" xr:uid="{00000000-0005-0000-0000-0000D4430000}"/>
    <cellStyle name="Comma [0] 6623" xfId="17336" hidden="1" xr:uid="{00000000-0005-0000-0000-0000D9430000}"/>
    <cellStyle name="Comma [0] 6624" xfId="17342" hidden="1" xr:uid="{00000000-0005-0000-0000-0000DF430000}"/>
    <cellStyle name="Comma [0] 6625" xfId="17344" hidden="1" xr:uid="{00000000-0005-0000-0000-0000E1430000}"/>
    <cellStyle name="Comma [0] 6626" xfId="16725" hidden="1" xr:uid="{00000000-0005-0000-0000-000076410000}"/>
    <cellStyle name="Comma [0] 6627" xfId="16703" hidden="1" xr:uid="{00000000-0005-0000-0000-000060410000}"/>
    <cellStyle name="Comma [0] 6628" xfId="17355" hidden="1" xr:uid="{00000000-0005-0000-0000-0000EC430000}"/>
    <cellStyle name="Comma [0] 6629" xfId="17364" hidden="1" xr:uid="{00000000-0005-0000-0000-0000F5430000}"/>
    <cellStyle name="Comma [0] 663" xfId="3459" hidden="1" xr:uid="{00000000-0005-0000-0000-0000A40D0000}"/>
    <cellStyle name="Comma [0] 6630" xfId="17375" hidden="1" xr:uid="{00000000-0005-0000-0000-000000440000}"/>
    <cellStyle name="Comma [0] 6631" xfId="17381" hidden="1" xr:uid="{00000000-0005-0000-0000-000006440000}"/>
    <cellStyle name="Comma [0] 6632" xfId="17363" hidden="1" xr:uid="{00000000-0005-0000-0000-0000F4430000}"/>
    <cellStyle name="Comma [0] 6633" xfId="17373" hidden="1" xr:uid="{00000000-0005-0000-0000-0000FE430000}"/>
    <cellStyle name="Comma [0] 6634" xfId="17393" hidden="1" xr:uid="{00000000-0005-0000-0000-000012440000}"/>
    <cellStyle name="Comma [0] 6635" xfId="17395" hidden="1" xr:uid="{00000000-0005-0000-0000-000014440000}"/>
    <cellStyle name="Comma [0] 6636" xfId="17346" hidden="1" xr:uid="{00000000-0005-0000-0000-0000E3430000}"/>
    <cellStyle name="Comma [0] 6637" xfId="16691" hidden="1" xr:uid="{00000000-0005-0000-0000-000054410000}"/>
    <cellStyle name="Comma [0] 6638" xfId="17349" hidden="1" xr:uid="{00000000-0005-0000-0000-0000E6430000}"/>
    <cellStyle name="Comma [0] 6639" xfId="16702" hidden="1" xr:uid="{00000000-0005-0000-0000-00005F410000}"/>
    <cellStyle name="Comma [0] 664" xfId="3480" hidden="1" xr:uid="{00000000-0005-0000-0000-0000B90D0000}"/>
    <cellStyle name="Comma [0] 6640" xfId="16701" hidden="1" xr:uid="{00000000-0005-0000-0000-00005E410000}"/>
    <cellStyle name="Comma [0] 6641" xfId="17400" hidden="1" xr:uid="{00000000-0005-0000-0000-000019440000}"/>
    <cellStyle name="Comma [0] 6642" xfId="16758" hidden="1" xr:uid="{00000000-0005-0000-0000-000097410000}"/>
    <cellStyle name="Comma [0] 6643" xfId="16889" hidden="1" xr:uid="{00000000-0005-0000-0000-00001A420000}"/>
    <cellStyle name="Comma [0] 6644" xfId="17412" hidden="1" xr:uid="{00000000-0005-0000-0000-000025440000}"/>
    <cellStyle name="Comma [0] 6645" xfId="17414" hidden="1" xr:uid="{00000000-0005-0000-0000-000027440000}"/>
    <cellStyle name="Comma [0] 6646" xfId="17403" hidden="1" xr:uid="{00000000-0005-0000-0000-00001C440000}"/>
    <cellStyle name="Comma [0] 6647" xfId="17411" hidden="1" xr:uid="{00000000-0005-0000-0000-000024440000}"/>
    <cellStyle name="Comma [0] 6648" xfId="16898" hidden="1" xr:uid="{00000000-0005-0000-0000-000023420000}"/>
    <cellStyle name="Comma [0] 6649" xfId="17397" hidden="1" xr:uid="{00000000-0005-0000-0000-000016440000}"/>
    <cellStyle name="Comma [0] 665" xfId="3482" hidden="1" xr:uid="{00000000-0005-0000-0000-0000BB0D0000}"/>
    <cellStyle name="Comma [0] 6650" xfId="17430" hidden="1" xr:uid="{00000000-0005-0000-0000-000037440000}"/>
    <cellStyle name="Comma [0] 6651" xfId="17438" hidden="1" xr:uid="{00000000-0005-0000-0000-00003F440000}"/>
    <cellStyle name="Comma [0] 6652" xfId="17347" hidden="1" xr:uid="{00000000-0005-0000-0000-0000E4430000}"/>
    <cellStyle name="Comma [0] 6653" xfId="17426" hidden="1" xr:uid="{00000000-0005-0000-0000-000033440000}"/>
    <cellStyle name="Comma [0] 6654" xfId="17447" hidden="1" xr:uid="{00000000-0005-0000-0000-000048440000}"/>
    <cellStyle name="Comma [0] 6655" xfId="17449" hidden="1" xr:uid="{00000000-0005-0000-0000-00004A440000}"/>
    <cellStyle name="Comma [0] 6656" xfId="17408" hidden="1" xr:uid="{00000000-0005-0000-0000-000021440000}"/>
    <cellStyle name="Comma [0] 6657" xfId="17353" hidden="1" xr:uid="{00000000-0005-0000-0000-0000EA430000}"/>
    <cellStyle name="Comma [0] 6658" xfId="17406" hidden="1" xr:uid="{00000000-0005-0000-0000-00001F440000}"/>
    <cellStyle name="Comma [0] 6659" xfId="17390" hidden="1" xr:uid="{00000000-0005-0000-0000-00000F440000}"/>
    <cellStyle name="Comma [0] 666" xfId="3441" hidden="1" xr:uid="{00000000-0005-0000-0000-0000920D0000}"/>
    <cellStyle name="Comma [0] 6660" xfId="17386" hidden="1" xr:uid="{00000000-0005-0000-0000-00000B440000}"/>
    <cellStyle name="Comma [0] 6661" xfId="17457" hidden="1" xr:uid="{00000000-0005-0000-0000-000052440000}"/>
    <cellStyle name="Comma [0] 6662" xfId="17329" hidden="1" xr:uid="{00000000-0005-0000-0000-0000D2430000}"/>
    <cellStyle name="Comma [0] 6663" xfId="16726" hidden="1" xr:uid="{00000000-0005-0000-0000-000077410000}"/>
    <cellStyle name="Comma [0] 6664" xfId="17465" hidden="1" xr:uid="{00000000-0005-0000-0000-00005A440000}"/>
    <cellStyle name="Comma [0] 6665" xfId="17467" hidden="1" xr:uid="{00000000-0005-0000-0000-00005C440000}"/>
    <cellStyle name="Comma [0] 6666" xfId="17416" hidden="1" xr:uid="{00000000-0005-0000-0000-000029440000}"/>
    <cellStyle name="Comma [0] 6667" xfId="17392" hidden="1" xr:uid="{00000000-0005-0000-0000-000011440000}"/>
    <cellStyle name="Comma [0] 6668" xfId="17427" hidden="1" xr:uid="{00000000-0005-0000-0000-000034440000}"/>
    <cellStyle name="Comma [0] 6669" xfId="17359" hidden="1" xr:uid="{00000000-0005-0000-0000-0000F0430000}"/>
    <cellStyle name="Comma [0] 667" xfId="3386" hidden="1" xr:uid="{00000000-0005-0000-0000-00005B0D0000}"/>
    <cellStyle name="Comma [0] 6670" xfId="17429" hidden="1" xr:uid="{00000000-0005-0000-0000-000036440000}"/>
    <cellStyle name="Comma [0] 6671" xfId="17474" hidden="1" xr:uid="{00000000-0005-0000-0000-000063440000}"/>
    <cellStyle name="Comma [0] 6672" xfId="17417" hidden="1" xr:uid="{00000000-0005-0000-0000-00002A440000}"/>
    <cellStyle name="Comma [0] 6673" xfId="17374" hidden="1" xr:uid="{00000000-0005-0000-0000-0000FF430000}"/>
    <cellStyle name="Comma [0] 6674" xfId="17480" hidden="1" xr:uid="{00000000-0005-0000-0000-000069440000}"/>
    <cellStyle name="Comma [0] 6675" xfId="17482" hidden="1" xr:uid="{00000000-0005-0000-0000-00006B440000}"/>
    <cellStyle name="Comma [0] 6676" xfId="17435" hidden="1" xr:uid="{00000000-0005-0000-0000-00003C440000}"/>
    <cellStyle name="Comma [0] 6677" xfId="17441" hidden="1" xr:uid="{00000000-0005-0000-0000-000042440000}"/>
    <cellStyle name="Comma [0] 6678" xfId="17328" hidden="1" xr:uid="{00000000-0005-0000-0000-0000D1430000}"/>
    <cellStyle name="Comma [0] 6679" xfId="17391" hidden="1" xr:uid="{00000000-0005-0000-0000-000010440000}"/>
    <cellStyle name="Comma [0] 668" xfId="3439" hidden="1" xr:uid="{00000000-0005-0000-0000-0000900D0000}"/>
    <cellStyle name="Comma [0] 6680" xfId="17399" hidden="1" xr:uid="{00000000-0005-0000-0000-000018440000}"/>
    <cellStyle name="Comma [0] 6681" xfId="17488" hidden="1" xr:uid="{00000000-0005-0000-0000-000071440000}"/>
    <cellStyle name="Comma [0] 6682" xfId="17402" hidden="1" xr:uid="{00000000-0005-0000-0000-00001B440000}"/>
    <cellStyle name="Comma [0] 6683" xfId="17362" hidden="1" xr:uid="{00000000-0005-0000-0000-0000F3430000}"/>
    <cellStyle name="Comma [0] 6684" xfId="17493" hidden="1" xr:uid="{00000000-0005-0000-0000-000076440000}"/>
    <cellStyle name="Comma [0] 6685" xfId="17495" hidden="1" xr:uid="{00000000-0005-0000-0000-000078440000}"/>
    <cellStyle name="Comma [0] 6686" xfId="17454" hidden="1" xr:uid="{00000000-0005-0000-0000-00004F440000}"/>
    <cellStyle name="Comma [0] 6687" xfId="17460" hidden="1" xr:uid="{00000000-0005-0000-0000-000055440000}"/>
    <cellStyle name="Comma [0] 6688" xfId="17361" hidden="1" xr:uid="{00000000-0005-0000-0000-0000F2430000}"/>
    <cellStyle name="Comma [0] 6689" xfId="17442" hidden="1" xr:uid="{00000000-0005-0000-0000-000043440000}"/>
    <cellStyle name="Comma [0] 669" xfId="3423" hidden="1" xr:uid="{00000000-0005-0000-0000-0000800D0000}"/>
    <cellStyle name="Comma [0] 6690" xfId="17421" hidden="1" xr:uid="{00000000-0005-0000-0000-00002E440000}"/>
    <cellStyle name="Comma [0] 6691" xfId="17499" hidden="1" xr:uid="{00000000-0005-0000-0000-00007C440000}"/>
    <cellStyle name="Comma [0] 6692" xfId="17440" hidden="1" xr:uid="{00000000-0005-0000-0000-000041440000}"/>
    <cellStyle name="Comma [0] 6693" xfId="17378" hidden="1" xr:uid="{00000000-0005-0000-0000-000003440000}"/>
    <cellStyle name="Comma [0] 6694" xfId="17506" hidden="1" xr:uid="{00000000-0005-0000-0000-000083440000}"/>
    <cellStyle name="Comma [0] 6695" xfId="17508" hidden="1" xr:uid="{00000000-0005-0000-0000-000085440000}"/>
    <cellStyle name="Comma [0] 6696" xfId="17472" hidden="1" xr:uid="{00000000-0005-0000-0000-000061440000}"/>
    <cellStyle name="Comma [0] 6697" xfId="17477" hidden="1" xr:uid="{00000000-0005-0000-0000-000066440000}"/>
    <cellStyle name="Comma [0] 6698" xfId="16907" hidden="1" xr:uid="{00000000-0005-0000-0000-00002C420000}"/>
    <cellStyle name="Comma [0] 6699" xfId="17461" hidden="1" xr:uid="{00000000-0005-0000-0000-000056440000}"/>
    <cellStyle name="Comma [0] 67" xfId="2218" hidden="1" xr:uid="{00000000-0005-0000-0000-0000CB080000}"/>
    <cellStyle name="Comma [0] 670" xfId="3419" hidden="1" xr:uid="{00000000-0005-0000-0000-00007C0D0000}"/>
    <cellStyle name="Comma [0] 6700" xfId="17366" hidden="1" xr:uid="{00000000-0005-0000-0000-0000F7430000}"/>
    <cellStyle name="Comma [0] 6701" xfId="17512" hidden="1" xr:uid="{00000000-0005-0000-0000-000089440000}"/>
    <cellStyle name="Comma [0] 6702" xfId="17459" hidden="1" xr:uid="{00000000-0005-0000-0000-000054440000}"/>
    <cellStyle name="Comma [0] 6703" xfId="17398" hidden="1" xr:uid="{00000000-0005-0000-0000-000017440000}"/>
    <cellStyle name="Comma [0] 6704" xfId="17516" hidden="1" xr:uid="{00000000-0005-0000-0000-00008D440000}"/>
    <cellStyle name="Comma [0] 6705" xfId="17518" hidden="1" xr:uid="{00000000-0005-0000-0000-00008F440000}"/>
    <cellStyle name="Comma [0] 6706" xfId="17486" hidden="1" xr:uid="{00000000-0005-0000-0000-00006F440000}"/>
    <cellStyle name="Comma [0] 6707" xfId="17490" hidden="1" xr:uid="{00000000-0005-0000-0000-000073440000}"/>
    <cellStyle name="Comma [0] 6708" xfId="17380" hidden="1" xr:uid="{00000000-0005-0000-0000-000005440000}"/>
    <cellStyle name="Comma [0] 6709" xfId="17478" hidden="1" xr:uid="{00000000-0005-0000-0000-000067440000}"/>
    <cellStyle name="Comma [0] 671" xfId="3490" hidden="1" xr:uid="{00000000-0005-0000-0000-0000C30D0000}"/>
    <cellStyle name="Comma [0] 6710" xfId="17370" hidden="1" xr:uid="{00000000-0005-0000-0000-0000FB430000}"/>
    <cellStyle name="Comma [0] 6711" xfId="17522" hidden="1" xr:uid="{00000000-0005-0000-0000-000093440000}"/>
    <cellStyle name="Comma [0] 6712" xfId="17476" hidden="1" xr:uid="{00000000-0005-0000-0000-000065440000}"/>
    <cellStyle name="Comma [0] 6713" xfId="17445" hidden="1" xr:uid="{00000000-0005-0000-0000-000046440000}"/>
    <cellStyle name="Comma [0] 6714" xfId="17526" hidden="1" xr:uid="{00000000-0005-0000-0000-000097440000}"/>
    <cellStyle name="Comma [0] 6715" xfId="17528" hidden="1" xr:uid="{00000000-0005-0000-0000-000099440000}"/>
    <cellStyle name="Comma [0] 6716" xfId="17514" hidden="1" xr:uid="{00000000-0005-0000-0000-00008B440000}"/>
    <cellStyle name="Comma [0] 6717" xfId="17501" hidden="1" xr:uid="{00000000-0005-0000-0000-00007E440000}"/>
    <cellStyle name="Comma [0] 6718" xfId="17525" hidden="1" xr:uid="{00000000-0005-0000-0000-000096440000}"/>
    <cellStyle name="Comma [0] 6719" xfId="17491" hidden="1" xr:uid="{00000000-0005-0000-0000-000074440000}"/>
    <cellStyle name="Comma [0] 672" xfId="3063" hidden="1" xr:uid="{00000000-0005-0000-0000-0000180C0000}"/>
    <cellStyle name="Comma [0] 6720" xfId="17463" hidden="1" xr:uid="{00000000-0005-0000-0000-000058440000}"/>
    <cellStyle name="Comma [0] 6721" xfId="17530" hidden="1" xr:uid="{00000000-0005-0000-0000-00009B440000}"/>
    <cellStyle name="Comma [0] 6722" xfId="17487" hidden="1" xr:uid="{00000000-0005-0000-0000-000070440000}"/>
    <cellStyle name="Comma [0] 6723" xfId="17521" hidden="1" xr:uid="{00000000-0005-0000-0000-000092440000}"/>
    <cellStyle name="Comma [0] 6724" xfId="17534" hidden="1" xr:uid="{00000000-0005-0000-0000-00009F440000}"/>
    <cellStyle name="Comma [0] 6725" xfId="17536" hidden="1" xr:uid="{00000000-0005-0000-0000-0000A1440000}"/>
    <cellStyle name="Comma [0] 6726" xfId="17404" hidden="1" xr:uid="{00000000-0005-0000-0000-00001D440000}"/>
    <cellStyle name="Comma [0] 6727" xfId="17524" hidden="1" xr:uid="{00000000-0005-0000-0000-000095440000}"/>
    <cellStyle name="Comma [0] 6728" xfId="17464" hidden="1" xr:uid="{00000000-0005-0000-0000-000059440000}"/>
    <cellStyle name="Comma [0] 6729" xfId="17498" hidden="1" xr:uid="{00000000-0005-0000-0000-00007B440000}"/>
    <cellStyle name="Comma [0] 673" xfId="3151" hidden="1" xr:uid="{00000000-0005-0000-0000-0000700C0000}"/>
    <cellStyle name="Comma [0] 6730" xfId="17511" hidden="1" xr:uid="{00000000-0005-0000-0000-000088440000}"/>
    <cellStyle name="Comma [0] 6731" xfId="17539" hidden="1" xr:uid="{00000000-0005-0000-0000-0000A4440000}"/>
    <cellStyle name="Comma [0] 6732" xfId="17502" hidden="1" xr:uid="{00000000-0005-0000-0000-00007F440000}"/>
    <cellStyle name="Comma [0] 6733" xfId="17462" hidden="1" xr:uid="{00000000-0005-0000-0000-000057440000}"/>
    <cellStyle name="Comma [0] 6734" xfId="17541" hidden="1" xr:uid="{00000000-0005-0000-0000-0000A6440000}"/>
    <cellStyle name="Comma [0] 6735" xfId="17543" hidden="1" xr:uid="{00000000-0005-0000-0000-0000A8440000}"/>
    <cellStyle name="Comma [0] 6736" xfId="15951" hidden="1" xr:uid="{00000000-0005-0000-0000-0000703E0000}"/>
    <cellStyle name="Comma [0] 6737" xfId="15966" hidden="1" xr:uid="{00000000-0005-0000-0000-00007F3E0000}"/>
    <cellStyle name="Comma [0] 6738" xfId="15970" hidden="1" xr:uid="{00000000-0005-0000-0000-0000833E0000}"/>
    <cellStyle name="Comma [0] 6739" xfId="17548" hidden="1" xr:uid="{00000000-0005-0000-0000-0000AD440000}"/>
    <cellStyle name="Comma [0] 674" xfId="3498" hidden="1" xr:uid="{00000000-0005-0000-0000-0000CB0D0000}"/>
    <cellStyle name="Comma [0] 6740" xfId="17550" hidden="1" xr:uid="{00000000-0005-0000-0000-0000AF440000}"/>
    <cellStyle name="Comma [0] 6741" xfId="15965" hidden="1" xr:uid="{00000000-0005-0000-0000-00007E3E0000}"/>
    <cellStyle name="Comma [0] 6742" xfId="17546" hidden="1" xr:uid="{00000000-0005-0000-0000-0000AB440000}"/>
    <cellStyle name="Comma [0] 6743" xfId="17552" hidden="1" xr:uid="{00000000-0005-0000-0000-0000B1440000}"/>
    <cellStyle name="Comma [0] 6744" xfId="17554" hidden="1" xr:uid="{00000000-0005-0000-0000-0000B3440000}"/>
    <cellStyle name="Comma [0] 6745" xfId="15959" hidden="1" xr:uid="{00000000-0005-0000-0000-0000783E0000}"/>
    <cellStyle name="Comma [0] 6746" xfId="16680" hidden="1" xr:uid="{00000000-0005-0000-0000-000049410000}"/>
    <cellStyle name="Comma [0] 6747" xfId="17565" hidden="1" xr:uid="{00000000-0005-0000-0000-0000BE440000}"/>
    <cellStyle name="Comma [0] 6748" xfId="17574" hidden="1" xr:uid="{00000000-0005-0000-0000-0000C7440000}"/>
    <cellStyle name="Comma [0] 6749" xfId="17585" hidden="1" xr:uid="{00000000-0005-0000-0000-0000D2440000}"/>
    <cellStyle name="Comma [0] 675" xfId="3500" hidden="1" xr:uid="{00000000-0005-0000-0000-0000CD0D0000}"/>
    <cellStyle name="Comma [0] 6750" xfId="17591" hidden="1" xr:uid="{00000000-0005-0000-0000-0000D8440000}"/>
    <cellStyle name="Comma [0] 6751" xfId="17573" hidden="1" xr:uid="{00000000-0005-0000-0000-0000C6440000}"/>
    <cellStyle name="Comma [0] 6752" xfId="17583" hidden="1" xr:uid="{00000000-0005-0000-0000-0000D0440000}"/>
    <cellStyle name="Comma [0] 6753" xfId="17603" hidden="1" xr:uid="{00000000-0005-0000-0000-0000E4440000}"/>
    <cellStyle name="Comma [0] 6754" xfId="17605" hidden="1" xr:uid="{00000000-0005-0000-0000-0000E6440000}"/>
    <cellStyle name="Comma [0] 6755" xfId="17556" hidden="1" xr:uid="{00000000-0005-0000-0000-0000B5440000}"/>
    <cellStyle name="Comma [0] 6756" xfId="15985" hidden="1" xr:uid="{00000000-0005-0000-0000-0000923E0000}"/>
    <cellStyle name="Comma [0] 6757" xfId="17559" hidden="1" xr:uid="{00000000-0005-0000-0000-0000B8440000}"/>
    <cellStyle name="Comma [0] 6758" xfId="15956" hidden="1" xr:uid="{00000000-0005-0000-0000-0000753E0000}"/>
    <cellStyle name="Comma [0] 6759" xfId="15958" hidden="1" xr:uid="{00000000-0005-0000-0000-0000773E0000}"/>
    <cellStyle name="Comma [0] 676" xfId="3449" hidden="1" xr:uid="{00000000-0005-0000-0000-00009A0D0000}"/>
    <cellStyle name="Comma [0] 6760" xfId="17610" hidden="1" xr:uid="{00000000-0005-0000-0000-0000EB440000}"/>
    <cellStyle name="Comma [0] 6761" xfId="16681" hidden="1" xr:uid="{00000000-0005-0000-0000-00004A410000}"/>
    <cellStyle name="Comma [0] 6762" xfId="16095" hidden="1" xr:uid="{00000000-0005-0000-0000-0000003F0000}"/>
    <cellStyle name="Comma [0] 6763" xfId="17622" hidden="1" xr:uid="{00000000-0005-0000-0000-0000F7440000}"/>
    <cellStyle name="Comma [0] 6764" xfId="17624" hidden="1" xr:uid="{00000000-0005-0000-0000-0000F9440000}"/>
    <cellStyle name="Comma [0] 6765" xfId="17613" hidden="1" xr:uid="{00000000-0005-0000-0000-0000EE440000}"/>
    <cellStyle name="Comma [0] 6766" xfId="17621" hidden="1" xr:uid="{00000000-0005-0000-0000-0000F6440000}"/>
    <cellStyle name="Comma [0] 6767" xfId="15955" hidden="1" xr:uid="{00000000-0005-0000-0000-0000743E0000}"/>
    <cellStyle name="Comma [0] 6768" xfId="17607" hidden="1" xr:uid="{00000000-0005-0000-0000-0000E8440000}"/>
    <cellStyle name="Comma [0] 6769" xfId="17640" hidden="1" xr:uid="{00000000-0005-0000-0000-000009450000}"/>
    <cellStyle name="Comma [0] 677" xfId="3425" hidden="1" xr:uid="{00000000-0005-0000-0000-0000820D0000}"/>
    <cellStyle name="Comma [0] 6770" xfId="17648" hidden="1" xr:uid="{00000000-0005-0000-0000-000011450000}"/>
    <cellStyle name="Comma [0] 6771" xfId="17557" hidden="1" xr:uid="{00000000-0005-0000-0000-0000B6440000}"/>
    <cellStyle name="Comma [0] 6772" xfId="17636" hidden="1" xr:uid="{00000000-0005-0000-0000-000005450000}"/>
    <cellStyle name="Comma [0] 6773" xfId="17657" hidden="1" xr:uid="{00000000-0005-0000-0000-00001A450000}"/>
    <cellStyle name="Comma [0] 6774" xfId="17659" hidden="1" xr:uid="{00000000-0005-0000-0000-00001C450000}"/>
    <cellStyle name="Comma [0] 6775" xfId="17618" hidden="1" xr:uid="{00000000-0005-0000-0000-0000F3440000}"/>
    <cellStyle name="Comma [0] 6776" xfId="17563" hidden="1" xr:uid="{00000000-0005-0000-0000-0000BC440000}"/>
    <cellStyle name="Comma [0] 6777" xfId="17616" hidden="1" xr:uid="{00000000-0005-0000-0000-0000F1440000}"/>
    <cellStyle name="Comma [0] 6778" xfId="17600" hidden="1" xr:uid="{00000000-0005-0000-0000-0000E1440000}"/>
    <cellStyle name="Comma [0] 6779" xfId="17596" hidden="1" xr:uid="{00000000-0005-0000-0000-0000DD440000}"/>
    <cellStyle name="Comma [0] 678" xfId="3460" hidden="1" xr:uid="{00000000-0005-0000-0000-0000A50D0000}"/>
    <cellStyle name="Comma [0] 6780" xfId="17667" hidden="1" xr:uid="{00000000-0005-0000-0000-000024450000}"/>
    <cellStyle name="Comma [0] 6781" xfId="15963" hidden="1" xr:uid="{00000000-0005-0000-0000-00007C3E0000}"/>
    <cellStyle name="Comma [0] 6782" xfId="15968" hidden="1" xr:uid="{00000000-0005-0000-0000-0000813E0000}"/>
    <cellStyle name="Comma [0] 6783" xfId="17675" hidden="1" xr:uid="{00000000-0005-0000-0000-00002C450000}"/>
    <cellStyle name="Comma [0] 6784" xfId="17677" hidden="1" xr:uid="{00000000-0005-0000-0000-00002E450000}"/>
    <cellStyle name="Comma [0] 6785" xfId="17626" hidden="1" xr:uid="{00000000-0005-0000-0000-0000FB440000}"/>
    <cellStyle name="Comma [0] 6786" xfId="17602" hidden="1" xr:uid="{00000000-0005-0000-0000-0000E3440000}"/>
    <cellStyle name="Comma [0] 6787" xfId="17637" hidden="1" xr:uid="{00000000-0005-0000-0000-000006450000}"/>
    <cellStyle name="Comma [0] 6788" xfId="17569" hidden="1" xr:uid="{00000000-0005-0000-0000-0000C2440000}"/>
    <cellStyle name="Comma [0] 6789" xfId="17639" hidden="1" xr:uid="{00000000-0005-0000-0000-000008450000}"/>
    <cellStyle name="Comma [0] 679" xfId="3392" hidden="1" xr:uid="{00000000-0005-0000-0000-0000610D0000}"/>
    <cellStyle name="Comma [0] 6790" xfId="17684" hidden="1" xr:uid="{00000000-0005-0000-0000-000035450000}"/>
    <cellStyle name="Comma [0] 6791" xfId="17627" hidden="1" xr:uid="{00000000-0005-0000-0000-0000FC440000}"/>
    <cellStyle name="Comma [0] 6792" xfId="17584" hidden="1" xr:uid="{00000000-0005-0000-0000-0000D1440000}"/>
    <cellStyle name="Comma [0] 6793" xfId="17690" hidden="1" xr:uid="{00000000-0005-0000-0000-00003B450000}"/>
    <cellStyle name="Comma [0] 6794" xfId="17692" hidden="1" xr:uid="{00000000-0005-0000-0000-00003D450000}"/>
    <cellStyle name="Comma [0] 6795" xfId="17645" hidden="1" xr:uid="{00000000-0005-0000-0000-00000E450000}"/>
    <cellStyle name="Comma [0] 6796" xfId="17651" hidden="1" xr:uid="{00000000-0005-0000-0000-000014450000}"/>
    <cellStyle name="Comma [0] 6797" xfId="15961" hidden="1" xr:uid="{00000000-0005-0000-0000-00007A3E0000}"/>
    <cellStyle name="Comma [0] 6798" xfId="17601" hidden="1" xr:uid="{00000000-0005-0000-0000-0000E2440000}"/>
    <cellStyle name="Comma [0] 6799" xfId="17609" hidden="1" xr:uid="{00000000-0005-0000-0000-0000EA440000}"/>
    <cellStyle name="Comma [0] 68" xfId="2297" hidden="1" xr:uid="{00000000-0005-0000-0000-00001A090000}"/>
    <cellStyle name="Comma [0] 680" xfId="3462" hidden="1" xr:uid="{00000000-0005-0000-0000-0000A70D0000}"/>
    <cellStyle name="Comma [0] 6800" xfId="17698" hidden="1" xr:uid="{00000000-0005-0000-0000-000043450000}"/>
    <cellStyle name="Comma [0] 6801" xfId="17612" hidden="1" xr:uid="{00000000-0005-0000-0000-0000ED440000}"/>
    <cellStyle name="Comma [0] 6802" xfId="17572" hidden="1" xr:uid="{00000000-0005-0000-0000-0000C5440000}"/>
    <cellStyle name="Comma [0] 6803" xfId="17703" hidden="1" xr:uid="{00000000-0005-0000-0000-000048450000}"/>
    <cellStyle name="Comma [0] 6804" xfId="17705" hidden="1" xr:uid="{00000000-0005-0000-0000-00004A450000}"/>
    <cellStyle name="Comma [0] 6805" xfId="17664" hidden="1" xr:uid="{00000000-0005-0000-0000-000021450000}"/>
    <cellStyle name="Comma [0] 6806" xfId="17670" hidden="1" xr:uid="{00000000-0005-0000-0000-000027450000}"/>
    <cellStyle name="Comma [0] 6807" xfId="17571" hidden="1" xr:uid="{00000000-0005-0000-0000-0000C4440000}"/>
    <cellStyle name="Comma [0] 6808" xfId="17652" hidden="1" xr:uid="{00000000-0005-0000-0000-000015450000}"/>
    <cellStyle name="Comma [0] 6809" xfId="17631" hidden="1" xr:uid="{00000000-0005-0000-0000-000000450000}"/>
    <cellStyle name="Comma [0] 681" xfId="3507" hidden="1" xr:uid="{00000000-0005-0000-0000-0000D40D0000}"/>
    <cellStyle name="Comma [0] 6810" xfId="17709" hidden="1" xr:uid="{00000000-0005-0000-0000-00004E450000}"/>
    <cellStyle name="Comma [0] 6811" xfId="17650" hidden="1" xr:uid="{00000000-0005-0000-0000-000013450000}"/>
    <cellStyle name="Comma [0] 6812" xfId="17588" hidden="1" xr:uid="{00000000-0005-0000-0000-0000D5440000}"/>
    <cellStyle name="Comma [0] 6813" xfId="17716" hidden="1" xr:uid="{00000000-0005-0000-0000-000055450000}"/>
    <cellStyle name="Comma [0] 6814" xfId="17718" hidden="1" xr:uid="{00000000-0005-0000-0000-000057450000}"/>
    <cellStyle name="Comma [0] 6815" xfId="17682" hidden="1" xr:uid="{00000000-0005-0000-0000-000033450000}"/>
    <cellStyle name="Comma [0] 6816" xfId="17687" hidden="1" xr:uid="{00000000-0005-0000-0000-000038450000}"/>
    <cellStyle name="Comma [0] 6817" xfId="15953" hidden="1" xr:uid="{00000000-0005-0000-0000-0000723E0000}"/>
    <cellStyle name="Comma [0] 6818" xfId="17671" hidden="1" xr:uid="{00000000-0005-0000-0000-000028450000}"/>
    <cellStyle name="Comma [0] 6819" xfId="17576" hidden="1" xr:uid="{00000000-0005-0000-0000-0000C9440000}"/>
    <cellStyle name="Comma [0] 682" xfId="3450" hidden="1" xr:uid="{00000000-0005-0000-0000-00009B0D0000}"/>
    <cellStyle name="Comma [0] 6820" xfId="17722" hidden="1" xr:uid="{00000000-0005-0000-0000-00005B450000}"/>
    <cellStyle name="Comma [0] 6821" xfId="17669" hidden="1" xr:uid="{00000000-0005-0000-0000-000026450000}"/>
    <cellStyle name="Comma [0] 6822" xfId="17608" hidden="1" xr:uid="{00000000-0005-0000-0000-0000E9440000}"/>
    <cellStyle name="Comma [0] 6823" xfId="17726" hidden="1" xr:uid="{00000000-0005-0000-0000-00005F450000}"/>
    <cellStyle name="Comma [0] 6824" xfId="17728" hidden="1" xr:uid="{00000000-0005-0000-0000-000061450000}"/>
    <cellStyle name="Comma [0] 6825" xfId="17696" hidden="1" xr:uid="{00000000-0005-0000-0000-000041450000}"/>
    <cellStyle name="Comma [0] 6826" xfId="17700" hidden="1" xr:uid="{00000000-0005-0000-0000-000045450000}"/>
    <cellStyle name="Comma [0] 6827" xfId="17590" hidden="1" xr:uid="{00000000-0005-0000-0000-0000D7440000}"/>
    <cellStyle name="Comma [0] 6828" xfId="17688" hidden="1" xr:uid="{00000000-0005-0000-0000-000039450000}"/>
    <cellStyle name="Comma [0] 6829" xfId="17580" hidden="1" xr:uid="{00000000-0005-0000-0000-0000CD440000}"/>
    <cellStyle name="Comma [0] 683" xfId="3407" hidden="1" xr:uid="{00000000-0005-0000-0000-0000700D0000}"/>
    <cellStyle name="Comma [0] 6830" xfId="17732" hidden="1" xr:uid="{00000000-0005-0000-0000-000065450000}"/>
    <cellStyle name="Comma [0] 6831" xfId="17686" hidden="1" xr:uid="{00000000-0005-0000-0000-000037450000}"/>
    <cellStyle name="Comma [0] 6832" xfId="17655" hidden="1" xr:uid="{00000000-0005-0000-0000-000018450000}"/>
    <cellStyle name="Comma [0] 6833" xfId="17736" hidden="1" xr:uid="{00000000-0005-0000-0000-000069450000}"/>
    <cellStyle name="Comma [0] 6834" xfId="17738" hidden="1" xr:uid="{00000000-0005-0000-0000-00006B450000}"/>
    <cellStyle name="Comma [0] 6835" xfId="17724" hidden="1" xr:uid="{00000000-0005-0000-0000-00005D450000}"/>
    <cellStyle name="Comma [0] 6836" xfId="17711" hidden="1" xr:uid="{00000000-0005-0000-0000-000050450000}"/>
    <cellStyle name="Comma [0] 6837" xfId="17735" hidden="1" xr:uid="{00000000-0005-0000-0000-000068450000}"/>
    <cellStyle name="Comma [0] 6838" xfId="17701" hidden="1" xr:uid="{00000000-0005-0000-0000-000046450000}"/>
    <cellStyle name="Comma [0] 6839" xfId="17673" hidden="1" xr:uid="{00000000-0005-0000-0000-00002A450000}"/>
    <cellStyle name="Comma [0] 684" xfId="3513" hidden="1" xr:uid="{00000000-0005-0000-0000-0000DA0D0000}"/>
    <cellStyle name="Comma [0] 6840" xfId="17740" hidden="1" xr:uid="{00000000-0005-0000-0000-00006D450000}"/>
    <cellStyle name="Comma [0] 6841" xfId="17697" hidden="1" xr:uid="{00000000-0005-0000-0000-000042450000}"/>
    <cellStyle name="Comma [0] 6842" xfId="17731" hidden="1" xr:uid="{00000000-0005-0000-0000-000064450000}"/>
    <cellStyle name="Comma [0] 6843" xfId="17744" hidden="1" xr:uid="{00000000-0005-0000-0000-000071450000}"/>
    <cellStyle name="Comma [0] 6844" xfId="17746" hidden="1" xr:uid="{00000000-0005-0000-0000-000073450000}"/>
    <cellStyle name="Comma [0] 6845" xfId="17614" hidden="1" xr:uid="{00000000-0005-0000-0000-0000EF440000}"/>
    <cellStyle name="Comma [0] 6846" xfId="17734" hidden="1" xr:uid="{00000000-0005-0000-0000-000067450000}"/>
    <cellStyle name="Comma [0] 6847" xfId="17674" hidden="1" xr:uid="{00000000-0005-0000-0000-00002B450000}"/>
    <cellStyle name="Comma [0] 6848" xfId="17708" hidden="1" xr:uid="{00000000-0005-0000-0000-00004D450000}"/>
    <cellStyle name="Comma [0] 6849" xfId="17721" hidden="1" xr:uid="{00000000-0005-0000-0000-00005A450000}"/>
    <cellStyle name="Comma [0] 685" xfId="3515" hidden="1" xr:uid="{00000000-0005-0000-0000-0000DC0D0000}"/>
    <cellStyle name="Comma [0] 6850" xfId="17749" hidden="1" xr:uid="{00000000-0005-0000-0000-000076450000}"/>
    <cellStyle name="Comma [0] 6851" xfId="17712" hidden="1" xr:uid="{00000000-0005-0000-0000-000051450000}"/>
    <cellStyle name="Comma [0] 6852" xfId="17672" hidden="1" xr:uid="{00000000-0005-0000-0000-000029450000}"/>
    <cellStyle name="Comma [0] 6853" xfId="17751" hidden="1" xr:uid="{00000000-0005-0000-0000-000078450000}"/>
    <cellStyle name="Comma [0] 6854" xfId="17753" hidden="1" xr:uid="{00000000-0005-0000-0000-00007A450000}"/>
    <cellStyle name="Comma [0] 6855" xfId="17810" hidden="1" xr:uid="{00000000-0005-0000-0000-0000B3450000}"/>
    <cellStyle name="Comma [0] 6856" xfId="17829" hidden="1" xr:uid="{00000000-0005-0000-0000-0000C6450000}"/>
    <cellStyle name="Comma [0] 6857" xfId="17836" hidden="1" xr:uid="{00000000-0005-0000-0000-0000CD450000}"/>
    <cellStyle name="Comma [0] 6858" xfId="17843" hidden="1" xr:uid="{00000000-0005-0000-0000-0000D4450000}"/>
    <cellStyle name="Comma [0] 6859" xfId="17848" hidden="1" xr:uid="{00000000-0005-0000-0000-0000D9450000}"/>
    <cellStyle name="Comma [0] 686" xfId="3468" hidden="1" xr:uid="{00000000-0005-0000-0000-0000AD0D0000}"/>
    <cellStyle name="Comma [0] 6860" xfId="17835" hidden="1" xr:uid="{00000000-0005-0000-0000-0000CC450000}"/>
    <cellStyle name="Comma [0] 6861" xfId="17840" hidden="1" xr:uid="{00000000-0005-0000-0000-0000D1450000}"/>
    <cellStyle name="Comma [0] 6862" xfId="17852" hidden="1" xr:uid="{00000000-0005-0000-0000-0000DD450000}"/>
    <cellStyle name="Comma [0] 6863" xfId="17854" hidden="1" xr:uid="{00000000-0005-0000-0000-0000DF450000}"/>
    <cellStyle name="Comma [0] 6864" xfId="17825" hidden="1" xr:uid="{00000000-0005-0000-0000-0000C2450000}"/>
    <cellStyle name="Comma [0] 6865" xfId="17814" hidden="1" xr:uid="{00000000-0005-0000-0000-0000B7450000}"/>
    <cellStyle name="Comma [0] 6866" xfId="17865" hidden="1" xr:uid="{00000000-0005-0000-0000-0000EA450000}"/>
    <cellStyle name="Comma [0] 6867" xfId="17874" hidden="1" xr:uid="{00000000-0005-0000-0000-0000F3450000}"/>
    <cellStyle name="Comma [0] 6868" xfId="17885" hidden="1" xr:uid="{00000000-0005-0000-0000-0000FE450000}"/>
    <cellStyle name="Comma [0] 6869" xfId="17891" hidden="1" xr:uid="{00000000-0005-0000-0000-000004460000}"/>
    <cellStyle name="Comma [0] 687" xfId="3474" hidden="1" xr:uid="{00000000-0005-0000-0000-0000B30D0000}"/>
    <cellStyle name="Comma [0] 6870" xfId="17873" hidden="1" xr:uid="{00000000-0005-0000-0000-0000F2450000}"/>
    <cellStyle name="Comma [0] 6871" xfId="17883" hidden="1" xr:uid="{00000000-0005-0000-0000-0000FC450000}"/>
    <cellStyle name="Comma [0] 6872" xfId="17903" hidden="1" xr:uid="{00000000-0005-0000-0000-000010460000}"/>
    <cellStyle name="Comma [0] 6873" xfId="17905" hidden="1" xr:uid="{00000000-0005-0000-0000-000012460000}"/>
    <cellStyle name="Comma [0] 6874" xfId="17856" hidden="1" xr:uid="{00000000-0005-0000-0000-0000E1450000}"/>
    <cellStyle name="Comma [0] 6875" xfId="17817" hidden="1" xr:uid="{00000000-0005-0000-0000-0000BA450000}"/>
    <cellStyle name="Comma [0] 6876" xfId="17859" hidden="1" xr:uid="{00000000-0005-0000-0000-0000E4450000}"/>
    <cellStyle name="Comma [0] 6877" xfId="17822" hidden="1" xr:uid="{00000000-0005-0000-0000-0000BF450000}"/>
    <cellStyle name="Comma [0] 6878" xfId="17824" hidden="1" xr:uid="{00000000-0005-0000-0000-0000C1450000}"/>
    <cellStyle name="Comma [0] 6879" xfId="17910" hidden="1" xr:uid="{00000000-0005-0000-0000-000017460000}"/>
    <cellStyle name="Comma [0] 688" xfId="3100" hidden="1" xr:uid="{00000000-0005-0000-0000-00003D0C0000}"/>
    <cellStyle name="Comma [0] 6880" xfId="17813" hidden="1" xr:uid="{00000000-0005-0000-0000-0000B6450000}"/>
    <cellStyle name="Comma [0] 6881" xfId="17821" hidden="1" xr:uid="{00000000-0005-0000-0000-0000BE450000}"/>
    <cellStyle name="Comma [0] 6882" xfId="17922" hidden="1" xr:uid="{00000000-0005-0000-0000-000023460000}"/>
    <cellStyle name="Comma [0] 6883" xfId="17924" hidden="1" xr:uid="{00000000-0005-0000-0000-000025460000}"/>
    <cellStyle name="Comma [0] 6884" xfId="17913" hidden="1" xr:uid="{00000000-0005-0000-0000-00001A460000}"/>
    <cellStyle name="Comma [0] 6885" xfId="17921" hidden="1" xr:uid="{00000000-0005-0000-0000-000022460000}"/>
    <cellStyle name="Comma [0] 6886" xfId="17819" hidden="1" xr:uid="{00000000-0005-0000-0000-0000BC450000}"/>
    <cellStyle name="Comma [0] 6887" xfId="17907" hidden="1" xr:uid="{00000000-0005-0000-0000-000014460000}"/>
    <cellStyle name="Comma [0] 6888" xfId="17940" hidden="1" xr:uid="{00000000-0005-0000-0000-000035460000}"/>
    <cellStyle name="Comma [0] 6889" xfId="17948" hidden="1" xr:uid="{00000000-0005-0000-0000-00003D460000}"/>
    <cellStyle name="Comma [0] 689" xfId="3424" hidden="1" xr:uid="{00000000-0005-0000-0000-0000810D0000}"/>
    <cellStyle name="Comma [0] 6890" xfId="17857" hidden="1" xr:uid="{00000000-0005-0000-0000-0000E2450000}"/>
    <cellStyle name="Comma [0] 6891" xfId="17936" hidden="1" xr:uid="{00000000-0005-0000-0000-000031460000}"/>
    <cellStyle name="Comma [0] 6892" xfId="17957" hidden="1" xr:uid="{00000000-0005-0000-0000-000046460000}"/>
    <cellStyle name="Comma [0] 6893" xfId="17959" hidden="1" xr:uid="{00000000-0005-0000-0000-000048460000}"/>
    <cellStyle name="Comma [0] 6894" xfId="17918" hidden="1" xr:uid="{00000000-0005-0000-0000-00001F460000}"/>
    <cellStyle name="Comma [0] 6895" xfId="17863" hidden="1" xr:uid="{00000000-0005-0000-0000-0000E8450000}"/>
    <cellStyle name="Comma [0] 6896" xfId="17916" hidden="1" xr:uid="{00000000-0005-0000-0000-00001D460000}"/>
    <cellStyle name="Comma [0] 6897" xfId="17900" hidden="1" xr:uid="{00000000-0005-0000-0000-00000D460000}"/>
    <cellStyle name="Comma [0] 6898" xfId="17896" hidden="1" xr:uid="{00000000-0005-0000-0000-000009460000}"/>
    <cellStyle name="Comma [0] 6899" xfId="17967" hidden="1" xr:uid="{00000000-0005-0000-0000-000050460000}"/>
    <cellStyle name="Comma [0] 69" xfId="2318" hidden="1" xr:uid="{00000000-0005-0000-0000-00002F090000}"/>
    <cellStyle name="Comma [0] 690" xfId="3432" hidden="1" xr:uid="{00000000-0005-0000-0000-0000890D0000}"/>
    <cellStyle name="Comma [0] 6900" xfId="17833" hidden="1" xr:uid="{00000000-0005-0000-0000-0000CA450000}"/>
    <cellStyle name="Comma [0] 6901" xfId="17826" hidden="1" xr:uid="{00000000-0005-0000-0000-0000C3450000}"/>
    <cellStyle name="Comma [0] 6902" xfId="17975" hidden="1" xr:uid="{00000000-0005-0000-0000-000058460000}"/>
    <cellStyle name="Comma [0] 6903" xfId="17977" hidden="1" xr:uid="{00000000-0005-0000-0000-00005A460000}"/>
    <cellStyle name="Comma [0] 6904" xfId="17926" hidden="1" xr:uid="{00000000-0005-0000-0000-000027460000}"/>
    <cellStyle name="Comma [0] 6905" xfId="17902" hidden="1" xr:uid="{00000000-0005-0000-0000-00000F460000}"/>
    <cellStyle name="Comma [0] 6906" xfId="17937" hidden="1" xr:uid="{00000000-0005-0000-0000-000032460000}"/>
    <cellStyle name="Comma [0] 6907" xfId="17869" hidden="1" xr:uid="{00000000-0005-0000-0000-0000EE450000}"/>
    <cellStyle name="Comma [0] 6908" xfId="17939" hidden="1" xr:uid="{00000000-0005-0000-0000-000034460000}"/>
    <cellStyle name="Comma [0] 6909" xfId="17984" hidden="1" xr:uid="{00000000-0005-0000-0000-000061460000}"/>
    <cellStyle name="Comma [0] 691" xfId="3521" hidden="1" xr:uid="{00000000-0005-0000-0000-0000E20D0000}"/>
    <cellStyle name="Comma [0] 6910" xfId="17927" hidden="1" xr:uid="{00000000-0005-0000-0000-000028460000}"/>
    <cellStyle name="Comma [0] 6911" xfId="17884" hidden="1" xr:uid="{00000000-0005-0000-0000-0000FD450000}"/>
    <cellStyle name="Comma [0] 6912" xfId="17990" hidden="1" xr:uid="{00000000-0005-0000-0000-000067460000}"/>
    <cellStyle name="Comma [0] 6913" xfId="17992" hidden="1" xr:uid="{00000000-0005-0000-0000-000069460000}"/>
    <cellStyle name="Comma [0] 6914" xfId="17945" hidden="1" xr:uid="{00000000-0005-0000-0000-00003A460000}"/>
    <cellStyle name="Comma [0] 6915" xfId="17951" hidden="1" xr:uid="{00000000-0005-0000-0000-000040460000}"/>
    <cellStyle name="Comma [0] 6916" xfId="17832" hidden="1" xr:uid="{00000000-0005-0000-0000-0000C9450000}"/>
    <cellStyle name="Comma [0] 6917" xfId="17901" hidden="1" xr:uid="{00000000-0005-0000-0000-00000E460000}"/>
    <cellStyle name="Comma [0] 6918" xfId="17909" hidden="1" xr:uid="{00000000-0005-0000-0000-000016460000}"/>
    <cellStyle name="Comma [0] 6919" xfId="17998" hidden="1" xr:uid="{00000000-0005-0000-0000-00006F460000}"/>
    <cellStyle name="Comma [0] 692" xfId="3435" hidden="1" xr:uid="{00000000-0005-0000-0000-00008C0D0000}"/>
    <cellStyle name="Comma [0] 6920" xfId="17912" hidden="1" xr:uid="{00000000-0005-0000-0000-000019460000}"/>
    <cellStyle name="Comma [0] 6921" xfId="17872" hidden="1" xr:uid="{00000000-0005-0000-0000-0000F1450000}"/>
    <cellStyle name="Comma [0] 6922" xfId="18003" hidden="1" xr:uid="{00000000-0005-0000-0000-000074460000}"/>
    <cellStyle name="Comma [0] 6923" xfId="18005" hidden="1" xr:uid="{00000000-0005-0000-0000-000076460000}"/>
    <cellStyle name="Comma [0] 6924" xfId="17964" hidden="1" xr:uid="{00000000-0005-0000-0000-00004D460000}"/>
    <cellStyle name="Comma [0] 6925" xfId="17970" hidden="1" xr:uid="{00000000-0005-0000-0000-000053460000}"/>
    <cellStyle name="Comma [0] 6926" xfId="17871" hidden="1" xr:uid="{00000000-0005-0000-0000-0000F0450000}"/>
    <cellStyle name="Comma [0] 6927" xfId="17952" hidden="1" xr:uid="{00000000-0005-0000-0000-000041460000}"/>
    <cellStyle name="Comma [0] 6928" xfId="17931" hidden="1" xr:uid="{00000000-0005-0000-0000-00002C460000}"/>
    <cellStyle name="Comma [0] 6929" xfId="18009" hidden="1" xr:uid="{00000000-0005-0000-0000-00007A460000}"/>
    <cellStyle name="Comma [0] 693" xfId="3395" hidden="1" xr:uid="{00000000-0005-0000-0000-0000640D0000}"/>
    <cellStyle name="Comma [0] 6930" xfId="17950" hidden="1" xr:uid="{00000000-0005-0000-0000-00003F460000}"/>
    <cellStyle name="Comma [0] 6931" xfId="17888" hidden="1" xr:uid="{00000000-0005-0000-0000-000001460000}"/>
    <cellStyle name="Comma [0] 6932" xfId="18016" hidden="1" xr:uid="{00000000-0005-0000-0000-000081460000}"/>
    <cellStyle name="Comma [0] 6933" xfId="18018" hidden="1" xr:uid="{00000000-0005-0000-0000-000083460000}"/>
    <cellStyle name="Comma [0] 6934" xfId="17982" hidden="1" xr:uid="{00000000-0005-0000-0000-00005F460000}"/>
    <cellStyle name="Comma [0] 6935" xfId="17987" hidden="1" xr:uid="{00000000-0005-0000-0000-000064460000}"/>
    <cellStyle name="Comma [0] 6936" xfId="17816" hidden="1" xr:uid="{00000000-0005-0000-0000-0000B9450000}"/>
    <cellStyle name="Comma [0] 6937" xfId="17971" hidden="1" xr:uid="{00000000-0005-0000-0000-000054460000}"/>
    <cellStyle name="Comma [0] 6938" xfId="17876" hidden="1" xr:uid="{00000000-0005-0000-0000-0000F5450000}"/>
    <cellStyle name="Comma [0] 6939" xfId="18022" hidden="1" xr:uid="{00000000-0005-0000-0000-000087460000}"/>
    <cellStyle name="Comma [0] 694" xfId="3526" hidden="1" xr:uid="{00000000-0005-0000-0000-0000E70D0000}"/>
    <cellStyle name="Comma [0] 6940" xfId="17969" hidden="1" xr:uid="{00000000-0005-0000-0000-000052460000}"/>
    <cellStyle name="Comma [0] 6941" xfId="17908" hidden="1" xr:uid="{00000000-0005-0000-0000-000015460000}"/>
    <cellStyle name="Comma [0] 6942" xfId="18026" hidden="1" xr:uid="{00000000-0005-0000-0000-00008B460000}"/>
    <cellStyle name="Comma [0] 6943" xfId="18028" hidden="1" xr:uid="{00000000-0005-0000-0000-00008D460000}"/>
    <cellStyle name="Comma [0] 6944" xfId="17996" hidden="1" xr:uid="{00000000-0005-0000-0000-00006D460000}"/>
    <cellStyle name="Comma [0] 6945" xfId="18000" hidden="1" xr:uid="{00000000-0005-0000-0000-000071460000}"/>
    <cellStyle name="Comma [0] 6946" xfId="17890" hidden="1" xr:uid="{00000000-0005-0000-0000-000003460000}"/>
    <cellStyle name="Comma [0] 6947" xfId="17988" hidden="1" xr:uid="{00000000-0005-0000-0000-000065460000}"/>
    <cellStyle name="Comma [0] 6948" xfId="17880" hidden="1" xr:uid="{00000000-0005-0000-0000-0000F9450000}"/>
    <cellStyle name="Comma [0] 6949" xfId="18032" hidden="1" xr:uid="{00000000-0005-0000-0000-000091460000}"/>
    <cellStyle name="Comma [0] 695" xfId="3528" hidden="1" xr:uid="{00000000-0005-0000-0000-0000E90D0000}"/>
    <cellStyle name="Comma [0] 6950" xfId="17986" hidden="1" xr:uid="{00000000-0005-0000-0000-000063460000}"/>
    <cellStyle name="Comma [0] 6951" xfId="17955" hidden="1" xr:uid="{00000000-0005-0000-0000-000044460000}"/>
    <cellStyle name="Comma [0] 6952" xfId="18036" hidden="1" xr:uid="{00000000-0005-0000-0000-000095460000}"/>
    <cellStyle name="Comma [0] 6953" xfId="18038" hidden="1" xr:uid="{00000000-0005-0000-0000-000097460000}"/>
    <cellStyle name="Comma [0] 6954" xfId="18024" hidden="1" xr:uid="{00000000-0005-0000-0000-000089460000}"/>
    <cellStyle name="Comma [0] 6955" xfId="18011" hidden="1" xr:uid="{00000000-0005-0000-0000-00007C460000}"/>
    <cellStyle name="Comma [0] 6956" xfId="18035" hidden="1" xr:uid="{00000000-0005-0000-0000-000094460000}"/>
    <cellStyle name="Comma [0] 6957" xfId="18001" hidden="1" xr:uid="{00000000-0005-0000-0000-000072460000}"/>
    <cellStyle name="Comma [0] 6958" xfId="17973" hidden="1" xr:uid="{00000000-0005-0000-0000-000056460000}"/>
    <cellStyle name="Comma [0] 6959" xfId="18040" hidden="1" xr:uid="{00000000-0005-0000-0000-000099460000}"/>
    <cellStyle name="Comma [0] 696" xfId="3487" hidden="1" xr:uid="{00000000-0005-0000-0000-0000C00D0000}"/>
    <cellStyle name="Comma [0] 6960" xfId="17997" hidden="1" xr:uid="{00000000-0005-0000-0000-00006E460000}"/>
    <cellStyle name="Comma [0] 6961" xfId="18031" hidden="1" xr:uid="{00000000-0005-0000-0000-000090460000}"/>
    <cellStyle name="Comma [0] 6962" xfId="18044" hidden="1" xr:uid="{00000000-0005-0000-0000-00009D460000}"/>
    <cellStyle name="Comma [0] 6963" xfId="18046" hidden="1" xr:uid="{00000000-0005-0000-0000-00009F460000}"/>
    <cellStyle name="Comma [0] 6964" xfId="17914" hidden="1" xr:uid="{00000000-0005-0000-0000-00001B460000}"/>
    <cellStyle name="Comma [0] 6965" xfId="18034" hidden="1" xr:uid="{00000000-0005-0000-0000-000093460000}"/>
    <cellStyle name="Comma [0] 6966" xfId="17974" hidden="1" xr:uid="{00000000-0005-0000-0000-000057460000}"/>
    <cellStyle name="Comma [0] 6967" xfId="18008" hidden="1" xr:uid="{00000000-0005-0000-0000-000079460000}"/>
    <cellStyle name="Comma [0] 6968" xfId="18021" hidden="1" xr:uid="{00000000-0005-0000-0000-000086460000}"/>
    <cellStyle name="Comma [0] 6969" xfId="18049" hidden="1" xr:uid="{00000000-0005-0000-0000-0000A2460000}"/>
    <cellStyle name="Comma [0] 697" xfId="3493" hidden="1" xr:uid="{00000000-0005-0000-0000-0000C60D0000}"/>
    <cellStyle name="Comma [0] 6970" xfId="18012" hidden="1" xr:uid="{00000000-0005-0000-0000-00007D460000}"/>
    <cellStyle name="Comma [0] 6971" xfId="17972" hidden="1" xr:uid="{00000000-0005-0000-0000-000055460000}"/>
    <cellStyle name="Comma [0] 6972" xfId="18052" hidden="1" xr:uid="{00000000-0005-0000-0000-0000A5460000}"/>
    <cellStyle name="Comma [0] 6973" xfId="18054" hidden="1" xr:uid="{00000000-0005-0000-0000-0000A7460000}"/>
    <cellStyle name="Comma [0] 6974" xfId="17773" hidden="1" xr:uid="{00000000-0005-0000-0000-00008E450000}"/>
    <cellStyle name="Comma [0] 6975" xfId="17755" hidden="1" xr:uid="{00000000-0005-0000-0000-00007C450000}"/>
    <cellStyle name="Comma [0] 6976" xfId="18058" hidden="1" xr:uid="{00000000-0005-0000-0000-0000AB460000}"/>
    <cellStyle name="Comma [0] 6977" xfId="18065" hidden="1" xr:uid="{00000000-0005-0000-0000-0000B2460000}"/>
    <cellStyle name="Comma [0] 6978" xfId="18067" hidden="1" xr:uid="{00000000-0005-0000-0000-0000B4460000}"/>
    <cellStyle name="Comma [0] 6979" xfId="18057" hidden="1" xr:uid="{00000000-0005-0000-0000-0000AA460000}"/>
    <cellStyle name="Comma [0] 698" xfId="3394" hidden="1" xr:uid="{00000000-0005-0000-0000-0000630D0000}"/>
    <cellStyle name="Comma [0] 6980" xfId="18063" hidden="1" xr:uid="{00000000-0005-0000-0000-0000B0460000}"/>
    <cellStyle name="Comma [0] 6981" xfId="18070" hidden="1" xr:uid="{00000000-0005-0000-0000-0000B7460000}"/>
    <cellStyle name="Comma [0] 6982" xfId="18072" hidden="1" xr:uid="{00000000-0005-0000-0000-0000B9460000}"/>
    <cellStyle name="Comma [0] 6983" xfId="17847" hidden="1" xr:uid="{00000000-0005-0000-0000-0000D8450000}"/>
    <cellStyle name="Comma [0] 6984" xfId="17803" hidden="1" xr:uid="{00000000-0005-0000-0000-0000AC450000}"/>
    <cellStyle name="Comma [0] 6985" xfId="18083" hidden="1" xr:uid="{00000000-0005-0000-0000-0000C4460000}"/>
    <cellStyle name="Comma [0] 6986" xfId="18092" hidden="1" xr:uid="{00000000-0005-0000-0000-0000CD460000}"/>
    <cellStyle name="Comma [0] 6987" xfId="18103" hidden="1" xr:uid="{00000000-0005-0000-0000-0000D8460000}"/>
    <cellStyle name="Comma [0] 6988" xfId="18109" hidden="1" xr:uid="{00000000-0005-0000-0000-0000DE460000}"/>
    <cellStyle name="Comma [0] 6989" xfId="18091" hidden="1" xr:uid="{00000000-0005-0000-0000-0000CC460000}"/>
    <cellStyle name="Comma [0] 699" xfId="3475" hidden="1" xr:uid="{00000000-0005-0000-0000-0000B40D0000}"/>
    <cellStyle name="Comma [0] 6990" xfId="18101" hidden="1" xr:uid="{00000000-0005-0000-0000-0000D6460000}"/>
    <cellStyle name="Comma [0] 6991" xfId="18121" hidden="1" xr:uid="{00000000-0005-0000-0000-0000EA460000}"/>
    <cellStyle name="Comma [0] 6992" xfId="18123" hidden="1" xr:uid="{00000000-0005-0000-0000-0000EC460000}"/>
    <cellStyle name="Comma [0] 6993" xfId="18074" hidden="1" xr:uid="{00000000-0005-0000-0000-0000BB460000}"/>
    <cellStyle name="Comma [0] 6994" xfId="17768" hidden="1" xr:uid="{00000000-0005-0000-0000-000089450000}"/>
    <cellStyle name="Comma [0] 6995" xfId="18077" hidden="1" xr:uid="{00000000-0005-0000-0000-0000BE460000}"/>
    <cellStyle name="Comma [0] 6996" xfId="17802" hidden="1" xr:uid="{00000000-0005-0000-0000-0000AB450000}"/>
    <cellStyle name="Comma [0] 6997" xfId="17801" hidden="1" xr:uid="{00000000-0005-0000-0000-0000AA450000}"/>
    <cellStyle name="Comma [0] 6998" xfId="18128" hidden="1" xr:uid="{00000000-0005-0000-0000-0000F1460000}"/>
    <cellStyle name="Comma [0] 6999" xfId="17770" hidden="1" xr:uid="{00000000-0005-0000-0000-00008B450000}"/>
    <cellStyle name="Comma [0] 7" xfId="64" hidden="1" xr:uid="{00000000-0005-0000-0000-000060000000}"/>
    <cellStyle name="Comma [0] 70" xfId="2320" hidden="1" xr:uid="{00000000-0005-0000-0000-000031090000}"/>
    <cellStyle name="Comma [0] 700" xfId="3454" hidden="1" xr:uid="{00000000-0005-0000-0000-00009F0D0000}"/>
    <cellStyle name="Comma [0] 7000" xfId="17804" hidden="1" xr:uid="{00000000-0005-0000-0000-0000AD450000}"/>
    <cellStyle name="Comma [0] 7001" xfId="18140" hidden="1" xr:uid="{00000000-0005-0000-0000-0000FD460000}"/>
    <cellStyle name="Comma [0] 7002" xfId="18142" hidden="1" xr:uid="{00000000-0005-0000-0000-0000FF460000}"/>
    <cellStyle name="Comma [0] 7003" xfId="18131" hidden="1" xr:uid="{00000000-0005-0000-0000-0000F4460000}"/>
    <cellStyle name="Comma [0] 7004" xfId="18139" hidden="1" xr:uid="{00000000-0005-0000-0000-0000FC460000}"/>
    <cellStyle name="Comma [0] 7005" xfId="17766" hidden="1" xr:uid="{00000000-0005-0000-0000-000087450000}"/>
    <cellStyle name="Comma [0] 7006" xfId="18125" hidden="1" xr:uid="{00000000-0005-0000-0000-0000EE460000}"/>
    <cellStyle name="Comma [0] 7007" xfId="18158" hidden="1" xr:uid="{00000000-0005-0000-0000-00000F470000}"/>
    <cellStyle name="Comma [0] 7008" xfId="18166" hidden="1" xr:uid="{00000000-0005-0000-0000-000017470000}"/>
    <cellStyle name="Comma [0] 7009" xfId="18075" hidden="1" xr:uid="{00000000-0005-0000-0000-0000BC460000}"/>
    <cellStyle name="Comma [0] 701" xfId="3532" hidden="1" xr:uid="{00000000-0005-0000-0000-0000ED0D0000}"/>
    <cellStyle name="Comma [0] 7010" xfId="18154" hidden="1" xr:uid="{00000000-0005-0000-0000-00000B470000}"/>
    <cellStyle name="Comma [0] 7011" xfId="18175" hidden="1" xr:uid="{00000000-0005-0000-0000-000020470000}"/>
    <cellStyle name="Comma [0] 7012" xfId="18177" hidden="1" xr:uid="{00000000-0005-0000-0000-000022470000}"/>
    <cellStyle name="Comma [0] 7013" xfId="18136" hidden="1" xr:uid="{00000000-0005-0000-0000-0000F9460000}"/>
    <cellStyle name="Comma [0] 7014" xfId="18081" hidden="1" xr:uid="{00000000-0005-0000-0000-0000C2460000}"/>
    <cellStyle name="Comma [0] 7015" xfId="18134" hidden="1" xr:uid="{00000000-0005-0000-0000-0000F7460000}"/>
    <cellStyle name="Comma [0] 7016" xfId="18118" hidden="1" xr:uid="{00000000-0005-0000-0000-0000E7460000}"/>
    <cellStyle name="Comma [0] 7017" xfId="18114" hidden="1" xr:uid="{00000000-0005-0000-0000-0000E3460000}"/>
    <cellStyle name="Comma [0] 7018" xfId="18185" hidden="1" xr:uid="{00000000-0005-0000-0000-00002A470000}"/>
    <cellStyle name="Comma [0] 7019" xfId="17758" hidden="1" xr:uid="{00000000-0005-0000-0000-00007F450000}"/>
    <cellStyle name="Comma [0] 702" xfId="3473" hidden="1" xr:uid="{00000000-0005-0000-0000-0000B20D0000}"/>
    <cellStyle name="Comma [0] 7020" xfId="17846" hidden="1" xr:uid="{00000000-0005-0000-0000-0000D7450000}"/>
    <cellStyle name="Comma [0] 7021" xfId="18193" hidden="1" xr:uid="{00000000-0005-0000-0000-000032470000}"/>
    <cellStyle name="Comma [0] 7022" xfId="18195" hidden="1" xr:uid="{00000000-0005-0000-0000-000034470000}"/>
    <cellStyle name="Comma [0] 7023" xfId="18144" hidden="1" xr:uid="{00000000-0005-0000-0000-000001470000}"/>
    <cellStyle name="Comma [0] 7024" xfId="18120" hidden="1" xr:uid="{00000000-0005-0000-0000-0000E9460000}"/>
    <cellStyle name="Comma [0] 7025" xfId="18155" hidden="1" xr:uid="{00000000-0005-0000-0000-00000C470000}"/>
    <cellStyle name="Comma [0] 7026" xfId="18087" hidden="1" xr:uid="{00000000-0005-0000-0000-0000C8460000}"/>
    <cellStyle name="Comma [0] 7027" xfId="18157" hidden="1" xr:uid="{00000000-0005-0000-0000-00000E470000}"/>
    <cellStyle name="Comma [0] 7028" xfId="18202" hidden="1" xr:uid="{00000000-0005-0000-0000-00003B470000}"/>
    <cellStyle name="Comma [0] 7029" xfId="18145" hidden="1" xr:uid="{00000000-0005-0000-0000-000002470000}"/>
    <cellStyle name="Comma [0] 703" xfId="3411" hidden="1" xr:uid="{00000000-0005-0000-0000-0000740D0000}"/>
    <cellStyle name="Comma [0] 7030" xfId="18102" hidden="1" xr:uid="{00000000-0005-0000-0000-0000D7460000}"/>
    <cellStyle name="Comma [0] 7031" xfId="18208" hidden="1" xr:uid="{00000000-0005-0000-0000-000041470000}"/>
    <cellStyle name="Comma [0] 7032" xfId="18210" hidden="1" xr:uid="{00000000-0005-0000-0000-000043470000}"/>
    <cellStyle name="Comma [0] 7033" xfId="18163" hidden="1" xr:uid="{00000000-0005-0000-0000-000014470000}"/>
    <cellStyle name="Comma [0] 7034" xfId="18169" hidden="1" xr:uid="{00000000-0005-0000-0000-00001A470000}"/>
    <cellStyle name="Comma [0] 7035" xfId="17795" hidden="1" xr:uid="{00000000-0005-0000-0000-0000A4450000}"/>
    <cellStyle name="Comma [0] 7036" xfId="18119" hidden="1" xr:uid="{00000000-0005-0000-0000-0000E8460000}"/>
    <cellStyle name="Comma [0] 7037" xfId="18127" hidden="1" xr:uid="{00000000-0005-0000-0000-0000F0460000}"/>
    <cellStyle name="Comma [0] 7038" xfId="18216" hidden="1" xr:uid="{00000000-0005-0000-0000-000049470000}"/>
    <cellStyle name="Comma [0] 7039" xfId="18130" hidden="1" xr:uid="{00000000-0005-0000-0000-0000F3460000}"/>
    <cellStyle name="Comma [0] 704" xfId="3539" hidden="1" xr:uid="{00000000-0005-0000-0000-0000F40D0000}"/>
    <cellStyle name="Comma [0] 7040" xfId="18090" hidden="1" xr:uid="{00000000-0005-0000-0000-0000CB460000}"/>
    <cellStyle name="Comma [0] 7041" xfId="18221" hidden="1" xr:uid="{00000000-0005-0000-0000-00004E470000}"/>
    <cellStyle name="Comma [0] 7042" xfId="18223" hidden="1" xr:uid="{00000000-0005-0000-0000-000050470000}"/>
    <cellStyle name="Comma [0] 7043" xfId="18182" hidden="1" xr:uid="{00000000-0005-0000-0000-000027470000}"/>
    <cellStyle name="Comma [0] 7044" xfId="18188" hidden="1" xr:uid="{00000000-0005-0000-0000-00002D470000}"/>
    <cellStyle name="Comma [0] 7045" xfId="18089" hidden="1" xr:uid="{00000000-0005-0000-0000-0000CA460000}"/>
    <cellStyle name="Comma [0] 7046" xfId="18170" hidden="1" xr:uid="{00000000-0005-0000-0000-00001B470000}"/>
    <cellStyle name="Comma [0] 7047" xfId="18149" hidden="1" xr:uid="{00000000-0005-0000-0000-000006470000}"/>
    <cellStyle name="Comma [0] 7048" xfId="18227" hidden="1" xr:uid="{00000000-0005-0000-0000-000054470000}"/>
    <cellStyle name="Comma [0] 7049" xfId="18168" hidden="1" xr:uid="{00000000-0005-0000-0000-000019470000}"/>
    <cellStyle name="Comma [0] 705" xfId="3541" hidden="1" xr:uid="{00000000-0005-0000-0000-0000F60D0000}"/>
    <cellStyle name="Comma [0] 7050" xfId="18106" hidden="1" xr:uid="{00000000-0005-0000-0000-0000DB460000}"/>
    <cellStyle name="Comma [0] 7051" xfId="18234" hidden="1" xr:uid="{00000000-0005-0000-0000-00005B470000}"/>
    <cellStyle name="Comma [0] 7052" xfId="18236" hidden="1" xr:uid="{00000000-0005-0000-0000-00005D470000}"/>
    <cellStyle name="Comma [0] 7053" xfId="18200" hidden="1" xr:uid="{00000000-0005-0000-0000-000039470000}"/>
    <cellStyle name="Comma [0] 7054" xfId="18205" hidden="1" xr:uid="{00000000-0005-0000-0000-00003E470000}"/>
    <cellStyle name="Comma [0] 7055" xfId="17769" hidden="1" xr:uid="{00000000-0005-0000-0000-00008A450000}"/>
    <cellStyle name="Comma [0] 7056" xfId="18189" hidden="1" xr:uid="{00000000-0005-0000-0000-00002E470000}"/>
    <cellStyle name="Comma [0] 7057" xfId="18094" hidden="1" xr:uid="{00000000-0005-0000-0000-0000CF460000}"/>
    <cellStyle name="Comma [0] 7058" xfId="18240" hidden="1" xr:uid="{00000000-0005-0000-0000-000061470000}"/>
    <cellStyle name="Comma [0] 7059" xfId="18187" hidden="1" xr:uid="{00000000-0005-0000-0000-00002C470000}"/>
    <cellStyle name="Comma [0] 706" xfId="3505" hidden="1" xr:uid="{00000000-0005-0000-0000-0000D20D0000}"/>
    <cellStyle name="Comma [0] 7060" xfId="18126" hidden="1" xr:uid="{00000000-0005-0000-0000-0000EF460000}"/>
    <cellStyle name="Comma [0] 7061" xfId="18244" hidden="1" xr:uid="{00000000-0005-0000-0000-000065470000}"/>
    <cellStyle name="Comma [0] 7062" xfId="18246" hidden="1" xr:uid="{00000000-0005-0000-0000-000067470000}"/>
    <cellStyle name="Comma [0] 7063" xfId="18214" hidden="1" xr:uid="{00000000-0005-0000-0000-000047470000}"/>
    <cellStyle name="Comma [0] 7064" xfId="18218" hidden="1" xr:uid="{00000000-0005-0000-0000-00004B470000}"/>
    <cellStyle name="Comma [0] 7065" xfId="18108" hidden="1" xr:uid="{00000000-0005-0000-0000-0000DD460000}"/>
    <cellStyle name="Comma [0] 7066" xfId="18206" hidden="1" xr:uid="{00000000-0005-0000-0000-00003F470000}"/>
    <cellStyle name="Comma [0] 7067" xfId="18098" hidden="1" xr:uid="{00000000-0005-0000-0000-0000D3460000}"/>
    <cellStyle name="Comma [0] 7068" xfId="18250" hidden="1" xr:uid="{00000000-0005-0000-0000-00006B470000}"/>
    <cellStyle name="Comma [0] 7069" xfId="18204" hidden="1" xr:uid="{00000000-0005-0000-0000-00003D470000}"/>
    <cellStyle name="Comma [0] 707" xfId="3510" hidden="1" xr:uid="{00000000-0005-0000-0000-0000D70D0000}"/>
    <cellStyle name="Comma [0] 7070" xfId="18173" hidden="1" xr:uid="{00000000-0005-0000-0000-00001E470000}"/>
    <cellStyle name="Comma [0] 7071" xfId="18254" hidden="1" xr:uid="{00000000-0005-0000-0000-00006F470000}"/>
    <cellStyle name="Comma [0] 7072" xfId="18256" hidden="1" xr:uid="{00000000-0005-0000-0000-000071470000}"/>
    <cellStyle name="Comma [0] 7073" xfId="18242" hidden="1" xr:uid="{00000000-0005-0000-0000-000063470000}"/>
    <cellStyle name="Comma [0] 7074" xfId="18229" hidden="1" xr:uid="{00000000-0005-0000-0000-000056470000}"/>
    <cellStyle name="Comma [0] 7075" xfId="18253" hidden="1" xr:uid="{00000000-0005-0000-0000-00006E470000}"/>
    <cellStyle name="Comma [0] 7076" xfId="18219" hidden="1" xr:uid="{00000000-0005-0000-0000-00004C470000}"/>
    <cellStyle name="Comma [0] 7077" xfId="18191" hidden="1" xr:uid="{00000000-0005-0000-0000-000030470000}"/>
    <cellStyle name="Comma [0] 7078" xfId="18258" hidden="1" xr:uid="{00000000-0005-0000-0000-000073470000}"/>
    <cellStyle name="Comma [0] 7079" xfId="18215" hidden="1" xr:uid="{00000000-0005-0000-0000-000048470000}"/>
    <cellStyle name="Comma [0] 708" xfId="3074" hidden="1" xr:uid="{00000000-0005-0000-0000-0000230C0000}"/>
    <cellStyle name="Comma [0] 7080" xfId="18249" hidden="1" xr:uid="{00000000-0005-0000-0000-00006A470000}"/>
    <cellStyle name="Comma [0] 7081" xfId="18262" hidden="1" xr:uid="{00000000-0005-0000-0000-000077470000}"/>
    <cellStyle name="Comma [0] 7082" xfId="18264" hidden="1" xr:uid="{00000000-0005-0000-0000-000079470000}"/>
    <cellStyle name="Comma [0] 7083" xfId="18132" hidden="1" xr:uid="{00000000-0005-0000-0000-0000F5460000}"/>
    <cellStyle name="Comma [0] 7084" xfId="18252" hidden="1" xr:uid="{00000000-0005-0000-0000-00006D470000}"/>
    <cellStyle name="Comma [0] 7085" xfId="18192" hidden="1" xr:uid="{00000000-0005-0000-0000-000031470000}"/>
    <cellStyle name="Comma [0] 7086" xfId="18226" hidden="1" xr:uid="{00000000-0005-0000-0000-000053470000}"/>
    <cellStyle name="Comma [0] 7087" xfId="18239" hidden="1" xr:uid="{00000000-0005-0000-0000-000060470000}"/>
    <cellStyle name="Comma [0] 7088" xfId="18267" hidden="1" xr:uid="{00000000-0005-0000-0000-00007C470000}"/>
    <cellStyle name="Comma [0] 7089" xfId="18230" hidden="1" xr:uid="{00000000-0005-0000-0000-000057470000}"/>
    <cellStyle name="Comma [0] 709" xfId="3494" hidden="1" xr:uid="{00000000-0005-0000-0000-0000C70D0000}"/>
    <cellStyle name="Comma [0] 7090" xfId="18190" hidden="1" xr:uid="{00000000-0005-0000-0000-00002F470000}"/>
    <cellStyle name="Comma [0] 7091" xfId="18269" hidden="1" xr:uid="{00000000-0005-0000-0000-00007E470000}"/>
    <cellStyle name="Comma [0] 7092" xfId="18271" hidden="1" xr:uid="{00000000-0005-0000-0000-000080470000}"/>
    <cellStyle name="Comma [0] 7093" xfId="17783" hidden="1" xr:uid="{00000000-0005-0000-0000-000098450000}"/>
    <cellStyle name="Comma [0] 7094" xfId="17780" hidden="1" xr:uid="{00000000-0005-0000-0000-000095450000}"/>
    <cellStyle name="Comma [0] 7095" xfId="18277" hidden="1" xr:uid="{00000000-0005-0000-0000-000086470000}"/>
    <cellStyle name="Comma [0] 7096" xfId="18283" hidden="1" xr:uid="{00000000-0005-0000-0000-00008C470000}"/>
    <cellStyle name="Comma [0] 7097" xfId="18285" hidden="1" xr:uid="{00000000-0005-0000-0000-00008E470000}"/>
    <cellStyle name="Comma [0] 7098" xfId="18276" hidden="1" xr:uid="{00000000-0005-0000-0000-000085470000}"/>
    <cellStyle name="Comma [0] 7099" xfId="18281" hidden="1" xr:uid="{00000000-0005-0000-0000-00008A470000}"/>
    <cellStyle name="Comma [0] 71" xfId="2279" hidden="1" xr:uid="{00000000-0005-0000-0000-000008090000}"/>
    <cellStyle name="Comma [0] 710" xfId="3399" hidden="1" xr:uid="{00000000-0005-0000-0000-0000680D0000}"/>
    <cellStyle name="Comma [0] 7100" xfId="18287" hidden="1" xr:uid="{00000000-0005-0000-0000-000090470000}"/>
    <cellStyle name="Comma [0] 7101" xfId="18289" hidden="1" xr:uid="{00000000-0005-0000-0000-000092470000}"/>
    <cellStyle name="Comma [0] 7102" xfId="17806" hidden="1" xr:uid="{00000000-0005-0000-0000-0000AF450000}"/>
    <cellStyle name="Comma [0] 7103" xfId="17808" hidden="1" xr:uid="{00000000-0005-0000-0000-0000B1450000}"/>
    <cellStyle name="Comma [0] 7104" xfId="18300" hidden="1" xr:uid="{00000000-0005-0000-0000-00009D470000}"/>
    <cellStyle name="Comma [0] 7105" xfId="18309" hidden="1" xr:uid="{00000000-0005-0000-0000-0000A6470000}"/>
    <cellStyle name="Comma [0] 7106" xfId="18320" hidden="1" xr:uid="{00000000-0005-0000-0000-0000B1470000}"/>
    <cellStyle name="Comma [0] 7107" xfId="18326" hidden="1" xr:uid="{00000000-0005-0000-0000-0000B7470000}"/>
    <cellStyle name="Comma [0] 7108" xfId="18308" hidden="1" xr:uid="{00000000-0005-0000-0000-0000A5470000}"/>
    <cellStyle name="Comma [0] 7109" xfId="18318" hidden="1" xr:uid="{00000000-0005-0000-0000-0000AF470000}"/>
    <cellStyle name="Comma [0] 711" xfId="3545" hidden="1" xr:uid="{00000000-0005-0000-0000-0000FA0D0000}"/>
    <cellStyle name="Comma [0] 7110" xfId="18338" hidden="1" xr:uid="{00000000-0005-0000-0000-0000C3470000}"/>
    <cellStyle name="Comma [0] 7111" xfId="18340" hidden="1" xr:uid="{00000000-0005-0000-0000-0000C5470000}"/>
    <cellStyle name="Comma [0] 7112" xfId="18291" hidden="1" xr:uid="{00000000-0005-0000-0000-000094470000}"/>
    <cellStyle name="Comma [0] 7113" xfId="17788" hidden="1" xr:uid="{00000000-0005-0000-0000-00009D450000}"/>
    <cellStyle name="Comma [0] 7114" xfId="18294" hidden="1" xr:uid="{00000000-0005-0000-0000-000097470000}"/>
    <cellStyle name="Comma [0] 7115" xfId="17793" hidden="1" xr:uid="{00000000-0005-0000-0000-0000A2450000}"/>
    <cellStyle name="Comma [0] 7116" xfId="17777" hidden="1" xr:uid="{00000000-0005-0000-0000-000092450000}"/>
    <cellStyle name="Comma [0] 7117" xfId="18345" hidden="1" xr:uid="{00000000-0005-0000-0000-0000CA470000}"/>
    <cellStyle name="Comma [0] 7118" xfId="17786" hidden="1" xr:uid="{00000000-0005-0000-0000-00009B450000}"/>
    <cellStyle name="Comma [0] 7119" xfId="17807" hidden="1" xr:uid="{00000000-0005-0000-0000-0000B0450000}"/>
    <cellStyle name="Comma [0] 712" xfId="3492" hidden="1" xr:uid="{00000000-0005-0000-0000-0000C50D0000}"/>
    <cellStyle name="Comma [0] 7120" xfId="18357" hidden="1" xr:uid="{00000000-0005-0000-0000-0000D6470000}"/>
    <cellStyle name="Comma [0] 7121" xfId="18359" hidden="1" xr:uid="{00000000-0005-0000-0000-0000D8470000}"/>
    <cellStyle name="Comma [0] 7122" xfId="18348" hidden="1" xr:uid="{00000000-0005-0000-0000-0000CD470000}"/>
    <cellStyle name="Comma [0] 7123" xfId="18356" hidden="1" xr:uid="{00000000-0005-0000-0000-0000D5470000}"/>
    <cellStyle name="Comma [0] 7124" xfId="17790" hidden="1" xr:uid="{00000000-0005-0000-0000-00009F450000}"/>
    <cellStyle name="Comma [0] 7125" xfId="18342" hidden="1" xr:uid="{00000000-0005-0000-0000-0000C7470000}"/>
    <cellStyle name="Comma [0] 7126" xfId="18375" hidden="1" xr:uid="{00000000-0005-0000-0000-0000E8470000}"/>
    <cellStyle name="Comma [0] 7127" xfId="18383" hidden="1" xr:uid="{00000000-0005-0000-0000-0000F0470000}"/>
    <cellStyle name="Comma [0] 7128" xfId="18292" hidden="1" xr:uid="{00000000-0005-0000-0000-000095470000}"/>
    <cellStyle name="Comma [0] 7129" xfId="18371" hidden="1" xr:uid="{00000000-0005-0000-0000-0000E4470000}"/>
    <cellStyle name="Comma [0] 713" xfId="3431" hidden="1" xr:uid="{00000000-0005-0000-0000-0000880D0000}"/>
    <cellStyle name="Comma [0] 7130" xfId="18392" hidden="1" xr:uid="{00000000-0005-0000-0000-0000F9470000}"/>
    <cellStyle name="Comma [0] 7131" xfId="18394" hidden="1" xr:uid="{00000000-0005-0000-0000-0000FB470000}"/>
    <cellStyle name="Comma [0] 7132" xfId="18353" hidden="1" xr:uid="{00000000-0005-0000-0000-0000D2470000}"/>
    <cellStyle name="Comma [0] 7133" xfId="18298" hidden="1" xr:uid="{00000000-0005-0000-0000-00009B470000}"/>
    <cellStyle name="Comma [0] 7134" xfId="18351" hidden="1" xr:uid="{00000000-0005-0000-0000-0000D0470000}"/>
    <cellStyle name="Comma [0] 7135" xfId="18335" hidden="1" xr:uid="{00000000-0005-0000-0000-0000C0470000}"/>
    <cellStyle name="Comma [0] 7136" xfId="18331" hidden="1" xr:uid="{00000000-0005-0000-0000-0000BC470000}"/>
    <cellStyle name="Comma [0] 7137" xfId="18402" hidden="1" xr:uid="{00000000-0005-0000-0000-000003480000}"/>
    <cellStyle name="Comma [0] 7138" xfId="18274" hidden="1" xr:uid="{00000000-0005-0000-0000-000083470000}"/>
    <cellStyle name="Comma [0] 7139" xfId="17756" hidden="1" xr:uid="{00000000-0005-0000-0000-00007D450000}"/>
    <cellStyle name="Comma [0] 714" xfId="3549" hidden="1" xr:uid="{00000000-0005-0000-0000-0000FE0D0000}"/>
    <cellStyle name="Comma [0] 7140" xfId="18410" hidden="1" xr:uid="{00000000-0005-0000-0000-00000B480000}"/>
    <cellStyle name="Comma [0] 7141" xfId="18412" hidden="1" xr:uid="{00000000-0005-0000-0000-00000D480000}"/>
    <cellStyle name="Comma [0] 7142" xfId="18361" hidden="1" xr:uid="{00000000-0005-0000-0000-0000DA470000}"/>
    <cellStyle name="Comma [0] 7143" xfId="18337" hidden="1" xr:uid="{00000000-0005-0000-0000-0000C2470000}"/>
    <cellStyle name="Comma [0] 7144" xfId="18372" hidden="1" xr:uid="{00000000-0005-0000-0000-0000E5470000}"/>
    <cellStyle name="Comma [0] 7145" xfId="18304" hidden="1" xr:uid="{00000000-0005-0000-0000-0000A1470000}"/>
    <cellStyle name="Comma [0] 7146" xfId="18374" hidden="1" xr:uid="{00000000-0005-0000-0000-0000E7470000}"/>
    <cellStyle name="Comma [0] 7147" xfId="18419" hidden="1" xr:uid="{00000000-0005-0000-0000-000014480000}"/>
    <cellStyle name="Comma [0] 7148" xfId="18362" hidden="1" xr:uid="{00000000-0005-0000-0000-0000DB470000}"/>
    <cellStyle name="Comma [0] 7149" xfId="18319" hidden="1" xr:uid="{00000000-0005-0000-0000-0000B0470000}"/>
    <cellStyle name="Comma [0] 715" xfId="3551" hidden="1" xr:uid="{00000000-0005-0000-0000-0000000E0000}"/>
    <cellStyle name="Comma [0] 7150" xfId="18425" hidden="1" xr:uid="{00000000-0005-0000-0000-00001A480000}"/>
    <cellStyle name="Comma [0] 7151" xfId="18427" hidden="1" xr:uid="{00000000-0005-0000-0000-00001C480000}"/>
    <cellStyle name="Comma [0] 7152" xfId="18380" hidden="1" xr:uid="{00000000-0005-0000-0000-0000ED470000}"/>
    <cellStyle name="Comma [0] 7153" xfId="18386" hidden="1" xr:uid="{00000000-0005-0000-0000-0000F3470000}"/>
    <cellStyle name="Comma [0] 7154" xfId="18273" hidden="1" xr:uid="{00000000-0005-0000-0000-000082470000}"/>
    <cellStyle name="Comma [0] 7155" xfId="18336" hidden="1" xr:uid="{00000000-0005-0000-0000-0000C1470000}"/>
    <cellStyle name="Comma [0] 7156" xfId="18344" hidden="1" xr:uid="{00000000-0005-0000-0000-0000C9470000}"/>
    <cellStyle name="Comma [0] 7157" xfId="18433" hidden="1" xr:uid="{00000000-0005-0000-0000-000022480000}"/>
    <cellStyle name="Comma [0] 7158" xfId="18347" hidden="1" xr:uid="{00000000-0005-0000-0000-0000CC470000}"/>
    <cellStyle name="Comma [0] 7159" xfId="18307" hidden="1" xr:uid="{00000000-0005-0000-0000-0000A4470000}"/>
    <cellStyle name="Comma [0] 716" xfId="3519" hidden="1" xr:uid="{00000000-0005-0000-0000-0000E00D0000}"/>
    <cellStyle name="Comma [0] 7160" xfId="18438" hidden="1" xr:uid="{00000000-0005-0000-0000-000027480000}"/>
    <cellStyle name="Comma [0] 7161" xfId="18440" hidden="1" xr:uid="{00000000-0005-0000-0000-000029480000}"/>
    <cellStyle name="Comma [0] 7162" xfId="18399" hidden="1" xr:uid="{00000000-0005-0000-0000-000000480000}"/>
    <cellStyle name="Comma [0] 7163" xfId="18405" hidden="1" xr:uid="{00000000-0005-0000-0000-000006480000}"/>
    <cellStyle name="Comma [0] 7164" xfId="18306" hidden="1" xr:uid="{00000000-0005-0000-0000-0000A3470000}"/>
    <cellStyle name="Comma [0] 7165" xfId="18387" hidden="1" xr:uid="{00000000-0005-0000-0000-0000F4470000}"/>
    <cellStyle name="Comma [0] 7166" xfId="18366" hidden="1" xr:uid="{00000000-0005-0000-0000-0000DF470000}"/>
    <cellStyle name="Comma [0] 7167" xfId="18444" hidden="1" xr:uid="{00000000-0005-0000-0000-00002D480000}"/>
    <cellStyle name="Comma [0] 7168" xfId="18385" hidden="1" xr:uid="{00000000-0005-0000-0000-0000F2470000}"/>
    <cellStyle name="Comma [0] 7169" xfId="18323" hidden="1" xr:uid="{00000000-0005-0000-0000-0000B4470000}"/>
    <cellStyle name="Comma [0] 717" xfId="3523" hidden="1" xr:uid="{00000000-0005-0000-0000-0000E40D0000}"/>
    <cellStyle name="Comma [0] 7170" xfId="18451" hidden="1" xr:uid="{00000000-0005-0000-0000-000034480000}"/>
    <cellStyle name="Comma [0] 7171" xfId="18453" hidden="1" xr:uid="{00000000-0005-0000-0000-000036480000}"/>
    <cellStyle name="Comma [0] 7172" xfId="18417" hidden="1" xr:uid="{00000000-0005-0000-0000-000012480000}"/>
    <cellStyle name="Comma [0] 7173" xfId="18422" hidden="1" xr:uid="{00000000-0005-0000-0000-000017480000}"/>
    <cellStyle name="Comma [0] 7174" xfId="17787" hidden="1" xr:uid="{00000000-0005-0000-0000-00009C450000}"/>
    <cellStyle name="Comma [0] 7175" xfId="18406" hidden="1" xr:uid="{00000000-0005-0000-0000-000007480000}"/>
    <cellStyle name="Comma [0] 7176" xfId="18311" hidden="1" xr:uid="{00000000-0005-0000-0000-0000A8470000}"/>
    <cellStyle name="Comma [0] 7177" xfId="18457" hidden="1" xr:uid="{00000000-0005-0000-0000-00003A480000}"/>
    <cellStyle name="Comma [0] 7178" xfId="18404" hidden="1" xr:uid="{00000000-0005-0000-0000-000005480000}"/>
    <cellStyle name="Comma [0] 7179" xfId="18343" hidden="1" xr:uid="{00000000-0005-0000-0000-0000C8470000}"/>
    <cellStyle name="Comma [0] 718" xfId="3413" hidden="1" xr:uid="{00000000-0005-0000-0000-0000760D0000}"/>
    <cellStyle name="Comma [0] 7180" xfId="18461" hidden="1" xr:uid="{00000000-0005-0000-0000-00003E480000}"/>
    <cellStyle name="Comma [0] 7181" xfId="18463" hidden="1" xr:uid="{00000000-0005-0000-0000-000040480000}"/>
    <cellStyle name="Comma [0] 7182" xfId="18431" hidden="1" xr:uid="{00000000-0005-0000-0000-000020480000}"/>
    <cellStyle name="Comma [0] 7183" xfId="18435" hidden="1" xr:uid="{00000000-0005-0000-0000-000024480000}"/>
    <cellStyle name="Comma [0] 7184" xfId="18325" hidden="1" xr:uid="{00000000-0005-0000-0000-0000B6470000}"/>
    <cellStyle name="Comma [0] 7185" xfId="18423" hidden="1" xr:uid="{00000000-0005-0000-0000-000018480000}"/>
    <cellStyle name="Comma [0] 7186" xfId="18315" hidden="1" xr:uid="{00000000-0005-0000-0000-0000AC470000}"/>
    <cellStyle name="Comma [0] 7187" xfId="18467" hidden="1" xr:uid="{00000000-0005-0000-0000-000044480000}"/>
    <cellStyle name="Comma [0] 7188" xfId="18421" hidden="1" xr:uid="{00000000-0005-0000-0000-000016480000}"/>
    <cellStyle name="Comma [0] 7189" xfId="18390" hidden="1" xr:uid="{00000000-0005-0000-0000-0000F7470000}"/>
    <cellStyle name="Comma [0] 719" xfId="3511" hidden="1" xr:uid="{00000000-0005-0000-0000-0000D80D0000}"/>
    <cellStyle name="Comma [0] 7190" xfId="18471" hidden="1" xr:uid="{00000000-0005-0000-0000-000048480000}"/>
    <cellStyle name="Comma [0] 7191" xfId="18473" hidden="1" xr:uid="{00000000-0005-0000-0000-00004A480000}"/>
    <cellStyle name="Comma [0] 7192" xfId="18459" hidden="1" xr:uid="{00000000-0005-0000-0000-00003C480000}"/>
    <cellStyle name="Comma [0] 7193" xfId="18446" hidden="1" xr:uid="{00000000-0005-0000-0000-00002F480000}"/>
    <cellStyle name="Comma [0] 7194" xfId="18470" hidden="1" xr:uid="{00000000-0005-0000-0000-000047480000}"/>
    <cellStyle name="Comma [0] 7195" xfId="18436" hidden="1" xr:uid="{00000000-0005-0000-0000-000025480000}"/>
    <cellStyle name="Comma [0] 7196" xfId="18408" hidden="1" xr:uid="{00000000-0005-0000-0000-000009480000}"/>
    <cellStyle name="Comma [0] 7197" xfId="18475" hidden="1" xr:uid="{00000000-0005-0000-0000-00004C480000}"/>
    <cellStyle name="Comma [0] 7198" xfId="18432" hidden="1" xr:uid="{00000000-0005-0000-0000-000021480000}"/>
    <cellStyle name="Comma [0] 7199" xfId="18466" hidden="1" xr:uid="{00000000-0005-0000-0000-000043480000}"/>
    <cellStyle name="Comma [0] 72" xfId="2224" hidden="1" xr:uid="{00000000-0005-0000-0000-0000D1080000}"/>
    <cellStyle name="Comma [0] 720" xfId="3403" hidden="1" xr:uid="{00000000-0005-0000-0000-00006C0D0000}"/>
    <cellStyle name="Comma [0] 7200" xfId="18479" hidden="1" xr:uid="{00000000-0005-0000-0000-000050480000}"/>
    <cellStyle name="Comma [0] 7201" xfId="18481" hidden="1" xr:uid="{00000000-0005-0000-0000-000052480000}"/>
    <cellStyle name="Comma [0] 7202" xfId="18349" hidden="1" xr:uid="{00000000-0005-0000-0000-0000CE470000}"/>
    <cellStyle name="Comma [0] 7203" xfId="18469" hidden="1" xr:uid="{00000000-0005-0000-0000-000046480000}"/>
    <cellStyle name="Comma [0] 7204" xfId="18409" hidden="1" xr:uid="{00000000-0005-0000-0000-00000A480000}"/>
    <cellStyle name="Comma [0] 7205" xfId="18443" hidden="1" xr:uid="{00000000-0005-0000-0000-00002C480000}"/>
    <cellStyle name="Comma [0] 7206" xfId="18456" hidden="1" xr:uid="{00000000-0005-0000-0000-000039480000}"/>
    <cellStyle name="Comma [0] 7207" xfId="18484" hidden="1" xr:uid="{00000000-0005-0000-0000-000055480000}"/>
    <cellStyle name="Comma [0] 7208" xfId="18447" hidden="1" xr:uid="{00000000-0005-0000-0000-000030480000}"/>
    <cellStyle name="Comma [0] 7209" xfId="18407" hidden="1" xr:uid="{00000000-0005-0000-0000-000008480000}"/>
    <cellStyle name="Comma [0] 721" xfId="3555" hidden="1" xr:uid="{00000000-0005-0000-0000-0000040E0000}"/>
    <cellStyle name="Comma [0] 7210" xfId="18486" hidden="1" xr:uid="{00000000-0005-0000-0000-000057480000}"/>
    <cellStyle name="Comma [0] 7211" xfId="18488" hidden="1" xr:uid="{00000000-0005-0000-0000-000059480000}"/>
    <cellStyle name="Comma [0] 7212" xfId="17841" hidden="1" xr:uid="{00000000-0005-0000-0000-0000D2450000}"/>
    <cellStyle name="Comma [0] 7213" xfId="17797" hidden="1" xr:uid="{00000000-0005-0000-0000-0000A6450000}"/>
    <cellStyle name="Comma [0] 7214" xfId="18494" hidden="1" xr:uid="{00000000-0005-0000-0000-00005F480000}"/>
    <cellStyle name="Comma [0] 7215" xfId="18500" hidden="1" xr:uid="{00000000-0005-0000-0000-000065480000}"/>
    <cellStyle name="Comma [0] 7216" xfId="18502" hidden="1" xr:uid="{00000000-0005-0000-0000-000067480000}"/>
    <cellStyle name="Comma [0] 7217" xfId="18493" hidden="1" xr:uid="{00000000-0005-0000-0000-00005E480000}"/>
    <cellStyle name="Comma [0] 7218" xfId="18498" hidden="1" xr:uid="{00000000-0005-0000-0000-000063480000}"/>
    <cellStyle name="Comma [0] 7219" xfId="18504" hidden="1" xr:uid="{00000000-0005-0000-0000-000069480000}"/>
    <cellStyle name="Comma [0] 722" xfId="3509" hidden="1" xr:uid="{00000000-0005-0000-0000-0000D60D0000}"/>
    <cellStyle name="Comma [0] 7220" xfId="18506" hidden="1" xr:uid="{00000000-0005-0000-0000-00006B480000}"/>
    <cellStyle name="Comma [0] 7221" xfId="17798" hidden="1" xr:uid="{00000000-0005-0000-0000-0000A7450000}"/>
    <cellStyle name="Comma [0] 7222" xfId="17776" hidden="1" xr:uid="{00000000-0005-0000-0000-000091450000}"/>
    <cellStyle name="Comma [0] 7223" xfId="18517" hidden="1" xr:uid="{00000000-0005-0000-0000-000076480000}"/>
    <cellStyle name="Comma [0] 7224" xfId="18526" hidden="1" xr:uid="{00000000-0005-0000-0000-00007F480000}"/>
    <cellStyle name="Comma [0] 7225" xfId="18537" hidden="1" xr:uid="{00000000-0005-0000-0000-00008A480000}"/>
    <cellStyle name="Comma [0] 7226" xfId="18543" hidden="1" xr:uid="{00000000-0005-0000-0000-000090480000}"/>
    <cellStyle name="Comma [0] 7227" xfId="18525" hidden="1" xr:uid="{00000000-0005-0000-0000-00007E480000}"/>
    <cellStyle name="Comma [0] 7228" xfId="18535" hidden="1" xr:uid="{00000000-0005-0000-0000-000088480000}"/>
    <cellStyle name="Comma [0] 7229" xfId="18555" hidden="1" xr:uid="{00000000-0005-0000-0000-00009C480000}"/>
    <cellStyle name="Comma [0] 723" xfId="3478" hidden="1" xr:uid="{00000000-0005-0000-0000-0000B70D0000}"/>
    <cellStyle name="Comma [0] 7230" xfId="18557" hidden="1" xr:uid="{00000000-0005-0000-0000-00009E480000}"/>
    <cellStyle name="Comma [0] 7231" xfId="18508" hidden="1" xr:uid="{00000000-0005-0000-0000-00006D480000}"/>
    <cellStyle name="Comma [0] 7232" xfId="17764" hidden="1" xr:uid="{00000000-0005-0000-0000-000085450000}"/>
    <cellStyle name="Comma [0] 7233" xfId="18511" hidden="1" xr:uid="{00000000-0005-0000-0000-000070480000}"/>
    <cellStyle name="Comma [0] 7234" xfId="17775" hidden="1" xr:uid="{00000000-0005-0000-0000-000090450000}"/>
    <cellStyle name="Comma [0] 7235" xfId="17774" hidden="1" xr:uid="{00000000-0005-0000-0000-00008F450000}"/>
    <cellStyle name="Comma [0] 7236" xfId="18562" hidden="1" xr:uid="{00000000-0005-0000-0000-0000A3480000}"/>
    <cellStyle name="Comma [0] 7237" xfId="17850" hidden="1" xr:uid="{00000000-0005-0000-0000-0000DB450000}"/>
    <cellStyle name="Comma [0] 7238" xfId="18051" hidden="1" xr:uid="{00000000-0005-0000-0000-0000A4460000}"/>
    <cellStyle name="Comma [0] 7239" xfId="18574" hidden="1" xr:uid="{00000000-0005-0000-0000-0000AF480000}"/>
    <cellStyle name="Comma [0] 724" xfId="3559" hidden="1" xr:uid="{00000000-0005-0000-0000-0000080E0000}"/>
    <cellStyle name="Comma [0] 7240" xfId="18576" hidden="1" xr:uid="{00000000-0005-0000-0000-0000B1480000}"/>
    <cellStyle name="Comma [0] 7241" xfId="18565" hidden="1" xr:uid="{00000000-0005-0000-0000-0000A6480000}"/>
    <cellStyle name="Comma [0] 7242" xfId="18573" hidden="1" xr:uid="{00000000-0005-0000-0000-0000AE480000}"/>
    <cellStyle name="Comma [0] 7243" xfId="18060" hidden="1" xr:uid="{00000000-0005-0000-0000-0000AD460000}"/>
    <cellStyle name="Comma [0] 7244" xfId="18559" hidden="1" xr:uid="{00000000-0005-0000-0000-0000A0480000}"/>
    <cellStyle name="Comma [0] 7245" xfId="18592" hidden="1" xr:uid="{00000000-0005-0000-0000-0000C1480000}"/>
    <cellStyle name="Comma [0] 7246" xfId="18600" hidden="1" xr:uid="{00000000-0005-0000-0000-0000C9480000}"/>
    <cellStyle name="Comma [0] 7247" xfId="18509" hidden="1" xr:uid="{00000000-0005-0000-0000-00006E480000}"/>
    <cellStyle name="Comma [0] 7248" xfId="18588" hidden="1" xr:uid="{00000000-0005-0000-0000-0000BD480000}"/>
    <cellStyle name="Comma [0] 7249" xfId="18609" hidden="1" xr:uid="{00000000-0005-0000-0000-0000D2480000}"/>
    <cellStyle name="Comma [0] 725" xfId="3561" hidden="1" xr:uid="{00000000-0005-0000-0000-00000A0E0000}"/>
    <cellStyle name="Comma [0] 7250" xfId="18611" hidden="1" xr:uid="{00000000-0005-0000-0000-0000D4480000}"/>
    <cellStyle name="Comma [0] 7251" xfId="18570" hidden="1" xr:uid="{00000000-0005-0000-0000-0000AB480000}"/>
    <cellStyle name="Comma [0] 7252" xfId="18515" hidden="1" xr:uid="{00000000-0005-0000-0000-000074480000}"/>
    <cellStyle name="Comma [0] 7253" xfId="18568" hidden="1" xr:uid="{00000000-0005-0000-0000-0000A9480000}"/>
    <cellStyle name="Comma [0] 7254" xfId="18552" hidden="1" xr:uid="{00000000-0005-0000-0000-000099480000}"/>
    <cellStyle name="Comma [0] 7255" xfId="18548" hidden="1" xr:uid="{00000000-0005-0000-0000-000095480000}"/>
    <cellStyle name="Comma [0] 7256" xfId="18619" hidden="1" xr:uid="{00000000-0005-0000-0000-0000DC480000}"/>
    <cellStyle name="Comma [0] 7257" xfId="18491" hidden="1" xr:uid="{00000000-0005-0000-0000-00005C480000}"/>
    <cellStyle name="Comma [0] 7258" xfId="17799" hidden="1" xr:uid="{00000000-0005-0000-0000-0000A8450000}"/>
    <cellStyle name="Comma [0] 7259" xfId="18627" hidden="1" xr:uid="{00000000-0005-0000-0000-0000E4480000}"/>
    <cellStyle name="Comma [0] 726" xfId="3547" hidden="1" xr:uid="{00000000-0005-0000-0000-0000FC0D0000}"/>
    <cellStyle name="Comma [0] 7260" xfId="18629" hidden="1" xr:uid="{00000000-0005-0000-0000-0000E6480000}"/>
    <cellStyle name="Comma [0] 7261" xfId="18578" hidden="1" xr:uid="{00000000-0005-0000-0000-0000B3480000}"/>
    <cellStyle name="Comma [0] 7262" xfId="18554" hidden="1" xr:uid="{00000000-0005-0000-0000-00009B480000}"/>
    <cellStyle name="Comma [0] 7263" xfId="18589" hidden="1" xr:uid="{00000000-0005-0000-0000-0000BE480000}"/>
    <cellStyle name="Comma [0] 7264" xfId="18521" hidden="1" xr:uid="{00000000-0005-0000-0000-00007A480000}"/>
    <cellStyle name="Comma [0] 7265" xfId="18591" hidden="1" xr:uid="{00000000-0005-0000-0000-0000C0480000}"/>
    <cellStyle name="Comma [0] 7266" xfId="18636" hidden="1" xr:uid="{00000000-0005-0000-0000-0000ED480000}"/>
    <cellStyle name="Comma [0] 7267" xfId="18579" hidden="1" xr:uid="{00000000-0005-0000-0000-0000B4480000}"/>
    <cellStyle name="Comma [0] 7268" xfId="18536" hidden="1" xr:uid="{00000000-0005-0000-0000-000089480000}"/>
    <cellStyle name="Comma [0] 7269" xfId="18642" hidden="1" xr:uid="{00000000-0005-0000-0000-0000F3480000}"/>
    <cellStyle name="Comma [0] 727" xfId="3534" hidden="1" xr:uid="{00000000-0005-0000-0000-0000EF0D0000}"/>
    <cellStyle name="Comma [0] 7270" xfId="18644" hidden="1" xr:uid="{00000000-0005-0000-0000-0000F5480000}"/>
    <cellStyle name="Comma [0] 7271" xfId="18597" hidden="1" xr:uid="{00000000-0005-0000-0000-0000C6480000}"/>
    <cellStyle name="Comma [0] 7272" xfId="18603" hidden="1" xr:uid="{00000000-0005-0000-0000-0000CC480000}"/>
    <cellStyle name="Comma [0] 7273" xfId="18490" hidden="1" xr:uid="{00000000-0005-0000-0000-00005B480000}"/>
    <cellStyle name="Comma [0] 7274" xfId="18553" hidden="1" xr:uid="{00000000-0005-0000-0000-00009A480000}"/>
    <cellStyle name="Comma [0] 7275" xfId="18561" hidden="1" xr:uid="{00000000-0005-0000-0000-0000A2480000}"/>
    <cellStyle name="Comma [0] 7276" xfId="18650" hidden="1" xr:uid="{00000000-0005-0000-0000-0000FB480000}"/>
    <cellStyle name="Comma [0] 7277" xfId="18564" hidden="1" xr:uid="{00000000-0005-0000-0000-0000A5480000}"/>
    <cellStyle name="Comma [0] 7278" xfId="18524" hidden="1" xr:uid="{00000000-0005-0000-0000-00007D480000}"/>
    <cellStyle name="Comma [0] 7279" xfId="18655" hidden="1" xr:uid="{00000000-0005-0000-0000-000000490000}"/>
    <cellStyle name="Comma [0] 728" xfId="3558" hidden="1" xr:uid="{00000000-0005-0000-0000-0000070E0000}"/>
    <cellStyle name="Comma [0] 7280" xfId="18657" hidden="1" xr:uid="{00000000-0005-0000-0000-000002490000}"/>
    <cellStyle name="Comma [0] 7281" xfId="18616" hidden="1" xr:uid="{00000000-0005-0000-0000-0000D9480000}"/>
    <cellStyle name="Comma [0] 7282" xfId="18622" hidden="1" xr:uid="{00000000-0005-0000-0000-0000DF480000}"/>
    <cellStyle name="Comma [0] 7283" xfId="18523" hidden="1" xr:uid="{00000000-0005-0000-0000-00007C480000}"/>
    <cellStyle name="Comma [0] 7284" xfId="18604" hidden="1" xr:uid="{00000000-0005-0000-0000-0000CD480000}"/>
    <cellStyle name="Comma [0] 7285" xfId="18583" hidden="1" xr:uid="{00000000-0005-0000-0000-0000B8480000}"/>
    <cellStyle name="Comma [0] 7286" xfId="18661" hidden="1" xr:uid="{00000000-0005-0000-0000-000006490000}"/>
    <cellStyle name="Comma [0] 7287" xfId="18602" hidden="1" xr:uid="{00000000-0005-0000-0000-0000CB480000}"/>
    <cellStyle name="Comma [0] 7288" xfId="18540" hidden="1" xr:uid="{00000000-0005-0000-0000-00008D480000}"/>
    <cellStyle name="Comma [0] 7289" xfId="18668" hidden="1" xr:uid="{00000000-0005-0000-0000-00000D490000}"/>
    <cellStyle name="Comma [0] 729" xfId="3524" hidden="1" xr:uid="{00000000-0005-0000-0000-0000E50D0000}"/>
    <cellStyle name="Comma [0] 7290" xfId="18670" hidden="1" xr:uid="{00000000-0005-0000-0000-00000F490000}"/>
    <cellStyle name="Comma [0] 7291" xfId="18634" hidden="1" xr:uid="{00000000-0005-0000-0000-0000EB480000}"/>
    <cellStyle name="Comma [0] 7292" xfId="18639" hidden="1" xr:uid="{00000000-0005-0000-0000-0000F0480000}"/>
    <cellStyle name="Comma [0] 7293" xfId="18069" hidden="1" xr:uid="{00000000-0005-0000-0000-0000B6460000}"/>
    <cellStyle name="Comma [0] 7294" xfId="18623" hidden="1" xr:uid="{00000000-0005-0000-0000-0000E0480000}"/>
    <cellStyle name="Comma [0] 7295" xfId="18528" hidden="1" xr:uid="{00000000-0005-0000-0000-000081480000}"/>
    <cellStyle name="Comma [0] 7296" xfId="18674" hidden="1" xr:uid="{00000000-0005-0000-0000-000013490000}"/>
    <cellStyle name="Comma [0] 7297" xfId="18621" hidden="1" xr:uid="{00000000-0005-0000-0000-0000DE480000}"/>
    <cellStyle name="Comma [0] 7298" xfId="18560" hidden="1" xr:uid="{00000000-0005-0000-0000-0000A1480000}"/>
    <cellStyle name="Comma [0] 7299" xfId="18678" hidden="1" xr:uid="{00000000-0005-0000-0000-000017490000}"/>
    <cellStyle name="Comma [0] 73" xfId="2277" hidden="1" xr:uid="{00000000-0005-0000-0000-000006090000}"/>
    <cellStyle name="Comma [0] 730" xfId="3496" hidden="1" xr:uid="{00000000-0005-0000-0000-0000C90D0000}"/>
    <cellStyle name="Comma [0] 7300" xfId="18680" hidden="1" xr:uid="{00000000-0005-0000-0000-000019490000}"/>
    <cellStyle name="Comma [0] 7301" xfId="18648" hidden="1" xr:uid="{00000000-0005-0000-0000-0000F9480000}"/>
    <cellStyle name="Comma [0] 7302" xfId="18652" hidden="1" xr:uid="{00000000-0005-0000-0000-0000FD480000}"/>
    <cellStyle name="Comma [0] 7303" xfId="18542" hidden="1" xr:uid="{00000000-0005-0000-0000-00008F480000}"/>
    <cellStyle name="Comma [0] 7304" xfId="18640" hidden="1" xr:uid="{00000000-0005-0000-0000-0000F1480000}"/>
    <cellStyle name="Comma [0] 7305" xfId="18532" hidden="1" xr:uid="{00000000-0005-0000-0000-000085480000}"/>
    <cellStyle name="Comma [0] 7306" xfId="18684" hidden="1" xr:uid="{00000000-0005-0000-0000-00001D490000}"/>
    <cellStyle name="Comma [0] 7307" xfId="18638" hidden="1" xr:uid="{00000000-0005-0000-0000-0000EF480000}"/>
    <cellStyle name="Comma [0] 7308" xfId="18607" hidden="1" xr:uid="{00000000-0005-0000-0000-0000D0480000}"/>
    <cellStyle name="Comma [0] 7309" xfId="18688" hidden="1" xr:uid="{00000000-0005-0000-0000-000021490000}"/>
    <cellStyle name="Comma [0] 731" xfId="3563" hidden="1" xr:uid="{00000000-0005-0000-0000-00000C0E0000}"/>
    <cellStyle name="Comma [0] 7310" xfId="18690" hidden="1" xr:uid="{00000000-0005-0000-0000-000023490000}"/>
    <cellStyle name="Comma [0] 7311" xfId="18676" hidden="1" xr:uid="{00000000-0005-0000-0000-000015490000}"/>
    <cellStyle name="Comma [0] 7312" xfId="18663" hidden="1" xr:uid="{00000000-0005-0000-0000-000008490000}"/>
    <cellStyle name="Comma [0] 7313" xfId="18687" hidden="1" xr:uid="{00000000-0005-0000-0000-000020490000}"/>
    <cellStyle name="Comma [0] 7314" xfId="18653" hidden="1" xr:uid="{00000000-0005-0000-0000-0000FE480000}"/>
    <cellStyle name="Comma [0] 7315" xfId="18625" hidden="1" xr:uid="{00000000-0005-0000-0000-0000E2480000}"/>
    <cellStyle name="Comma [0] 7316" xfId="18692" hidden="1" xr:uid="{00000000-0005-0000-0000-000025490000}"/>
    <cellStyle name="Comma [0] 7317" xfId="18649" hidden="1" xr:uid="{00000000-0005-0000-0000-0000FA480000}"/>
    <cellStyle name="Comma [0] 7318" xfId="18683" hidden="1" xr:uid="{00000000-0005-0000-0000-00001C490000}"/>
    <cellStyle name="Comma [0] 7319" xfId="18696" hidden="1" xr:uid="{00000000-0005-0000-0000-000029490000}"/>
    <cellStyle name="Comma [0] 732" xfId="3520" hidden="1" xr:uid="{00000000-0005-0000-0000-0000E10D0000}"/>
    <cellStyle name="Comma [0] 7320" xfId="18698" hidden="1" xr:uid="{00000000-0005-0000-0000-00002B490000}"/>
    <cellStyle name="Comma [0] 7321" xfId="18566" hidden="1" xr:uid="{00000000-0005-0000-0000-0000A7480000}"/>
    <cellStyle name="Comma [0] 7322" xfId="18686" hidden="1" xr:uid="{00000000-0005-0000-0000-00001F490000}"/>
    <cellStyle name="Comma [0] 7323" xfId="18626" hidden="1" xr:uid="{00000000-0005-0000-0000-0000E3480000}"/>
    <cellStyle name="Comma [0] 7324" xfId="18660" hidden="1" xr:uid="{00000000-0005-0000-0000-000005490000}"/>
    <cellStyle name="Comma [0] 7325" xfId="18673" hidden="1" xr:uid="{00000000-0005-0000-0000-000012490000}"/>
    <cellStyle name="Comma [0] 7326" xfId="18701" hidden="1" xr:uid="{00000000-0005-0000-0000-00002E490000}"/>
    <cellStyle name="Comma [0] 7327" xfId="18664" hidden="1" xr:uid="{00000000-0005-0000-0000-000009490000}"/>
    <cellStyle name="Comma [0] 7328" xfId="18624" hidden="1" xr:uid="{00000000-0005-0000-0000-0000E1480000}"/>
    <cellStyle name="Comma [0] 7329" xfId="18703" hidden="1" xr:uid="{00000000-0005-0000-0000-000030490000}"/>
    <cellStyle name="Comma [0] 733" xfId="3554" hidden="1" xr:uid="{00000000-0005-0000-0000-0000030E0000}"/>
    <cellStyle name="Comma [0] 7330" xfId="18705" hidden="1" xr:uid="{00000000-0005-0000-0000-000032490000}"/>
    <cellStyle name="Comma [0] 7331" xfId="15336" hidden="1" xr:uid="{00000000-0005-0000-0000-0000093C0000}"/>
    <cellStyle name="Comma [0] 7332" xfId="15341" hidden="1" xr:uid="{00000000-0005-0000-0000-00000E3C0000}"/>
    <cellStyle name="Comma [0] 7333" xfId="15334" hidden="1" xr:uid="{00000000-0005-0000-0000-0000073C0000}"/>
    <cellStyle name="Comma [0] 7334" xfId="15315" hidden="1" xr:uid="{00000000-0005-0000-0000-0000F43B0000}"/>
    <cellStyle name="Comma [0] 7335" xfId="18708" hidden="1" xr:uid="{00000000-0005-0000-0000-000035490000}"/>
    <cellStyle name="Comma [0] 7336" xfId="18714" hidden="1" xr:uid="{00000000-0005-0000-0000-00003B490000}"/>
    <cellStyle name="Comma [0] 7337" xfId="18716" hidden="1" xr:uid="{00000000-0005-0000-0000-00003D490000}"/>
    <cellStyle name="Comma [0] 7338" xfId="18707" hidden="1" xr:uid="{00000000-0005-0000-0000-000034490000}"/>
    <cellStyle name="Comma [0] 7339" xfId="18712" hidden="1" xr:uid="{00000000-0005-0000-0000-000039490000}"/>
    <cellStyle name="Comma [0] 734" xfId="3567" hidden="1" xr:uid="{00000000-0005-0000-0000-0000100E0000}"/>
    <cellStyle name="Comma [0] 7340" xfId="18718" hidden="1" xr:uid="{00000000-0005-0000-0000-00003F490000}"/>
    <cellStyle name="Comma [0] 7341" xfId="18720" hidden="1" xr:uid="{00000000-0005-0000-0000-000041490000}"/>
    <cellStyle name="Comma [0] 7342" xfId="15322" hidden="1" xr:uid="{00000000-0005-0000-0000-0000FB3B0000}"/>
    <cellStyle name="Comma [0] 7343" xfId="15330" hidden="1" xr:uid="{00000000-0005-0000-0000-0000033C0000}"/>
    <cellStyle name="Comma [0] 7344" xfId="18731" hidden="1" xr:uid="{00000000-0005-0000-0000-00004C490000}"/>
    <cellStyle name="Comma [0] 7345" xfId="18740" hidden="1" xr:uid="{00000000-0005-0000-0000-000055490000}"/>
    <cellStyle name="Comma [0] 7346" xfId="18751" hidden="1" xr:uid="{00000000-0005-0000-0000-000060490000}"/>
    <cellStyle name="Comma [0] 7347" xfId="18757" hidden="1" xr:uid="{00000000-0005-0000-0000-000066490000}"/>
    <cellStyle name="Comma [0] 7348" xfId="18739" hidden="1" xr:uid="{00000000-0005-0000-0000-000054490000}"/>
    <cellStyle name="Comma [0] 7349" xfId="18749" hidden="1" xr:uid="{00000000-0005-0000-0000-00005E490000}"/>
    <cellStyle name="Comma [0] 735" xfId="3569" hidden="1" xr:uid="{00000000-0005-0000-0000-0000120E0000}"/>
    <cellStyle name="Comma [0] 7350" xfId="18769" hidden="1" xr:uid="{00000000-0005-0000-0000-000072490000}"/>
    <cellStyle name="Comma [0] 7351" xfId="18771" hidden="1" xr:uid="{00000000-0005-0000-0000-000074490000}"/>
    <cellStyle name="Comma [0] 7352" xfId="18722" hidden="1" xr:uid="{00000000-0005-0000-0000-000043490000}"/>
    <cellStyle name="Comma [0] 7353" xfId="15328" hidden="1" xr:uid="{00000000-0005-0000-0000-0000013C0000}"/>
    <cellStyle name="Comma [0] 7354" xfId="18725" hidden="1" xr:uid="{00000000-0005-0000-0000-000046490000}"/>
    <cellStyle name="Comma [0] 7355" xfId="15324" hidden="1" xr:uid="{00000000-0005-0000-0000-0000FD3B0000}"/>
    <cellStyle name="Comma [0] 7356" xfId="15323" hidden="1" xr:uid="{00000000-0005-0000-0000-0000FC3B0000}"/>
    <cellStyle name="Comma [0] 7357" xfId="18776" hidden="1" xr:uid="{00000000-0005-0000-0000-000079490000}"/>
    <cellStyle name="Comma [0] 7358" xfId="15331" hidden="1" xr:uid="{00000000-0005-0000-0000-0000043C0000}"/>
    <cellStyle name="Comma [0] 7359" xfId="15325" hidden="1" xr:uid="{00000000-0005-0000-0000-0000FE3B0000}"/>
    <cellStyle name="Comma [0] 736" xfId="3437" hidden="1" xr:uid="{00000000-0005-0000-0000-00008E0D0000}"/>
    <cellStyle name="Comma [0] 7360" xfId="18788" hidden="1" xr:uid="{00000000-0005-0000-0000-000085490000}"/>
    <cellStyle name="Comma [0] 7361" xfId="18790" hidden="1" xr:uid="{00000000-0005-0000-0000-000087490000}"/>
    <cellStyle name="Comma [0] 7362" xfId="18779" hidden="1" xr:uid="{00000000-0005-0000-0000-00007C490000}"/>
    <cellStyle name="Comma [0] 7363" xfId="18787" hidden="1" xr:uid="{00000000-0005-0000-0000-000084490000}"/>
    <cellStyle name="Comma [0] 7364" xfId="15327" hidden="1" xr:uid="{00000000-0005-0000-0000-0000003C0000}"/>
    <cellStyle name="Comma [0] 7365" xfId="18773" hidden="1" xr:uid="{00000000-0005-0000-0000-000076490000}"/>
    <cellStyle name="Comma [0] 7366" xfId="18806" hidden="1" xr:uid="{00000000-0005-0000-0000-000097490000}"/>
    <cellStyle name="Comma [0] 7367" xfId="18814" hidden="1" xr:uid="{00000000-0005-0000-0000-00009F490000}"/>
    <cellStyle name="Comma [0] 7368" xfId="18723" hidden="1" xr:uid="{00000000-0005-0000-0000-000044490000}"/>
    <cellStyle name="Comma [0] 7369" xfId="18802" hidden="1" xr:uid="{00000000-0005-0000-0000-000093490000}"/>
    <cellStyle name="Comma [0] 737" xfId="3557" hidden="1" xr:uid="{00000000-0005-0000-0000-0000060E0000}"/>
    <cellStyle name="Comma [0] 7370" xfId="18823" hidden="1" xr:uid="{00000000-0005-0000-0000-0000A8490000}"/>
    <cellStyle name="Comma [0] 7371" xfId="18825" hidden="1" xr:uid="{00000000-0005-0000-0000-0000AA490000}"/>
    <cellStyle name="Comma [0] 7372" xfId="18784" hidden="1" xr:uid="{00000000-0005-0000-0000-000081490000}"/>
    <cellStyle name="Comma [0] 7373" xfId="18729" hidden="1" xr:uid="{00000000-0005-0000-0000-00004A490000}"/>
    <cellStyle name="Comma [0] 7374" xfId="18782" hidden="1" xr:uid="{00000000-0005-0000-0000-00007F490000}"/>
    <cellStyle name="Comma [0] 7375" xfId="18766" hidden="1" xr:uid="{00000000-0005-0000-0000-00006F490000}"/>
    <cellStyle name="Comma [0] 7376" xfId="18762" hidden="1" xr:uid="{00000000-0005-0000-0000-00006B490000}"/>
    <cellStyle name="Comma [0] 7377" xfId="18833" hidden="1" xr:uid="{00000000-0005-0000-0000-0000B2490000}"/>
    <cellStyle name="Comma [0] 7378" xfId="15319" hidden="1" xr:uid="{00000000-0005-0000-0000-0000F83B0000}"/>
    <cellStyle name="Comma [0] 7379" xfId="15359" hidden="1" xr:uid="{00000000-0005-0000-0000-0000203C0000}"/>
    <cellStyle name="Comma [0] 738" xfId="3497" hidden="1" xr:uid="{00000000-0005-0000-0000-0000CA0D0000}"/>
    <cellStyle name="Comma [0] 7380" xfId="18841" hidden="1" xr:uid="{00000000-0005-0000-0000-0000BA490000}"/>
    <cellStyle name="Comma [0] 7381" xfId="18843" hidden="1" xr:uid="{00000000-0005-0000-0000-0000BC490000}"/>
    <cellStyle name="Comma [0] 7382" xfId="18792" hidden="1" xr:uid="{00000000-0005-0000-0000-000089490000}"/>
    <cellStyle name="Comma [0] 7383" xfId="18768" hidden="1" xr:uid="{00000000-0005-0000-0000-000071490000}"/>
    <cellStyle name="Comma [0] 7384" xfId="18803" hidden="1" xr:uid="{00000000-0005-0000-0000-000094490000}"/>
    <cellStyle name="Comma [0] 7385" xfId="18735" hidden="1" xr:uid="{00000000-0005-0000-0000-000050490000}"/>
    <cellStyle name="Comma [0] 7386" xfId="18805" hidden="1" xr:uid="{00000000-0005-0000-0000-000096490000}"/>
    <cellStyle name="Comma [0] 7387" xfId="18850" hidden="1" xr:uid="{00000000-0005-0000-0000-0000C3490000}"/>
    <cellStyle name="Comma [0] 7388" xfId="18793" hidden="1" xr:uid="{00000000-0005-0000-0000-00008A490000}"/>
    <cellStyle name="Comma [0] 7389" xfId="18750" hidden="1" xr:uid="{00000000-0005-0000-0000-00005F490000}"/>
    <cellStyle name="Comma [0] 739" xfId="3531" hidden="1" xr:uid="{00000000-0005-0000-0000-0000EC0D0000}"/>
    <cellStyle name="Comma [0] 7390" xfId="18856" hidden="1" xr:uid="{00000000-0005-0000-0000-0000C9490000}"/>
    <cellStyle name="Comma [0] 7391" xfId="18858" hidden="1" xr:uid="{00000000-0005-0000-0000-0000CB490000}"/>
    <cellStyle name="Comma [0] 7392" xfId="18811" hidden="1" xr:uid="{00000000-0005-0000-0000-00009C490000}"/>
    <cellStyle name="Comma [0] 7393" xfId="18817" hidden="1" xr:uid="{00000000-0005-0000-0000-0000A2490000}"/>
    <cellStyle name="Comma [0] 7394" xfId="15349" hidden="1" xr:uid="{00000000-0005-0000-0000-0000163C0000}"/>
    <cellStyle name="Comma [0] 7395" xfId="18767" hidden="1" xr:uid="{00000000-0005-0000-0000-000070490000}"/>
    <cellStyle name="Comma [0] 7396" xfId="18775" hidden="1" xr:uid="{00000000-0005-0000-0000-000078490000}"/>
    <cellStyle name="Comma [0] 7397" xfId="18864" hidden="1" xr:uid="{00000000-0005-0000-0000-0000D1490000}"/>
    <cellStyle name="Comma [0] 7398" xfId="18778" hidden="1" xr:uid="{00000000-0005-0000-0000-00007B490000}"/>
    <cellStyle name="Comma [0] 7399" xfId="18738" hidden="1" xr:uid="{00000000-0005-0000-0000-000053490000}"/>
    <cellStyle name="Comma [0] 74" xfId="2261" hidden="1" xr:uid="{00000000-0005-0000-0000-0000F6080000}"/>
    <cellStyle name="Comma [0] 740" xfId="3544" hidden="1" xr:uid="{00000000-0005-0000-0000-0000F90D0000}"/>
    <cellStyle name="Comma [0] 7400" xfId="18869" hidden="1" xr:uid="{00000000-0005-0000-0000-0000D6490000}"/>
    <cellStyle name="Comma [0] 7401" xfId="18871" hidden="1" xr:uid="{00000000-0005-0000-0000-0000D8490000}"/>
    <cellStyle name="Comma [0] 7402" xfId="18830" hidden="1" xr:uid="{00000000-0005-0000-0000-0000AF490000}"/>
    <cellStyle name="Comma [0] 7403" xfId="18836" hidden="1" xr:uid="{00000000-0005-0000-0000-0000B5490000}"/>
    <cellStyle name="Comma [0] 7404" xfId="18737" hidden="1" xr:uid="{00000000-0005-0000-0000-000052490000}"/>
    <cellStyle name="Comma [0] 7405" xfId="18818" hidden="1" xr:uid="{00000000-0005-0000-0000-0000A3490000}"/>
    <cellStyle name="Comma [0] 7406" xfId="18797" hidden="1" xr:uid="{00000000-0005-0000-0000-00008E490000}"/>
    <cellStyle name="Comma [0] 7407" xfId="18875" hidden="1" xr:uid="{00000000-0005-0000-0000-0000DC490000}"/>
    <cellStyle name="Comma [0] 7408" xfId="18816" hidden="1" xr:uid="{00000000-0005-0000-0000-0000A1490000}"/>
    <cellStyle name="Comma [0] 7409" xfId="18754" hidden="1" xr:uid="{00000000-0005-0000-0000-000063490000}"/>
    <cellStyle name="Comma [0] 741" xfId="3572" hidden="1" xr:uid="{00000000-0005-0000-0000-0000150E0000}"/>
    <cellStyle name="Comma [0] 7410" xfId="18882" hidden="1" xr:uid="{00000000-0005-0000-0000-0000E3490000}"/>
    <cellStyle name="Comma [0] 7411" xfId="18884" hidden="1" xr:uid="{00000000-0005-0000-0000-0000E5490000}"/>
    <cellStyle name="Comma [0] 7412" xfId="18848" hidden="1" xr:uid="{00000000-0005-0000-0000-0000C1490000}"/>
    <cellStyle name="Comma [0] 7413" xfId="18853" hidden="1" xr:uid="{00000000-0005-0000-0000-0000C6490000}"/>
    <cellStyle name="Comma [0] 7414" xfId="15314" hidden="1" xr:uid="{00000000-0005-0000-0000-0000F33B0000}"/>
    <cellStyle name="Comma [0] 7415" xfId="18837" hidden="1" xr:uid="{00000000-0005-0000-0000-0000B6490000}"/>
    <cellStyle name="Comma [0] 7416" xfId="18742" hidden="1" xr:uid="{00000000-0005-0000-0000-000057490000}"/>
    <cellStyle name="Comma [0] 7417" xfId="18888" hidden="1" xr:uid="{00000000-0005-0000-0000-0000E9490000}"/>
    <cellStyle name="Comma [0] 7418" xfId="18835" hidden="1" xr:uid="{00000000-0005-0000-0000-0000B4490000}"/>
    <cellStyle name="Comma [0] 7419" xfId="18774" hidden="1" xr:uid="{00000000-0005-0000-0000-000077490000}"/>
    <cellStyle name="Comma [0] 742" xfId="3535" hidden="1" xr:uid="{00000000-0005-0000-0000-0000F00D0000}"/>
    <cellStyle name="Comma [0] 7420" xfId="18892" hidden="1" xr:uid="{00000000-0005-0000-0000-0000ED490000}"/>
    <cellStyle name="Comma [0] 7421" xfId="18894" hidden="1" xr:uid="{00000000-0005-0000-0000-0000EF490000}"/>
    <cellStyle name="Comma [0] 7422" xfId="18862" hidden="1" xr:uid="{00000000-0005-0000-0000-0000CF490000}"/>
    <cellStyle name="Comma [0] 7423" xfId="18866" hidden="1" xr:uid="{00000000-0005-0000-0000-0000D3490000}"/>
    <cellStyle name="Comma [0] 7424" xfId="18756" hidden="1" xr:uid="{00000000-0005-0000-0000-000065490000}"/>
    <cellStyle name="Comma [0] 7425" xfId="18854" hidden="1" xr:uid="{00000000-0005-0000-0000-0000C7490000}"/>
    <cellStyle name="Comma [0] 7426" xfId="18746" hidden="1" xr:uid="{00000000-0005-0000-0000-00005B490000}"/>
    <cellStyle name="Comma [0] 7427" xfId="18898" hidden="1" xr:uid="{00000000-0005-0000-0000-0000F3490000}"/>
    <cellStyle name="Comma [0] 7428" xfId="18852" hidden="1" xr:uid="{00000000-0005-0000-0000-0000C5490000}"/>
    <cellStyle name="Comma [0] 7429" xfId="18821" hidden="1" xr:uid="{00000000-0005-0000-0000-0000A6490000}"/>
    <cellStyle name="Comma [0] 743" xfId="3495" hidden="1" xr:uid="{00000000-0005-0000-0000-0000C80D0000}"/>
    <cellStyle name="Comma [0] 7430" xfId="18902" hidden="1" xr:uid="{00000000-0005-0000-0000-0000F7490000}"/>
    <cellStyle name="Comma [0] 7431" xfId="18904" hidden="1" xr:uid="{00000000-0005-0000-0000-0000F9490000}"/>
    <cellStyle name="Comma [0] 7432" xfId="18890" hidden="1" xr:uid="{00000000-0005-0000-0000-0000EB490000}"/>
    <cellStyle name="Comma [0] 7433" xfId="18877" hidden="1" xr:uid="{00000000-0005-0000-0000-0000DE490000}"/>
    <cellStyle name="Comma [0] 7434" xfId="18901" hidden="1" xr:uid="{00000000-0005-0000-0000-0000F6490000}"/>
    <cellStyle name="Comma [0] 7435" xfId="18867" hidden="1" xr:uid="{00000000-0005-0000-0000-0000D4490000}"/>
    <cellStyle name="Comma [0] 7436" xfId="18839" hidden="1" xr:uid="{00000000-0005-0000-0000-0000B8490000}"/>
    <cellStyle name="Comma [0] 7437" xfId="18906" hidden="1" xr:uid="{00000000-0005-0000-0000-0000FB490000}"/>
    <cellStyle name="Comma [0] 7438" xfId="18863" hidden="1" xr:uid="{00000000-0005-0000-0000-0000D0490000}"/>
    <cellStyle name="Comma [0] 7439" xfId="18897" hidden="1" xr:uid="{00000000-0005-0000-0000-0000F2490000}"/>
    <cellStyle name="Comma [0] 744" xfId="3574" hidden="1" xr:uid="{00000000-0005-0000-0000-0000170E0000}"/>
    <cellStyle name="Comma [0] 7440" xfId="18910" hidden="1" xr:uid="{00000000-0005-0000-0000-0000FF490000}"/>
    <cellStyle name="Comma [0] 7441" xfId="18912" hidden="1" xr:uid="{00000000-0005-0000-0000-0000014A0000}"/>
    <cellStyle name="Comma [0] 7442" xfId="18780" hidden="1" xr:uid="{00000000-0005-0000-0000-00007D490000}"/>
    <cellStyle name="Comma [0] 7443" xfId="18900" hidden="1" xr:uid="{00000000-0005-0000-0000-0000F5490000}"/>
    <cellStyle name="Comma [0] 7444" xfId="18840" hidden="1" xr:uid="{00000000-0005-0000-0000-0000B9490000}"/>
    <cellStyle name="Comma [0] 7445" xfId="18874" hidden="1" xr:uid="{00000000-0005-0000-0000-0000DB490000}"/>
    <cellStyle name="Comma [0] 7446" xfId="18887" hidden="1" xr:uid="{00000000-0005-0000-0000-0000E8490000}"/>
    <cellStyle name="Comma [0] 7447" xfId="18915" hidden="1" xr:uid="{00000000-0005-0000-0000-0000044A0000}"/>
    <cellStyle name="Comma [0] 7448" xfId="18878" hidden="1" xr:uid="{00000000-0005-0000-0000-0000DF490000}"/>
    <cellStyle name="Comma [0] 7449" xfId="18838" hidden="1" xr:uid="{00000000-0005-0000-0000-0000B7490000}"/>
    <cellStyle name="Comma [0] 745" xfId="3576" hidden="1" xr:uid="{00000000-0005-0000-0000-0000190E0000}"/>
    <cellStyle name="Comma [0] 7450" xfId="18917" hidden="1" xr:uid="{00000000-0005-0000-0000-0000064A0000}"/>
    <cellStyle name="Comma [0] 7451" xfId="18919" hidden="1" xr:uid="{00000000-0005-0000-0000-0000084A0000}"/>
    <cellStyle name="Comma [0] 7452" xfId="18976" hidden="1" xr:uid="{00000000-0005-0000-0000-0000414A0000}"/>
    <cellStyle name="Comma [0] 7453" xfId="18995" hidden="1" xr:uid="{00000000-0005-0000-0000-0000544A0000}"/>
    <cellStyle name="Comma [0] 7454" xfId="19002" hidden="1" xr:uid="{00000000-0005-0000-0000-00005B4A0000}"/>
    <cellStyle name="Comma [0] 7455" xfId="19009" hidden="1" xr:uid="{00000000-0005-0000-0000-0000624A0000}"/>
    <cellStyle name="Comma [0] 7456" xfId="19014" hidden="1" xr:uid="{00000000-0005-0000-0000-0000674A0000}"/>
    <cellStyle name="Comma [0] 7457" xfId="19001" hidden="1" xr:uid="{00000000-0005-0000-0000-00005A4A0000}"/>
    <cellStyle name="Comma [0] 7458" xfId="19006" hidden="1" xr:uid="{00000000-0005-0000-0000-00005F4A0000}"/>
    <cellStyle name="Comma [0] 7459" xfId="19018" hidden="1" xr:uid="{00000000-0005-0000-0000-00006B4A0000}"/>
    <cellStyle name="Comma [0] 746" xfId="3088" hidden="1" xr:uid="{00000000-0005-0000-0000-0000310C0000}"/>
    <cellStyle name="Comma [0] 7460" xfId="19020" hidden="1" xr:uid="{00000000-0005-0000-0000-00006D4A0000}"/>
    <cellStyle name="Comma [0] 7461" xfId="18991" hidden="1" xr:uid="{00000000-0005-0000-0000-0000504A0000}"/>
    <cellStyle name="Comma [0] 7462" xfId="18980" hidden="1" xr:uid="{00000000-0005-0000-0000-0000454A0000}"/>
    <cellStyle name="Comma [0] 7463" xfId="19031" hidden="1" xr:uid="{00000000-0005-0000-0000-0000784A0000}"/>
    <cellStyle name="Comma [0] 7464" xfId="19040" hidden="1" xr:uid="{00000000-0005-0000-0000-0000814A0000}"/>
    <cellStyle name="Comma [0] 7465" xfId="19051" hidden="1" xr:uid="{00000000-0005-0000-0000-00008C4A0000}"/>
    <cellStyle name="Comma [0] 7466" xfId="19057" hidden="1" xr:uid="{00000000-0005-0000-0000-0000924A0000}"/>
    <cellStyle name="Comma [0] 7467" xfId="19039" hidden="1" xr:uid="{00000000-0005-0000-0000-0000804A0000}"/>
    <cellStyle name="Comma [0] 7468" xfId="19049" hidden="1" xr:uid="{00000000-0005-0000-0000-00008A4A0000}"/>
    <cellStyle name="Comma [0] 7469" xfId="19069" hidden="1" xr:uid="{00000000-0005-0000-0000-00009E4A0000}"/>
    <cellStyle name="Comma [0] 747" xfId="3085" hidden="1" xr:uid="{00000000-0005-0000-0000-00002E0C0000}"/>
    <cellStyle name="Comma [0] 7470" xfId="19071" hidden="1" xr:uid="{00000000-0005-0000-0000-0000A04A0000}"/>
    <cellStyle name="Comma [0] 7471" xfId="19022" hidden="1" xr:uid="{00000000-0005-0000-0000-00006F4A0000}"/>
    <cellStyle name="Comma [0] 7472" xfId="18983" hidden="1" xr:uid="{00000000-0005-0000-0000-0000484A0000}"/>
    <cellStyle name="Comma [0] 7473" xfId="19025" hidden="1" xr:uid="{00000000-0005-0000-0000-0000724A0000}"/>
    <cellStyle name="Comma [0] 7474" xfId="18988" hidden="1" xr:uid="{00000000-0005-0000-0000-00004D4A0000}"/>
    <cellStyle name="Comma [0] 7475" xfId="18990" hidden="1" xr:uid="{00000000-0005-0000-0000-00004F4A0000}"/>
    <cellStyle name="Comma [0] 7476" xfId="19076" hidden="1" xr:uid="{00000000-0005-0000-0000-0000A54A0000}"/>
    <cellStyle name="Comma [0] 7477" xfId="18979" hidden="1" xr:uid="{00000000-0005-0000-0000-0000444A0000}"/>
    <cellStyle name="Comma [0] 7478" xfId="18987" hidden="1" xr:uid="{00000000-0005-0000-0000-00004C4A0000}"/>
    <cellStyle name="Comma [0] 7479" xfId="19088" hidden="1" xr:uid="{00000000-0005-0000-0000-0000B14A0000}"/>
    <cellStyle name="Comma [0] 748" xfId="3582" hidden="1" xr:uid="{00000000-0005-0000-0000-00001F0E0000}"/>
    <cellStyle name="Comma [0] 7480" xfId="19090" hidden="1" xr:uid="{00000000-0005-0000-0000-0000B34A0000}"/>
    <cellStyle name="Comma [0] 7481" xfId="19079" hidden="1" xr:uid="{00000000-0005-0000-0000-0000A84A0000}"/>
    <cellStyle name="Comma [0] 7482" xfId="19087" hidden="1" xr:uid="{00000000-0005-0000-0000-0000B04A0000}"/>
    <cellStyle name="Comma [0] 7483" xfId="18985" hidden="1" xr:uid="{00000000-0005-0000-0000-00004A4A0000}"/>
    <cellStyle name="Comma [0] 7484" xfId="19073" hidden="1" xr:uid="{00000000-0005-0000-0000-0000A24A0000}"/>
    <cellStyle name="Comma [0] 7485" xfId="19106" hidden="1" xr:uid="{00000000-0005-0000-0000-0000C34A0000}"/>
    <cellStyle name="Comma [0] 7486" xfId="19114" hidden="1" xr:uid="{00000000-0005-0000-0000-0000CB4A0000}"/>
    <cellStyle name="Comma [0] 7487" xfId="19023" hidden="1" xr:uid="{00000000-0005-0000-0000-0000704A0000}"/>
    <cellStyle name="Comma [0] 7488" xfId="19102" hidden="1" xr:uid="{00000000-0005-0000-0000-0000BF4A0000}"/>
    <cellStyle name="Comma [0] 7489" xfId="19123" hidden="1" xr:uid="{00000000-0005-0000-0000-0000D44A0000}"/>
    <cellStyle name="Comma [0] 749" xfId="3588" hidden="1" xr:uid="{00000000-0005-0000-0000-0000250E0000}"/>
    <cellStyle name="Comma [0] 7490" xfId="19125" hidden="1" xr:uid="{00000000-0005-0000-0000-0000D64A0000}"/>
    <cellStyle name="Comma [0] 7491" xfId="19084" hidden="1" xr:uid="{00000000-0005-0000-0000-0000AD4A0000}"/>
    <cellStyle name="Comma [0] 7492" xfId="19029" hidden="1" xr:uid="{00000000-0005-0000-0000-0000764A0000}"/>
    <cellStyle name="Comma [0] 7493" xfId="19082" hidden="1" xr:uid="{00000000-0005-0000-0000-0000AB4A0000}"/>
    <cellStyle name="Comma [0] 7494" xfId="19066" hidden="1" xr:uid="{00000000-0005-0000-0000-00009B4A0000}"/>
    <cellStyle name="Comma [0] 7495" xfId="19062" hidden="1" xr:uid="{00000000-0005-0000-0000-0000974A0000}"/>
    <cellStyle name="Comma [0] 7496" xfId="19133" hidden="1" xr:uid="{00000000-0005-0000-0000-0000DE4A0000}"/>
    <cellStyle name="Comma [0] 7497" xfId="18999" hidden="1" xr:uid="{00000000-0005-0000-0000-0000584A0000}"/>
    <cellStyle name="Comma [0] 7498" xfId="18992" hidden="1" xr:uid="{00000000-0005-0000-0000-0000514A0000}"/>
    <cellStyle name="Comma [0] 7499" xfId="19141" hidden="1" xr:uid="{00000000-0005-0000-0000-0000E64A0000}"/>
    <cellStyle name="Comma [0] 75" xfId="2257" hidden="1" xr:uid="{00000000-0005-0000-0000-0000F2080000}"/>
    <cellStyle name="Comma [0] 750" xfId="3590" hidden="1" xr:uid="{00000000-0005-0000-0000-0000270E0000}"/>
    <cellStyle name="Comma [0] 7500" xfId="19143" hidden="1" xr:uid="{00000000-0005-0000-0000-0000E84A0000}"/>
    <cellStyle name="Comma [0] 7501" xfId="19092" hidden="1" xr:uid="{00000000-0005-0000-0000-0000B54A0000}"/>
    <cellStyle name="Comma [0] 7502" xfId="19068" hidden="1" xr:uid="{00000000-0005-0000-0000-00009D4A0000}"/>
    <cellStyle name="Comma [0] 7503" xfId="19103" hidden="1" xr:uid="{00000000-0005-0000-0000-0000C04A0000}"/>
    <cellStyle name="Comma [0] 7504" xfId="19035" hidden="1" xr:uid="{00000000-0005-0000-0000-00007C4A0000}"/>
    <cellStyle name="Comma [0] 7505" xfId="19105" hidden="1" xr:uid="{00000000-0005-0000-0000-0000C24A0000}"/>
    <cellStyle name="Comma [0] 7506" xfId="19150" hidden="1" xr:uid="{00000000-0005-0000-0000-0000EF4A0000}"/>
    <cellStyle name="Comma [0] 7507" xfId="19093" hidden="1" xr:uid="{00000000-0005-0000-0000-0000B64A0000}"/>
    <cellStyle name="Comma [0] 7508" xfId="19050" hidden="1" xr:uid="{00000000-0005-0000-0000-00008B4A0000}"/>
    <cellStyle name="Comma [0] 7509" xfId="19156" hidden="1" xr:uid="{00000000-0005-0000-0000-0000F54A0000}"/>
    <cellStyle name="Comma [0] 751" xfId="3581" hidden="1" xr:uid="{00000000-0005-0000-0000-00001E0E0000}"/>
    <cellStyle name="Comma [0] 7510" xfId="19158" hidden="1" xr:uid="{00000000-0005-0000-0000-0000F74A0000}"/>
    <cellStyle name="Comma [0] 7511" xfId="19111" hidden="1" xr:uid="{00000000-0005-0000-0000-0000C84A0000}"/>
    <cellStyle name="Comma [0] 7512" xfId="19117" hidden="1" xr:uid="{00000000-0005-0000-0000-0000CE4A0000}"/>
    <cellStyle name="Comma [0] 7513" xfId="18998" hidden="1" xr:uid="{00000000-0005-0000-0000-0000574A0000}"/>
    <cellStyle name="Comma [0] 7514" xfId="19067" hidden="1" xr:uid="{00000000-0005-0000-0000-00009C4A0000}"/>
    <cellStyle name="Comma [0] 7515" xfId="19075" hidden="1" xr:uid="{00000000-0005-0000-0000-0000A44A0000}"/>
    <cellStyle name="Comma [0] 7516" xfId="19164" hidden="1" xr:uid="{00000000-0005-0000-0000-0000FD4A0000}"/>
    <cellStyle name="Comma [0] 7517" xfId="19078" hidden="1" xr:uid="{00000000-0005-0000-0000-0000A74A0000}"/>
    <cellStyle name="Comma [0] 7518" xfId="19038" hidden="1" xr:uid="{00000000-0005-0000-0000-00007F4A0000}"/>
    <cellStyle name="Comma [0] 7519" xfId="19169" hidden="1" xr:uid="{00000000-0005-0000-0000-0000024B0000}"/>
    <cellStyle name="Comma [0] 752" xfId="3586" hidden="1" xr:uid="{00000000-0005-0000-0000-0000230E0000}"/>
    <cellStyle name="Comma [0] 7520" xfId="19171" hidden="1" xr:uid="{00000000-0005-0000-0000-0000044B0000}"/>
    <cellStyle name="Comma [0] 7521" xfId="19130" hidden="1" xr:uid="{00000000-0005-0000-0000-0000DB4A0000}"/>
    <cellStyle name="Comma [0] 7522" xfId="19136" hidden="1" xr:uid="{00000000-0005-0000-0000-0000E14A0000}"/>
    <cellStyle name="Comma [0] 7523" xfId="19037" hidden="1" xr:uid="{00000000-0005-0000-0000-00007E4A0000}"/>
    <cellStyle name="Comma [0] 7524" xfId="19118" hidden="1" xr:uid="{00000000-0005-0000-0000-0000CF4A0000}"/>
    <cellStyle name="Comma [0] 7525" xfId="19097" hidden="1" xr:uid="{00000000-0005-0000-0000-0000BA4A0000}"/>
    <cellStyle name="Comma [0] 7526" xfId="19175" hidden="1" xr:uid="{00000000-0005-0000-0000-0000084B0000}"/>
    <cellStyle name="Comma [0] 7527" xfId="19116" hidden="1" xr:uid="{00000000-0005-0000-0000-0000CD4A0000}"/>
    <cellStyle name="Comma [0] 7528" xfId="19054" hidden="1" xr:uid="{00000000-0005-0000-0000-00008F4A0000}"/>
    <cellStyle name="Comma [0] 7529" xfId="19182" hidden="1" xr:uid="{00000000-0005-0000-0000-00000F4B0000}"/>
    <cellStyle name="Comma [0] 753" xfId="3592" hidden="1" xr:uid="{00000000-0005-0000-0000-0000290E0000}"/>
    <cellStyle name="Comma [0] 7530" xfId="19184" hidden="1" xr:uid="{00000000-0005-0000-0000-0000114B0000}"/>
    <cellStyle name="Comma [0] 7531" xfId="19148" hidden="1" xr:uid="{00000000-0005-0000-0000-0000ED4A0000}"/>
    <cellStyle name="Comma [0] 7532" xfId="19153" hidden="1" xr:uid="{00000000-0005-0000-0000-0000F24A0000}"/>
    <cellStyle name="Comma [0] 7533" xfId="18982" hidden="1" xr:uid="{00000000-0005-0000-0000-0000474A0000}"/>
    <cellStyle name="Comma [0] 7534" xfId="19137" hidden="1" xr:uid="{00000000-0005-0000-0000-0000E24A0000}"/>
    <cellStyle name="Comma [0] 7535" xfId="19042" hidden="1" xr:uid="{00000000-0005-0000-0000-0000834A0000}"/>
    <cellStyle name="Comma [0] 7536" xfId="19188" hidden="1" xr:uid="{00000000-0005-0000-0000-0000154B0000}"/>
    <cellStyle name="Comma [0] 7537" xfId="19135" hidden="1" xr:uid="{00000000-0005-0000-0000-0000E04A0000}"/>
    <cellStyle name="Comma [0] 7538" xfId="19074" hidden="1" xr:uid="{00000000-0005-0000-0000-0000A34A0000}"/>
    <cellStyle name="Comma [0] 7539" xfId="19192" hidden="1" xr:uid="{00000000-0005-0000-0000-0000194B0000}"/>
    <cellStyle name="Comma [0] 754" xfId="3594" hidden="1" xr:uid="{00000000-0005-0000-0000-00002B0E0000}"/>
    <cellStyle name="Comma [0] 7540" xfId="19194" hidden="1" xr:uid="{00000000-0005-0000-0000-00001B4B0000}"/>
    <cellStyle name="Comma [0] 7541" xfId="19162" hidden="1" xr:uid="{00000000-0005-0000-0000-0000FB4A0000}"/>
    <cellStyle name="Comma [0] 7542" xfId="19166" hidden="1" xr:uid="{00000000-0005-0000-0000-0000FF4A0000}"/>
    <cellStyle name="Comma [0] 7543" xfId="19056" hidden="1" xr:uid="{00000000-0005-0000-0000-0000914A0000}"/>
    <cellStyle name="Comma [0] 7544" xfId="19154" hidden="1" xr:uid="{00000000-0005-0000-0000-0000F34A0000}"/>
    <cellStyle name="Comma [0] 7545" xfId="19046" hidden="1" xr:uid="{00000000-0005-0000-0000-0000874A0000}"/>
    <cellStyle name="Comma [0] 7546" xfId="19198" hidden="1" xr:uid="{00000000-0005-0000-0000-00001F4B0000}"/>
    <cellStyle name="Comma [0] 7547" xfId="19152" hidden="1" xr:uid="{00000000-0005-0000-0000-0000F14A0000}"/>
    <cellStyle name="Comma [0] 7548" xfId="19121" hidden="1" xr:uid="{00000000-0005-0000-0000-0000D24A0000}"/>
    <cellStyle name="Comma [0] 7549" xfId="19202" hidden="1" xr:uid="{00000000-0005-0000-0000-0000234B0000}"/>
    <cellStyle name="Comma [0] 755" xfId="3111" hidden="1" xr:uid="{00000000-0005-0000-0000-0000480C0000}"/>
    <cellStyle name="Comma [0] 7550" xfId="19204" hidden="1" xr:uid="{00000000-0005-0000-0000-0000254B0000}"/>
    <cellStyle name="Comma [0] 7551" xfId="19190" hidden="1" xr:uid="{00000000-0005-0000-0000-0000174B0000}"/>
    <cellStyle name="Comma [0] 7552" xfId="19177" hidden="1" xr:uid="{00000000-0005-0000-0000-00000A4B0000}"/>
    <cellStyle name="Comma [0] 7553" xfId="19201" hidden="1" xr:uid="{00000000-0005-0000-0000-0000224B0000}"/>
    <cellStyle name="Comma [0] 7554" xfId="19167" hidden="1" xr:uid="{00000000-0005-0000-0000-0000004B0000}"/>
    <cellStyle name="Comma [0] 7555" xfId="19139" hidden="1" xr:uid="{00000000-0005-0000-0000-0000E44A0000}"/>
    <cellStyle name="Comma [0] 7556" xfId="19206" hidden="1" xr:uid="{00000000-0005-0000-0000-0000274B0000}"/>
    <cellStyle name="Comma [0] 7557" xfId="19163" hidden="1" xr:uid="{00000000-0005-0000-0000-0000FC4A0000}"/>
    <cellStyle name="Comma [0] 7558" xfId="19197" hidden="1" xr:uid="{00000000-0005-0000-0000-00001E4B0000}"/>
    <cellStyle name="Comma [0] 7559" xfId="19210" hidden="1" xr:uid="{00000000-0005-0000-0000-00002B4B0000}"/>
    <cellStyle name="Comma [0] 756" xfId="3113" hidden="1" xr:uid="{00000000-0005-0000-0000-00004A0C0000}"/>
    <cellStyle name="Comma [0] 7560" xfId="19212" hidden="1" xr:uid="{00000000-0005-0000-0000-00002D4B0000}"/>
    <cellStyle name="Comma [0] 7561" xfId="19080" hidden="1" xr:uid="{00000000-0005-0000-0000-0000A94A0000}"/>
    <cellStyle name="Comma [0] 7562" xfId="19200" hidden="1" xr:uid="{00000000-0005-0000-0000-0000214B0000}"/>
    <cellStyle name="Comma [0] 7563" xfId="19140" hidden="1" xr:uid="{00000000-0005-0000-0000-0000E54A0000}"/>
    <cellStyle name="Comma [0] 7564" xfId="19174" hidden="1" xr:uid="{00000000-0005-0000-0000-0000074B0000}"/>
    <cellStyle name="Comma [0] 7565" xfId="19187" hidden="1" xr:uid="{00000000-0005-0000-0000-0000144B0000}"/>
    <cellStyle name="Comma [0] 7566" xfId="19215" hidden="1" xr:uid="{00000000-0005-0000-0000-0000304B0000}"/>
    <cellStyle name="Comma [0] 7567" xfId="19178" hidden="1" xr:uid="{00000000-0005-0000-0000-00000B4B0000}"/>
    <cellStyle name="Comma [0] 7568" xfId="19138" hidden="1" xr:uid="{00000000-0005-0000-0000-0000E34A0000}"/>
    <cellStyle name="Comma [0] 7569" xfId="19218" hidden="1" xr:uid="{00000000-0005-0000-0000-0000334B0000}"/>
    <cellStyle name="Comma [0] 757" xfId="3605" hidden="1" xr:uid="{00000000-0005-0000-0000-0000360E0000}"/>
    <cellStyle name="Comma [0] 7570" xfId="19220" hidden="1" xr:uid="{00000000-0005-0000-0000-0000354B0000}"/>
    <cellStyle name="Comma [0] 7571" xfId="18939" hidden="1" xr:uid="{00000000-0005-0000-0000-00001C4A0000}"/>
    <cellStyle name="Comma [0] 7572" xfId="18921" hidden="1" xr:uid="{00000000-0005-0000-0000-00000A4A0000}"/>
    <cellStyle name="Comma [0] 7573" xfId="19224" hidden="1" xr:uid="{00000000-0005-0000-0000-0000394B0000}"/>
    <cellStyle name="Comma [0] 7574" xfId="19231" hidden="1" xr:uid="{00000000-0005-0000-0000-0000404B0000}"/>
    <cellStyle name="Comma [0] 7575" xfId="19233" hidden="1" xr:uid="{00000000-0005-0000-0000-0000424B0000}"/>
    <cellStyle name="Comma [0] 7576" xfId="19223" hidden="1" xr:uid="{00000000-0005-0000-0000-0000384B0000}"/>
    <cellStyle name="Comma [0] 7577" xfId="19229" hidden="1" xr:uid="{00000000-0005-0000-0000-00003E4B0000}"/>
    <cellStyle name="Comma [0] 7578" xfId="19236" hidden="1" xr:uid="{00000000-0005-0000-0000-0000454B0000}"/>
    <cellStyle name="Comma [0] 7579" xfId="19238" hidden="1" xr:uid="{00000000-0005-0000-0000-0000474B0000}"/>
    <cellStyle name="Comma [0] 758" xfId="3614" hidden="1" xr:uid="{00000000-0005-0000-0000-00003F0E0000}"/>
    <cellStyle name="Comma [0] 7580" xfId="19013" hidden="1" xr:uid="{00000000-0005-0000-0000-0000664A0000}"/>
    <cellStyle name="Comma [0] 7581" xfId="18969" hidden="1" xr:uid="{00000000-0005-0000-0000-00003A4A0000}"/>
    <cellStyle name="Comma [0] 7582" xfId="19249" hidden="1" xr:uid="{00000000-0005-0000-0000-0000524B0000}"/>
    <cellStyle name="Comma [0] 7583" xfId="19258" hidden="1" xr:uid="{00000000-0005-0000-0000-00005B4B0000}"/>
    <cellStyle name="Comma [0] 7584" xfId="19269" hidden="1" xr:uid="{00000000-0005-0000-0000-0000664B0000}"/>
    <cellStyle name="Comma [0] 7585" xfId="19275" hidden="1" xr:uid="{00000000-0005-0000-0000-00006C4B0000}"/>
    <cellStyle name="Comma [0] 7586" xfId="19257" hidden="1" xr:uid="{00000000-0005-0000-0000-00005A4B0000}"/>
    <cellStyle name="Comma [0] 7587" xfId="19267" hidden="1" xr:uid="{00000000-0005-0000-0000-0000644B0000}"/>
    <cellStyle name="Comma [0] 7588" xfId="19287" hidden="1" xr:uid="{00000000-0005-0000-0000-0000784B0000}"/>
    <cellStyle name="Comma [0] 7589" xfId="19289" hidden="1" xr:uid="{00000000-0005-0000-0000-00007A4B0000}"/>
    <cellStyle name="Comma [0] 759" xfId="3625" hidden="1" xr:uid="{00000000-0005-0000-0000-00004A0E0000}"/>
    <cellStyle name="Comma [0] 7590" xfId="19240" hidden="1" xr:uid="{00000000-0005-0000-0000-0000494B0000}"/>
    <cellStyle name="Comma [0] 7591" xfId="18934" hidden="1" xr:uid="{00000000-0005-0000-0000-0000174A0000}"/>
    <cellStyle name="Comma [0] 7592" xfId="19243" hidden="1" xr:uid="{00000000-0005-0000-0000-00004C4B0000}"/>
    <cellStyle name="Comma [0] 7593" xfId="18968" hidden="1" xr:uid="{00000000-0005-0000-0000-0000394A0000}"/>
    <cellStyle name="Comma [0] 7594" xfId="18967" hidden="1" xr:uid="{00000000-0005-0000-0000-0000384A0000}"/>
    <cellStyle name="Comma [0] 7595" xfId="19294" hidden="1" xr:uid="{00000000-0005-0000-0000-00007F4B0000}"/>
    <cellStyle name="Comma [0] 7596" xfId="18936" hidden="1" xr:uid="{00000000-0005-0000-0000-0000194A0000}"/>
    <cellStyle name="Comma [0] 7597" xfId="18970" hidden="1" xr:uid="{00000000-0005-0000-0000-00003B4A0000}"/>
    <cellStyle name="Comma [0] 7598" xfId="19306" hidden="1" xr:uid="{00000000-0005-0000-0000-00008B4B0000}"/>
    <cellStyle name="Comma [0] 7599" xfId="19308" hidden="1" xr:uid="{00000000-0005-0000-0000-00008D4B0000}"/>
    <cellStyle name="Comma [0] 76" xfId="2328" hidden="1" xr:uid="{00000000-0005-0000-0000-000039090000}"/>
    <cellStyle name="Comma [0] 760" xfId="3631" hidden="1" xr:uid="{00000000-0005-0000-0000-0000500E0000}"/>
    <cellStyle name="Comma [0] 7600" xfId="19297" hidden="1" xr:uid="{00000000-0005-0000-0000-0000824B0000}"/>
    <cellStyle name="Comma [0] 7601" xfId="19305" hidden="1" xr:uid="{00000000-0005-0000-0000-00008A4B0000}"/>
    <cellStyle name="Comma [0] 7602" xfId="18932" hidden="1" xr:uid="{00000000-0005-0000-0000-0000154A0000}"/>
    <cellStyle name="Comma [0] 7603" xfId="19291" hidden="1" xr:uid="{00000000-0005-0000-0000-00007C4B0000}"/>
    <cellStyle name="Comma [0] 7604" xfId="19324" hidden="1" xr:uid="{00000000-0005-0000-0000-00009D4B0000}"/>
    <cellStyle name="Comma [0] 7605" xfId="19332" hidden="1" xr:uid="{00000000-0005-0000-0000-0000A54B0000}"/>
    <cellStyle name="Comma [0] 7606" xfId="19241" hidden="1" xr:uid="{00000000-0005-0000-0000-00004A4B0000}"/>
    <cellStyle name="Comma [0] 7607" xfId="19320" hidden="1" xr:uid="{00000000-0005-0000-0000-0000994B0000}"/>
    <cellStyle name="Comma [0] 7608" xfId="19341" hidden="1" xr:uid="{00000000-0005-0000-0000-0000AE4B0000}"/>
    <cellStyle name="Comma [0] 7609" xfId="19343" hidden="1" xr:uid="{00000000-0005-0000-0000-0000B04B0000}"/>
    <cellStyle name="Comma [0] 761" xfId="3613" hidden="1" xr:uid="{00000000-0005-0000-0000-00003E0E0000}"/>
    <cellStyle name="Comma [0] 7610" xfId="19302" hidden="1" xr:uid="{00000000-0005-0000-0000-0000874B0000}"/>
    <cellStyle name="Comma [0] 7611" xfId="19247" hidden="1" xr:uid="{00000000-0005-0000-0000-0000504B0000}"/>
    <cellStyle name="Comma [0] 7612" xfId="19300" hidden="1" xr:uid="{00000000-0005-0000-0000-0000854B0000}"/>
    <cellStyle name="Comma [0] 7613" xfId="19284" hidden="1" xr:uid="{00000000-0005-0000-0000-0000754B0000}"/>
    <cellStyle name="Comma [0] 7614" xfId="19280" hidden="1" xr:uid="{00000000-0005-0000-0000-0000714B0000}"/>
    <cellStyle name="Comma [0] 7615" xfId="19351" hidden="1" xr:uid="{00000000-0005-0000-0000-0000B84B0000}"/>
    <cellStyle name="Comma [0] 7616" xfId="18924" hidden="1" xr:uid="{00000000-0005-0000-0000-00000D4A0000}"/>
    <cellStyle name="Comma [0] 7617" xfId="19012" hidden="1" xr:uid="{00000000-0005-0000-0000-0000654A0000}"/>
    <cellStyle name="Comma [0] 7618" xfId="19359" hidden="1" xr:uid="{00000000-0005-0000-0000-0000C04B0000}"/>
    <cellStyle name="Comma [0] 7619" xfId="19361" hidden="1" xr:uid="{00000000-0005-0000-0000-0000C24B0000}"/>
    <cellStyle name="Comma [0] 762" xfId="3623" hidden="1" xr:uid="{00000000-0005-0000-0000-0000480E0000}"/>
    <cellStyle name="Comma [0] 7620" xfId="19310" hidden="1" xr:uid="{00000000-0005-0000-0000-00008F4B0000}"/>
    <cellStyle name="Comma [0] 7621" xfId="19286" hidden="1" xr:uid="{00000000-0005-0000-0000-0000774B0000}"/>
    <cellStyle name="Comma [0] 7622" xfId="19321" hidden="1" xr:uid="{00000000-0005-0000-0000-00009A4B0000}"/>
    <cellStyle name="Comma [0] 7623" xfId="19253" hidden="1" xr:uid="{00000000-0005-0000-0000-0000564B0000}"/>
    <cellStyle name="Comma [0] 7624" xfId="19323" hidden="1" xr:uid="{00000000-0005-0000-0000-00009C4B0000}"/>
    <cellStyle name="Comma [0] 7625" xfId="19368" hidden="1" xr:uid="{00000000-0005-0000-0000-0000C94B0000}"/>
    <cellStyle name="Comma [0] 7626" xfId="19311" hidden="1" xr:uid="{00000000-0005-0000-0000-0000904B0000}"/>
    <cellStyle name="Comma [0] 7627" xfId="19268" hidden="1" xr:uid="{00000000-0005-0000-0000-0000654B0000}"/>
    <cellStyle name="Comma [0] 7628" xfId="19374" hidden="1" xr:uid="{00000000-0005-0000-0000-0000CF4B0000}"/>
    <cellStyle name="Comma [0] 7629" xfId="19376" hidden="1" xr:uid="{00000000-0005-0000-0000-0000D14B0000}"/>
    <cellStyle name="Comma [0] 763" xfId="3643" hidden="1" xr:uid="{00000000-0005-0000-0000-00005C0E0000}"/>
    <cellStyle name="Comma [0] 7630" xfId="19329" hidden="1" xr:uid="{00000000-0005-0000-0000-0000A24B0000}"/>
    <cellStyle name="Comma [0] 7631" xfId="19335" hidden="1" xr:uid="{00000000-0005-0000-0000-0000A84B0000}"/>
    <cellStyle name="Comma [0] 7632" xfId="18961" hidden="1" xr:uid="{00000000-0005-0000-0000-0000324A0000}"/>
    <cellStyle name="Comma [0] 7633" xfId="19285" hidden="1" xr:uid="{00000000-0005-0000-0000-0000764B0000}"/>
    <cellStyle name="Comma [0] 7634" xfId="19293" hidden="1" xr:uid="{00000000-0005-0000-0000-00007E4B0000}"/>
    <cellStyle name="Comma [0] 7635" xfId="19382" hidden="1" xr:uid="{00000000-0005-0000-0000-0000D74B0000}"/>
    <cellStyle name="Comma [0] 7636" xfId="19296" hidden="1" xr:uid="{00000000-0005-0000-0000-0000814B0000}"/>
    <cellStyle name="Comma [0] 7637" xfId="19256" hidden="1" xr:uid="{00000000-0005-0000-0000-0000594B0000}"/>
    <cellStyle name="Comma [0] 7638" xfId="19387" hidden="1" xr:uid="{00000000-0005-0000-0000-0000DC4B0000}"/>
    <cellStyle name="Comma [0] 7639" xfId="19389" hidden="1" xr:uid="{00000000-0005-0000-0000-0000DE4B0000}"/>
    <cellStyle name="Comma [0] 764" xfId="3645" hidden="1" xr:uid="{00000000-0005-0000-0000-00005E0E0000}"/>
    <cellStyle name="Comma [0] 7640" xfId="19348" hidden="1" xr:uid="{00000000-0005-0000-0000-0000B54B0000}"/>
    <cellStyle name="Comma [0] 7641" xfId="19354" hidden="1" xr:uid="{00000000-0005-0000-0000-0000BB4B0000}"/>
    <cellStyle name="Comma [0] 7642" xfId="19255" hidden="1" xr:uid="{00000000-0005-0000-0000-0000584B0000}"/>
    <cellStyle name="Comma [0] 7643" xfId="19336" hidden="1" xr:uid="{00000000-0005-0000-0000-0000A94B0000}"/>
    <cellStyle name="Comma [0] 7644" xfId="19315" hidden="1" xr:uid="{00000000-0005-0000-0000-0000944B0000}"/>
    <cellStyle name="Comma [0] 7645" xfId="19393" hidden="1" xr:uid="{00000000-0005-0000-0000-0000E24B0000}"/>
    <cellStyle name="Comma [0] 7646" xfId="19334" hidden="1" xr:uid="{00000000-0005-0000-0000-0000A74B0000}"/>
    <cellStyle name="Comma [0] 7647" xfId="19272" hidden="1" xr:uid="{00000000-0005-0000-0000-0000694B0000}"/>
    <cellStyle name="Comma [0] 7648" xfId="19400" hidden="1" xr:uid="{00000000-0005-0000-0000-0000E94B0000}"/>
    <cellStyle name="Comma [0] 7649" xfId="19402" hidden="1" xr:uid="{00000000-0005-0000-0000-0000EB4B0000}"/>
    <cellStyle name="Comma [0] 765" xfId="3596" hidden="1" xr:uid="{00000000-0005-0000-0000-00002D0E0000}"/>
    <cellStyle name="Comma [0] 7650" xfId="19366" hidden="1" xr:uid="{00000000-0005-0000-0000-0000C74B0000}"/>
    <cellStyle name="Comma [0] 7651" xfId="19371" hidden="1" xr:uid="{00000000-0005-0000-0000-0000CC4B0000}"/>
    <cellStyle name="Comma [0] 7652" xfId="18935" hidden="1" xr:uid="{00000000-0005-0000-0000-0000184A0000}"/>
    <cellStyle name="Comma [0] 7653" xfId="19355" hidden="1" xr:uid="{00000000-0005-0000-0000-0000BC4B0000}"/>
    <cellStyle name="Comma [0] 7654" xfId="19260" hidden="1" xr:uid="{00000000-0005-0000-0000-00005D4B0000}"/>
    <cellStyle name="Comma [0] 7655" xfId="19406" hidden="1" xr:uid="{00000000-0005-0000-0000-0000EF4B0000}"/>
    <cellStyle name="Comma [0] 7656" xfId="19353" hidden="1" xr:uid="{00000000-0005-0000-0000-0000BA4B0000}"/>
    <cellStyle name="Comma [0] 7657" xfId="19292" hidden="1" xr:uid="{00000000-0005-0000-0000-00007D4B0000}"/>
    <cellStyle name="Comma [0] 7658" xfId="19410" hidden="1" xr:uid="{00000000-0005-0000-0000-0000F34B0000}"/>
    <cellStyle name="Comma [0] 7659" xfId="19412" hidden="1" xr:uid="{00000000-0005-0000-0000-0000F54B0000}"/>
    <cellStyle name="Comma [0] 766" xfId="3093" hidden="1" xr:uid="{00000000-0005-0000-0000-0000360C0000}"/>
    <cellStyle name="Comma [0] 7660" xfId="19380" hidden="1" xr:uid="{00000000-0005-0000-0000-0000D54B0000}"/>
    <cellStyle name="Comma [0] 7661" xfId="19384" hidden="1" xr:uid="{00000000-0005-0000-0000-0000D94B0000}"/>
    <cellStyle name="Comma [0] 7662" xfId="19274" hidden="1" xr:uid="{00000000-0005-0000-0000-00006B4B0000}"/>
    <cellStyle name="Comma [0] 7663" xfId="19372" hidden="1" xr:uid="{00000000-0005-0000-0000-0000CD4B0000}"/>
    <cellStyle name="Comma [0] 7664" xfId="19264" hidden="1" xr:uid="{00000000-0005-0000-0000-0000614B0000}"/>
    <cellStyle name="Comma [0] 7665" xfId="19416" hidden="1" xr:uid="{00000000-0005-0000-0000-0000F94B0000}"/>
    <cellStyle name="Comma [0] 7666" xfId="19370" hidden="1" xr:uid="{00000000-0005-0000-0000-0000CB4B0000}"/>
    <cellStyle name="Comma [0] 7667" xfId="19339" hidden="1" xr:uid="{00000000-0005-0000-0000-0000AC4B0000}"/>
    <cellStyle name="Comma [0] 7668" xfId="19420" hidden="1" xr:uid="{00000000-0005-0000-0000-0000FD4B0000}"/>
    <cellStyle name="Comma [0] 7669" xfId="19422" hidden="1" xr:uid="{00000000-0005-0000-0000-0000FF4B0000}"/>
    <cellStyle name="Comma [0] 767" xfId="3599" hidden="1" xr:uid="{00000000-0005-0000-0000-0000300E0000}"/>
    <cellStyle name="Comma [0] 7670" xfId="19408" hidden="1" xr:uid="{00000000-0005-0000-0000-0000F14B0000}"/>
    <cellStyle name="Comma [0] 7671" xfId="19395" hidden="1" xr:uid="{00000000-0005-0000-0000-0000E44B0000}"/>
    <cellStyle name="Comma [0] 7672" xfId="19419" hidden="1" xr:uid="{00000000-0005-0000-0000-0000FC4B0000}"/>
    <cellStyle name="Comma [0] 7673" xfId="19385" hidden="1" xr:uid="{00000000-0005-0000-0000-0000DA4B0000}"/>
    <cellStyle name="Comma [0] 7674" xfId="19357" hidden="1" xr:uid="{00000000-0005-0000-0000-0000BE4B0000}"/>
    <cellStyle name="Comma [0] 7675" xfId="19424" hidden="1" xr:uid="{00000000-0005-0000-0000-0000014C0000}"/>
    <cellStyle name="Comma [0] 7676" xfId="19381" hidden="1" xr:uid="{00000000-0005-0000-0000-0000D64B0000}"/>
    <cellStyle name="Comma [0] 7677" xfId="19415" hidden="1" xr:uid="{00000000-0005-0000-0000-0000F84B0000}"/>
    <cellStyle name="Comma [0] 7678" xfId="19428" hidden="1" xr:uid="{00000000-0005-0000-0000-0000054C0000}"/>
    <cellStyle name="Comma [0] 7679" xfId="19430" hidden="1" xr:uid="{00000000-0005-0000-0000-0000074C0000}"/>
    <cellStyle name="Comma [0] 768" xfId="3098" hidden="1" xr:uid="{00000000-0005-0000-0000-00003B0C0000}"/>
    <cellStyle name="Comma [0] 7680" xfId="19298" hidden="1" xr:uid="{00000000-0005-0000-0000-0000834B0000}"/>
    <cellStyle name="Comma [0] 7681" xfId="19418" hidden="1" xr:uid="{00000000-0005-0000-0000-0000FB4B0000}"/>
    <cellStyle name="Comma [0] 7682" xfId="19358" hidden="1" xr:uid="{00000000-0005-0000-0000-0000BF4B0000}"/>
    <cellStyle name="Comma [0] 7683" xfId="19392" hidden="1" xr:uid="{00000000-0005-0000-0000-0000E14B0000}"/>
    <cellStyle name="Comma [0] 7684" xfId="19405" hidden="1" xr:uid="{00000000-0005-0000-0000-0000EE4B0000}"/>
    <cellStyle name="Comma [0] 7685" xfId="19433" hidden="1" xr:uid="{00000000-0005-0000-0000-00000A4C0000}"/>
    <cellStyle name="Comma [0] 7686" xfId="19396" hidden="1" xr:uid="{00000000-0005-0000-0000-0000E54B0000}"/>
    <cellStyle name="Comma [0] 7687" xfId="19356" hidden="1" xr:uid="{00000000-0005-0000-0000-0000BD4B0000}"/>
    <cellStyle name="Comma [0] 7688" xfId="19435" hidden="1" xr:uid="{00000000-0005-0000-0000-00000C4C0000}"/>
    <cellStyle name="Comma [0] 7689" xfId="19437" hidden="1" xr:uid="{00000000-0005-0000-0000-00000E4C0000}"/>
    <cellStyle name="Comma [0] 769" xfId="3082" hidden="1" xr:uid="{00000000-0005-0000-0000-00002B0C0000}"/>
    <cellStyle name="Comma [0] 7690" xfId="18949" hidden="1" xr:uid="{00000000-0005-0000-0000-0000264A0000}"/>
    <cellStyle name="Comma [0] 7691" xfId="18946" hidden="1" xr:uid="{00000000-0005-0000-0000-0000234A0000}"/>
    <cellStyle name="Comma [0] 7692" xfId="19443" hidden="1" xr:uid="{00000000-0005-0000-0000-0000144C0000}"/>
    <cellStyle name="Comma [0] 7693" xfId="19449" hidden="1" xr:uid="{00000000-0005-0000-0000-00001A4C0000}"/>
    <cellStyle name="Comma [0] 7694" xfId="19451" hidden="1" xr:uid="{00000000-0005-0000-0000-00001C4C0000}"/>
    <cellStyle name="Comma [0] 7695" xfId="19442" hidden="1" xr:uid="{00000000-0005-0000-0000-0000134C0000}"/>
    <cellStyle name="Comma [0] 7696" xfId="19447" hidden="1" xr:uid="{00000000-0005-0000-0000-0000184C0000}"/>
    <cellStyle name="Comma [0] 7697" xfId="19453" hidden="1" xr:uid="{00000000-0005-0000-0000-00001E4C0000}"/>
    <cellStyle name="Comma [0] 7698" xfId="19455" hidden="1" xr:uid="{00000000-0005-0000-0000-0000204C0000}"/>
    <cellStyle name="Comma [0] 7699" xfId="18972" hidden="1" xr:uid="{00000000-0005-0000-0000-00003D4A0000}"/>
    <cellStyle name="Comma [0] 77" xfId="2029" hidden="1" xr:uid="{00000000-0005-0000-0000-00000E080000}"/>
    <cellStyle name="Comma [0] 770" xfId="3650" hidden="1" xr:uid="{00000000-0005-0000-0000-0000630E0000}"/>
    <cellStyle name="Comma [0] 7700" xfId="18974" hidden="1" xr:uid="{00000000-0005-0000-0000-00003F4A0000}"/>
    <cellStyle name="Comma [0] 7701" xfId="19466" hidden="1" xr:uid="{00000000-0005-0000-0000-00002B4C0000}"/>
    <cellStyle name="Comma [0] 7702" xfId="19475" hidden="1" xr:uid="{00000000-0005-0000-0000-0000344C0000}"/>
    <cellStyle name="Comma [0] 7703" xfId="19486" hidden="1" xr:uid="{00000000-0005-0000-0000-00003F4C0000}"/>
    <cellStyle name="Comma [0] 7704" xfId="19492" hidden="1" xr:uid="{00000000-0005-0000-0000-0000454C0000}"/>
    <cellStyle name="Comma [0] 7705" xfId="19474" hidden="1" xr:uid="{00000000-0005-0000-0000-0000334C0000}"/>
    <cellStyle name="Comma [0] 7706" xfId="19484" hidden="1" xr:uid="{00000000-0005-0000-0000-00003D4C0000}"/>
    <cellStyle name="Comma [0] 7707" xfId="19504" hidden="1" xr:uid="{00000000-0005-0000-0000-0000514C0000}"/>
    <cellStyle name="Comma [0] 7708" xfId="19506" hidden="1" xr:uid="{00000000-0005-0000-0000-0000534C0000}"/>
    <cellStyle name="Comma [0] 7709" xfId="19457" hidden="1" xr:uid="{00000000-0005-0000-0000-0000224C0000}"/>
    <cellStyle name="Comma [0] 771" xfId="3091" hidden="1" xr:uid="{00000000-0005-0000-0000-0000340C0000}"/>
    <cellStyle name="Comma [0] 7710" xfId="18954" hidden="1" xr:uid="{00000000-0005-0000-0000-00002B4A0000}"/>
    <cellStyle name="Comma [0] 7711" xfId="19460" hidden="1" xr:uid="{00000000-0005-0000-0000-0000254C0000}"/>
    <cellStyle name="Comma [0] 7712" xfId="18959" hidden="1" xr:uid="{00000000-0005-0000-0000-0000304A0000}"/>
    <cellStyle name="Comma [0] 7713" xfId="18943" hidden="1" xr:uid="{00000000-0005-0000-0000-0000204A0000}"/>
    <cellStyle name="Comma [0] 7714" xfId="19511" hidden="1" xr:uid="{00000000-0005-0000-0000-0000584C0000}"/>
    <cellStyle name="Comma [0] 7715" xfId="18952" hidden="1" xr:uid="{00000000-0005-0000-0000-0000294A0000}"/>
    <cellStyle name="Comma [0] 7716" xfId="18973" hidden="1" xr:uid="{00000000-0005-0000-0000-00003E4A0000}"/>
    <cellStyle name="Comma [0] 7717" xfId="19523" hidden="1" xr:uid="{00000000-0005-0000-0000-0000644C0000}"/>
    <cellStyle name="Comma [0] 7718" xfId="19525" hidden="1" xr:uid="{00000000-0005-0000-0000-0000664C0000}"/>
    <cellStyle name="Comma [0] 7719" xfId="19514" hidden="1" xr:uid="{00000000-0005-0000-0000-00005B4C0000}"/>
    <cellStyle name="Comma [0] 772" xfId="3112" hidden="1" xr:uid="{00000000-0005-0000-0000-0000490C0000}"/>
    <cellStyle name="Comma [0] 7720" xfId="19522" hidden="1" xr:uid="{00000000-0005-0000-0000-0000634C0000}"/>
    <cellStyle name="Comma [0] 7721" xfId="18956" hidden="1" xr:uid="{00000000-0005-0000-0000-00002D4A0000}"/>
    <cellStyle name="Comma [0] 7722" xfId="19508" hidden="1" xr:uid="{00000000-0005-0000-0000-0000554C0000}"/>
    <cellStyle name="Comma [0] 7723" xfId="19541" hidden="1" xr:uid="{00000000-0005-0000-0000-0000764C0000}"/>
    <cellStyle name="Comma [0] 7724" xfId="19549" hidden="1" xr:uid="{00000000-0005-0000-0000-00007E4C0000}"/>
    <cellStyle name="Comma [0] 7725" xfId="19458" hidden="1" xr:uid="{00000000-0005-0000-0000-0000234C0000}"/>
    <cellStyle name="Comma [0] 7726" xfId="19537" hidden="1" xr:uid="{00000000-0005-0000-0000-0000724C0000}"/>
    <cellStyle name="Comma [0] 7727" xfId="19558" hidden="1" xr:uid="{00000000-0005-0000-0000-0000874C0000}"/>
    <cellStyle name="Comma [0] 7728" xfId="19560" hidden="1" xr:uid="{00000000-0005-0000-0000-0000894C0000}"/>
    <cellStyle name="Comma [0] 7729" xfId="19519" hidden="1" xr:uid="{00000000-0005-0000-0000-0000604C0000}"/>
    <cellStyle name="Comma [0] 773" xfId="3662" hidden="1" xr:uid="{00000000-0005-0000-0000-00006F0E0000}"/>
    <cellStyle name="Comma [0] 7730" xfId="19464" hidden="1" xr:uid="{00000000-0005-0000-0000-0000294C0000}"/>
    <cellStyle name="Comma [0] 7731" xfId="19517" hidden="1" xr:uid="{00000000-0005-0000-0000-00005E4C0000}"/>
    <cellStyle name="Comma [0] 7732" xfId="19501" hidden="1" xr:uid="{00000000-0005-0000-0000-00004E4C0000}"/>
    <cellStyle name="Comma [0] 7733" xfId="19497" hidden="1" xr:uid="{00000000-0005-0000-0000-00004A4C0000}"/>
    <cellStyle name="Comma [0] 7734" xfId="19568" hidden="1" xr:uid="{00000000-0005-0000-0000-0000914C0000}"/>
    <cellStyle name="Comma [0] 7735" xfId="19440" hidden="1" xr:uid="{00000000-0005-0000-0000-0000114C0000}"/>
    <cellStyle name="Comma [0] 7736" xfId="18922" hidden="1" xr:uid="{00000000-0005-0000-0000-00000B4A0000}"/>
    <cellStyle name="Comma [0] 7737" xfId="19576" hidden="1" xr:uid="{00000000-0005-0000-0000-0000994C0000}"/>
    <cellStyle name="Comma [0] 7738" xfId="19578" hidden="1" xr:uid="{00000000-0005-0000-0000-00009B4C0000}"/>
    <cellStyle name="Comma [0] 7739" xfId="19527" hidden="1" xr:uid="{00000000-0005-0000-0000-0000684C0000}"/>
    <cellStyle name="Comma [0] 774" xfId="3664" hidden="1" xr:uid="{00000000-0005-0000-0000-0000710E0000}"/>
    <cellStyle name="Comma [0] 7740" xfId="19503" hidden="1" xr:uid="{00000000-0005-0000-0000-0000504C0000}"/>
    <cellStyle name="Comma [0] 7741" xfId="19538" hidden="1" xr:uid="{00000000-0005-0000-0000-0000734C0000}"/>
    <cellStyle name="Comma [0] 7742" xfId="19470" hidden="1" xr:uid="{00000000-0005-0000-0000-00002F4C0000}"/>
    <cellStyle name="Comma [0] 7743" xfId="19540" hidden="1" xr:uid="{00000000-0005-0000-0000-0000754C0000}"/>
    <cellStyle name="Comma [0] 7744" xfId="19585" hidden="1" xr:uid="{00000000-0005-0000-0000-0000A24C0000}"/>
    <cellStyle name="Comma [0] 7745" xfId="19528" hidden="1" xr:uid="{00000000-0005-0000-0000-0000694C0000}"/>
    <cellStyle name="Comma [0] 7746" xfId="19485" hidden="1" xr:uid="{00000000-0005-0000-0000-00003E4C0000}"/>
    <cellStyle name="Comma [0] 7747" xfId="19591" hidden="1" xr:uid="{00000000-0005-0000-0000-0000A84C0000}"/>
    <cellStyle name="Comma [0] 7748" xfId="19593" hidden="1" xr:uid="{00000000-0005-0000-0000-0000AA4C0000}"/>
    <cellStyle name="Comma [0] 7749" xfId="19546" hidden="1" xr:uid="{00000000-0005-0000-0000-00007B4C0000}"/>
    <cellStyle name="Comma [0] 775" xfId="3653" hidden="1" xr:uid="{00000000-0005-0000-0000-0000660E0000}"/>
    <cellStyle name="Comma [0] 7750" xfId="19552" hidden="1" xr:uid="{00000000-0005-0000-0000-0000814C0000}"/>
    <cellStyle name="Comma [0] 7751" xfId="19439" hidden="1" xr:uid="{00000000-0005-0000-0000-0000104C0000}"/>
    <cellStyle name="Comma [0] 7752" xfId="19502" hidden="1" xr:uid="{00000000-0005-0000-0000-00004F4C0000}"/>
    <cellStyle name="Comma [0] 7753" xfId="19510" hidden="1" xr:uid="{00000000-0005-0000-0000-0000574C0000}"/>
    <cellStyle name="Comma [0] 7754" xfId="19599" hidden="1" xr:uid="{00000000-0005-0000-0000-0000B04C0000}"/>
    <cellStyle name="Comma [0] 7755" xfId="19513" hidden="1" xr:uid="{00000000-0005-0000-0000-00005A4C0000}"/>
    <cellStyle name="Comma [0] 7756" xfId="19473" hidden="1" xr:uid="{00000000-0005-0000-0000-0000324C0000}"/>
    <cellStyle name="Comma [0] 7757" xfId="19604" hidden="1" xr:uid="{00000000-0005-0000-0000-0000B54C0000}"/>
    <cellStyle name="Comma [0] 7758" xfId="19606" hidden="1" xr:uid="{00000000-0005-0000-0000-0000B74C0000}"/>
    <cellStyle name="Comma [0] 7759" xfId="19565" hidden="1" xr:uid="{00000000-0005-0000-0000-00008E4C0000}"/>
    <cellStyle name="Comma [0] 776" xfId="3661" hidden="1" xr:uid="{00000000-0005-0000-0000-00006E0E0000}"/>
    <cellStyle name="Comma [0] 7760" xfId="19571" hidden="1" xr:uid="{00000000-0005-0000-0000-0000944C0000}"/>
    <cellStyle name="Comma [0] 7761" xfId="19472" hidden="1" xr:uid="{00000000-0005-0000-0000-0000314C0000}"/>
    <cellStyle name="Comma [0] 7762" xfId="19553" hidden="1" xr:uid="{00000000-0005-0000-0000-0000824C0000}"/>
    <cellStyle name="Comma [0] 7763" xfId="19532" hidden="1" xr:uid="{00000000-0005-0000-0000-00006D4C0000}"/>
    <cellStyle name="Comma [0] 7764" xfId="19610" hidden="1" xr:uid="{00000000-0005-0000-0000-0000BB4C0000}"/>
    <cellStyle name="Comma [0] 7765" xfId="19551" hidden="1" xr:uid="{00000000-0005-0000-0000-0000804C0000}"/>
    <cellStyle name="Comma [0] 7766" xfId="19489" hidden="1" xr:uid="{00000000-0005-0000-0000-0000424C0000}"/>
    <cellStyle name="Comma [0] 7767" xfId="19617" hidden="1" xr:uid="{00000000-0005-0000-0000-0000C24C0000}"/>
    <cellStyle name="Comma [0] 7768" xfId="19619" hidden="1" xr:uid="{00000000-0005-0000-0000-0000C44C0000}"/>
    <cellStyle name="Comma [0] 7769" xfId="19583" hidden="1" xr:uid="{00000000-0005-0000-0000-0000A04C0000}"/>
    <cellStyle name="Comma [0] 777" xfId="3095" hidden="1" xr:uid="{00000000-0005-0000-0000-0000380C0000}"/>
    <cellStyle name="Comma [0] 7770" xfId="19588" hidden="1" xr:uid="{00000000-0005-0000-0000-0000A54C0000}"/>
    <cellStyle name="Comma [0] 7771" xfId="18953" hidden="1" xr:uid="{00000000-0005-0000-0000-00002A4A0000}"/>
    <cellStyle name="Comma [0] 7772" xfId="19572" hidden="1" xr:uid="{00000000-0005-0000-0000-0000954C0000}"/>
    <cellStyle name="Comma [0] 7773" xfId="19477" hidden="1" xr:uid="{00000000-0005-0000-0000-0000364C0000}"/>
    <cellStyle name="Comma [0] 7774" xfId="19623" hidden="1" xr:uid="{00000000-0005-0000-0000-0000C84C0000}"/>
    <cellStyle name="Comma [0] 7775" xfId="19570" hidden="1" xr:uid="{00000000-0005-0000-0000-0000934C0000}"/>
    <cellStyle name="Comma [0] 7776" xfId="19509" hidden="1" xr:uid="{00000000-0005-0000-0000-0000564C0000}"/>
    <cellStyle name="Comma [0] 7777" xfId="19627" hidden="1" xr:uid="{00000000-0005-0000-0000-0000CC4C0000}"/>
    <cellStyle name="Comma [0] 7778" xfId="19629" hidden="1" xr:uid="{00000000-0005-0000-0000-0000CE4C0000}"/>
    <cellStyle name="Comma [0] 7779" xfId="19597" hidden="1" xr:uid="{00000000-0005-0000-0000-0000AE4C0000}"/>
    <cellStyle name="Comma [0] 778" xfId="3647" hidden="1" xr:uid="{00000000-0005-0000-0000-0000600E0000}"/>
    <cellStyle name="Comma [0] 7780" xfId="19601" hidden="1" xr:uid="{00000000-0005-0000-0000-0000B24C0000}"/>
    <cellStyle name="Comma [0] 7781" xfId="19491" hidden="1" xr:uid="{00000000-0005-0000-0000-0000444C0000}"/>
    <cellStyle name="Comma [0] 7782" xfId="19589" hidden="1" xr:uid="{00000000-0005-0000-0000-0000A64C0000}"/>
    <cellStyle name="Comma [0] 7783" xfId="19481" hidden="1" xr:uid="{00000000-0005-0000-0000-00003A4C0000}"/>
    <cellStyle name="Comma [0] 7784" xfId="19633" hidden="1" xr:uid="{00000000-0005-0000-0000-0000D24C0000}"/>
    <cellStyle name="Comma [0] 7785" xfId="19587" hidden="1" xr:uid="{00000000-0005-0000-0000-0000A44C0000}"/>
    <cellStyle name="Comma [0] 7786" xfId="19556" hidden="1" xr:uid="{00000000-0005-0000-0000-0000854C0000}"/>
    <cellStyle name="Comma [0] 7787" xfId="19637" hidden="1" xr:uid="{00000000-0005-0000-0000-0000D64C0000}"/>
    <cellStyle name="Comma [0] 7788" xfId="19639" hidden="1" xr:uid="{00000000-0005-0000-0000-0000D84C0000}"/>
    <cellStyle name="Comma [0] 7789" xfId="19625" hidden="1" xr:uid="{00000000-0005-0000-0000-0000CA4C0000}"/>
    <cellStyle name="Comma [0] 779" xfId="3680" hidden="1" xr:uid="{00000000-0005-0000-0000-0000810E0000}"/>
    <cellStyle name="Comma [0] 7790" xfId="19612" hidden="1" xr:uid="{00000000-0005-0000-0000-0000BD4C0000}"/>
    <cellStyle name="Comma [0] 7791" xfId="19636" hidden="1" xr:uid="{00000000-0005-0000-0000-0000D54C0000}"/>
    <cellStyle name="Comma [0] 7792" xfId="19602" hidden="1" xr:uid="{00000000-0005-0000-0000-0000B34C0000}"/>
    <cellStyle name="Comma [0] 7793" xfId="19574" hidden="1" xr:uid="{00000000-0005-0000-0000-0000974C0000}"/>
    <cellStyle name="Comma [0] 7794" xfId="19641" hidden="1" xr:uid="{00000000-0005-0000-0000-0000DA4C0000}"/>
    <cellStyle name="Comma [0] 7795" xfId="19598" hidden="1" xr:uid="{00000000-0005-0000-0000-0000AF4C0000}"/>
    <cellStyle name="Comma [0] 7796" xfId="19632" hidden="1" xr:uid="{00000000-0005-0000-0000-0000D14C0000}"/>
    <cellStyle name="Comma [0] 7797" xfId="19645" hidden="1" xr:uid="{00000000-0005-0000-0000-0000DE4C0000}"/>
    <cellStyle name="Comma [0] 7798" xfId="19647" hidden="1" xr:uid="{00000000-0005-0000-0000-0000E04C0000}"/>
    <cellStyle name="Comma [0] 7799" xfId="19515" hidden="1" xr:uid="{00000000-0005-0000-0000-00005C4C0000}"/>
    <cellStyle name="Comma [0] 78" xfId="2098" hidden="1" xr:uid="{00000000-0005-0000-0000-000053080000}"/>
    <cellStyle name="Comma [0] 780" xfId="3688" hidden="1" xr:uid="{00000000-0005-0000-0000-0000890E0000}"/>
    <cellStyle name="Comma [0] 7800" xfId="19635" hidden="1" xr:uid="{00000000-0005-0000-0000-0000D44C0000}"/>
    <cellStyle name="Comma [0] 7801" xfId="19575" hidden="1" xr:uid="{00000000-0005-0000-0000-0000984C0000}"/>
    <cellStyle name="Comma [0] 7802" xfId="19609" hidden="1" xr:uid="{00000000-0005-0000-0000-0000BA4C0000}"/>
    <cellStyle name="Comma [0] 7803" xfId="19622" hidden="1" xr:uid="{00000000-0005-0000-0000-0000C74C0000}"/>
    <cellStyle name="Comma [0] 7804" xfId="19650" hidden="1" xr:uid="{00000000-0005-0000-0000-0000E34C0000}"/>
    <cellStyle name="Comma [0] 7805" xfId="19613" hidden="1" xr:uid="{00000000-0005-0000-0000-0000BE4C0000}"/>
    <cellStyle name="Comma [0] 7806" xfId="19573" hidden="1" xr:uid="{00000000-0005-0000-0000-0000964C0000}"/>
    <cellStyle name="Comma [0] 7807" xfId="19652" hidden="1" xr:uid="{00000000-0005-0000-0000-0000E54C0000}"/>
    <cellStyle name="Comma [0] 7808" xfId="19654" hidden="1" xr:uid="{00000000-0005-0000-0000-0000E74C0000}"/>
    <cellStyle name="Comma [0] 7809" xfId="19007" hidden="1" xr:uid="{00000000-0005-0000-0000-0000604A0000}"/>
    <cellStyle name="Comma [0] 781" xfId="3597" hidden="1" xr:uid="{00000000-0005-0000-0000-00002E0E0000}"/>
    <cellStyle name="Comma [0] 7810" xfId="18963" hidden="1" xr:uid="{00000000-0005-0000-0000-0000344A0000}"/>
    <cellStyle name="Comma [0] 7811" xfId="19660" hidden="1" xr:uid="{00000000-0005-0000-0000-0000ED4C0000}"/>
    <cellStyle name="Comma [0] 7812" xfId="19666" hidden="1" xr:uid="{00000000-0005-0000-0000-0000F34C0000}"/>
    <cellStyle name="Comma [0] 7813" xfId="19668" hidden="1" xr:uid="{00000000-0005-0000-0000-0000F54C0000}"/>
    <cellStyle name="Comma [0] 7814" xfId="19659" hidden="1" xr:uid="{00000000-0005-0000-0000-0000EC4C0000}"/>
    <cellStyle name="Comma [0] 7815" xfId="19664" hidden="1" xr:uid="{00000000-0005-0000-0000-0000F14C0000}"/>
    <cellStyle name="Comma [0] 7816" xfId="19670" hidden="1" xr:uid="{00000000-0005-0000-0000-0000F74C0000}"/>
    <cellStyle name="Comma [0] 7817" xfId="19672" hidden="1" xr:uid="{00000000-0005-0000-0000-0000F94C0000}"/>
    <cellStyle name="Comma [0] 7818" xfId="18964" hidden="1" xr:uid="{00000000-0005-0000-0000-0000354A0000}"/>
    <cellStyle name="Comma [0] 7819" xfId="18942" hidden="1" xr:uid="{00000000-0005-0000-0000-00001F4A0000}"/>
    <cellStyle name="Comma [0] 782" xfId="3676" hidden="1" xr:uid="{00000000-0005-0000-0000-00007D0E0000}"/>
    <cellStyle name="Comma [0] 7820" xfId="19683" hidden="1" xr:uid="{00000000-0005-0000-0000-0000044D0000}"/>
    <cellStyle name="Comma [0] 7821" xfId="19692" hidden="1" xr:uid="{00000000-0005-0000-0000-00000D4D0000}"/>
    <cellStyle name="Comma [0] 7822" xfId="19703" hidden="1" xr:uid="{00000000-0005-0000-0000-0000184D0000}"/>
    <cellStyle name="Comma [0] 7823" xfId="19709" hidden="1" xr:uid="{00000000-0005-0000-0000-00001E4D0000}"/>
    <cellStyle name="Comma [0] 7824" xfId="19691" hidden="1" xr:uid="{00000000-0005-0000-0000-00000C4D0000}"/>
    <cellStyle name="Comma [0] 7825" xfId="19701" hidden="1" xr:uid="{00000000-0005-0000-0000-0000164D0000}"/>
    <cellStyle name="Comma [0] 7826" xfId="19721" hidden="1" xr:uid="{00000000-0005-0000-0000-00002A4D0000}"/>
    <cellStyle name="Comma [0] 7827" xfId="19723" hidden="1" xr:uid="{00000000-0005-0000-0000-00002C4D0000}"/>
    <cellStyle name="Comma [0] 7828" xfId="19674" hidden="1" xr:uid="{00000000-0005-0000-0000-0000FB4C0000}"/>
    <cellStyle name="Comma [0] 7829" xfId="18930" hidden="1" xr:uid="{00000000-0005-0000-0000-0000134A0000}"/>
    <cellStyle name="Comma [0] 783" xfId="3697" hidden="1" xr:uid="{00000000-0005-0000-0000-0000920E0000}"/>
    <cellStyle name="Comma [0] 7830" xfId="19677" hidden="1" xr:uid="{00000000-0005-0000-0000-0000FE4C0000}"/>
    <cellStyle name="Comma [0] 7831" xfId="18941" hidden="1" xr:uid="{00000000-0005-0000-0000-00001E4A0000}"/>
    <cellStyle name="Comma [0] 7832" xfId="18940" hidden="1" xr:uid="{00000000-0005-0000-0000-00001D4A0000}"/>
    <cellStyle name="Comma [0] 7833" xfId="19728" hidden="1" xr:uid="{00000000-0005-0000-0000-0000314D0000}"/>
    <cellStyle name="Comma [0] 7834" xfId="19016" hidden="1" xr:uid="{00000000-0005-0000-0000-0000694A0000}"/>
    <cellStyle name="Comma [0] 7835" xfId="19217" hidden="1" xr:uid="{00000000-0005-0000-0000-0000324B0000}"/>
    <cellStyle name="Comma [0] 7836" xfId="19740" hidden="1" xr:uid="{00000000-0005-0000-0000-00003D4D0000}"/>
    <cellStyle name="Comma [0] 7837" xfId="19742" hidden="1" xr:uid="{00000000-0005-0000-0000-00003F4D0000}"/>
    <cellStyle name="Comma [0] 7838" xfId="19731" hidden="1" xr:uid="{00000000-0005-0000-0000-0000344D0000}"/>
    <cellStyle name="Comma [0] 7839" xfId="19739" hidden="1" xr:uid="{00000000-0005-0000-0000-00003C4D0000}"/>
    <cellStyle name="Comma [0] 784" xfId="3699" hidden="1" xr:uid="{00000000-0005-0000-0000-0000940E0000}"/>
    <cellStyle name="Comma [0] 7840" xfId="19226" hidden="1" xr:uid="{00000000-0005-0000-0000-00003B4B0000}"/>
    <cellStyle name="Comma [0] 7841" xfId="19725" hidden="1" xr:uid="{00000000-0005-0000-0000-00002E4D0000}"/>
    <cellStyle name="Comma [0] 7842" xfId="19758" hidden="1" xr:uid="{00000000-0005-0000-0000-00004F4D0000}"/>
    <cellStyle name="Comma [0] 7843" xfId="19766" hidden="1" xr:uid="{00000000-0005-0000-0000-0000574D0000}"/>
    <cellStyle name="Comma [0] 7844" xfId="19675" hidden="1" xr:uid="{00000000-0005-0000-0000-0000FC4C0000}"/>
    <cellStyle name="Comma [0] 7845" xfId="19754" hidden="1" xr:uid="{00000000-0005-0000-0000-00004B4D0000}"/>
    <cellStyle name="Comma [0] 7846" xfId="19775" hidden="1" xr:uid="{00000000-0005-0000-0000-0000604D0000}"/>
    <cellStyle name="Comma [0] 7847" xfId="19777" hidden="1" xr:uid="{00000000-0005-0000-0000-0000624D0000}"/>
    <cellStyle name="Comma [0] 7848" xfId="19736" hidden="1" xr:uid="{00000000-0005-0000-0000-0000394D0000}"/>
    <cellStyle name="Comma [0] 7849" xfId="19681" hidden="1" xr:uid="{00000000-0005-0000-0000-0000024D0000}"/>
    <cellStyle name="Comma [0] 785" xfId="3658" hidden="1" xr:uid="{00000000-0005-0000-0000-00006B0E0000}"/>
    <cellStyle name="Comma [0] 7850" xfId="19734" hidden="1" xr:uid="{00000000-0005-0000-0000-0000374D0000}"/>
    <cellStyle name="Comma [0] 7851" xfId="19718" hidden="1" xr:uid="{00000000-0005-0000-0000-0000274D0000}"/>
    <cellStyle name="Comma [0] 7852" xfId="19714" hidden="1" xr:uid="{00000000-0005-0000-0000-0000234D0000}"/>
    <cellStyle name="Comma [0] 7853" xfId="19785" hidden="1" xr:uid="{00000000-0005-0000-0000-00006A4D0000}"/>
    <cellStyle name="Comma [0] 7854" xfId="19657" hidden="1" xr:uid="{00000000-0005-0000-0000-0000EA4C0000}"/>
    <cellStyle name="Comma [0] 7855" xfId="18965" hidden="1" xr:uid="{00000000-0005-0000-0000-0000364A0000}"/>
    <cellStyle name="Comma [0] 7856" xfId="19793" hidden="1" xr:uid="{00000000-0005-0000-0000-0000724D0000}"/>
    <cellStyle name="Comma [0] 7857" xfId="19795" hidden="1" xr:uid="{00000000-0005-0000-0000-0000744D0000}"/>
    <cellStyle name="Comma [0] 7858" xfId="19744" hidden="1" xr:uid="{00000000-0005-0000-0000-0000414D0000}"/>
    <cellStyle name="Comma [0] 7859" xfId="19720" hidden="1" xr:uid="{00000000-0005-0000-0000-0000294D0000}"/>
    <cellStyle name="Comma [0] 786" xfId="3603" hidden="1" xr:uid="{00000000-0005-0000-0000-0000340E0000}"/>
    <cellStyle name="Comma [0] 7860" xfId="19755" hidden="1" xr:uid="{00000000-0005-0000-0000-00004C4D0000}"/>
    <cellStyle name="Comma [0] 7861" xfId="19687" hidden="1" xr:uid="{00000000-0005-0000-0000-0000084D0000}"/>
    <cellStyle name="Comma [0] 7862" xfId="19757" hidden="1" xr:uid="{00000000-0005-0000-0000-00004E4D0000}"/>
    <cellStyle name="Comma [0] 7863" xfId="19802" hidden="1" xr:uid="{00000000-0005-0000-0000-00007B4D0000}"/>
    <cellStyle name="Comma [0] 7864" xfId="19745" hidden="1" xr:uid="{00000000-0005-0000-0000-0000424D0000}"/>
    <cellStyle name="Comma [0] 7865" xfId="19702" hidden="1" xr:uid="{00000000-0005-0000-0000-0000174D0000}"/>
    <cellStyle name="Comma [0] 7866" xfId="19808" hidden="1" xr:uid="{00000000-0005-0000-0000-0000814D0000}"/>
    <cellStyle name="Comma [0] 7867" xfId="19810" hidden="1" xr:uid="{00000000-0005-0000-0000-0000834D0000}"/>
    <cellStyle name="Comma [0] 7868" xfId="19763" hidden="1" xr:uid="{00000000-0005-0000-0000-0000544D0000}"/>
    <cellStyle name="Comma [0] 7869" xfId="19769" hidden="1" xr:uid="{00000000-0005-0000-0000-00005A4D0000}"/>
    <cellStyle name="Comma [0] 787" xfId="3656" hidden="1" xr:uid="{00000000-0005-0000-0000-0000690E0000}"/>
    <cellStyle name="Comma [0] 7870" xfId="19656" hidden="1" xr:uid="{00000000-0005-0000-0000-0000E94C0000}"/>
    <cellStyle name="Comma [0] 7871" xfId="19719" hidden="1" xr:uid="{00000000-0005-0000-0000-0000284D0000}"/>
    <cellStyle name="Comma [0] 7872" xfId="19727" hidden="1" xr:uid="{00000000-0005-0000-0000-0000304D0000}"/>
    <cellStyle name="Comma [0] 7873" xfId="19816" hidden="1" xr:uid="{00000000-0005-0000-0000-0000894D0000}"/>
    <cellStyle name="Comma [0] 7874" xfId="19730" hidden="1" xr:uid="{00000000-0005-0000-0000-0000334D0000}"/>
    <cellStyle name="Comma [0] 7875" xfId="19690" hidden="1" xr:uid="{00000000-0005-0000-0000-00000B4D0000}"/>
    <cellStyle name="Comma [0] 7876" xfId="19821" hidden="1" xr:uid="{00000000-0005-0000-0000-00008E4D0000}"/>
    <cellStyle name="Comma [0] 7877" xfId="19823" hidden="1" xr:uid="{00000000-0005-0000-0000-0000904D0000}"/>
    <cellStyle name="Comma [0] 7878" xfId="19782" hidden="1" xr:uid="{00000000-0005-0000-0000-0000674D0000}"/>
    <cellStyle name="Comma [0] 7879" xfId="19788" hidden="1" xr:uid="{00000000-0005-0000-0000-00006D4D0000}"/>
    <cellStyle name="Comma [0] 788" xfId="3640" hidden="1" xr:uid="{00000000-0005-0000-0000-0000590E0000}"/>
    <cellStyle name="Comma [0] 7880" xfId="19689" hidden="1" xr:uid="{00000000-0005-0000-0000-00000A4D0000}"/>
    <cellStyle name="Comma [0] 7881" xfId="19770" hidden="1" xr:uid="{00000000-0005-0000-0000-00005B4D0000}"/>
    <cellStyle name="Comma [0] 7882" xfId="19749" hidden="1" xr:uid="{00000000-0005-0000-0000-0000464D0000}"/>
    <cellStyle name="Comma [0] 7883" xfId="19827" hidden="1" xr:uid="{00000000-0005-0000-0000-0000944D0000}"/>
    <cellStyle name="Comma [0] 7884" xfId="19768" hidden="1" xr:uid="{00000000-0005-0000-0000-0000594D0000}"/>
    <cellStyle name="Comma [0] 7885" xfId="19706" hidden="1" xr:uid="{00000000-0005-0000-0000-00001B4D0000}"/>
    <cellStyle name="Comma [0] 7886" xfId="19834" hidden="1" xr:uid="{00000000-0005-0000-0000-00009B4D0000}"/>
    <cellStyle name="Comma [0] 7887" xfId="19836" hidden="1" xr:uid="{00000000-0005-0000-0000-00009D4D0000}"/>
    <cellStyle name="Comma [0] 7888" xfId="19800" hidden="1" xr:uid="{00000000-0005-0000-0000-0000794D0000}"/>
    <cellStyle name="Comma [0] 7889" xfId="19805" hidden="1" xr:uid="{00000000-0005-0000-0000-00007E4D0000}"/>
    <cellStyle name="Comma [0] 789" xfId="3636" hidden="1" xr:uid="{00000000-0005-0000-0000-0000550E0000}"/>
    <cellStyle name="Comma [0] 7890" xfId="19235" hidden="1" xr:uid="{00000000-0005-0000-0000-0000444B0000}"/>
    <cellStyle name="Comma [0] 7891" xfId="19789" hidden="1" xr:uid="{00000000-0005-0000-0000-00006E4D0000}"/>
    <cellStyle name="Comma [0] 7892" xfId="19694" hidden="1" xr:uid="{00000000-0005-0000-0000-00000F4D0000}"/>
    <cellStyle name="Comma [0] 7893" xfId="19840" hidden="1" xr:uid="{00000000-0005-0000-0000-0000A14D0000}"/>
    <cellStyle name="Comma [0] 7894" xfId="19787" hidden="1" xr:uid="{00000000-0005-0000-0000-00006C4D0000}"/>
    <cellStyle name="Comma [0] 7895" xfId="19726" hidden="1" xr:uid="{00000000-0005-0000-0000-00002F4D0000}"/>
    <cellStyle name="Comma [0] 7896" xfId="19844" hidden="1" xr:uid="{00000000-0005-0000-0000-0000A54D0000}"/>
    <cellStyle name="Comma [0] 7897" xfId="19846" hidden="1" xr:uid="{00000000-0005-0000-0000-0000A74D0000}"/>
    <cellStyle name="Comma [0] 7898" xfId="19814" hidden="1" xr:uid="{00000000-0005-0000-0000-0000874D0000}"/>
    <cellStyle name="Comma [0] 7899" xfId="19818" hidden="1" xr:uid="{00000000-0005-0000-0000-00008B4D0000}"/>
    <cellStyle name="Comma [0] 79" xfId="2336" hidden="1" xr:uid="{00000000-0005-0000-0000-000041090000}"/>
    <cellStyle name="Comma [0] 790" xfId="3707" hidden="1" xr:uid="{00000000-0005-0000-0000-00009C0E0000}"/>
    <cellStyle name="Comma [0] 7900" xfId="19708" hidden="1" xr:uid="{00000000-0005-0000-0000-00001D4D0000}"/>
    <cellStyle name="Comma [0] 7901" xfId="19806" hidden="1" xr:uid="{00000000-0005-0000-0000-00007F4D0000}"/>
    <cellStyle name="Comma [0] 7902" xfId="19698" hidden="1" xr:uid="{00000000-0005-0000-0000-0000134D0000}"/>
    <cellStyle name="Comma [0] 7903" xfId="19850" hidden="1" xr:uid="{00000000-0005-0000-0000-0000AB4D0000}"/>
    <cellStyle name="Comma [0] 7904" xfId="19804" hidden="1" xr:uid="{00000000-0005-0000-0000-00007D4D0000}"/>
    <cellStyle name="Comma [0] 7905" xfId="19773" hidden="1" xr:uid="{00000000-0005-0000-0000-00005E4D0000}"/>
    <cellStyle name="Comma [0] 7906" xfId="19854" hidden="1" xr:uid="{00000000-0005-0000-0000-0000AF4D0000}"/>
    <cellStyle name="Comma [0] 7907" xfId="19856" hidden="1" xr:uid="{00000000-0005-0000-0000-0000B14D0000}"/>
    <cellStyle name="Comma [0] 7908" xfId="19842" hidden="1" xr:uid="{00000000-0005-0000-0000-0000A34D0000}"/>
    <cellStyle name="Comma [0] 7909" xfId="19829" hidden="1" xr:uid="{00000000-0005-0000-0000-0000964D0000}"/>
    <cellStyle name="Comma [0] 791" xfId="3579" hidden="1" xr:uid="{00000000-0005-0000-0000-00001C0E0000}"/>
    <cellStyle name="Comma [0] 7910" xfId="19853" hidden="1" xr:uid="{00000000-0005-0000-0000-0000AE4D0000}"/>
    <cellStyle name="Comma [0] 7911" xfId="19819" hidden="1" xr:uid="{00000000-0005-0000-0000-00008C4D0000}"/>
    <cellStyle name="Comma [0] 7912" xfId="19791" hidden="1" xr:uid="{00000000-0005-0000-0000-0000704D0000}"/>
    <cellStyle name="Comma [0] 7913" xfId="19858" hidden="1" xr:uid="{00000000-0005-0000-0000-0000B34D0000}"/>
    <cellStyle name="Comma [0] 7914" xfId="19815" hidden="1" xr:uid="{00000000-0005-0000-0000-0000884D0000}"/>
    <cellStyle name="Comma [0] 7915" xfId="19849" hidden="1" xr:uid="{00000000-0005-0000-0000-0000AA4D0000}"/>
    <cellStyle name="Comma [0] 7916" xfId="19862" hidden="1" xr:uid="{00000000-0005-0000-0000-0000B74D0000}"/>
    <cellStyle name="Comma [0] 7917" xfId="19864" hidden="1" xr:uid="{00000000-0005-0000-0000-0000B94D0000}"/>
    <cellStyle name="Comma [0] 7918" xfId="19732" hidden="1" xr:uid="{00000000-0005-0000-0000-0000354D0000}"/>
    <cellStyle name="Comma [0] 7919" xfId="19852" hidden="1" xr:uid="{00000000-0005-0000-0000-0000AD4D0000}"/>
    <cellStyle name="Comma [0] 792" xfId="3061" hidden="1" xr:uid="{00000000-0005-0000-0000-0000160C0000}"/>
    <cellStyle name="Comma [0] 7920" xfId="19792" hidden="1" xr:uid="{00000000-0005-0000-0000-0000714D0000}"/>
    <cellStyle name="Comma [0] 7921" xfId="19826" hidden="1" xr:uid="{00000000-0005-0000-0000-0000934D0000}"/>
    <cellStyle name="Comma [0] 7922" xfId="19839" hidden="1" xr:uid="{00000000-0005-0000-0000-0000A04D0000}"/>
    <cellStyle name="Comma [0] 7923" xfId="19867" hidden="1" xr:uid="{00000000-0005-0000-0000-0000BC4D0000}"/>
    <cellStyle name="Comma [0] 7924" xfId="19830" hidden="1" xr:uid="{00000000-0005-0000-0000-0000974D0000}"/>
    <cellStyle name="Comma [0] 7925" xfId="19790" hidden="1" xr:uid="{00000000-0005-0000-0000-00006F4D0000}"/>
    <cellStyle name="Comma [0] 7926" xfId="19869" hidden="1" xr:uid="{00000000-0005-0000-0000-0000BE4D0000}"/>
    <cellStyle name="Comma [0] 7927" xfId="19871" hidden="1" xr:uid="{00000000-0005-0000-0000-0000C04D0000}"/>
    <cellStyle name="Comma [0] 7928" xfId="19930" hidden="1" xr:uid="{00000000-0005-0000-0000-0000FB4D0000}"/>
    <cellStyle name="Comma [0] 7929" xfId="19954" hidden="1" xr:uid="{00000000-0005-0000-0000-0000134E0000}"/>
    <cellStyle name="Comma [0] 793" xfId="3715" hidden="1" xr:uid="{00000000-0005-0000-0000-0000A40E0000}"/>
    <cellStyle name="Comma [0] 7930" xfId="19961" hidden="1" xr:uid="{00000000-0005-0000-0000-00001A4E0000}"/>
    <cellStyle name="Comma [0] 7931" xfId="19973" hidden="1" xr:uid="{00000000-0005-0000-0000-0000264E0000}"/>
    <cellStyle name="Comma [0] 7932" xfId="19976" hidden="1" xr:uid="{00000000-0005-0000-0000-0000294E0000}"/>
    <cellStyle name="Comma [0] 7933" xfId="19960" hidden="1" xr:uid="{00000000-0005-0000-0000-0000194E0000}"/>
    <cellStyle name="Comma [0] 7934" xfId="19971" hidden="1" xr:uid="{00000000-0005-0000-0000-0000244E0000}"/>
    <cellStyle name="Comma [0] 7935" xfId="19980" hidden="1" xr:uid="{00000000-0005-0000-0000-00002D4E0000}"/>
    <cellStyle name="Comma [0] 7936" xfId="19982" hidden="1" xr:uid="{00000000-0005-0000-0000-00002F4E0000}"/>
    <cellStyle name="Comma [0] 7937" xfId="19947" hidden="1" xr:uid="{00000000-0005-0000-0000-00000C4E0000}"/>
    <cellStyle name="Comma [0] 7938" xfId="19934" hidden="1" xr:uid="{00000000-0005-0000-0000-0000FF4D0000}"/>
    <cellStyle name="Comma [0] 7939" xfId="19993" hidden="1" xr:uid="{00000000-0005-0000-0000-00003A4E0000}"/>
    <cellStyle name="Comma [0] 794" xfId="3717" hidden="1" xr:uid="{00000000-0005-0000-0000-0000A60E0000}"/>
    <cellStyle name="Comma [0] 7940" xfId="20002" hidden="1" xr:uid="{00000000-0005-0000-0000-0000434E0000}"/>
    <cellStyle name="Comma [0] 7941" xfId="20013" hidden="1" xr:uid="{00000000-0005-0000-0000-00004E4E0000}"/>
    <cellStyle name="Comma [0] 7942" xfId="20019" hidden="1" xr:uid="{00000000-0005-0000-0000-0000544E0000}"/>
    <cellStyle name="Comma [0] 7943" xfId="20001" hidden="1" xr:uid="{00000000-0005-0000-0000-0000424E0000}"/>
    <cellStyle name="Comma [0] 7944" xfId="20011" hidden="1" xr:uid="{00000000-0005-0000-0000-00004C4E0000}"/>
    <cellStyle name="Comma [0] 7945" xfId="20031" hidden="1" xr:uid="{00000000-0005-0000-0000-0000604E0000}"/>
    <cellStyle name="Comma [0] 7946" xfId="20033" hidden="1" xr:uid="{00000000-0005-0000-0000-0000624E0000}"/>
    <cellStyle name="Comma [0] 7947" xfId="19984" hidden="1" xr:uid="{00000000-0005-0000-0000-0000314E0000}"/>
    <cellStyle name="Comma [0] 7948" xfId="19937" hidden="1" xr:uid="{00000000-0005-0000-0000-0000024E0000}"/>
    <cellStyle name="Comma [0] 7949" xfId="19987" hidden="1" xr:uid="{00000000-0005-0000-0000-0000344E0000}"/>
    <cellStyle name="Comma [0] 795" xfId="3666" hidden="1" xr:uid="{00000000-0005-0000-0000-0000730E0000}"/>
    <cellStyle name="Comma [0] 7950" xfId="19943" hidden="1" xr:uid="{00000000-0005-0000-0000-0000084E0000}"/>
    <cellStyle name="Comma [0] 7951" xfId="19945" hidden="1" xr:uid="{00000000-0005-0000-0000-00000A4E0000}"/>
    <cellStyle name="Comma [0] 7952" xfId="20038" hidden="1" xr:uid="{00000000-0005-0000-0000-0000674E0000}"/>
    <cellStyle name="Comma [0] 7953" xfId="19933" hidden="1" xr:uid="{00000000-0005-0000-0000-0000FE4D0000}"/>
    <cellStyle name="Comma [0] 7954" xfId="19941" hidden="1" xr:uid="{00000000-0005-0000-0000-0000064E0000}"/>
    <cellStyle name="Comma [0] 7955" xfId="20050" hidden="1" xr:uid="{00000000-0005-0000-0000-0000734E0000}"/>
    <cellStyle name="Comma [0] 7956" xfId="20052" hidden="1" xr:uid="{00000000-0005-0000-0000-0000754E0000}"/>
    <cellStyle name="Comma [0] 7957" xfId="20041" hidden="1" xr:uid="{00000000-0005-0000-0000-00006A4E0000}"/>
    <cellStyle name="Comma [0] 7958" xfId="20049" hidden="1" xr:uid="{00000000-0005-0000-0000-0000724E0000}"/>
    <cellStyle name="Comma [0] 7959" xfId="19939" hidden="1" xr:uid="{00000000-0005-0000-0000-0000044E0000}"/>
    <cellStyle name="Comma [0] 796" xfId="3642" hidden="1" xr:uid="{00000000-0005-0000-0000-00005B0E0000}"/>
    <cellStyle name="Comma [0] 7960" xfId="20035" hidden="1" xr:uid="{00000000-0005-0000-0000-0000644E0000}"/>
    <cellStyle name="Comma [0] 7961" xfId="20068" hidden="1" xr:uid="{00000000-0005-0000-0000-0000854E0000}"/>
    <cellStyle name="Comma [0] 7962" xfId="20076" hidden="1" xr:uid="{00000000-0005-0000-0000-00008D4E0000}"/>
    <cellStyle name="Comma [0] 7963" xfId="19985" hidden="1" xr:uid="{00000000-0005-0000-0000-0000324E0000}"/>
    <cellStyle name="Comma [0] 7964" xfId="20064" hidden="1" xr:uid="{00000000-0005-0000-0000-0000814E0000}"/>
    <cellStyle name="Comma [0] 7965" xfId="20085" hidden="1" xr:uid="{00000000-0005-0000-0000-0000964E0000}"/>
    <cellStyle name="Comma [0] 7966" xfId="20087" hidden="1" xr:uid="{00000000-0005-0000-0000-0000984E0000}"/>
    <cellStyle name="Comma [0] 7967" xfId="20046" hidden="1" xr:uid="{00000000-0005-0000-0000-00006F4E0000}"/>
    <cellStyle name="Comma [0] 7968" xfId="19991" hidden="1" xr:uid="{00000000-0005-0000-0000-0000384E0000}"/>
    <cellStyle name="Comma [0] 7969" xfId="20044" hidden="1" xr:uid="{00000000-0005-0000-0000-00006D4E0000}"/>
    <cellStyle name="Comma [0] 797" xfId="3677" hidden="1" xr:uid="{00000000-0005-0000-0000-00007E0E0000}"/>
    <cellStyle name="Comma [0] 7970" xfId="20028" hidden="1" xr:uid="{00000000-0005-0000-0000-00005D4E0000}"/>
    <cellStyle name="Comma [0] 7971" xfId="20024" hidden="1" xr:uid="{00000000-0005-0000-0000-0000594E0000}"/>
    <cellStyle name="Comma [0] 7972" xfId="20095" hidden="1" xr:uid="{00000000-0005-0000-0000-0000A04E0000}"/>
    <cellStyle name="Comma [0] 7973" xfId="19958" hidden="1" xr:uid="{00000000-0005-0000-0000-0000174E0000}"/>
    <cellStyle name="Comma [0] 7974" xfId="19950" hidden="1" xr:uid="{00000000-0005-0000-0000-00000F4E0000}"/>
    <cellStyle name="Comma [0] 7975" xfId="20103" hidden="1" xr:uid="{00000000-0005-0000-0000-0000A84E0000}"/>
    <cellStyle name="Comma [0] 7976" xfId="20105" hidden="1" xr:uid="{00000000-0005-0000-0000-0000AA4E0000}"/>
    <cellStyle name="Comma [0] 7977" xfId="20054" hidden="1" xr:uid="{00000000-0005-0000-0000-0000774E0000}"/>
    <cellStyle name="Comma [0] 7978" xfId="20030" hidden="1" xr:uid="{00000000-0005-0000-0000-00005F4E0000}"/>
    <cellStyle name="Comma [0] 7979" xfId="20065" hidden="1" xr:uid="{00000000-0005-0000-0000-0000824E0000}"/>
    <cellStyle name="Comma [0] 798" xfId="3609" hidden="1" xr:uid="{00000000-0005-0000-0000-00003A0E0000}"/>
    <cellStyle name="Comma [0] 7980" xfId="19997" hidden="1" xr:uid="{00000000-0005-0000-0000-00003E4E0000}"/>
    <cellStyle name="Comma [0] 7981" xfId="20067" hidden="1" xr:uid="{00000000-0005-0000-0000-0000844E0000}"/>
    <cellStyle name="Comma [0] 7982" xfId="20112" hidden="1" xr:uid="{00000000-0005-0000-0000-0000B14E0000}"/>
    <cellStyle name="Comma [0] 7983" xfId="20055" hidden="1" xr:uid="{00000000-0005-0000-0000-0000784E0000}"/>
    <cellStyle name="Comma [0] 7984" xfId="20012" hidden="1" xr:uid="{00000000-0005-0000-0000-00004D4E0000}"/>
    <cellStyle name="Comma [0] 7985" xfId="20118" hidden="1" xr:uid="{00000000-0005-0000-0000-0000B74E0000}"/>
    <cellStyle name="Comma [0] 7986" xfId="20120" hidden="1" xr:uid="{00000000-0005-0000-0000-0000B94E0000}"/>
    <cellStyle name="Comma [0] 7987" xfId="20073" hidden="1" xr:uid="{00000000-0005-0000-0000-00008A4E0000}"/>
    <cellStyle name="Comma [0] 7988" xfId="20079" hidden="1" xr:uid="{00000000-0005-0000-0000-0000904E0000}"/>
    <cellStyle name="Comma [0] 7989" xfId="19957" hidden="1" xr:uid="{00000000-0005-0000-0000-0000164E0000}"/>
    <cellStyle name="Comma [0] 799" xfId="3679" hidden="1" xr:uid="{00000000-0005-0000-0000-0000800E0000}"/>
    <cellStyle name="Comma [0] 7990" xfId="20029" hidden="1" xr:uid="{00000000-0005-0000-0000-00005E4E0000}"/>
    <cellStyle name="Comma [0] 7991" xfId="20037" hidden="1" xr:uid="{00000000-0005-0000-0000-0000664E0000}"/>
    <cellStyle name="Comma [0] 7992" xfId="20126" hidden="1" xr:uid="{00000000-0005-0000-0000-0000BF4E0000}"/>
    <cellStyle name="Comma [0] 7993" xfId="20040" hidden="1" xr:uid="{00000000-0005-0000-0000-0000694E0000}"/>
    <cellStyle name="Comma [0] 7994" xfId="20000" hidden="1" xr:uid="{00000000-0005-0000-0000-0000414E0000}"/>
    <cellStyle name="Comma [0] 7995" xfId="20131" hidden="1" xr:uid="{00000000-0005-0000-0000-0000C44E0000}"/>
    <cellStyle name="Comma [0] 7996" xfId="20133" hidden="1" xr:uid="{00000000-0005-0000-0000-0000C64E0000}"/>
    <cellStyle name="Comma [0] 7997" xfId="20092" hidden="1" xr:uid="{00000000-0005-0000-0000-00009D4E0000}"/>
    <cellStyle name="Comma [0] 7998" xfId="20098" hidden="1" xr:uid="{00000000-0005-0000-0000-0000A34E0000}"/>
    <cellStyle name="Comma [0] 7999" xfId="19999" hidden="1" xr:uid="{00000000-0005-0000-0000-0000404E0000}"/>
    <cellStyle name="Comma [0] 8" xfId="62" hidden="1" xr:uid="{00000000-0005-0000-0000-00005E000000}"/>
    <cellStyle name="Comma [0] 80" xfId="2338" hidden="1" xr:uid="{00000000-0005-0000-0000-000043090000}"/>
    <cellStyle name="Comma [0] 800" xfId="3724" hidden="1" xr:uid="{00000000-0005-0000-0000-0000AD0E0000}"/>
    <cellStyle name="Comma [0] 8000" xfId="20080" hidden="1" xr:uid="{00000000-0005-0000-0000-0000914E0000}"/>
    <cellStyle name="Comma [0] 8001" xfId="20059" hidden="1" xr:uid="{00000000-0005-0000-0000-00007C4E0000}"/>
    <cellStyle name="Comma [0] 8002" xfId="20137" hidden="1" xr:uid="{00000000-0005-0000-0000-0000CA4E0000}"/>
    <cellStyle name="Comma [0] 8003" xfId="20078" hidden="1" xr:uid="{00000000-0005-0000-0000-00008F4E0000}"/>
    <cellStyle name="Comma [0] 8004" xfId="20016" hidden="1" xr:uid="{00000000-0005-0000-0000-0000514E0000}"/>
    <cellStyle name="Comma [0] 8005" xfId="20144" hidden="1" xr:uid="{00000000-0005-0000-0000-0000D14E0000}"/>
    <cellStyle name="Comma [0] 8006" xfId="20146" hidden="1" xr:uid="{00000000-0005-0000-0000-0000D34E0000}"/>
    <cellStyle name="Comma [0] 8007" xfId="20110" hidden="1" xr:uid="{00000000-0005-0000-0000-0000AF4E0000}"/>
    <cellStyle name="Comma [0] 8008" xfId="20115" hidden="1" xr:uid="{00000000-0005-0000-0000-0000B44E0000}"/>
    <cellStyle name="Comma [0] 8009" xfId="19936" hidden="1" xr:uid="{00000000-0005-0000-0000-0000014E0000}"/>
    <cellStyle name="Comma [0] 801" xfId="3667" hidden="1" xr:uid="{00000000-0005-0000-0000-0000740E0000}"/>
    <cellStyle name="Comma [0] 8010" xfId="20099" hidden="1" xr:uid="{00000000-0005-0000-0000-0000A44E0000}"/>
    <cellStyle name="Comma [0] 8011" xfId="20004" hidden="1" xr:uid="{00000000-0005-0000-0000-0000454E0000}"/>
    <cellStyle name="Comma [0] 8012" xfId="20150" hidden="1" xr:uid="{00000000-0005-0000-0000-0000D74E0000}"/>
    <cellStyle name="Comma [0] 8013" xfId="20097" hidden="1" xr:uid="{00000000-0005-0000-0000-0000A24E0000}"/>
    <cellStyle name="Comma [0] 8014" xfId="20036" hidden="1" xr:uid="{00000000-0005-0000-0000-0000654E0000}"/>
    <cellStyle name="Comma [0] 8015" xfId="20154" hidden="1" xr:uid="{00000000-0005-0000-0000-0000DB4E0000}"/>
    <cellStyle name="Comma [0] 8016" xfId="20156" hidden="1" xr:uid="{00000000-0005-0000-0000-0000DD4E0000}"/>
    <cellStyle name="Comma [0] 8017" xfId="20124" hidden="1" xr:uid="{00000000-0005-0000-0000-0000BD4E0000}"/>
    <cellStyle name="Comma [0] 8018" xfId="20128" hidden="1" xr:uid="{00000000-0005-0000-0000-0000C14E0000}"/>
    <cellStyle name="Comma [0] 8019" xfId="20018" hidden="1" xr:uid="{00000000-0005-0000-0000-0000534E0000}"/>
    <cellStyle name="Comma [0] 802" xfId="3624" hidden="1" xr:uid="{00000000-0005-0000-0000-0000490E0000}"/>
    <cellStyle name="Comma [0] 8020" xfId="20116" hidden="1" xr:uid="{00000000-0005-0000-0000-0000B54E0000}"/>
    <cellStyle name="Comma [0] 8021" xfId="20008" hidden="1" xr:uid="{00000000-0005-0000-0000-0000494E0000}"/>
    <cellStyle name="Comma [0] 8022" xfId="20160" hidden="1" xr:uid="{00000000-0005-0000-0000-0000E14E0000}"/>
    <cellStyle name="Comma [0] 8023" xfId="20114" hidden="1" xr:uid="{00000000-0005-0000-0000-0000B34E0000}"/>
    <cellStyle name="Comma [0] 8024" xfId="20083" hidden="1" xr:uid="{00000000-0005-0000-0000-0000944E0000}"/>
    <cellStyle name="Comma [0] 8025" xfId="20164" hidden="1" xr:uid="{00000000-0005-0000-0000-0000E54E0000}"/>
    <cellStyle name="Comma [0] 8026" xfId="20166" hidden="1" xr:uid="{00000000-0005-0000-0000-0000E74E0000}"/>
    <cellStyle name="Comma [0] 8027" xfId="20152" hidden="1" xr:uid="{00000000-0005-0000-0000-0000D94E0000}"/>
    <cellStyle name="Comma [0] 8028" xfId="20139" hidden="1" xr:uid="{00000000-0005-0000-0000-0000CC4E0000}"/>
    <cellStyle name="Comma [0] 8029" xfId="20163" hidden="1" xr:uid="{00000000-0005-0000-0000-0000E44E0000}"/>
    <cellStyle name="Comma [0] 803" xfId="3730" hidden="1" xr:uid="{00000000-0005-0000-0000-0000B30E0000}"/>
    <cellStyle name="Comma [0] 8030" xfId="20129" hidden="1" xr:uid="{00000000-0005-0000-0000-0000C24E0000}"/>
    <cellStyle name="Comma [0] 8031" xfId="20101" hidden="1" xr:uid="{00000000-0005-0000-0000-0000A64E0000}"/>
    <cellStyle name="Comma [0] 8032" xfId="20168" hidden="1" xr:uid="{00000000-0005-0000-0000-0000E94E0000}"/>
    <cellStyle name="Comma [0] 8033" xfId="20125" hidden="1" xr:uid="{00000000-0005-0000-0000-0000BE4E0000}"/>
    <cellStyle name="Comma [0] 8034" xfId="20159" hidden="1" xr:uid="{00000000-0005-0000-0000-0000E04E0000}"/>
    <cellStyle name="Comma [0] 8035" xfId="20172" hidden="1" xr:uid="{00000000-0005-0000-0000-0000ED4E0000}"/>
    <cellStyle name="Comma [0] 8036" xfId="20174" hidden="1" xr:uid="{00000000-0005-0000-0000-0000EF4E0000}"/>
    <cellStyle name="Comma [0] 8037" xfId="20042" hidden="1" xr:uid="{00000000-0005-0000-0000-00006B4E0000}"/>
    <cellStyle name="Comma [0] 8038" xfId="20162" hidden="1" xr:uid="{00000000-0005-0000-0000-0000E34E0000}"/>
    <cellStyle name="Comma [0] 8039" xfId="20102" hidden="1" xr:uid="{00000000-0005-0000-0000-0000A74E0000}"/>
    <cellStyle name="Comma [0] 804" xfId="3732" hidden="1" xr:uid="{00000000-0005-0000-0000-0000B50E0000}"/>
    <cellStyle name="Comma [0] 8040" xfId="20136" hidden="1" xr:uid="{00000000-0005-0000-0000-0000C94E0000}"/>
    <cellStyle name="Comma [0] 8041" xfId="20149" hidden="1" xr:uid="{00000000-0005-0000-0000-0000D64E0000}"/>
    <cellStyle name="Comma [0] 8042" xfId="20177" hidden="1" xr:uid="{00000000-0005-0000-0000-0000F24E0000}"/>
    <cellStyle name="Comma [0] 8043" xfId="20140" hidden="1" xr:uid="{00000000-0005-0000-0000-0000CD4E0000}"/>
    <cellStyle name="Comma [0] 8044" xfId="20100" hidden="1" xr:uid="{00000000-0005-0000-0000-0000A54E0000}"/>
    <cellStyle name="Comma [0] 8045" xfId="20179" hidden="1" xr:uid="{00000000-0005-0000-0000-0000F44E0000}"/>
    <cellStyle name="Comma [0] 8046" xfId="20181" hidden="1" xr:uid="{00000000-0005-0000-0000-0000F64E0000}"/>
    <cellStyle name="Comma [0] 8047" xfId="20241" hidden="1" xr:uid="{00000000-0005-0000-0000-0000324F0000}"/>
    <cellStyle name="Comma [0] 8048" xfId="20260" hidden="1" xr:uid="{00000000-0005-0000-0000-0000454F0000}"/>
    <cellStyle name="Comma [0] 8049" xfId="20267" hidden="1" xr:uid="{00000000-0005-0000-0000-00004C4F0000}"/>
    <cellStyle name="Comma [0] 805" xfId="3685" hidden="1" xr:uid="{00000000-0005-0000-0000-0000860E0000}"/>
    <cellStyle name="Comma [0] 8050" xfId="20274" hidden="1" xr:uid="{00000000-0005-0000-0000-0000534F0000}"/>
    <cellStyle name="Comma [0] 8051" xfId="20279" hidden="1" xr:uid="{00000000-0005-0000-0000-0000584F0000}"/>
    <cellStyle name="Comma [0] 8052" xfId="20266" hidden="1" xr:uid="{00000000-0005-0000-0000-00004B4F0000}"/>
    <cellStyle name="Comma [0] 8053" xfId="20271" hidden="1" xr:uid="{00000000-0005-0000-0000-0000504F0000}"/>
    <cellStyle name="Comma [0] 8054" xfId="20283" hidden="1" xr:uid="{00000000-0005-0000-0000-00005C4F0000}"/>
    <cellStyle name="Comma [0] 8055" xfId="20285" hidden="1" xr:uid="{00000000-0005-0000-0000-00005E4F0000}"/>
    <cellStyle name="Comma [0] 8056" xfId="20256" hidden="1" xr:uid="{00000000-0005-0000-0000-0000414F0000}"/>
    <cellStyle name="Comma [0] 8057" xfId="20245" hidden="1" xr:uid="{00000000-0005-0000-0000-0000364F0000}"/>
    <cellStyle name="Comma [0] 8058" xfId="20296" hidden="1" xr:uid="{00000000-0005-0000-0000-0000694F0000}"/>
    <cellStyle name="Comma [0] 8059" xfId="20305" hidden="1" xr:uid="{00000000-0005-0000-0000-0000724F0000}"/>
    <cellStyle name="Comma [0] 806" xfId="3691" hidden="1" xr:uid="{00000000-0005-0000-0000-00008C0E0000}"/>
    <cellStyle name="Comma [0] 8060" xfId="20316" hidden="1" xr:uid="{00000000-0005-0000-0000-00007D4F0000}"/>
    <cellStyle name="Comma [0] 8061" xfId="20322" hidden="1" xr:uid="{00000000-0005-0000-0000-0000834F0000}"/>
    <cellStyle name="Comma [0] 8062" xfId="20304" hidden="1" xr:uid="{00000000-0005-0000-0000-0000714F0000}"/>
    <cellStyle name="Comma [0] 8063" xfId="20314" hidden="1" xr:uid="{00000000-0005-0000-0000-00007B4F0000}"/>
    <cellStyle name="Comma [0] 8064" xfId="20334" hidden="1" xr:uid="{00000000-0005-0000-0000-00008F4F0000}"/>
    <cellStyle name="Comma [0] 8065" xfId="20336" hidden="1" xr:uid="{00000000-0005-0000-0000-0000914F0000}"/>
    <cellStyle name="Comma [0] 8066" xfId="20287" hidden="1" xr:uid="{00000000-0005-0000-0000-0000604F0000}"/>
    <cellStyle name="Comma [0] 8067" xfId="20248" hidden="1" xr:uid="{00000000-0005-0000-0000-0000394F0000}"/>
    <cellStyle name="Comma [0] 8068" xfId="20290" hidden="1" xr:uid="{00000000-0005-0000-0000-0000634F0000}"/>
    <cellStyle name="Comma [0] 8069" xfId="20253" hidden="1" xr:uid="{00000000-0005-0000-0000-00003E4F0000}"/>
    <cellStyle name="Comma [0] 807" xfId="3578" hidden="1" xr:uid="{00000000-0005-0000-0000-00001B0E0000}"/>
    <cellStyle name="Comma [0] 8070" xfId="20255" hidden="1" xr:uid="{00000000-0005-0000-0000-0000404F0000}"/>
    <cellStyle name="Comma [0] 8071" xfId="20341" hidden="1" xr:uid="{00000000-0005-0000-0000-0000964F0000}"/>
    <cellStyle name="Comma [0] 8072" xfId="20244" hidden="1" xr:uid="{00000000-0005-0000-0000-0000354F0000}"/>
    <cellStyle name="Comma [0] 8073" xfId="20252" hidden="1" xr:uid="{00000000-0005-0000-0000-00003D4F0000}"/>
    <cellStyle name="Comma [0] 8074" xfId="20353" hidden="1" xr:uid="{00000000-0005-0000-0000-0000A24F0000}"/>
    <cellStyle name="Comma [0] 8075" xfId="20355" hidden="1" xr:uid="{00000000-0005-0000-0000-0000A44F0000}"/>
    <cellStyle name="Comma [0] 8076" xfId="20344" hidden="1" xr:uid="{00000000-0005-0000-0000-0000994F0000}"/>
    <cellStyle name="Comma [0] 8077" xfId="20352" hidden="1" xr:uid="{00000000-0005-0000-0000-0000A14F0000}"/>
    <cellStyle name="Comma [0] 8078" xfId="20250" hidden="1" xr:uid="{00000000-0005-0000-0000-00003B4F0000}"/>
    <cellStyle name="Comma [0] 8079" xfId="20338" hidden="1" xr:uid="{00000000-0005-0000-0000-0000934F0000}"/>
    <cellStyle name="Comma [0] 808" xfId="3641" hidden="1" xr:uid="{00000000-0005-0000-0000-00005A0E0000}"/>
    <cellStyle name="Comma [0] 8080" xfId="20371" hidden="1" xr:uid="{00000000-0005-0000-0000-0000B44F0000}"/>
    <cellStyle name="Comma [0] 8081" xfId="20379" hidden="1" xr:uid="{00000000-0005-0000-0000-0000BC4F0000}"/>
    <cellStyle name="Comma [0] 8082" xfId="20288" hidden="1" xr:uid="{00000000-0005-0000-0000-0000614F0000}"/>
    <cellStyle name="Comma [0] 8083" xfId="20367" hidden="1" xr:uid="{00000000-0005-0000-0000-0000B04F0000}"/>
    <cellStyle name="Comma [0] 8084" xfId="20388" hidden="1" xr:uid="{00000000-0005-0000-0000-0000C54F0000}"/>
    <cellStyle name="Comma [0] 8085" xfId="20390" hidden="1" xr:uid="{00000000-0005-0000-0000-0000C74F0000}"/>
    <cellStyle name="Comma [0] 8086" xfId="20349" hidden="1" xr:uid="{00000000-0005-0000-0000-00009E4F0000}"/>
    <cellStyle name="Comma [0] 8087" xfId="20294" hidden="1" xr:uid="{00000000-0005-0000-0000-0000674F0000}"/>
    <cellStyle name="Comma [0] 8088" xfId="20347" hidden="1" xr:uid="{00000000-0005-0000-0000-00009C4F0000}"/>
    <cellStyle name="Comma [0] 8089" xfId="20331" hidden="1" xr:uid="{00000000-0005-0000-0000-00008C4F0000}"/>
    <cellStyle name="Comma [0] 809" xfId="3649" hidden="1" xr:uid="{00000000-0005-0000-0000-0000620E0000}"/>
    <cellStyle name="Comma [0] 8090" xfId="20327" hidden="1" xr:uid="{00000000-0005-0000-0000-0000884F0000}"/>
    <cellStyle name="Comma [0] 8091" xfId="20398" hidden="1" xr:uid="{00000000-0005-0000-0000-0000CF4F0000}"/>
    <cellStyle name="Comma [0] 8092" xfId="20264" hidden="1" xr:uid="{00000000-0005-0000-0000-0000494F0000}"/>
    <cellStyle name="Comma [0] 8093" xfId="20257" hidden="1" xr:uid="{00000000-0005-0000-0000-0000424F0000}"/>
    <cellStyle name="Comma [0] 8094" xfId="20406" hidden="1" xr:uid="{00000000-0005-0000-0000-0000D74F0000}"/>
    <cellStyle name="Comma [0] 8095" xfId="20408" hidden="1" xr:uid="{00000000-0005-0000-0000-0000D94F0000}"/>
    <cellStyle name="Comma [0] 8096" xfId="20357" hidden="1" xr:uid="{00000000-0005-0000-0000-0000A64F0000}"/>
    <cellStyle name="Comma [0] 8097" xfId="20333" hidden="1" xr:uid="{00000000-0005-0000-0000-00008E4F0000}"/>
    <cellStyle name="Comma [0] 8098" xfId="20368" hidden="1" xr:uid="{00000000-0005-0000-0000-0000B14F0000}"/>
    <cellStyle name="Comma [0] 8099" xfId="20300" hidden="1" xr:uid="{00000000-0005-0000-0000-00006D4F0000}"/>
    <cellStyle name="Comma [0] 81" xfId="2287" hidden="1" xr:uid="{00000000-0005-0000-0000-000010090000}"/>
    <cellStyle name="Comma [0] 810" xfId="3738" hidden="1" xr:uid="{00000000-0005-0000-0000-0000BB0E0000}"/>
    <cellStyle name="Comma [0] 8100" xfId="20370" hidden="1" xr:uid="{00000000-0005-0000-0000-0000B34F0000}"/>
    <cellStyle name="Comma [0] 8101" xfId="20415" hidden="1" xr:uid="{00000000-0005-0000-0000-0000E04F0000}"/>
    <cellStyle name="Comma [0] 8102" xfId="20358" hidden="1" xr:uid="{00000000-0005-0000-0000-0000A74F0000}"/>
    <cellStyle name="Comma [0] 8103" xfId="20315" hidden="1" xr:uid="{00000000-0005-0000-0000-00007C4F0000}"/>
    <cellStyle name="Comma [0] 8104" xfId="20421" hidden="1" xr:uid="{00000000-0005-0000-0000-0000E64F0000}"/>
    <cellStyle name="Comma [0] 8105" xfId="20423" hidden="1" xr:uid="{00000000-0005-0000-0000-0000E84F0000}"/>
    <cellStyle name="Comma [0] 8106" xfId="20376" hidden="1" xr:uid="{00000000-0005-0000-0000-0000B94F0000}"/>
    <cellStyle name="Comma [0] 8107" xfId="20382" hidden="1" xr:uid="{00000000-0005-0000-0000-0000BF4F0000}"/>
    <cellStyle name="Comma [0] 8108" xfId="20263" hidden="1" xr:uid="{00000000-0005-0000-0000-0000484F0000}"/>
    <cellStyle name="Comma [0] 8109" xfId="20332" hidden="1" xr:uid="{00000000-0005-0000-0000-00008D4F0000}"/>
    <cellStyle name="Comma [0] 811" xfId="3652" hidden="1" xr:uid="{00000000-0005-0000-0000-0000650E0000}"/>
    <cellStyle name="Comma [0] 8110" xfId="20340" hidden="1" xr:uid="{00000000-0005-0000-0000-0000954F0000}"/>
    <cellStyle name="Comma [0] 8111" xfId="20429" hidden="1" xr:uid="{00000000-0005-0000-0000-0000EE4F0000}"/>
    <cellStyle name="Comma [0] 8112" xfId="20343" hidden="1" xr:uid="{00000000-0005-0000-0000-0000984F0000}"/>
    <cellStyle name="Comma [0] 8113" xfId="20303" hidden="1" xr:uid="{00000000-0005-0000-0000-0000704F0000}"/>
    <cellStyle name="Comma [0] 8114" xfId="20434" hidden="1" xr:uid="{00000000-0005-0000-0000-0000F34F0000}"/>
    <cellStyle name="Comma [0] 8115" xfId="20436" hidden="1" xr:uid="{00000000-0005-0000-0000-0000F54F0000}"/>
    <cellStyle name="Comma [0] 8116" xfId="20395" hidden="1" xr:uid="{00000000-0005-0000-0000-0000CC4F0000}"/>
    <cellStyle name="Comma [0] 8117" xfId="20401" hidden="1" xr:uid="{00000000-0005-0000-0000-0000D24F0000}"/>
    <cellStyle name="Comma [0] 8118" xfId="20302" hidden="1" xr:uid="{00000000-0005-0000-0000-00006F4F0000}"/>
    <cellStyle name="Comma [0] 8119" xfId="20383" hidden="1" xr:uid="{00000000-0005-0000-0000-0000C04F0000}"/>
    <cellStyle name="Comma [0] 812" xfId="3612" hidden="1" xr:uid="{00000000-0005-0000-0000-00003D0E0000}"/>
    <cellStyle name="Comma [0] 8120" xfId="20362" hidden="1" xr:uid="{00000000-0005-0000-0000-0000AB4F0000}"/>
    <cellStyle name="Comma [0] 8121" xfId="20440" hidden="1" xr:uid="{00000000-0005-0000-0000-0000F94F0000}"/>
    <cellStyle name="Comma [0] 8122" xfId="20381" hidden="1" xr:uid="{00000000-0005-0000-0000-0000BE4F0000}"/>
    <cellStyle name="Comma [0] 8123" xfId="20319" hidden="1" xr:uid="{00000000-0005-0000-0000-0000804F0000}"/>
    <cellStyle name="Comma [0] 8124" xfId="20447" hidden="1" xr:uid="{00000000-0005-0000-0000-000000500000}"/>
    <cellStyle name="Comma [0] 8125" xfId="20449" hidden="1" xr:uid="{00000000-0005-0000-0000-000002500000}"/>
    <cellStyle name="Comma [0] 8126" xfId="20413" hidden="1" xr:uid="{00000000-0005-0000-0000-0000DE4F0000}"/>
    <cellStyle name="Comma [0] 8127" xfId="20418" hidden="1" xr:uid="{00000000-0005-0000-0000-0000E34F0000}"/>
    <cellStyle name="Comma [0] 8128" xfId="20247" hidden="1" xr:uid="{00000000-0005-0000-0000-0000384F0000}"/>
    <cellStyle name="Comma [0] 8129" xfId="20402" hidden="1" xr:uid="{00000000-0005-0000-0000-0000D34F0000}"/>
    <cellStyle name="Comma [0] 813" xfId="3743" hidden="1" xr:uid="{00000000-0005-0000-0000-0000C00E0000}"/>
    <cellStyle name="Comma [0] 8130" xfId="20307" hidden="1" xr:uid="{00000000-0005-0000-0000-0000744F0000}"/>
    <cellStyle name="Comma [0] 8131" xfId="20453" hidden="1" xr:uid="{00000000-0005-0000-0000-000006500000}"/>
    <cellStyle name="Comma [0] 8132" xfId="20400" hidden="1" xr:uid="{00000000-0005-0000-0000-0000D14F0000}"/>
    <cellStyle name="Comma [0] 8133" xfId="20339" hidden="1" xr:uid="{00000000-0005-0000-0000-0000944F0000}"/>
    <cellStyle name="Comma [0] 8134" xfId="20457" hidden="1" xr:uid="{00000000-0005-0000-0000-00000A500000}"/>
    <cellStyle name="Comma [0] 8135" xfId="20459" hidden="1" xr:uid="{00000000-0005-0000-0000-00000C500000}"/>
    <cellStyle name="Comma [0] 8136" xfId="20427" hidden="1" xr:uid="{00000000-0005-0000-0000-0000EC4F0000}"/>
    <cellStyle name="Comma [0] 8137" xfId="20431" hidden="1" xr:uid="{00000000-0005-0000-0000-0000F04F0000}"/>
    <cellStyle name="Comma [0] 8138" xfId="20321" hidden="1" xr:uid="{00000000-0005-0000-0000-0000824F0000}"/>
    <cellStyle name="Comma [0] 8139" xfId="20419" hidden="1" xr:uid="{00000000-0005-0000-0000-0000E44F0000}"/>
    <cellStyle name="Comma [0] 814" xfId="3745" hidden="1" xr:uid="{00000000-0005-0000-0000-0000C20E0000}"/>
    <cellStyle name="Comma [0] 8140" xfId="20311" hidden="1" xr:uid="{00000000-0005-0000-0000-0000784F0000}"/>
    <cellStyle name="Comma [0] 8141" xfId="20463" hidden="1" xr:uid="{00000000-0005-0000-0000-000010500000}"/>
    <cellStyle name="Comma [0] 8142" xfId="20417" hidden="1" xr:uid="{00000000-0005-0000-0000-0000E24F0000}"/>
    <cellStyle name="Comma [0] 8143" xfId="20386" hidden="1" xr:uid="{00000000-0005-0000-0000-0000C34F0000}"/>
    <cellStyle name="Comma [0] 8144" xfId="20467" hidden="1" xr:uid="{00000000-0005-0000-0000-000014500000}"/>
    <cellStyle name="Comma [0] 8145" xfId="20469" hidden="1" xr:uid="{00000000-0005-0000-0000-000016500000}"/>
    <cellStyle name="Comma [0] 8146" xfId="20455" hidden="1" xr:uid="{00000000-0005-0000-0000-000008500000}"/>
    <cellStyle name="Comma [0] 8147" xfId="20442" hidden="1" xr:uid="{00000000-0005-0000-0000-0000FB4F0000}"/>
    <cellStyle name="Comma [0] 8148" xfId="20466" hidden="1" xr:uid="{00000000-0005-0000-0000-000013500000}"/>
    <cellStyle name="Comma [0] 8149" xfId="20432" hidden="1" xr:uid="{00000000-0005-0000-0000-0000F14F0000}"/>
    <cellStyle name="Comma [0] 815" xfId="3704" hidden="1" xr:uid="{00000000-0005-0000-0000-0000990E0000}"/>
    <cellStyle name="Comma [0] 8150" xfId="20404" hidden="1" xr:uid="{00000000-0005-0000-0000-0000D54F0000}"/>
    <cellStyle name="Comma [0] 8151" xfId="20471" hidden="1" xr:uid="{00000000-0005-0000-0000-000018500000}"/>
    <cellStyle name="Comma [0] 8152" xfId="20428" hidden="1" xr:uid="{00000000-0005-0000-0000-0000ED4F0000}"/>
    <cellStyle name="Comma [0] 8153" xfId="20462" hidden="1" xr:uid="{00000000-0005-0000-0000-00000F500000}"/>
    <cellStyle name="Comma [0] 8154" xfId="20475" hidden="1" xr:uid="{00000000-0005-0000-0000-00001C500000}"/>
    <cellStyle name="Comma [0] 8155" xfId="20477" hidden="1" xr:uid="{00000000-0005-0000-0000-00001E500000}"/>
    <cellStyle name="Comma [0] 8156" xfId="20345" hidden="1" xr:uid="{00000000-0005-0000-0000-00009A4F0000}"/>
    <cellStyle name="Comma [0] 8157" xfId="20465" hidden="1" xr:uid="{00000000-0005-0000-0000-000012500000}"/>
    <cellStyle name="Comma [0] 8158" xfId="20405" hidden="1" xr:uid="{00000000-0005-0000-0000-0000D64F0000}"/>
    <cellStyle name="Comma [0] 8159" xfId="20439" hidden="1" xr:uid="{00000000-0005-0000-0000-0000F84F0000}"/>
    <cellStyle name="Comma [0] 816" xfId="3710" hidden="1" xr:uid="{00000000-0005-0000-0000-00009F0E0000}"/>
    <cellStyle name="Comma [0] 8160" xfId="20452" hidden="1" xr:uid="{00000000-0005-0000-0000-000005500000}"/>
    <cellStyle name="Comma [0] 8161" xfId="20480" hidden="1" xr:uid="{00000000-0005-0000-0000-000021500000}"/>
    <cellStyle name="Comma [0] 8162" xfId="20443" hidden="1" xr:uid="{00000000-0005-0000-0000-0000FC4F0000}"/>
    <cellStyle name="Comma [0] 8163" xfId="20403" hidden="1" xr:uid="{00000000-0005-0000-0000-0000D44F0000}"/>
    <cellStyle name="Comma [0] 8164" xfId="20483" hidden="1" xr:uid="{00000000-0005-0000-0000-000024500000}"/>
    <cellStyle name="Comma [0] 8165" xfId="20485" hidden="1" xr:uid="{00000000-0005-0000-0000-000026500000}"/>
    <cellStyle name="Comma [0] 8166" xfId="20204" hidden="1" xr:uid="{00000000-0005-0000-0000-00000D4F0000}"/>
    <cellStyle name="Comma [0] 8167" xfId="20186" hidden="1" xr:uid="{00000000-0005-0000-0000-0000FB4E0000}"/>
    <cellStyle name="Comma [0] 8168" xfId="20489" hidden="1" xr:uid="{00000000-0005-0000-0000-00002A500000}"/>
    <cellStyle name="Comma [0] 8169" xfId="20496" hidden="1" xr:uid="{00000000-0005-0000-0000-000031500000}"/>
    <cellStyle name="Comma [0] 817" xfId="3611" hidden="1" xr:uid="{00000000-0005-0000-0000-00003C0E0000}"/>
    <cellStyle name="Comma [0] 8170" xfId="20498" hidden="1" xr:uid="{00000000-0005-0000-0000-000033500000}"/>
    <cellStyle name="Comma [0] 8171" xfId="20488" hidden="1" xr:uid="{00000000-0005-0000-0000-000029500000}"/>
    <cellStyle name="Comma [0] 8172" xfId="20494" hidden="1" xr:uid="{00000000-0005-0000-0000-00002F500000}"/>
    <cellStyle name="Comma [0] 8173" xfId="20501" hidden="1" xr:uid="{00000000-0005-0000-0000-000036500000}"/>
    <cellStyle name="Comma [0] 8174" xfId="20503" hidden="1" xr:uid="{00000000-0005-0000-0000-000038500000}"/>
    <cellStyle name="Comma [0] 8175" xfId="20278" hidden="1" xr:uid="{00000000-0005-0000-0000-0000574F0000}"/>
    <cellStyle name="Comma [0] 8176" xfId="20234" hidden="1" xr:uid="{00000000-0005-0000-0000-00002B4F0000}"/>
    <cellStyle name="Comma [0] 8177" xfId="20514" hidden="1" xr:uid="{00000000-0005-0000-0000-000043500000}"/>
    <cellStyle name="Comma [0] 8178" xfId="20523" hidden="1" xr:uid="{00000000-0005-0000-0000-00004C500000}"/>
    <cellStyle name="Comma [0] 8179" xfId="20534" hidden="1" xr:uid="{00000000-0005-0000-0000-000057500000}"/>
    <cellStyle name="Comma [0] 818" xfId="3692" hidden="1" xr:uid="{00000000-0005-0000-0000-00008D0E0000}"/>
    <cellStyle name="Comma [0] 8180" xfId="20540" hidden="1" xr:uid="{00000000-0005-0000-0000-00005D500000}"/>
    <cellStyle name="Comma [0] 8181" xfId="20522" hidden="1" xr:uid="{00000000-0005-0000-0000-00004B500000}"/>
    <cellStyle name="Comma [0] 8182" xfId="20532" hidden="1" xr:uid="{00000000-0005-0000-0000-000055500000}"/>
    <cellStyle name="Comma [0] 8183" xfId="20552" hidden="1" xr:uid="{00000000-0005-0000-0000-000069500000}"/>
    <cellStyle name="Comma [0] 8184" xfId="20554" hidden="1" xr:uid="{00000000-0005-0000-0000-00006B500000}"/>
    <cellStyle name="Comma [0] 8185" xfId="20505" hidden="1" xr:uid="{00000000-0005-0000-0000-00003A500000}"/>
    <cellStyle name="Comma [0] 8186" xfId="20199" hidden="1" xr:uid="{00000000-0005-0000-0000-0000084F0000}"/>
    <cellStyle name="Comma [0] 8187" xfId="20508" hidden="1" xr:uid="{00000000-0005-0000-0000-00003D500000}"/>
    <cellStyle name="Comma [0] 8188" xfId="20233" hidden="1" xr:uid="{00000000-0005-0000-0000-00002A4F0000}"/>
    <cellStyle name="Comma [0] 8189" xfId="20232" hidden="1" xr:uid="{00000000-0005-0000-0000-0000294F0000}"/>
    <cellStyle name="Comma [0] 819" xfId="3671" hidden="1" xr:uid="{00000000-0005-0000-0000-0000780E0000}"/>
    <cellStyle name="Comma [0] 8190" xfId="20559" hidden="1" xr:uid="{00000000-0005-0000-0000-000070500000}"/>
    <cellStyle name="Comma [0] 8191" xfId="20201" hidden="1" xr:uid="{00000000-0005-0000-0000-00000A4F0000}"/>
    <cellStyle name="Comma [0] 8192" xfId="20235" hidden="1" xr:uid="{00000000-0005-0000-0000-00002C4F0000}"/>
    <cellStyle name="Comma [0] 8193" xfId="20571" hidden="1" xr:uid="{00000000-0005-0000-0000-00007C500000}"/>
    <cellStyle name="Comma [0] 8194" xfId="20573" hidden="1" xr:uid="{00000000-0005-0000-0000-00007E500000}"/>
    <cellStyle name="Comma [0] 8195" xfId="20562" hidden="1" xr:uid="{00000000-0005-0000-0000-000073500000}"/>
    <cellStyle name="Comma [0] 8196" xfId="20570" hidden="1" xr:uid="{00000000-0005-0000-0000-00007B500000}"/>
    <cellStyle name="Comma [0] 8197" xfId="20197" hidden="1" xr:uid="{00000000-0005-0000-0000-0000064F0000}"/>
    <cellStyle name="Comma [0] 8198" xfId="20556" hidden="1" xr:uid="{00000000-0005-0000-0000-00006D500000}"/>
    <cellStyle name="Comma [0] 8199" xfId="20589" hidden="1" xr:uid="{00000000-0005-0000-0000-00008E500000}"/>
    <cellStyle name="Comma [0] 82" xfId="2263" hidden="1" xr:uid="{00000000-0005-0000-0000-0000F8080000}"/>
    <cellStyle name="Comma [0] 820" xfId="3749" hidden="1" xr:uid="{00000000-0005-0000-0000-0000C60E0000}"/>
    <cellStyle name="Comma [0] 8200" xfId="20597" hidden="1" xr:uid="{00000000-0005-0000-0000-000096500000}"/>
    <cellStyle name="Comma [0] 8201" xfId="20506" hidden="1" xr:uid="{00000000-0005-0000-0000-00003B500000}"/>
    <cellStyle name="Comma [0] 8202" xfId="20585" hidden="1" xr:uid="{00000000-0005-0000-0000-00008A500000}"/>
    <cellStyle name="Comma [0] 8203" xfId="20606" hidden="1" xr:uid="{00000000-0005-0000-0000-00009F500000}"/>
    <cellStyle name="Comma [0] 8204" xfId="20608" hidden="1" xr:uid="{00000000-0005-0000-0000-0000A1500000}"/>
    <cellStyle name="Comma [0] 8205" xfId="20567" hidden="1" xr:uid="{00000000-0005-0000-0000-000078500000}"/>
    <cellStyle name="Comma [0] 8206" xfId="20512" hidden="1" xr:uid="{00000000-0005-0000-0000-000041500000}"/>
    <cellStyle name="Comma [0] 8207" xfId="20565" hidden="1" xr:uid="{00000000-0005-0000-0000-000076500000}"/>
    <cellStyle name="Comma [0] 8208" xfId="20549" hidden="1" xr:uid="{00000000-0005-0000-0000-000066500000}"/>
    <cellStyle name="Comma [0] 8209" xfId="20545" hidden="1" xr:uid="{00000000-0005-0000-0000-000062500000}"/>
    <cellStyle name="Comma [0] 821" xfId="3690" hidden="1" xr:uid="{00000000-0005-0000-0000-00008B0E0000}"/>
    <cellStyle name="Comma [0] 8210" xfId="20616" hidden="1" xr:uid="{00000000-0005-0000-0000-0000A9500000}"/>
    <cellStyle name="Comma [0] 8211" xfId="20189" hidden="1" xr:uid="{00000000-0005-0000-0000-0000FE4E0000}"/>
    <cellStyle name="Comma [0] 8212" xfId="20277" hidden="1" xr:uid="{00000000-0005-0000-0000-0000564F0000}"/>
    <cellStyle name="Comma [0] 8213" xfId="20624" hidden="1" xr:uid="{00000000-0005-0000-0000-0000B1500000}"/>
    <cellStyle name="Comma [0] 8214" xfId="20626" hidden="1" xr:uid="{00000000-0005-0000-0000-0000B3500000}"/>
    <cellStyle name="Comma [0] 8215" xfId="20575" hidden="1" xr:uid="{00000000-0005-0000-0000-000080500000}"/>
    <cellStyle name="Comma [0] 8216" xfId="20551" hidden="1" xr:uid="{00000000-0005-0000-0000-000068500000}"/>
    <cellStyle name="Comma [0] 8217" xfId="20586" hidden="1" xr:uid="{00000000-0005-0000-0000-00008B500000}"/>
    <cellStyle name="Comma [0] 8218" xfId="20518" hidden="1" xr:uid="{00000000-0005-0000-0000-000047500000}"/>
    <cellStyle name="Comma [0] 8219" xfId="20588" hidden="1" xr:uid="{00000000-0005-0000-0000-00008D500000}"/>
    <cellStyle name="Comma [0] 822" xfId="3628" hidden="1" xr:uid="{00000000-0005-0000-0000-00004D0E0000}"/>
    <cellStyle name="Comma [0] 8220" xfId="20633" hidden="1" xr:uid="{00000000-0005-0000-0000-0000BA500000}"/>
    <cellStyle name="Comma [0] 8221" xfId="20576" hidden="1" xr:uid="{00000000-0005-0000-0000-000081500000}"/>
    <cellStyle name="Comma [0] 8222" xfId="20533" hidden="1" xr:uid="{00000000-0005-0000-0000-000056500000}"/>
    <cellStyle name="Comma [0] 8223" xfId="20639" hidden="1" xr:uid="{00000000-0005-0000-0000-0000C0500000}"/>
    <cellStyle name="Comma [0] 8224" xfId="20641" hidden="1" xr:uid="{00000000-0005-0000-0000-0000C2500000}"/>
    <cellStyle name="Comma [0] 8225" xfId="20594" hidden="1" xr:uid="{00000000-0005-0000-0000-000093500000}"/>
    <cellStyle name="Comma [0] 8226" xfId="20600" hidden="1" xr:uid="{00000000-0005-0000-0000-000099500000}"/>
    <cellStyle name="Comma [0] 8227" xfId="20226" hidden="1" xr:uid="{00000000-0005-0000-0000-0000234F0000}"/>
    <cellStyle name="Comma [0] 8228" xfId="20550" hidden="1" xr:uid="{00000000-0005-0000-0000-000067500000}"/>
    <cellStyle name="Comma [0] 8229" xfId="20558" hidden="1" xr:uid="{00000000-0005-0000-0000-00006F500000}"/>
    <cellStyle name="Comma [0] 823" xfId="3756" hidden="1" xr:uid="{00000000-0005-0000-0000-0000CD0E0000}"/>
    <cellStyle name="Comma [0] 8230" xfId="20647" hidden="1" xr:uid="{00000000-0005-0000-0000-0000C8500000}"/>
    <cellStyle name="Comma [0] 8231" xfId="20561" hidden="1" xr:uid="{00000000-0005-0000-0000-000072500000}"/>
    <cellStyle name="Comma [0] 8232" xfId="20521" hidden="1" xr:uid="{00000000-0005-0000-0000-00004A500000}"/>
    <cellStyle name="Comma [0] 8233" xfId="20652" hidden="1" xr:uid="{00000000-0005-0000-0000-0000CD500000}"/>
    <cellStyle name="Comma [0] 8234" xfId="20654" hidden="1" xr:uid="{00000000-0005-0000-0000-0000CF500000}"/>
    <cellStyle name="Comma [0] 8235" xfId="20613" hidden="1" xr:uid="{00000000-0005-0000-0000-0000A6500000}"/>
    <cellStyle name="Comma [0] 8236" xfId="20619" hidden="1" xr:uid="{00000000-0005-0000-0000-0000AC500000}"/>
    <cellStyle name="Comma [0] 8237" xfId="20520" hidden="1" xr:uid="{00000000-0005-0000-0000-000049500000}"/>
    <cellStyle name="Comma [0] 8238" xfId="20601" hidden="1" xr:uid="{00000000-0005-0000-0000-00009A500000}"/>
    <cellStyle name="Comma [0] 8239" xfId="20580" hidden="1" xr:uid="{00000000-0005-0000-0000-000085500000}"/>
    <cellStyle name="Comma [0] 824" xfId="3758" hidden="1" xr:uid="{00000000-0005-0000-0000-0000CF0E0000}"/>
    <cellStyle name="Comma [0] 8240" xfId="20658" hidden="1" xr:uid="{00000000-0005-0000-0000-0000D3500000}"/>
    <cellStyle name="Comma [0] 8241" xfId="20599" hidden="1" xr:uid="{00000000-0005-0000-0000-000098500000}"/>
    <cellStyle name="Comma [0] 8242" xfId="20537" hidden="1" xr:uid="{00000000-0005-0000-0000-00005A500000}"/>
    <cellStyle name="Comma [0] 8243" xfId="20665" hidden="1" xr:uid="{00000000-0005-0000-0000-0000DA500000}"/>
    <cellStyle name="Comma [0] 8244" xfId="20667" hidden="1" xr:uid="{00000000-0005-0000-0000-0000DC500000}"/>
    <cellStyle name="Comma [0] 8245" xfId="20631" hidden="1" xr:uid="{00000000-0005-0000-0000-0000B8500000}"/>
    <cellStyle name="Comma [0] 8246" xfId="20636" hidden="1" xr:uid="{00000000-0005-0000-0000-0000BD500000}"/>
    <cellStyle name="Comma [0] 8247" xfId="20200" hidden="1" xr:uid="{00000000-0005-0000-0000-0000094F0000}"/>
    <cellStyle name="Comma [0] 8248" xfId="20620" hidden="1" xr:uid="{00000000-0005-0000-0000-0000AD500000}"/>
    <cellStyle name="Comma [0] 8249" xfId="20525" hidden="1" xr:uid="{00000000-0005-0000-0000-00004E500000}"/>
    <cellStyle name="Comma [0] 825" xfId="3722" hidden="1" xr:uid="{00000000-0005-0000-0000-0000AB0E0000}"/>
    <cellStyle name="Comma [0] 8250" xfId="20671" hidden="1" xr:uid="{00000000-0005-0000-0000-0000E0500000}"/>
    <cellStyle name="Comma [0] 8251" xfId="20618" hidden="1" xr:uid="{00000000-0005-0000-0000-0000AB500000}"/>
    <cellStyle name="Comma [0] 8252" xfId="20557" hidden="1" xr:uid="{00000000-0005-0000-0000-00006E500000}"/>
    <cellStyle name="Comma [0] 8253" xfId="20675" hidden="1" xr:uid="{00000000-0005-0000-0000-0000E4500000}"/>
    <cellStyle name="Comma [0] 8254" xfId="20677" hidden="1" xr:uid="{00000000-0005-0000-0000-0000E6500000}"/>
    <cellStyle name="Comma [0] 8255" xfId="20645" hidden="1" xr:uid="{00000000-0005-0000-0000-0000C6500000}"/>
    <cellStyle name="Comma [0] 8256" xfId="20649" hidden="1" xr:uid="{00000000-0005-0000-0000-0000CA500000}"/>
    <cellStyle name="Comma [0] 8257" xfId="20539" hidden="1" xr:uid="{00000000-0005-0000-0000-00005C500000}"/>
    <cellStyle name="Comma [0] 8258" xfId="20637" hidden="1" xr:uid="{00000000-0005-0000-0000-0000BE500000}"/>
    <cellStyle name="Comma [0] 8259" xfId="20529" hidden="1" xr:uid="{00000000-0005-0000-0000-000052500000}"/>
    <cellStyle name="Comma [0] 826" xfId="3727" hidden="1" xr:uid="{00000000-0005-0000-0000-0000B00E0000}"/>
    <cellStyle name="Comma [0] 8260" xfId="20681" hidden="1" xr:uid="{00000000-0005-0000-0000-0000EA500000}"/>
    <cellStyle name="Comma [0] 8261" xfId="20635" hidden="1" xr:uid="{00000000-0005-0000-0000-0000BC500000}"/>
    <cellStyle name="Comma [0] 8262" xfId="20604" hidden="1" xr:uid="{00000000-0005-0000-0000-00009D500000}"/>
    <cellStyle name="Comma [0] 8263" xfId="20685" hidden="1" xr:uid="{00000000-0005-0000-0000-0000EE500000}"/>
    <cellStyle name="Comma [0] 8264" xfId="20687" hidden="1" xr:uid="{00000000-0005-0000-0000-0000F0500000}"/>
    <cellStyle name="Comma [0] 8265" xfId="20673" hidden="1" xr:uid="{00000000-0005-0000-0000-0000E2500000}"/>
    <cellStyle name="Comma [0] 8266" xfId="20660" hidden="1" xr:uid="{00000000-0005-0000-0000-0000D5500000}"/>
    <cellStyle name="Comma [0] 8267" xfId="20684" hidden="1" xr:uid="{00000000-0005-0000-0000-0000ED500000}"/>
    <cellStyle name="Comma [0] 8268" xfId="20650" hidden="1" xr:uid="{00000000-0005-0000-0000-0000CB500000}"/>
    <cellStyle name="Comma [0] 8269" xfId="20622" hidden="1" xr:uid="{00000000-0005-0000-0000-0000AF500000}"/>
    <cellStyle name="Comma [0] 827" xfId="3092" hidden="1" xr:uid="{00000000-0005-0000-0000-0000350C0000}"/>
    <cellStyle name="Comma [0] 8270" xfId="20689" hidden="1" xr:uid="{00000000-0005-0000-0000-0000F2500000}"/>
    <cellStyle name="Comma [0] 8271" xfId="20646" hidden="1" xr:uid="{00000000-0005-0000-0000-0000C7500000}"/>
    <cellStyle name="Comma [0] 8272" xfId="20680" hidden="1" xr:uid="{00000000-0005-0000-0000-0000E9500000}"/>
    <cellStyle name="Comma [0] 8273" xfId="20693" hidden="1" xr:uid="{00000000-0005-0000-0000-0000F6500000}"/>
    <cellStyle name="Comma [0] 8274" xfId="20695" hidden="1" xr:uid="{00000000-0005-0000-0000-0000F8500000}"/>
    <cellStyle name="Comma [0] 8275" xfId="20563" hidden="1" xr:uid="{00000000-0005-0000-0000-000074500000}"/>
    <cellStyle name="Comma [0] 8276" xfId="20683" hidden="1" xr:uid="{00000000-0005-0000-0000-0000EC500000}"/>
    <cellStyle name="Comma [0] 8277" xfId="20623" hidden="1" xr:uid="{00000000-0005-0000-0000-0000B0500000}"/>
    <cellStyle name="Comma [0] 8278" xfId="20657" hidden="1" xr:uid="{00000000-0005-0000-0000-0000D2500000}"/>
    <cellStyle name="Comma [0] 8279" xfId="20670" hidden="1" xr:uid="{00000000-0005-0000-0000-0000DF500000}"/>
    <cellStyle name="Comma [0] 828" xfId="3711" hidden="1" xr:uid="{00000000-0005-0000-0000-0000A00E0000}"/>
    <cellStyle name="Comma [0] 8280" xfId="20698" hidden="1" xr:uid="{00000000-0005-0000-0000-0000FB500000}"/>
    <cellStyle name="Comma [0] 8281" xfId="20661" hidden="1" xr:uid="{00000000-0005-0000-0000-0000D6500000}"/>
    <cellStyle name="Comma [0] 8282" xfId="20621" hidden="1" xr:uid="{00000000-0005-0000-0000-0000AE500000}"/>
    <cellStyle name="Comma [0] 8283" xfId="20700" hidden="1" xr:uid="{00000000-0005-0000-0000-0000FD500000}"/>
    <cellStyle name="Comma [0] 8284" xfId="20702" hidden="1" xr:uid="{00000000-0005-0000-0000-0000FF500000}"/>
    <cellStyle name="Comma [0] 8285" xfId="20214" hidden="1" xr:uid="{00000000-0005-0000-0000-0000174F0000}"/>
    <cellStyle name="Comma [0] 8286" xfId="20211" hidden="1" xr:uid="{00000000-0005-0000-0000-0000144F0000}"/>
    <cellStyle name="Comma [0] 8287" xfId="20708" hidden="1" xr:uid="{00000000-0005-0000-0000-000005510000}"/>
    <cellStyle name="Comma [0] 8288" xfId="20714" hidden="1" xr:uid="{00000000-0005-0000-0000-00000B510000}"/>
    <cellStyle name="Comma [0] 8289" xfId="20716" hidden="1" xr:uid="{00000000-0005-0000-0000-00000D510000}"/>
    <cellStyle name="Comma [0] 829" xfId="3616" hidden="1" xr:uid="{00000000-0005-0000-0000-0000410E0000}"/>
    <cellStyle name="Comma [0] 8290" xfId="20707" hidden="1" xr:uid="{00000000-0005-0000-0000-000004510000}"/>
    <cellStyle name="Comma [0] 8291" xfId="20712" hidden="1" xr:uid="{00000000-0005-0000-0000-000009510000}"/>
    <cellStyle name="Comma [0] 8292" xfId="20718" hidden="1" xr:uid="{00000000-0005-0000-0000-00000F510000}"/>
    <cellStyle name="Comma [0] 8293" xfId="20720" hidden="1" xr:uid="{00000000-0005-0000-0000-000011510000}"/>
    <cellStyle name="Comma [0] 8294" xfId="20237" hidden="1" xr:uid="{00000000-0005-0000-0000-00002E4F0000}"/>
    <cellStyle name="Comma [0] 8295" xfId="20239" hidden="1" xr:uid="{00000000-0005-0000-0000-0000304F0000}"/>
    <cellStyle name="Comma [0] 8296" xfId="20731" hidden="1" xr:uid="{00000000-0005-0000-0000-00001C510000}"/>
    <cellStyle name="Comma [0] 8297" xfId="20740" hidden="1" xr:uid="{00000000-0005-0000-0000-000025510000}"/>
    <cellStyle name="Comma [0] 8298" xfId="20751" hidden="1" xr:uid="{00000000-0005-0000-0000-000030510000}"/>
    <cellStyle name="Comma [0] 8299" xfId="20757" hidden="1" xr:uid="{00000000-0005-0000-0000-000036510000}"/>
    <cellStyle name="Comma [0] 83" xfId="2298" hidden="1" xr:uid="{00000000-0005-0000-0000-00001B090000}"/>
    <cellStyle name="Comma [0] 830" xfId="3762" hidden="1" xr:uid="{00000000-0005-0000-0000-0000D30E0000}"/>
    <cellStyle name="Comma [0] 8300" xfId="20739" hidden="1" xr:uid="{00000000-0005-0000-0000-000024510000}"/>
    <cellStyle name="Comma [0] 8301" xfId="20749" hidden="1" xr:uid="{00000000-0005-0000-0000-00002E510000}"/>
    <cellStyle name="Comma [0] 8302" xfId="20769" hidden="1" xr:uid="{00000000-0005-0000-0000-000042510000}"/>
    <cellStyle name="Comma [0] 8303" xfId="20771" hidden="1" xr:uid="{00000000-0005-0000-0000-000044510000}"/>
    <cellStyle name="Comma [0] 8304" xfId="20722" hidden="1" xr:uid="{00000000-0005-0000-0000-000013510000}"/>
    <cellStyle name="Comma [0] 8305" xfId="20219" hidden="1" xr:uid="{00000000-0005-0000-0000-00001C4F0000}"/>
    <cellStyle name="Comma [0] 8306" xfId="20725" hidden="1" xr:uid="{00000000-0005-0000-0000-000016510000}"/>
    <cellStyle name="Comma [0] 8307" xfId="20224" hidden="1" xr:uid="{00000000-0005-0000-0000-0000214F0000}"/>
    <cellStyle name="Comma [0] 8308" xfId="20208" hidden="1" xr:uid="{00000000-0005-0000-0000-0000114F0000}"/>
    <cellStyle name="Comma [0] 8309" xfId="20776" hidden="1" xr:uid="{00000000-0005-0000-0000-000049510000}"/>
    <cellStyle name="Comma [0] 831" xfId="3709" hidden="1" xr:uid="{00000000-0005-0000-0000-00009E0E0000}"/>
    <cellStyle name="Comma [0] 8310" xfId="20217" hidden="1" xr:uid="{00000000-0005-0000-0000-00001A4F0000}"/>
    <cellStyle name="Comma [0] 8311" xfId="20238" hidden="1" xr:uid="{00000000-0005-0000-0000-00002F4F0000}"/>
    <cellStyle name="Comma [0] 8312" xfId="20788" hidden="1" xr:uid="{00000000-0005-0000-0000-000055510000}"/>
    <cellStyle name="Comma [0] 8313" xfId="20790" hidden="1" xr:uid="{00000000-0005-0000-0000-000057510000}"/>
    <cellStyle name="Comma [0] 8314" xfId="20779" hidden="1" xr:uid="{00000000-0005-0000-0000-00004C510000}"/>
    <cellStyle name="Comma [0] 8315" xfId="20787" hidden="1" xr:uid="{00000000-0005-0000-0000-000054510000}"/>
    <cellStyle name="Comma [0] 8316" xfId="20221" hidden="1" xr:uid="{00000000-0005-0000-0000-00001E4F0000}"/>
    <cellStyle name="Comma [0] 8317" xfId="20773" hidden="1" xr:uid="{00000000-0005-0000-0000-000046510000}"/>
    <cellStyle name="Comma [0] 8318" xfId="20806" hidden="1" xr:uid="{00000000-0005-0000-0000-000067510000}"/>
    <cellStyle name="Comma [0] 8319" xfId="20814" hidden="1" xr:uid="{00000000-0005-0000-0000-00006F510000}"/>
    <cellStyle name="Comma [0] 832" xfId="3648" hidden="1" xr:uid="{00000000-0005-0000-0000-0000610E0000}"/>
    <cellStyle name="Comma [0] 8320" xfId="20723" hidden="1" xr:uid="{00000000-0005-0000-0000-000014510000}"/>
    <cellStyle name="Comma [0] 8321" xfId="20802" hidden="1" xr:uid="{00000000-0005-0000-0000-000063510000}"/>
    <cellStyle name="Comma [0] 8322" xfId="20823" hidden="1" xr:uid="{00000000-0005-0000-0000-000078510000}"/>
    <cellStyle name="Comma [0] 8323" xfId="20825" hidden="1" xr:uid="{00000000-0005-0000-0000-00007A510000}"/>
    <cellStyle name="Comma [0] 8324" xfId="20784" hidden="1" xr:uid="{00000000-0005-0000-0000-000051510000}"/>
    <cellStyle name="Comma [0] 8325" xfId="20729" hidden="1" xr:uid="{00000000-0005-0000-0000-00001A510000}"/>
    <cellStyle name="Comma [0] 8326" xfId="20782" hidden="1" xr:uid="{00000000-0005-0000-0000-00004F510000}"/>
    <cellStyle name="Comma [0] 8327" xfId="20766" hidden="1" xr:uid="{00000000-0005-0000-0000-00003F510000}"/>
    <cellStyle name="Comma [0] 8328" xfId="20762" hidden="1" xr:uid="{00000000-0005-0000-0000-00003B510000}"/>
    <cellStyle name="Comma [0] 8329" xfId="20833" hidden="1" xr:uid="{00000000-0005-0000-0000-000082510000}"/>
    <cellStyle name="Comma [0] 833" xfId="3766" hidden="1" xr:uid="{00000000-0005-0000-0000-0000D70E0000}"/>
    <cellStyle name="Comma [0] 8330" xfId="20705" hidden="1" xr:uid="{00000000-0005-0000-0000-000002510000}"/>
    <cellStyle name="Comma [0] 8331" xfId="20187" hidden="1" xr:uid="{00000000-0005-0000-0000-0000FC4E0000}"/>
    <cellStyle name="Comma [0] 8332" xfId="20841" hidden="1" xr:uid="{00000000-0005-0000-0000-00008A510000}"/>
    <cellStyle name="Comma [0] 8333" xfId="20843" hidden="1" xr:uid="{00000000-0005-0000-0000-00008C510000}"/>
    <cellStyle name="Comma [0] 8334" xfId="20792" hidden="1" xr:uid="{00000000-0005-0000-0000-000059510000}"/>
    <cellStyle name="Comma [0] 8335" xfId="20768" hidden="1" xr:uid="{00000000-0005-0000-0000-000041510000}"/>
    <cellStyle name="Comma [0] 8336" xfId="20803" hidden="1" xr:uid="{00000000-0005-0000-0000-000064510000}"/>
    <cellStyle name="Comma [0] 8337" xfId="20735" hidden="1" xr:uid="{00000000-0005-0000-0000-000020510000}"/>
    <cellStyle name="Comma [0] 8338" xfId="20805" hidden="1" xr:uid="{00000000-0005-0000-0000-000066510000}"/>
    <cellStyle name="Comma [0] 8339" xfId="20850" hidden="1" xr:uid="{00000000-0005-0000-0000-000093510000}"/>
    <cellStyle name="Comma [0] 834" xfId="3768" hidden="1" xr:uid="{00000000-0005-0000-0000-0000D90E0000}"/>
    <cellStyle name="Comma [0] 8340" xfId="20793" hidden="1" xr:uid="{00000000-0005-0000-0000-00005A510000}"/>
    <cellStyle name="Comma [0] 8341" xfId="20750" hidden="1" xr:uid="{00000000-0005-0000-0000-00002F510000}"/>
    <cellStyle name="Comma [0] 8342" xfId="20856" hidden="1" xr:uid="{00000000-0005-0000-0000-000099510000}"/>
    <cellStyle name="Comma [0] 8343" xfId="20858" hidden="1" xr:uid="{00000000-0005-0000-0000-00009B510000}"/>
    <cellStyle name="Comma [0] 8344" xfId="20811" hidden="1" xr:uid="{00000000-0005-0000-0000-00006C510000}"/>
    <cellStyle name="Comma [0] 8345" xfId="20817" hidden="1" xr:uid="{00000000-0005-0000-0000-000072510000}"/>
    <cellStyle name="Comma [0] 8346" xfId="20704" hidden="1" xr:uid="{00000000-0005-0000-0000-000001510000}"/>
    <cellStyle name="Comma [0] 8347" xfId="20767" hidden="1" xr:uid="{00000000-0005-0000-0000-000040510000}"/>
    <cellStyle name="Comma [0] 8348" xfId="20775" hidden="1" xr:uid="{00000000-0005-0000-0000-000048510000}"/>
    <cellStyle name="Comma [0] 8349" xfId="20864" hidden="1" xr:uid="{00000000-0005-0000-0000-0000A1510000}"/>
    <cellStyle name="Comma [0] 835" xfId="3736" hidden="1" xr:uid="{00000000-0005-0000-0000-0000B90E0000}"/>
    <cellStyle name="Comma [0] 8350" xfId="20778" hidden="1" xr:uid="{00000000-0005-0000-0000-00004B510000}"/>
    <cellStyle name="Comma [0] 8351" xfId="20738" hidden="1" xr:uid="{00000000-0005-0000-0000-000023510000}"/>
    <cellStyle name="Comma [0] 8352" xfId="20869" hidden="1" xr:uid="{00000000-0005-0000-0000-0000A6510000}"/>
    <cellStyle name="Comma [0] 8353" xfId="20871" hidden="1" xr:uid="{00000000-0005-0000-0000-0000A8510000}"/>
    <cellStyle name="Comma [0] 8354" xfId="20830" hidden="1" xr:uid="{00000000-0005-0000-0000-00007F510000}"/>
    <cellStyle name="Comma [0] 8355" xfId="20836" hidden="1" xr:uid="{00000000-0005-0000-0000-000085510000}"/>
    <cellStyle name="Comma [0] 8356" xfId="20737" hidden="1" xr:uid="{00000000-0005-0000-0000-000022510000}"/>
    <cellStyle name="Comma [0] 8357" xfId="20818" hidden="1" xr:uid="{00000000-0005-0000-0000-000073510000}"/>
    <cellStyle name="Comma [0] 8358" xfId="20797" hidden="1" xr:uid="{00000000-0005-0000-0000-00005E510000}"/>
    <cellStyle name="Comma [0] 8359" xfId="20875" hidden="1" xr:uid="{00000000-0005-0000-0000-0000AC510000}"/>
    <cellStyle name="Comma [0] 836" xfId="3740" hidden="1" xr:uid="{00000000-0005-0000-0000-0000BD0E0000}"/>
    <cellStyle name="Comma [0] 8360" xfId="20816" hidden="1" xr:uid="{00000000-0005-0000-0000-000071510000}"/>
    <cellStyle name="Comma [0] 8361" xfId="20754" hidden="1" xr:uid="{00000000-0005-0000-0000-000033510000}"/>
    <cellStyle name="Comma [0] 8362" xfId="20882" hidden="1" xr:uid="{00000000-0005-0000-0000-0000B3510000}"/>
    <cellStyle name="Comma [0] 8363" xfId="20884" hidden="1" xr:uid="{00000000-0005-0000-0000-0000B5510000}"/>
    <cellStyle name="Comma [0] 8364" xfId="20848" hidden="1" xr:uid="{00000000-0005-0000-0000-000091510000}"/>
    <cellStyle name="Comma [0] 8365" xfId="20853" hidden="1" xr:uid="{00000000-0005-0000-0000-000096510000}"/>
    <cellStyle name="Comma [0] 8366" xfId="20218" hidden="1" xr:uid="{00000000-0005-0000-0000-00001B4F0000}"/>
    <cellStyle name="Comma [0] 8367" xfId="20837" hidden="1" xr:uid="{00000000-0005-0000-0000-000086510000}"/>
    <cellStyle name="Comma [0] 8368" xfId="20742" hidden="1" xr:uid="{00000000-0005-0000-0000-000027510000}"/>
    <cellStyle name="Comma [0] 8369" xfId="20888" hidden="1" xr:uid="{00000000-0005-0000-0000-0000B9510000}"/>
    <cellStyle name="Comma [0] 837" xfId="3630" hidden="1" xr:uid="{00000000-0005-0000-0000-00004F0E0000}"/>
    <cellStyle name="Comma [0] 8370" xfId="20835" hidden="1" xr:uid="{00000000-0005-0000-0000-000084510000}"/>
    <cellStyle name="Comma [0] 8371" xfId="20774" hidden="1" xr:uid="{00000000-0005-0000-0000-000047510000}"/>
    <cellStyle name="Comma [0] 8372" xfId="20892" hidden="1" xr:uid="{00000000-0005-0000-0000-0000BD510000}"/>
    <cellStyle name="Comma [0] 8373" xfId="20894" hidden="1" xr:uid="{00000000-0005-0000-0000-0000BF510000}"/>
    <cellStyle name="Comma [0] 8374" xfId="20862" hidden="1" xr:uid="{00000000-0005-0000-0000-00009F510000}"/>
    <cellStyle name="Comma [0] 8375" xfId="20866" hidden="1" xr:uid="{00000000-0005-0000-0000-0000A3510000}"/>
    <cellStyle name="Comma [0] 8376" xfId="20756" hidden="1" xr:uid="{00000000-0005-0000-0000-000035510000}"/>
    <cellStyle name="Comma [0] 8377" xfId="20854" hidden="1" xr:uid="{00000000-0005-0000-0000-000097510000}"/>
    <cellStyle name="Comma [0] 8378" xfId="20746" hidden="1" xr:uid="{00000000-0005-0000-0000-00002B510000}"/>
    <cellStyle name="Comma [0] 8379" xfId="20898" hidden="1" xr:uid="{00000000-0005-0000-0000-0000C3510000}"/>
    <cellStyle name="Comma [0] 838" xfId="3728" hidden="1" xr:uid="{00000000-0005-0000-0000-0000B10E0000}"/>
    <cellStyle name="Comma [0] 8380" xfId="20852" hidden="1" xr:uid="{00000000-0005-0000-0000-000095510000}"/>
    <cellStyle name="Comma [0] 8381" xfId="20821" hidden="1" xr:uid="{00000000-0005-0000-0000-000076510000}"/>
    <cellStyle name="Comma [0] 8382" xfId="20902" hidden="1" xr:uid="{00000000-0005-0000-0000-0000C7510000}"/>
    <cellStyle name="Comma [0] 8383" xfId="20904" hidden="1" xr:uid="{00000000-0005-0000-0000-0000C9510000}"/>
    <cellStyle name="Comma [0] 8384" xfId="20890" hidden="1" xr:uid="{00000000-0005-0000-0000-0000BB510000}"/>
    <cellStyle name="Comma [0] 8385" xfId="20877" hidden="1" xr:uid="{00000000-0005-0000-0000-0000AE510000}"/>
    <cellStyle name="Comma [0] 8386" xfId="20901" hidden="1" xr:uid="{00000000-0005-0000-0000-0000C6510000}"/>
    <cellStyle name="Comma [0] 8387" xfId="20867" hidden="1" xr:uid="{00000000-0005-0000-0000-0000A4510000}"/>
    <cellStyle name="Comma [0] 8388" xfId="20839" hidden="1" xr:uid="{00000000-0005-0000-0000-000088510000}"/>
    <cellStyle name="Comma [0] 8389" xfId="20906" hidden="1" xr:uid="{00000000-0005-0000-0000-0000CB510000}"/>
    <cellStyle name="Comma [0] 839" xfId="3620" hidden="1" xr:uid="{00000000-0005-0000-0000-0000450E0000}"/>
    <cellStyle name="Comma [0] 8390" xfId="20863" hidden="1" xr:uid="{00000000-0005-0000-0000-0000A0510000}"/>
    <cellStyle name="Comma [0] 8391" xfId="20897" hidden="1" xr:uid="{00000000-0005-0000-0000-0000C2510000}"/>
    <cellStyle name="Comma [0] 8392" xfId="20910" hidden="1" xr:uid="{00000000-0005-0000-0000-0000CF510000}"/>
    <cellStyle name="Comma [0] 8393" xfId="20912" hidden="1" xr:uid="{00000000-0005-0000-0000-0000D1510000}"/>
    <cellStyle name="Comma [0] 8394" xfId="20780" hidden="1" xr:uid="{00000000-0005-0000-0000-00004D510000}"/>
    <cellStyle name="Comma [0] 8395" xfId="20900" hidden="1" xr:uid="{00000000-0005-0000-0000-0000C5510000}"/>
    <cellStyle name="Comma [0] 8396" xfId="20840" hidden="1" xr:uid="{00000000-0005-0000-0000-000089510000}"/>
    <cellStyle name="Comma [0] 8397" xfId="20874" hidden="1" xr:uid="{00000000-0005-0000-0000-0000AB510000}"/>
    <cellStyle name="Comma [0] 8398" xfId="20887" hidden="1" xr:uid="{00000000-0005-0000-0000-0000B8510000}"/>
    <cellStyle name="Comma [0] 8399" xfId="20915" hidden="1" xr:uid="{00000000-0005-0000-0000-0000D4510000}"/>
    <cellStyle name="Comma [0] 84" xfId="2230" hidden="1" xr:uid="{00000000-0005-0000-0000-0000D7080000}"/>
    <cellStyle name="Comma [0] 840" xfId="3772" hidden="1" xr:uid="{00000000-0005-0000-0000-0000DD0E0000}"/>
    <cellStyle name="Comma [0] 8400" xfId="20878" hidden="1" xr:uid="{00000000-0005-0000-0000-0000AF510000}"/>
    <cellStyle name="Comma [0] 8401" xfId="20838" hidden="1" xr:uid="{00000000-0005-0000-0000-000087510000}"/>
    <cellStyle name="Comma [0] 8402" xfId="20917" hidden="1" xr:uid="{00000000-0005-0000-0000-0000D6510000}"/>
    <cellStyle name="Comma [0] 8403" xfId="20919" hidden="1" xr:uid="{00000000-0005-0000-0000-0000D8510000}"/>
    <cellStyle name="Comma [0] 8404" xfId="20272" hidden="1" xr:uid="{00000000-0005-0000-0000-0000514F0000}"/>
    <cellStyle name="Comma [0] 8405" xfId="20228" hidden="1" xr:uid="{00000000-0005-0000-0000-0000254F0000}"/>
    <cellStyle name="Comma [0] 8406" xfId="20925" hidden="1" xr:uid="{00000000-0005-0000-0000-0000DE510000}"/>
    <cellStyle name="Comma [0] 8407" xfId="20931" hidden="1" xr:uid="{00000000-0005-0000-0000-0000E4510000}"/>
    <cellStyle name="Comma [0] 8408" xfId="20933" hidden="1" xr:uid="{00000000-0005-0000-0000-0000E6510000}"/>
    <cellStyle name="Comma [0] 8409" xfId="20924" hidden="1" xr:uid="{00000000-0005-0000-0000-0000DD510000}"/>
    <cellStyle name="Comma [0] 841" xfId="3726" hidden="1" xr:uid="{00000000-0005-0000-0000-0000AF0E0000}"/>
    <cellStyle name="Comma [0] 8410" xfId="20929" hidden="1" xr:uid="{00000000-0005-0000-0000-0000E2510000}"/>
    <cellStyle name="Comma [0] 8411" xfId="20935" hidden="1" xr:uid="{00000000-0005-0000-0000-0000E8510000}"/>
    <cellStyle name="Comma [0] 8412" xfId="20937" hidden="1" xr:uid="{00000000-0005-0000-0000-0000EA510000}"/>
    <cellStyle name="Comma [0] 8413" xfId="20229" hidden="1" xr:uid="{00000000-0005-0000-0000-0000264F0000}"/>
    <cellStyle name="Comma [0] 8414" xfId="20207" hidden="1" xr:uid="{00000000-0005-0000-0000-0000104F0000}"/>
    <cellStyle name="Comma [0] 8415" xfId="20948" hidden="1" xr:uid="{00000000-0005-0000-0000-0000F5510000}"/>
    <cellStyle name="Comma [0] 8416" xfId="20957" hidden="1" xr:uid="{00000000-0005-0000-0000-0000FE510000}"/>
    <cellStyle name="Comma [0] 8417" xfId="20968" hidden="1" xr:uid="{00000000-0005-0000-0000-000009520000}"/>
    <cellStyle name="Comma [0] 8418" xfId="20974" hidden="1" xr:uid="{00000000-0005-0000-0000-00000F520000}"/>
    <cellStyle name="Comma [0] 8419" xfId="20956" hidden="1" xr:uid="{00000000-0005-0000-0000-0000FD510000}"/>
    <cellStyle name="Comma [0] 842" xfId="3695" hidden="1" xr:uid="{00000000-0005-0000-0000-0000900E0000}"/>
    <cellStyle name="Comma [0] 8420" xfId="20966" hidden="1" xr:uid="{00000000-0005-0000-0000-000007520000}"/>
    <cellStyle name="Comma [0] 8421" xfId="20986" hidden="1" xr:uid="{00000000-0005-0000-0000-00001B520000}"/>
    <cellStyle name="Comma [0] 8422" xfId="20988" hidden="1" xr:uid="{00000000-0005-0000-0000-00001D520000}"/>
    <cellStyle name="Comma [0] 8423" xfId="20939" hidden="1" xr:uid="{00000000-0005-0000-0000-0000EC510000}"/>
    <cellStyle name="Comma [0] 8424" xfId="20195" hidden="1" xr:uid="{00000000-0005-0000-0000-0000044F0000}"/>
    <cellStyle name="Comma [0] 8425" xfId="20942" hidden="1" xr:uid="{00000000-0005-0000-0000-0000EF510000}"/>
    <cellStyle name="Comma [0] 8426" xfId="20206" hidden="1" xr:uid="{00000000-0005-0000-0000-00000F4F0000}"/>
    <cellStyle name="Comma [0] 8427" xfId="20205" hidden="1" xr:uid="{00000000-0005-0000-0000-00000E4F0000}"/>
    <cellStyle name="Comma [0] 8428" xfId="20993" hidden="1" xr:uid="{00000000-0005-0000-0000-000022520000}"/>
    <cellStyle name="Comma [0] 8429" xfId="20281" hidden="1" xr:uid="{00000000-0005-0000-0000-00005A4F0000}"/>
    <cellStyle name="Comma [0] 843" xfId="3776" hidden="1" xr:uid="{00000000-0005-0000-0000-0000E10E0000}"/>
    <cellStyle name="Comma [0] 8430" xfId="20482" hidden="1" xr:uid="{00000000-0005-0000-0000-000023500000}"/>
    <cellStyle name="Comma [0] 8431" xfId="21005" hidden="1" xr:uid="{00000000-0005-0000-0000-00002E520000}"/>
    <cellStyle name="Comma [0] 8432" xfId="21007" hidden="1" xr:uid="{00000000-0005-0000-0000-000030520000}"/>
    <cellStyle name="Comma [0] 8433" xfId="20996" hidden="1" xr:uid="{00000000-0005-0000-0000-000025520000}"/>
    <cellStyle name="Comma [0] 8434" xfId="21004" hidden="1" xr:uid="{00000000-0005-0000-0000-00002D520000}"/>
    <cellStyle name="Comma [0] 8435" xfId="20491" hidden="1" xr:uid="{00000000-0005-0000-0000-00002C500000}"/>
    <cellStyle name="Comma [0] 8436" xfId="20990" hidden="1" xr:uid="{00000000-0005-0000-0000-00001F520000}"/>
    <cellStyle name="Comma [0] 8437" xfId="21023" hidden="1" xr:uid="{00000000-0005-0000-0000-000040520000}"/>
    <cellStyle name="Comma [0] 8438" xfId="21031" hidden="1" xr:uid="{00000000-0005-0000-0000-000048520000}"/>
    <cellStyle name="Comma [0] 8439" xfId="20940" hidden="1" xr:uid="{00000000-0005-0000-0000-0000ED510000}"/>
    <cellStyle name="Comma [0] 844" xfId="3778" hidden="1" xr:uid="{00000000-0005-0000-0000-0000E30E0000}"/>
    <cellStyle name="Comma [0] 8440" xfId="21019" hidden="1" xr:uid="{00000000-0005-0000-0000-00003C520000}"/>
    <cellStyle name="Comma [0] 8441" xfId="21040" hidden="1" xr:uid="{00000000-0005-0000-0000-000051520000}"/>
    <cellStyle name="Comma [0] 8442" xfId="21042" hidden="1" xr:uid="{00000000-0005-0000-0000-000053520000}"/>
    <cellStyle name="Comma [0] 8443" xfId="21001" hidden="1" xr:uid="{00000000-0005-0000-0000-00002A520000}"/>
    <cellStyle name="Comma [0] 8444" xfId="20946" hidden="1" xr:uid="{00000000-0005-0000-0000-0000F3510000}"/>
    <cellStyle name="Comma [0] 8445" xfId="20999" hidden="1" xr:uid="{00000000-0005-0000-0000-000028520000}"/>
    <cellStyle name="Comma [0] 8446" xfId="20983" hidden="1" xr:uid="{00000000-0005-0000-0000-000018520000}"/>
    <cellStyle name="Comma [0] 8447" xfId="20979" hidden="1" xr:uid="{00000000-0005-0000-0000-000014520000}"/>
    <cellStyle name="Comma [0] 8448" xfId="21050" hidden="1" xr:uid="{00000000-0005-0000-0000-00005B520000}"/>
    <cellStyle name="Comma [0] 8449" xfId="20922" hidden="1" xr:uid="{00000000-0005-0000-0000-0000DB510000}"/>
    <cellStyle name="Comma [0] 845" xfId="3764" hidden="1" xr:uid="{00000000-0005-0000-0000-0000D50E0000}"/>
    <cellStyle name="Comma [0] 8450" xfId="20230" hidden="1" xr:uid="{00000000-0005-0000-0000-0000274F0000}"/>
    <cellStyle name="Comma [0] 8451" xfId="21058" hidden="1" xr:uid="{00000000-0005-0000-0000-000063520000}"/>
    <cellStyle name="Comma [0] 8452" xfId="21060" hidden="1" xr:uid="{00000000-0005-0000-0000-000065520000}"/>
    <cellStyle name="Comma [0] 8453" xfId="21009" hidden="1" xr:uid="{00000000-0005-0000-0000-000032520000}"/>
    <cellStyle name="Comma [0] 8454" xfId="20985" hidden="1" xr:uid="{00000000-0005-0000-0000-00001A520000}"/>
    <cellStyle name="Comma [0] 8455" xfId="21020" hidden="1" xr:uid="{00000000-0005-0000-0000-00003D520000}"/>
    <cellStyle name="Comma [0] 8456" xfId="20952" hidden="1" xr:uid="{00000000-0005-0000-0000-0000F9510000}"/>
    <cellStyle name="Comma [0] 8457" xfId="21022" hidden="1" xr:uid="{00000000-0005-0000-0000-00003F520000}"/>
    <cellStyle name="Comma [0] 8458" xfId="21067" hidden="1" xr:uid="{00000000-0005-0000-0000-00006C520000}"/>
    <cellStyle name="Comma [0] 8459" xfId="21010" hidden="1" xr:uid="{00000000-0005-0000-0000-000033520000}"/>
    <cellStyle name="Comma [0] 846" xfId="3751" hidden="1" xr:uid="{00000000-0005-0000-0000-0000C80E0000}"/>
    <cellStyle name="Comma [0] 8460" xfId="20967" hidden="1" xr:uid="{00000000-0005-0000-0000-000008520000}"/>
    <cellStyle name="Comma [0] 8461" xfId="21073" hidden="1" xr:uid="{00000000-0005-0000-0000-000072520000}"/>
    <cellStyle name="Comma [0] 8462" xfId="21075" hidden="1" xr:uid="{00000000-0005-0000-0000-000074520000}"/>
    <cellStyle name="Comma [0] 8463" xfId="21028" hidden="1" xr:uid="{00000000-0005-0000-0000-000045520000}"/>
    <cellStyle name="Comma [0] 8464" xfId="21034" hidden="1" xr:uid="{00000000-0005-0000-0000-00004B520000}"/>
    <cellStyle name="Comma [0] 8465" xfId="20921" hidden="1" xr:uid="{00000000-0005-0000-0000-0000DA510000}"/>
    <cellStyle name="Comma [0] 8466" xfId="20984" hidden="1" xr:uid="{00000000-0005-0000-0000-000019520000}"/>
    <cellStyle name="Comma [0] 8467" xfId="20992" hidden="1" xr:uid="{00000000-0005-0000-0000-000021520000}"/>
    <cellStyle name="Comma [0] 8468" xfId="21081" hidden="1" xr:uid="{00000000-0005-0000-0000-00007A520000}"/>
    <cellStyle name="Comma [0] 8469" xfId="20995" hidden="1" xr:uid="{00000000-0005-0000-0000-000024520000}"/>
    <cellStyle name="Comma [0] 847" xfId="3775" hidden="1" xr:uid="{00000000-0005-0000-0000-0000E00E0000}"/>
    <cellStyle name="Comma [0] 8470" xfId="20955" hidden="1" xr:uid="{00000000-0005-0000-0000-0000FC510000}"/>
    <cellStyle name="Comma [0] 8471" xfId="21086" hidden="1" xr:uid="{00000000-0005-0000-0000-00007F520000}"/>
    <cellStyle name="Comma [0] 8472" xfId="21088" hidden="1" xr:uid="{00000000-0005-0000-0000-000081520000}"/>
    <cellStyle name="Comma [0] 8473" xfId="21047" hidden="1" xr:uid="{00000000-0005-0000-0000-000058520000}"/>
    <cellStyle name="Comma [0] 8474" xfId="21053" hidden="1" xr:uid="{00000000-0005-0000-0000-00005E520000}"/>
    <cellStyle name="Comma [0] 8475" xfId="20954" hidden="1" xr:uid="{00000000-0005-0000-0000-0000FB510000}"/>
    <cellStyle name="Comma [0] 8476" xfId="21035" hidden="1" xr:uid="{00000000-0005-0000-0000-00004C520000}"/>
    <cellStyle name="Comma [0] 8477" xfId="21014" hidden="1" xr:uid="{00000000-0005-0000-0000-000037520000}"/>
    <cellStyle name="Comma [0] 8478" xfId="21092" hidden="1" xr:uid="{00000000-0005-0000-0000-000085520000}"/>
    <cellStyle name="Comma [0] 8479" xfId="21033" hidden="1" xr:uid="{00000000-0005-0000-0000-00004A520000}"/>
    <cellStyle name="Comma [0] 848" xfId="3741" hidden="1" xr:uid="{00000000-0005-0000-0000-0000BE0E0000}"/>
    <cellStyle name="Comma [0] 8480" xfId="20971" hidden="1" xr:uid="{00000000-0005-0000-0000-00000C520000}"/>
    <cellStyle name="Comma [0] 8481" xfId="21099" hidden="1" xr:uid="{00000000-0005-0000-0000-00008C520000}"/>
    <cellStyle name="Comma [0] 8482" xfId="21101" hidden="1" xr:uid="{00000000-0005-0000-0000-00008E520000}"/>
    <cellStyle name="Comma [0] 8483" xfId="21065" hidden="1" xr:uid="{00000000-0005-0000-0000-00006A520000}"/>
    <cellStyle name="Comma [0] 8484" xfId="21070" hidden="1" xr:uid="{00000000-0005-0000-0000-00006F520000}"/>
    <cellStyle name="Comma [0] 8485" xfId="20500" hidden="1" xr:uid="{00000000-0005-0000-0000-000035500000}"/>
    <cellStyle name="Comma [0] 8486" xfId="21054" hidden="1" xr:uid="{00000000-0005-0000-0000-00005F520000}"/>
    <cellStyle name="Comma [0] 8487" xfId="20959" hidden="1" xr:uid="{00000000-0005-0000-0000-000000520000}"/>
    <cellStyle name="Comma [0] 8488" xfId="21105" hidden="1" xr:uid="{00000000-0005-0000-0000-000092520000}"/>
    <cellStyle name="Comma [0] 8489" xfId="21052" hidden="1" xr:uid="{00000000-0005-0000-0000-00005D520000}"/>
    <cellStyle name="Comma [0] 849" xfId="3713" hidden="1" xr:uid="{00000000-0005-0000-0000-0000A20E0000}"/>
    <cellStyle name="Comma [0] 8490" xfId="20991" hidden="1" xr:uid="{00000000-0005-0000-0000-000020520000}"/>
    <cellStyle name="Comma [0] 8491" xfId="21109" hidden="1" xr:uid="{00000000-0005-0000-0000-000096520000}"/>
    <cellStyle name="Comma [0] 8492" xfId="21111" hidden="1" xr:uid="{00000000-0005-0000-0000-000098520000}"/>
    <cellStyle name="Comma [0] 8493" xfId="21079" hidden="1" xr:uid="{00000000-0005-0000-0000-000078520000}"/>
    <cellStyle name="Comma [0] 8494" xfId="21083" hidden="1" xr:uid="{00000000-0005-0000-0000-00007C520000}"/>
    <cellStyle name="Comma [0] 8495" xfId="20973" hidden="1" xr:uid="{00000000-0005-0000-0000-00000E520000}"/>
    <cellStyle name="Comma [0] 8496" xfId="21071" hidden="1" xr:uid="{00000000-0005-0000-0000-000070520000}"/>
    <cellStyle name="Comma [0] 8497" xfId="20963" hidden="1" xr:uid="{00000000-0005-0000-0000-000004520000}"/>
    <cellStyle name="Comma [0] 8498" xfId="21115" hidden="1" xr:uid="{00000000-0005-0000-0000-00009C520000}"/>
    <cellStyle name="Comma [0] 8499" xfId="21069" hidden="1" xr:uid="{00000000-0005-0000-0000-00006E520000}"/>
    <cellStyle name="Comma [0] 85" xfId="2300" hidden="1" xr:uid="{00000000-0005-0000-0000-00001D090000}"/>
    <cellStyle name="Comma [0] 850" xfId="3780" hidden="1" xr:uid="{00000000-0005-0000-0000-0000E50E0000}"/>
    <cellStyle name="Comma [0] 8500" xfId="21038" hidden="1" xr:uid="{00000000-0005-0000-0000-00004F520000}"/>
    <cellStyle name="Comma [0] 8501" xfId="21119" hidden="1" xr:uid="{00000000-0005-0000-0000-0000A0520000}"/>
    <cellStyle name="Comma [0] 8502" xfId="21121" hidden="1" xr:uid="{00000000-0005-0000-0000-0000A2520000}"/>
    <cellStyle name="Comma [0] 8503" xfId="21107" hidden="1" xr:uid="{00000000-0005-0000-0000-000094520000}"/>
    <cellStyle name="Comma [0] 8504" xfId="21094" hidden="1" xr:uid="{00000000-0005-0000-0000-000087520000}"/>
    <cellStyle name="Comma [0] 8505" xfId="21118" hidden="1" xr:uid="{00000000-0005-0000-0000-00009F520000}"/>
    <cellStyle name="Comma [0] 8506" xfId="21084" hidden="1" xr:uid="{00000000-0005-0000-0000-00007D520000}"/>
    <cellStyle name="Comma [0] 8507" xfId="21056" hidden="1" xr:uid="{00000000-0005-0000-0000-000061520000}"/>
    <cellStyle name="Comma [0] 8508" xfId="21123" hidden="1" xr:uid="{00000000-0005-0000-0000-0000A4520000}"/>
    <cellStyle name="Comma [0] 8509" xfId="21080" hidden="1" xr:uid="{00000000-0005-0000-0000-000079520000}"/>
    <cellStyle name="Comma [0] 851" xfId="3737" hidden="1" xr:uid="{00000000-0005-0000-0000-0000BA0E0000}"/>
    <cellStyle name="Comma [0] 8510" xfId="21114" hidden="1" xr:uid="{00000000-0005-0000-0000-00009B520000}"/>
    <cellStyle name="Comma [0] 8511" xfId="21127" hidden="1" xr:uid="{00000000-0005-0000-0000-0000A8520000}"/>
    <cellStyle name="Comma [0] 8512" xfId="21129" hidden="1" xr:uid="{00000000-0005-0000-0000-0000AA520000}"/>
    <cellStyle name="Comma [0] 8513" xfId="20997" hidden="1" xr:uid="{00000000-0005-0000-0000-000026520000}"/>
    <cellStyle name="Comma [0] 8514" xfId="21117" hidden="1" xr:uid="{00000000-0005-0000-0000-00009E520000}"/>
    <cellStyle name="Comma [0] 8515" xfId="21057" hidden="1" xr:uid="{00000000-0005-0000-0000-000062520000}"/>
    <cellStyle name="Comma [0] 8516" xfId="21091" hidden="1" xr:uid="{00000000-0005-0000-0000-000084520000}"/>
    <cellStyle name="Comma [0] 8517" xfId="21104" hidden="1" xr:uid="{00000000-0005-0000-0000-000091520000}"/>
    <cellStyle name="Comma [0] 8518" xfId="21132" hidden="1" xr:uid="{00000000-0005-0000-0000-0000AD520000}"/>
    <cellStyle name="Comma [0] 8519" xfId="21095" hidden="1" xr:uid="{00000000-0005-0000-0000-000088520000}"/>
    <cellStyle name="Comma [0] 852" xfId="3771" hidden="1" xr:uid="{00000000-0005-0000-0000-0000DC0E0000}"/>
    <cellStyle name="Comma [0] 8520" xfId="21055" hidden="1" xr:uid="{00000000-0005-0000-0000-000060520000}"/>
    <cellStyle name="Comma [0] 8521" xfId="21134" hidden="1" xr:uid="{00000000-0005-0000-0000-0000AF520000}"/>
    <cellStyle name="Comma [0] 8522" xfId="21136" hidden="1" xr:uid="{00000000-0005-0000-0000-0000B1520000}"/>
    <cellStyle name="Comma [0] 8523" xfId="19896" hidden="1" xr:uid="{00000000-0005-0000-0000-0000D94D0000}"/>
    <cellStyle name="Comma [0] 8524" xfId="19882" hidden="1" xr:uid="{00000000-0005-0000-0000-0000CB4D0000}"/>
    <cellStyle name="Comma [0] 8525" xfId="19876" hidden="1" xr:uid="{00000000-0005-0000-0000-0000C54D0000}"/>
    <cellStyle name="Comma [0] 8526" xfId="21143" hidden="1" xr:uid="{00000000-0005-0000-0000-0000B8520000}"/>
    <cellStyle name="Comma [0] 8527" xfId="21146" hidden="1" xr:uid="{00000000-0005-0000-0000-0000BB520000}"/>
    <cellStyle name="Comma [0] 8528" xfId="19877" hidden="1" xr:uid="{00000000-0005-0000-0000-0000C64D0000}"/>
    <cellStyle name="Comma [0] 8529" xfId="21141" hidden="1" xr:uid="{00000000-0005-0000-0000-0000B6520000}"/>
    <cellStyle name="Comma [0] 853" xfId="3784" hidden="1" xr:uid="{00000000-0005-0000-0000-0000E90E0000}"/>
    <cellStyle name="Comma [0] 8530" xfId="21148" hidden="1" xr:uid="{00000000-0005-0000-0000-0000BD520000}"/>
    <cellStyle name="Comma [0] 8531" xfId="21150" hidden="1" xr:uid="{00000000-0005-0000-0000-0000BF520000}"/>
    <cellStyle name="Comma [0] 8532" xfId="19886" hidden="1" xr:uid="{00000000-0005-0000-0000-0000CF4D0000}"/>
    <cellStyle name="Comma [0] 8533" xfId="20183" hidden="1" xr:uid="{00000000-0005-0000-0000-0000F84E0000}"/>
    <cellStyle name="Comma [0] 8534" xfId="21161" hidden="1" xr:uid="{00000000-0005-0000-0000-0000CA520000}"/>
    <cellStyle name="Comma [0] 8535" xfId="21170" hidden="1" xr:uid="{00000000-0005-0000-0000-0000D3520000}"/>
    <cellStyle name="Comma [0] 8536" xfId="21181" hidden="1" xr:uid="{00000000-0005-0000-0000-0000DE520000}"/>
    <cellStyle name="Comma [0] 8537" xfId="21187" hidden="1" xr:uid="{00000000-0005-0000-0000-0000E4520000}"/>
    <cellStyle name="Comma [0] 8538" xfId="21169" hidden="1" xr:uid="{00000000-0005-0000-0000-0000D2520000}"/>
    <cellStyle name="Comma [0] 8539" xfId="21179" hidden="1" xr:uid="{00000000-0005-0000-0000-0000DC520000}"/>
    <cellStyle name="Comma [0] 854" xfId="3786" hidden="1" xr:uid="{00000000-0005-0000-0000-0000EB0E0000}"/>
    <cellStyle name="Comma [0] 8540" xfId="21199" hidden="1" xr:uid="{00000000-0005-0000-0000-0000F0520000}"/>
    <cellStyle name="Comma [0] 8541" xfId="21201" hidden="1" xr:uid="{00000000-0005-0000-0000-0000F2520000}"/>
    <cellStyle name="Comma [0] 8542" xfId="21152" hidden="1" xr:uid="{00000000-0005-0000-0000-0000C1520000}"/>
    <cellStyle name="Comma [0] 8543" xfId="19921" hidden="1" xr:uid="{00000000-0005-0000-0000-0000F24D0000}"/>
    <cellStyle name="Comma [0] 8544" xfId="21155" hidden="1" xr:uid="{00000000-0005-0000-0000-0000C4520000}"/>
    <cellStyle name="Comma [0] 8545" xfId="19889" hidden="1" xr:uid="{00000000-0005-0000-0000-0000D24D0000}"/>
    <cellStyle name="Comma [0] 8546" xfId="19887" hidden="1" xr:uid="{00000000-0005-0000-0000-0000D04D0000}"/>
    <cellStyle name="Comma [0] 8547" xfId="21206" hidden="1" xr:uid="{00000000-0005-0000-0000-0000F7520000}"/>
    <cellStyle name="Comma [0] 8548" xfId="20185" hidden="1" xr:uid="{00000000-0005-0000-0000-0000FA4E0000}"/>
    <cellStyle name="Comma [0] 8549" xfId="19891" hidden="1" xr:uid="{00000000-0005-0000-0000-0000D44D0000}"/>
    <cellStyle name="Comma [0] 855" xfId="3654" hidden="1" xr:uid="{00000000-0005-0000-0000-0000670E0000}"/>
    <cellStyle name="Comma [0] 8550" xfId="21218" hidden="1" xr:uid="{00000000-0005-0000-0000-000003530000}"/>
    <cellStyle name="Comma [0] 8551" xfId="21220" hidden="1" xr:uid="{00000000-0005-0000-0000-000005530000}"/>
    <cellStyle name="Comma [0] 8552" xfId="21209" hidden="1" xr:uid="{00000000-0005-0000-0000-0000FA520000}"/>
    <cellStyle name="Comma [0] 8553" xfId="21217" hidden="1" xr:uid="{00000000-0005-0000-0000-000002530000}"/>
    <cellStyle name="Comma [0] 8554" xfId="19892" hidden="1" xr:uid="{00000000-0005-0000-0000-0000D54D0000}"/>
    <cellStyle name="Comma [0] 8555" xfId="21203" hidden="1" xr:uid="{00000000-0005-0000-0000-0000F4520000}"/>
    <cellStyle name="Comma [0] 8556" xfId="21236" hidden="1" xr:uid="{00000000-0005-0000-0000-000015530000}"/>
    <cellStyle name="Comma [0] 8557" xfId="21244" hidden="1" xr:uid="{00000000-0005-0000-0000-00001D530000}"/>
    <cellStyle name="Comma [0] 8558" xfId="21153" hidden="1" xr:uid="{00000000-0005-0000-0000-0000C2520000}"/>
    <cellStyle name="Comma [0] 8559" xfId="21232" hidden="1" xr:uid="{00000000-0005-0000-0000-000011530000}"/>
    <cellStyle name="Comma [0] 856" xfId="3774" hidden="1" xr:uid="{00000000-0005-0000-0000-0000DF0E0000}"/>
    <cellStyle name="Comma [0] 8560" xfId="21253" hidden="1" xr:uid="{00000000-0005-0000-0000-000026530000}"/>
    <cellStyle name="Comma [0] 8561" xfId="21255" hidden="1" xr:uid="{00000000-0005-0000-0000-000028530000}"/>
    <cellStyle name="Comma [0] 8562" xfId="21214" hidden="1" xr:uid="{00000000-0005-0000-0000-0000FF520000}"/>
    <cellStyle name="Comma [0] 8563" xfId="21159" hidden="1" xr:uid="{00000000-0005-0000-0000-0000C8520000}"/>
    <cellStyle name="Comma [0] 8564" xfId="21212" hidden="1" xr:uid="{00000000-0005-0000-0000-0000FD520000}"/>
    <cellStyle name="Comma [0] 8565" xfId="21196" hidden="1" xr:uid="{00000000-0005-0000-0000-0000ED520000}"/>
    <cellStyle name="Comma [0] 8566" xfId="21192" hidden="1" xr:uid="{00000000-0005-0000-0000-0000E9520000}"/>
    <cellStyle name="Comma [0] 8567" xfId="21263" hidden="1" xr:uid="{00000000-0005-0000-0000-000030530000}"/>
    <cellStyle name="Comma [0] 8568" xfId="19879" hidden="1" xr:uid="{00000000-0005-0000-0000-0000C84D0000}"/>
    <cellStyle name="Comma [0] 8569" xfId="19885" hidden="1" xr:uid="{00000000-0005-0000-0000-0000CE4D0000}"/>
    <cellStyle name="Comma [0] 857" xfId="3714" hidden="1" xr:uid="{00000000-0005-0000-0000-0000A30E0000}"/>
    <cellStyle name="Comma [0] 8570" xfId="21271" hidden="1" xr:uid="{00000000-0005-0000-0000-000038530000}"/>
    <cellStyle name="Comma [0] 8571" xfId="21273" hidden="1" xr:uid="{00000000-0005-0000-0000-00003A530000}"/>
    <cellStyle name="Comma [0] 8572" xfId="21222" hidden="1" xr:uid="{00000000-0005-0000-0000-000007530000}"/>
    <cellStyle name="Comma [0] 8573" xfId="21198" hidden="1" xr:uid="{00000000-0005-0000-0000-0000EF520000}"/>
    <cellStyle name="Comma [0] 8574" xfId="21233" hidden="1" xr:uid="{00000000-0005-0000-0000-000012530000}"/>
    <cellStyle name="Comma [0] 8575" xfId="21165" hidden="1" xr:uid="{00000000-0005-0000-0000-0000CE520000}"/>
    <cellStyle name="Comma [0] 8576" xfId="21235" hidden="1" xr:uid="{00000000-0005-0000-0000-000014530000}"/>
    <cellStyle name="Comma [0] 8577" xfId="21280" hidden="1" xr:uid="{00000000-0005-0000-0000-000041530000}"/>
    <cellStyle name="Comma [0] 8578" xfId="21223" hidden="1" xr:uid="{00000000-0005-0000-0000-000008530000}"/>
    <cellStyle name="Comma [0] 8579" xfId="21180" hidden="1" xr:uid="{00000000-0005-0000-0000-0000DD520000}"/>
    <cellStyle name="Comma [0] 858" xfId="3748" hidden="1" xr:uid="{00000000-0005-0000-0000-0000C50E0000}"/>
    <cellStyle name="Comma [0] 8580" xfId="21286" hidden="1" xr:uid="{00000000-0005-0000-0000-000047530000}"/>
    <cellStyle name="Comma [0] 8581" xfId="21288" hidden="1" xr:uid="{00000000-0005-0000-0000-000049530000}"/>
    <cellStyle name="Comma [0] 8582" xfId="21241" hidden="1" xr:uid="{00000000-0005-0000-0000-00001A530000}"/>
    <cellStyle name="Comma [0] 8583" xfId="21247" hidden="1" xr:uid="{00000000-0005-0000-0000-000020530000}"/>
    <cellStyle name="Comma [0] 8584" xfId="19880" hidden="1" xr:uid="{00000000-0005-0000-0000-0000C94D0000}"/>
    <cellStyle name="Comma [0] 8585" xfId="21197" hidden="1" xr:uid="{00000000-0005-0000-0000-0000EE520000}"/>
    <cellStyle name="Comma [0] 8586" xfId="21205" hidden="1" xr:uid="{00000000-0005-0000-0000-0000F6520000}"/>
    <cellStyle name="Comma [0] 8587" xfId="21294" hidden="1" xr:uid="{00000000-0005-0000-0000-00004F530000}"/>
    <cellStyle name="Comma [0] 8588" xfId="21208" hidden="1" xr:uid="{00000000-0005-0000-0000-0000F9520000}"/>
    <cellStyle name="Comma [0] 8589" xfId="21168" hidden="1" xr:uid="{00000000-0005-0000-0000-0000D1520000}"/>
    <cellStyle name="Comma [0] 859" xfId="3761" hidden="1" xr:uid="{00000000-0005-0000-0000-0000D20E0000}"/>
    <cellStyle name="Comma [0] 8590" xfId="21299" hidden="1" xr:uid="{00000000-0005-0000-0000-000054530000}"/>
    <cellStyle name="Comma [0] 8591" xfId="21301" hidden="1" xr:uid="{00000000-0005-0000-0000-000056530000}"/>
    <cellStyle name="Comma [0] 8592" xfId="21260" hidden="1" xr:uid="{00000000-0005-0000-0000-00002D530000}"/>
    <cellStyle name="Comma [0] 8593" xfId="21266" hidden="1" xr:uid="{00000000-0005-0000-0000-000033530000}"/>
    <cellStyle name="Comma [0] 8594" xfId="21167" hidden="1" xr:uid="{00000000-0005-0000-0000-0000D0520000}"/>
    <cellStyle name="Comma [0] 8595" xfId="21248" hidden="1" xr:uid="{00000000-0005-0000-0000-000021530000}"/>
    <cellStyle name="Comma [0] 8596" xfId="21227" hidden="1" xr:uid="{00000000-0005-0000-0000-00000C530000}"/>
    <cellStyle name="Comma [0] 8597" xfId="21305" hidden="1" xr:uid="{00000000-0005-0000-0000-00005A530000}"/>
    <cellStyle name="Comma [0] 8598" xfId="21246" hidden="1" xr:uid="{00000000-0005-0000-0000-00001F530000}"/>
    <cellStyle name="Comma [0] 8599" xfId="21184" hidden="1" xr:uid="{00000000-0005-0000-0000-0000E1520000}"/>
    <cellStyle name="Comma [0] 86" xfId="2345" hidden="1" xr:uid="{00000000-0005-0000-0000-00004A090000}"/>
    <cellStyle name="Comma [0] 860" xfId="3789" hidden="1" xr:uid="{00000000-0005-0000-0000-0000EE0E0000}"/>
    <cellStyle name="Comma [0] 8600" xfId="21312" hidden="1" xr:uid="{00000000-0005-0000-0000-000061530000}"/>
    <cellStyle name="Comma [0] 8601" xfId="21314" hidden="1" xr:uid="{00000000-0005-0000-0000-000063530000}"/>
    <cellStyle name="Comma [0] 8602" xfId="21278" hidden="1" xr:uid="{00000000-0005-0000-0000-00003F530000}"/>
    <cellStyle name="Comma [0] 8603" xfId="21283" hidden="1" xr:uid="{00000000-0005-0000-0000-000044530000}"/>
    <cellStyle name="Comma [0] 8604" xfId="19894" hidden="1" xr:uid="{00000000-0005-0000-0000-0000D74D0000}"/>
    <cellStyle name="Comma [0] 8605" xfId="21267" hidden="1" xr:uid="{00000000-0005-0000-0000-000034530000}"/>
    <cellStyle name="Comma [0] 8606" xfId="21172" hidden="1" xr:uid="{00000000-0005-0000-0000-0000D5520000}"/>
    <cellStyle name="Comma [0] 8607" xfId="21318" hidden="1" xr:uid="{00000000-0005-0000-0000-000067530000}"/>
    <cellStyle name="Comma [0] 8608" xfId="21265" hidden="1" xr:uid="{00000000-0005-0000-0000-000032530000}"/>
    <cellStyle name="Comma [0] 8609" xfId="21204" hidden="1" xr:uid="{00000000-0005-0000-0000-0000F5520000}"/>
    <cellStyle name="Comma [0] 861" xfId="3752" hidden="1" xr:uid="{00000000-0005-0000-0000-0000C90E0000}"/>
    <cellStyle name="Comma [0] 8610" xfId="21322" hidden="1" xr:uid="{00000000-0005-0000-0000-00006B530000}"/>
    <cellStyle name="Comma [0] 8611" xfId="21324" hidden="1" xr:uid="{00000000-0005-0000-0000-00006D530000}"/>
    <cellStyle name="Comma [0] 8612" xfId="21292" hidden="1" xr:uid="{00000000-0005-0000-0000-00004D530000}"/>
    <cellStyle name="Comma [0] 8613" xfId="21296" hidden="1" xr:uid="{00000000-0005-0000-0000-000051530000}"/>
    <cellStyle name="Comma [0] 8614" xfId="21186" hidden="1" xr:uid="{00000000-0005-0000-0000-0000E3520000}"/>
    <cellStyle name="Comma [0] 8615" xfId="21284" hidden="1" xr:uid="{00000000-0005-0000-0000-000045530000}"/>
    <cellStyle name="Comma [0] 8616" xfId="21176" hidden="1" xr:uid="{00000000-0005-0000-0000-0000D9520000}"/>
    <cellStyle name="Comma [0] 8617" xfId="21328" hidden="1" xr:uid="{00000000-0005-0000-0000-000071530000}"/>
    <cellStyle name="Comma [0] 8618" xfId="21282" hidden="1" xr:uid="{00000000-0005-0000-0000-000043530000}"/>
    <cellStyle name="Comma [0] 8619" xfId="21251" hidden="1" xr:uid="{00000000-0005-0000-0000-000024530000}"/>
    <cellStyle name="Comma [0] 862" xfId="3712" hidden="1" xr:uid="{00000000-0005-0000-0000-0000A10E0000}"/>
    <cellStyle name="Comma [0] 8620" xfId="21332" hidden="1" xr:uid="{00000000-0005-0000-0000-000075530000}"/>
    <cellStyle name="Comma [0] 8621" xfId="21334" hidden="1" xr:uid="{00000000-0005-0000-0000-000077530000}"/>
    <cellStyle name="Comma [0] 8622" xfId="21320" hidden="1" xr:uid="{00000000-0005-0000-0000-000069530000}"/>
    <cellStyle name="Comma [0] 8623" xfId="21307" hidden="1" xr:uid="{00000000-0005-0000-0000-00005C530000}"/>
    <cellStyle name="Comma [0] 8624" xfId="21331" hidden="1" xr:uid="{00000000-0005-0000-0000-000074530000}"/>
    <cellStyle name="Comma [0] 8625" xfId="21297" hidden="1" xr:uid="{00000000-0005-0000-0000-000052530000}"/>
    <cellStyle name="Comma [0] 8626" xfId="21269" hidden="1" xr:uid="{00000000-0005-0000-0000-000036530000}"/>
    <cellStyle name="Comma [0] 8627" xfId="21336" hidden="1" xr:uid="{00000000-0005-0000-0000-000079530000}"/>
    <cellStyle name="Comma [0] 8628" xfId="21293" hidden="1" xr:uid="{00000000-0005-0000-0000-00004E530000}"/>
    <cellStyle name="Comma [0] 8629" xfId="21327" hidden="1" xr:uid="{00000000-0005-0000-0000-000070530000}"/>
    <cellStyle name="Comma [0] 863" xfId="3791" hidden="1" xr:uid="{00000000-0005-0000-0000-0000F00E0000}"/>
    <cellStyle name="Comma [0] 8630" xfId="21340" hidden="1" xr:uid="{00000000-0005-0000-0000-00007D530000}"/>
    <cellStyle name="Comma [0] 8631" xfId="21342" hidden="1" xr:uid="{00000000-0005-0000-0000-00007F530000}"/>
    <cellStyle name="Comma [0] 8632" xfId="21210" hidden="1" xr:uid="{00000000-0005-0000-0000-0000FB520000}"/>
    <cellStyle name="Comma [0] 8633" xfId="21330" hidden="1" xr:uid="{00000000-0005-0000-0000-000073530000}"/>
    <cellStyle name="Comma [0] 8634" xfId="21270" hidden="1" xr:uid="{00000000-0005-0000-0000-000037530000}"/>
    <cellStyle name="Comma [0] 8635" xfId="21304" hidden="1" xr:uid="{00000000-0005-0000-0000-000059530000}"/>
    <cellStyle name="Comma [0] 8636" xfId="21317" hidden="1" xr:uid="{00000000-0005-0000-0000-000066530000}"/>
    <cellStyle name="Comma [0] 8637" xfId="21345" hidden="1" xr:uid="{00000000-0005-0000-0000-000082530000}"/>
    <cellStyle name="Comma [0] 8638" xfId="21308" hidden="1" xr:uid="{00000000-0005-0000-0000-00005D530000}"/>
    <cellStyle name="Comma [0] 8639" xfId="21268" hidden="1" xr:uid="{00000000-0005-0000-0000-000035530000}"/>
    <cellStyle name="Comma [0] 864" xfId="3793" hidden="1" xr:uid="{00000000-0005-0000-0000-0000F20E0000}"/>
    <cellStyle name="Comma [0] 8640" xfId="21347" hidden="1" xr:uid="{00000000-0005-0000-0000-000084530000}"/>
    <cellStyle name="Comma [0] 8641" xfId="21349" hidden="1" xr:uid="{00000000-0005-0000-0000-000086530000}"/>
    <cellStyle name="Comma [0] 8642" xfId="21409" hidden="1" xr:uid="{00000000-0005-0000-0000-0000C2530000}"/>
    <cellStyle name="Comma [0] 8643" xfId="21428" hidden="1" xr:uid="{00000000-0005-0000-0000-0000D5530000}"/>
    <cellStyle name="Comma [0] 8644" xfId="21435" hidden="1" xr:uid="{00000000-0005-0000-0000-0000DC530000}"/>
    <cellStyle name="Comma [0] 8645" xfId="21442" hidden="1" xr:uid="{00000000-0005-0000-0000-0000E3530000}"/>
    <cellStyle name="Comma [0] 8646" xfId="21447" hidden="1" xr:uid="{00000000-0005-0000-0000-0000E8530000}"/>
    <cellStyle name="Comma [0] 8647" xfId="21434" hidden="1" xr:uid="{00000000-0005-0000-0000-0000DB530000}"/>
    <cellStyle name="Comma [0] 8648" xfId="21439" hidden="1" xr:uid="{00000000-0005-0000-0000-0000E0530000}"/>
    <cellStyle name="Comma [0] 8649" xfId="21451" hidden="1" xr:uid="{00000000-0005-0000-0000-0000EC530000}"/>
    <cellStyle name="Comma [0] 865" xfId="3146" hidden="1" xr:uid="{00000000-0005-0000-0000-00006B0C0000}"/>
    <cellStyle name="Comma [0] 8650" xfId="21453" hidden="1" xr:uid="{00000000-0005-0000-0000-0000EE530000}"/>
    <cellStyle name="Comma [0] 8651" xfId="21424" hidden="1" xr:uid="{00000000-0005-0000-0000-0000D1530000}"/>
    <cellStyle name="Comma [0] 8652" xfId="21413" hidden="1" xr:uid="{00000000-0005-0000-0000-0000C6530000}"/>
    <cellStyle name="Comma [0] 8653" xfId="21464" hidden="1" xr:uid="{00000000-0005-0000-0000-0000F9530000}"/>
    <cellStyle name="Comma [0] 8654" xfId="21473" hidden="1" xr:uid="{00000000-0005-0000-0000-000002540000}"/>
    <cellStyle name="Comma [0] 8655" xfId="21484" hidden="1" xr:uid="{00000000-0005-0000-0000-00000D540000}"/>
    <cellStyle name="Comma [0] 8656" xfId="21490" hidden="1" xr:uid="{00000000-0005-0000-0000-000013540000}"/>
    <cellStyle name="Comma [0] 8657" xfId="21472" hidden="1" xr:uid="{00000000-0005-0000-0000-000001540000}"/>
    <cellStyle name="Comma [0] 8658" xfId="21482" hidden="1" xr:uid="{00000000-0005-0000-0000-00000B540000}"/>
    <cellStyle name="Comma [0] 8659" xfId="21502" hidden="1" xr:uid="{00000000-0005-0000-0000-00001F540000}"/>
    <cellStyle name="Comma [0] 866" xfId="3102" hidden="1" xr:uid="{00000000-0005-0000-0000-00003F0C0000}"/>
    <cellStyle name="Comma [0] 8660" xfId="21504" hidden="1" xr:uid="{00000000-0005-0000-0000-000021540000}"/>
    <cellStyle name="Comma [0] 8661" xfId="21455" hidden="1" xr:uid="{00000000-0005-0000-0000-0000F0530000}"/>
    <cellStyle name="Comma [0] 8662" xfId="21416" hidden="1" xr:uid="{00000000-0005-0000-0000-0000C9530000}"/>
    <cellStyle name="Comma [0] 8663" xfId="21458" hidden="1" xr:uid="{00000000-0005-0000-0000-0000F3530000}"/>
    <cellStyle name="Comma [0] 8664" xfId="21421" hidden="1" xr:uid="{00000000-0005-0000-0000-0000CE530000}"/>
    <cellStyle name="Comma [0] 8665" xfId="21423" hidden="1" xr:uid="{00000000-0005-0000-0000-0000D0530000}"/>
    <cellStyle name="Comma [0] 8666" xfId="21509" hidden="1" xr:uid="{00000000-0005-0000-0000-000026540000}"/>
    <cellStyle name="Comma [0] 8667" xfId="21412" hidden="1" xr:uid="{00000000-0005-0000-0000-0000C5530000}"/>
    <cellStyle name="Comma [0] 8668" xfId="21420" hidden="1" xr:uid="{00000000-0005-0000-0000-0000CD530000}"/>
    <cellStyle name="Comma [0] 8669" xfId="21521" hidden="1" xr:uid="{00000000-0005-0000-0000-000032540000}"/>
    <cellStyle name="Comma [0] 867" xfId="3799" hidden="1" xr:uid="{00000000-0005-0000-0000-0000F80E0000}"/>
    <cellStyle name="Comma [0] 8670" xfId="21523" hidden="1" xr:uid="{00000000-0005-0000-0000-000034540000}"/>
    <cellStyle name="Comma [0] 8671" xfId="21512" hidden="1" xr:uid="{00000000-0005-0000-0000-000029540000}"/>
    <cellStyle name="Comma [0] 8672" xfId="21520" hidden="1" xr:uid="{00000000-0005-0000-0000-000031540000}"/>
    <cellStyle name="Comma [0] 8673" xfId="21418" hidden="1" xr:uid="{00000000-0005-0000-0000-0000CB530000}"/>
    <cellStyle name="Comma [0] 8674" xfId="21506" hidden="1" xr:uid="{00000000-0005-0000-0000-000023540000}"/>
    <cellStyle name="Comma [0] 8675" xfId="21539" hidden="1" xr:uid="{00000000-0005-0000-0000-000044540000}"/>
    <cellStyle name="Comma [0] 8676" xfId="21547" hidden="1" xr:uid="{00000000-0005-0000-0000-00004C540000}"/>
    <cellStyle name="Comma [0] 8677" xfId="21456" hidden="1" xr:uid="{00000000-0005-0000-0000-0000F1530000}"/>
    <cellStyle name="Comma [0] 8678" xfId="21535" hidden="1" xr:uid="{00000000-0005-0000-0000-000040540000}"/>
    <cellStyle name="Comma [0] 8679" xfId="21556" hidden="1" xr:uid="{00000000-0005-0000-0000-000055540000}"/>
    <cellStyle name="Comma [0] 868" xfId="3805" hidden="1" xr:uid="{00000000-0005-0000-0000-0000FE0E0000}"/>
    <cellStyle name="Comma [0] 8680" xfId="21558" hidden="1" xr:uid="{00000000-0005-0000-0000-000057540000}"/>
    <cellStyle name="Comma [0] 8681" xfId="21517" hidden="1" xr:uid="{00000000-0005-0000-0000-00002E540000}"/>
    <cellStyle name="Comma [0] 8682" xfId="21462" hidden="1" xr:uid="{00000000-0005-0000-0000-0000F7530000}"/>
    <cellStyle name="Comma [0] 8683" xfId="21515" hidden="1" xr:uid="{00000000-0005-0000-0000-00002C540000}"/>
    <cellStyle name="Comma [0] 8684" xfId="21499" hidden="1" xr:uid="{00000000-0005-0000-0000-00001C540000}"/>
    <cellStyle name="Comma [0] 8685" xfId="21495" hidden="1" xr:uid="{00000000-0005-0000-0000-000018540000}"/>
    <cellStyle name="Comma [0] 8686" xfId="21566" hidden="1" xr:uid="{00000000-0005-0000-0000-00005F540000}"/>
    <cellStyle name="Comma [0] 8687" xfId="21432" hidden="1" xr:uid="{00000000-0005-0000-0000-0000D9530000}"/>
    <cellStyle name="Comma [0] 8688" xfId="21425" hidden="1" xr:uid="{00000000-0005-0000-0000-0000D2530000}"/>
    <cellStyle name="Comma [0] 8689" xfId="21574" hidden="1" xr:uid="{00000000-0005-0000-0000-000067540000}"/>
    <cellStyle name="Comma [0] 869" xfId="3807" hidden="1" xr:uid="{00000000-0005-0000-0000-0000000F0000}"/>
    <cellStyle name="Comma [0] 8690" xfId="21576" hidden="1" xr:uid="{00000000-0005-0000-0000-000069540000}"/>
    <cellStyle name="Comma [0] 8691" xfId="21525" hidden="1" xr:uid="{00000000-0005-0000-0000-000036540000}"/>
    <cellStyle name="Comma [0] 8692" xfId="21501" hidden="1" xr:uid="{00000000-0005-0000-0000-00001E540000}"/>
    <cellStyle name="Comma [0] 8693" xfId="21536" hidden="1" xr:uid="{00000000-0005-0000-0000-000041540000}"/>
    <cellStyle name="Comma [0] 8694" xfId="21468" hidden="1" xr:uid="{00000000-0005-0000-0000-0000FD530000}"/>
    <cellStyle name="Comma [0] 8695" xfId="21538" hidden="1" xr:uid="{00000000-0005-0000-0000-000043540000}"/>
    <cellStyle name="Comma [0] 8696" xfId="21583" hidden="1" xr:uid="{00000000-0005-0000-0000-000070540000}"/>
    <cellStyle name="Comma [0] 8697" xfId="21526" hidden="1" xr:uid="{00000000-0005-0000-0000-000037540000}"/>
    <cellStyle name="Comma [0] 8698" xfId="21483" hidden="1" xr:uid="{00000000-0005-0000-0000-00000C540000}"/>
    <cellStyle name="Comma [0] 8699" xfId="21589" hidden="1" xr:uid="{00000000-0005-0000-0000-000076540000}"/>
    <cellStyle name="Comma [0] 87" xfId="2288" hidden="1" xr:uid="{00000000-0005-0000-0000-000011090000}"/>
    <cellStyle name="Comma [0] 870" xfId="3798" hidden="1" xr:uid="{00000000-0005-0000-0000-0000F70E0000}"/>
    <cellStyle name="Comma [0] 8700" xfId="21591" hidden="1" xr:uid="{00000000-0005-0000-0000-000078540000}"/>
    <cellStyle name="Comma [0] 8701" xfId="21544" hidden="1" xr:uid="{00000000-0005-0000-0000-000049540000}"/>
    <cellStyle name="Comma [0] 8702" xfId="21550" hidden="1" xr:uid="{00000000-0005-0000-0000-00004F540000}"/>
    <cellStyle name="Comma [0] 8703" xfId="21431" hidden="1" xr:uid="{00000000-0005-0000-0000-0000D8530000}"/>
    <cellStyle name="Comma [0] 8704" xfId="21500" hidden="1" xr:uid="{00000000-0005-0000-0000-00001D540000}"/>
    <cellStyle name="Comma [0] 8705" xfId="21508" hidden="1" xr:uid="{00000000-0005-0000-0000-000025540000}"/>
    <cellStyle name="Comma [0] 8706" xfId="21597" hidden="1" xr:uid="{00000000-0005-0000-0000-00007E540000}"/>
    <cellStyle name="Comma [0] 8707" xfId="21511" hidden="1" xr:uid="{00000000-0005-0000-0000-000028540000}"/>
    <cellStyle name="Comma [0] 8708" xfId="21471" hidden="1" xr:uid="{00000000-0005-0000-0000-000000540000}"/>
    <cellStyle name="Comma [0] 8709" xfId="21602" hidden="1" xr:uid="{00000000-0005-0000-0000-000083540000}"/>
    <cellStyle name="Comma [0] 871" xfId="3803" hidden="1" xr:uid="{00000000-0005-0000-0000-0000FC0E0000}"/>
    <cellStyle name="Comma [0] 8710" xfId="21604" hidden="1" xr:uid="{00000000-0005-0000-0000-000085540000}"/>
    <cellStyle name="Comma [0] 8711" xfId="21563" hidden="1" xr:uid="{00000000-0005-0000-0000-00005C540000}"/>
    <cellStyle name="Comma [0] 8712" xfId="21569" hidden="1" xr:uid="{00000000-0005-0000-0000-000062540000}"/>
    <cellStyle name="Comma [0] 8713" xfId="21470" hidden="1" xr:uid="{00000000-0005-0000-0000-0000FF530000}"/>
    <cellStyle name="Comma [0] 8714" xfId="21551" hidden="1" xr:uid="{00000000-0005-0000-0000-000050540000}"/>
    <cellStyle name="Comma [0] 8715" xfId="21530" hidden="1" xr:uid="{00000000-0005-0000-0000-00003B540000}"/>
    <cellStyle name="Comma [0] 8716" xfId="21608" hidden="1" xr:uid="{00000000-0005-0000-0000-000089540000}"/>
    <cellStyle name="Comma [0] 8717" xfId="21549" hidden="1" xr:uid="{00000000-0005-0000-0000-00004E540000}"/>
    <cellStyle name="Comma [0] 8718" xfId="21487" hidden="1" xr:uid="{00000000-0005-0000-0000-000010540000}"/>
    <cellStyle name="Comma [0] 8719" xfId="21615" hidden="1" xr:uid="{00000000-0005-0000-0000-000090540000}"/>
    <cellStyle name="Comma [0] 872" xfId="3809" hidden="1" xr:uid="{00000000-0005-0000-0000-0000020F0000}"/>
    <cellStyle name="Comma [0] 8720" xfId="21617" hidden="1" xr:uid="{00000000-0005-0000-0000-000092540000}"/>
    <cellStyle name="Comma [0] 8721" xfId="21581" hidden="1" xr:uid="{00000000-0005-0000-0000-00006E540000}"/>
    <cellStyle name="Comma [0] 8722" xfId="21586" hidden="1" xr:uid="{00000000-0005-0000-0000-000073540000}"/>
    <cellStyle name="Comma [0] 8723" xfId="21415" hidden="1" xr:uid="{00000000-0005-0000-0000-0000C8530000}"/>
    <cellStyle name="Comma [0] 8724" xfId="21570" hidden="1" xr:uid="{00000000-0005-0000-0000-000063540000}"/>
    <cellStyle name="Comma [0] 8725" xfId="21475" hidden="1" xr:uid="{00000000-0005-0000-0000-000004540000}"/>
    <cellStyle name="Comma [0] 8726" xfId="21621" hidden="1" xr:uid="{00000000-0005-0000-0000-000096540000}"/>
    <cellStyle name="Comma [0] 8727" xfId="21568" hidden="1" xr:uid="{00000000-0005-0000-0000-000061540000}"/>
    <cellStyle name="Comma [0] 8728" xfId="21507" hidden="1" xr:uid="{00000000-0005-0000-0000-000024540000}"/>
    <cellStyle name="Comma [0] 8729" xfId="21625" hidden="1" xr:uid="{00000000-0005-0000-0000-00009A540000}"/>
    <cellStyle name="Comma [0] 873" xfId="3811" hidden="1" xr:uid="{00000000-0005-0000-0000-0000040F0000}"/>
    <cellStyle name="Comma [0] 8730" xfId="21627" hidden="1" xr:uid="{00000000-0005-0000-0000-00009C540000}"/>
    <cellStyle name="Comma [0] 8731" xfId="21595" hidden="1" xr:uid="{00000000-0005-0000-0000-00007C540000}"/>
    <cellStyle name="Comma [0] 8732" xfId="21599" hidden="1" xr:uid="{00000000-0005-0000-0000-000080540000}"/>
    <cellStyle name="Comma [0] 8733" xfId="21489" hidden="1" xr:uid="{00000000-0005-0000-0000-000012540000}"/>
    <cellStyle name="Comma [0] 8734" xfId="21587" hidden="1" xr:uid="{00000000-0005-0000-0000-000074540000}"/>
    <cellStyle name="Comma [0] 8735" xfId="21479" hidden="1" xr:uid="{00000000-0005-0000-0000-000008540000}"/>
    <cellStyle name="Comma [0] 8736" xfId="21631" hidden="1" xr:uid="{00000000-0005-0000-0000-0000A0540000}"/>
    <cellStyle name="Comma [0] 8737" xfId="21585" hidden="1" xr:uid="{00000000-0005-0000-0000-000072540000}"/>
    <cellStyle name="Comma [0] 8738" xfId="21554" hidden="1" xr:uid="{00000000-0005-0000-0000-000053540000}"/>
    <cellStyle name="Comma [0] 8739" xfId="21635" hidden="1" xr:uid="{00000000-0005-0000-0000-0000A4540000}"/>
    <cellStyle name="Comma [0] 874" xfId="3103" hidden="1" xr:uid="{00000000-0005-0000-0000-0000400C0000}"/>
    <cellStyle name="Comma [0] 8740" xfId="21637" hidden="1" xr:uid="{00000000-0005-0000-0000-0000A6540000}"/>
    <cellStyle name="Comma [0] 8741" xfId="21623" hidden="1" xr:uid="{00000000-0005-0000-0000-000098540000}"/>
    <cellStyle name="Comma [0] 8742" xfId="21610" hidden="1" xr:uid="{00000000-0005-0000-0000-00008B540000}"/>
    <cellStyle name="Comma [0] 8743" xfId="21634" hidden="1" xr:uid="{00000000-0005-0000-0000-0000A3540000}"/>
    <cellStyle name="Comma [0] 8744" xfId="21600" hidden="1" xr:uid="{00000000-0005-0000-0000-000081540000}"/>
    <cellStyle name="Comma [0] 8745" xfId="21572" hidden="1" xr:uid="{00000000-0005-0000-0000-000065540000}"/>
    <cellStyle name="Comma [0] 8746" xfId="21639" hidden="1" xr:uid="{00000000-0005-0000-0000-0000A8540000}"/>
    <cellStyle name="Comma [0] 8747" xfId="21596" hidden="1" xr:uid="{00000000-0005-0000-0000-00007D540000}"/>
    <cellStyle name="Comma [0] 8748" xfId="21630" hidden="1" xr:uid="{00000000-0005-0000-0000-00009F540000}"/>
    <cellStyle name="Comma [0] 8749" xfId="21643" hidden="1" xr:uid="{00000000-0005-0000-0000-0000AC540000}"/>
    <cellStyle name="Comma [0] 875" xfId="3081" hidden="1" xr:uid="{00000000-0005-0000-0000-00002A0C0000}"/>
    <cellStyle name="Comma [0] 8750" xfId="21645" hidden="1" xr:uid="{00000000-0005-0000-0000-0000AE540000}"/>
    <cellStyle name="Comma [0] 8751" xfId="21513" hidden="1" xr:uid="{00000000-0005-0000-0000-00002A540000}"/>
    <cellStyle name="Comma [0] 8752" xfId="21633" hidden="1" xr:uid="{00000000-0005-0000-0000-0000A2540000}"/>
    <cellStyle name="Comma [0] 8753" xfId="21573" hidden="1" xr:uid="{00000000-0005-0000-0000-000066540000}"/>
    <cellStyle name="Comma [0] 8754" xfId="21607" hidden="1" xr:uid="{00000000-0005-0000-0000-000088540000}"/>
    <cellStyle name="Comma [0] 8755" xfId="21620" hidden="1" xr:uid="{00000000-0005-0000-0000-000095540000}"/>
    <cellStyle name="Comma [0] 8756" xfId="21648" hidden="1" xr:uid="{00000000-0005-0000-0000-0000B1540000}"/>
    <cellStyle name="Comma [0] 8757" xfId="21611" hidden="1" xr:uid="{00000000-0005-0000-0000-00008C540000}"/>
    <cellStyle name="Comma [0] 8758" xfId="21571" hidden="1" xr:uid="{00000000-0005-0000-0000-000064540000}"/>
    <cellStyle name="Comma [0] 8759" xfId="21651" hidden="1" xr:uid="{00000000-0005-0000-0000-0000B4540000}"/>
    <cellStyle name="Comma [0] 876" xfId="3822" hidden="1" xr:uid="{00000000-0005-0000-0000-00000F0F0000}"/>
    <cellStyle name="Comma [0] 8760" xfId="21653" hidden="1" xr:uid="{00000000-0005-0000-0000-0000B6540000}"/>
    <cellStyle name="Comma [0] 8761" xfId="21372" hidden="1" xr:uid="{00000000-0005-0000-0000-00009D530000}"/>
    <cellStyle name="Comma [0] 8762" xfId="21354" hidden="1" xr:uid="{00000000-0005-0000-0000-00008B530000}"/>
    <cellStyle name="Comma [0] 8763" xfId="21657" hidden="1" xr:uid="{00000000-0005-0000-0000-0000BA540000}"/>
    <cellStyle name="Comma [0] 8764" xfId="21664" hidden="1" xr:uid="{00000000-0005-0000-0000-0000C1540000}"/>
    <cellStyle name="Comma [0] 8765" xfId="21666" hidden="1" xr:uid="{00000000-0005-0000-0000-0000C3540000}"/>
    <cellStyle name="Comma [0] 8766" xfId="21656" hidden="1" xr:uid="{00000000-0005-0000-0000-0000B9540000}"/>
    <cellStyle name="Comma [0] 8767" xfId="21662" hidden="1" xr:uid="{00000000-0005-0000-0000-0000BF540000}"/>
    <cellStyle name="Comma [0] 8768" xfId="21669" hidden="1" xr:uid="{00000000-0005-0000-0000-0000C6540000}"/>
    <cellStyle name="Comma [0] 8769" xfId="21671" hidden="1" xr:uid="{00000000-0005-0000-0000-0000C8540000}"/>
    <cellStyle name="Comma [0] 877" xfId="3831" hidden="1" xr:uid="{00000000-0005-0000-0000-0000180F0000}"/>
    <cellStyle name="Comma [0] 8770" xfId="21446" hidden="1" xr:uid="{00000000-0005-0000-0000-0000E7530000}"/>
    <cellStyle name="Comma [0] 8771" xfId="21402" hidden="1" xr:uid="{00000000-0005-0000-0000-0000BB530000}"/>
    <cellStyle name="Comma [0] 8772" xfId="21682" hidden="1" xr:uid="{00000000-0005-0000-0000-0000D3540000}"/>
    <cellStyle name="Comma [0] 8773" xfId="21691" hidden="1" xr:uid="{00000000-0005-0000-0000-0000DC540000}"/>
    <cellStyle name="Comma [0] 8774" xfId="21702" hidden="1" xr:uid="{00000000-0005-0000-0000-0000E7540000}"/>
    <cellStyle name="Comma [0] 8775" xfId="21708" hidden="1" xr:uid="{00000000-0005-0000-0000-0000ED540000}"/>
    <cellStyle name="Comma [0] 8776" xfId="21690" hidden="1" xr:uid="{00000000-0005-0000-0000-0000DB540000}"/>
    <cellStyle name="Comma [0] 8777" xfId="21700" hidden="1" xr:uid="{00000000-0005-0000-0000-0000E5540000}"/>
    <cellStyle name="Comma [0] 8778" xfId="21720" hidden="1" xr:uid="{00000000-0005-0000-0000-0000F9540000}"/>
    <cellStyle name="Comma [0] 8779" xfId="21722" hidden="1" xr:uid="{00000000-0005-0000-0000-0000FB540000}"/>
    <cellStyle name="Comma [0] 878" xfId="3842" hidden="1" xr:uid="{00000000-0005-0000-0000-0000230F0000}"/>
    <cellStyle name="Comma [0] 8780" xfId="21673" hidden="1" xr:uid="{00000000-0005-0000-0000-0000CA540000}"/>
    <cellStyle name="Comma [0] 8781" xfId="21367" hidden="1" xr:uid="{00000000-0005-0000-0000-000098530000}"/>
    <cellStyle name="Comma [0] 8782" xfId="21676" hidden="1" xr:uid="{00000000-0005-0000-0000-0000CD540000}"/>
    <cellStyle name="Comma [0] 8783" xfId="21401" hidden="1" xr:uid="{00000000-0005-0000-0000-0000BA530000}"/>
    <cellStyle name="Comma [0] 8784" xfId="21400" hidden="1" xr:uid="{00000000-0005-0000-0000-0000B9530000}"/>
    <cellStyle name="Comma [0] 8785" xfId="21727" hidden="1" xr:uid="{00000000-0005-0000-0000-000000550000}"/>
    <cellStyle name="Comma [0] 8786" xfId="21369" hidden="1" xr:uid="{00000000-0005-0000-0000-00009A530000}"/>
    <cellStyle name="Comma [0] 8787" xfId="21403" hidden="1" xr:uid="{00000000-0005-0000-0000-0000BC530000}"/>
    <cellStyle name="Comma [0] 8788" xfId="21739" hidden="1" xr:uid="{00000000-0005-0000-0000-00000C550000}"/>
    <cellStyle name="Comma [0] 8789" xfId="21741" hidden="1" xr:uid="{00000000-0005-0000-0000-00000E550000}"/>
    <cellStyle name="Comma [0] 879" xfId="3848" hidden="1" xr:uid="{00000000-0005-0000-0000-0000290F0000}"/>
    <cellStyle name="Comma [0] 8790" xfId="21730" hidden="1" xr:uid="{00000000-0005-0000-0000-000003550000}"/>
    <cellStyle name="Comma [0] 8791" xfId="21738" hidden="1" xr:uid="{00000000-0005-0000-0000-00000B550000}"/>
    <cellStyle name="Comma [0] 8792" xfId="21365" hidden="1" xr:uid="{00000000-0005-0000-0000-000096530000}"/>
    <cellStyle name="Comma [0] 8793" xfId="21724" hidden="1" xr:uid="{00000000-0005-0000-0000-0000FD540000}"/>
    <cellStyle name="Comma [0] 8794" xfId="21757" hidden="1" xr:uid="{00000000-0005-0000-0000-00001E550000}"/>
    <cellStyle name="Comma [0] 8795" xfId="21765" hidden="1" xr:uid="{00000000-0005-0000-0000-000026550000}"/>
    <cellStyle name="Comma [0] 8796" xfId="21674" hidden="1" xr:uid="{00000000-0005-0000-0000-0000CB540000}"/>
    <cellStyle name="Comma [0] 8797" xfId="21753" hidden="1" xr:uid="{00000000-0005-0000-0000-00001A550000}"/>
    <cellStyle name="Comma [0] 8798" xfId="21774" hidden="1" xr:uid="{00000000-0005-0000-0000-00002F550000}"/>
    <cellStyle name="Comma [0] 8799" xfId="21776" hidden="1" xr:uid="{00000000-0005-0000-0000-000031550000}"/>
    <cellStyle name="Comma [0] 88" xfId="2245" hidden="1" xr:uid="{00000000-0005-0000-0000-0000E6080000}"/>
    <cellStyle name="Comma [0] 880" xfId="3830" hidden="1" xr:uid="{00000000-0005-0000-0000-0000170F0000}"/>
    <cellStyle name="Comma [0] 8800" xfId="21735" hidden="1" xr:uid="{00000000-0005-0000-0000-000008550000}"/>
    <cellStyle name="Comma [0] 8801" xfId="21680" hidden="1" xr:uid="{00000000-0005-0000-0000-0000D1540000}"/>
    <cellStyle name="Comma [0] 8802" xfId="21733" hidden="1" xr:uid="{00000000-0005-0000-0000-000006550000}"/>
    <cellStyle name="Comma [0] 8803" xfId="21717" hidden="1" xr:uid="{00000000-0005-0000-0000-0000F6540000}"/>
    <cellStyle name="Comma [0] 8804" xfId="21713" hidden="1" xr:uid="{00000000-0005-0000-0000-0000F2540000}"/>
    <cellStyle name="Comma [0] 8805" xfId="21784" hidden="1" xr:uid="{00000000-0005-0000-0000-000039550000}"/>
    <cellStyle name="Comma [0] 8806" xfId="21357" hidden="1" xr:uid="{00000000-0005-0000-0000-00008E530000}"/>
    <cellStyle name="Comma [0] 8807" xfId="21445" hidden="1" xr:uid="{00000000-0005-0000-0000-0000E6530000}"/>
    <cellStyle name="Comma [0] 8808" xfId="21792" hidden="1" xr:uid="{00000000-0005-0000-0000-000041550000}"/>
    <cellStyle name="Comma [0] 8809" xfId="21794" hidden="1" xr:uid="{00000000-0005-0000-0000-000043550000}"/>
    <cellStyle name="Comma [0] 881" xfId="3840" hidden="1" xr:uid="{00000000-0005-0000-0000-0000210F0000}"/>
    <cellStyle name="Comma [0] 8810" xfId="21743" hidden="1" xr:uid="{00000000-0005-0000-0000-000010550000}"/>
    <cellStyle name="Comma [0] 8811" xfId="21719" hidden="1" xr:uid="{00000000-0005-0000-0000-0000F8540000}"/>
    <cellStyle name="Comma [0] 8812" xfId="21754" hidden="1" xr:uid="{00000000-0005-0000-0000-00001B550000}"/>
    <cellStyle name="Comma [0] 8813" xfId="21686" hidden="1" xr:uid="{00000000-0005-0000-0000-0000D7540000}"/>
    <cellStyle name="Comma [0] 8814" xfId="21756" hidden="1" xr:uid="{00000000-0005-0000-0000-00001D550000}"/>
    <cellStyle name="Comma [0] 8815" xfId="21801" hidden="1" xr:uid="{00000000-0005-0000-0000-00004A550000}"/>
    <cellStyle name="Comma [0] 8816" xfId="21744" hidden="1" xr:uid="{00000000-0005-0000-0000-000011550000}"/>
    <cellStyle name="Comma [0] 8817" xfId="21701" hidden="1" xr:uid="{00000000-0005-0000-0000-0000E6540000}"/>
    <cellStyle name="Comma [0] 8818" xfId="21807" hidden="1" xr:uid="{00000000-0005-0000-0000-000050550000}"/>
    <cellStyle name="Comma [0] 8819" xfId="21809" hidden="1" xr:uid="{00000000-0005-0000-0000-000052550000}"/>
    <cellStyle name="Comma [0] 882" xfId="3860" hidden="1" xr:uid="{00000000-0005-0000-0000-0000350F0000}"/>
    <cellStyle name="Comma [0] 8820" xfId="21762" hidden="1" xr:uid="{00000000-0005-0000-0000-000023550000}"/>
    <cellStyle name="Comma [0] 8821" xfId="21768" hidden="1" xr:uid="{00000000-0005-0000-0000-000029550000}"/>
    <cellStyle name="Comma [0] 8822" xfId="21394" hidden="1" xr:uid="{00000000-0005-0000-0000-0000B3530000}"/>
    <cellStyle name="Comma [0] 8823" xfId="21718" hidden="1" xr:uid="{00000000-0005-0000-0000-0000F7540000}"/>
    <cellStyle name="Comma [0] 8824" xfId="21726" hidden="1" xr:uid="{00000000-0005-0000-0000-0000FF540000}"/>
    <cellStyle name="Comma [0] 8825" xfId="21815" hidden="1" xr:uid="{00000000-0005-0000-0000-000058550000}"/>
    <cellStyle name="Comma [0] 8826" xfId="21729" hidden="1" xr:uid="{00000000-0005-0000-0000-000002550000}"/>
    <cellStyle name="Comma [0] 8827" xfId="21689" hidden="1" xr:uid="{00000000-0005-0000-0000-0000DA540000}"/>
    <cellStyle name="Comma [0] 8828" xfId="21820" hidden="1" xr:uid="{00000000-0005-0000-0000-00005D550000}"/>
    <cellStyle name="Comma [0] 8829" xfId="21822" hidden="1" xr:uid="{00000000-0005-0000-0000-00005F550000}"/>
    <cellStyle name="Comma [0] 883" xfId="3862" hidden="1" xr:uid="{00000000-0005-0000-0000-0000370F0000}"/>
    <cellStyle name="Comma [0] 8830" xfId="21781" hidden="1" xr:uid="{00000000-0005-0000-0000-000036550000}"/>
    <cellStyle name="Comma [0] 8831" xfId="21787" hidden="1" xr:uid="{00000000-0005-0000-0000-00003C550000}"/>
    <cellStyle name="Comma [0] 8832" xfId="21688" hidden="1" xr:uid="{00000000-0005-0000-0000-0000D9540000}"/>
    <cellStyle name="Comma [0] 8833" xfId="21769" hidden="1" xr:uid="{00000000-0005-0000-0000-00002A550000}"/>
    <cellStyle name="Comma [0] 8834" xfId="21748" hidden="1" xr:uid="{00000000-0005-0000-0000-000015550000}"/>
    <cellStyle name="Comma [0] 8835" xfId="21826" hidden="1" xr:uid="{00000000-0005-0000-0000-000063550000}"/>
    <cellStyle name="Comma [0] 8836" xfId="21767" hidden="1" xr:uid="{00000000-0005-0000-0000-000028550000}"/>
    <cellStyle name="Comma [0] 8837" xfId="21705" hidden="1" xr:uid="{00000000-0005-0000-0000-0000EA540000}"/>
    <cellStyle name="Comma [0] 8838" xfId="21833" hidden="1" xr:uid="{00000000-0005-0000-0000-00006A550000}"/>
    <cellStyle name="Comma [0] 8839" xfId="21835" hidden="1" xr:uid="{00000000-0005-0000-0000-00006C550000}"/>
    <cellStyle name="Comma [0] 884" xfId="3813" hidden="1" xr:uid="{00000000-0005-0000-0000-0000060F0000}"/>
    <cellStyle name="Comma [0] 8840" xfId="21799" hidden="1" xr:uid="{00000000-0005-0000-0000-000048550000}"/>
    <cellStyle name="Comma [0] 8841" xfId="21804" hidden="1" xr:uid="{00000000-0005-0000-0000-00004D550000}"/>
    <cellStyle name="Comma [0] 8842" xfId="21368" hidden="1" xr:uid="{00000000-0005-0000-0000-000099530000}"/>
    <cellStyle name="Comma [0] 8843" xfId="21788" hidden="1" xr:uid="{00000000-0005-0000-0000-00003D550000}"/>
    <cellStyle name="Comma [0] 8844" xfId="21693" hidden="1" xr:uid="{00000000-0005-0000-0000-0000DE540000}"/>
    <cellStyle name="Comma [0] 8845" xfId="21839" hidden="1" xr:uid="{00000000-0005-0000-0000-000070550000}"/>
    <cellStyle name="Comma [0] 8846" xfId="21786" hidden="1" xr:uid="{00000000-0005-0000-0000-00003B550000}"/>
    <cellStyle name="Comma [0] 8847" xfId="21725" hidden="1" xr:uid="{00000000-0005-0000-0000-0000FE540000}"/>
    <cellStyle name="Comma [0] 8848" xfId="21843" hidden="1" xr:uid="{00000000-0005-0000-0000-000074550000}"/>
    <cellStyle name="Comma [0] 8849" xfId="21845" hidden="1" xr:uid="{00000000-0005-0000-0000-000076550000}"/>
    <cellStyle name="Comma [0] 885" xfId="3069" hidden="1" xr:uid="{00000000-0005-0000-0000-00001E0C0000}"/>
    <cellStyle name="Comma [0] 8850" xfId="21813" hidden="1" xr:uid="{00000000-0005-0000-0000-000056550000}"/>
    <cellStyle name="Comma [0] 8851" xfId="21817" hidden="1" xr:uid="{00000000-0005-0000-0000-00005A550000}"/>
    <cellStyle name="Comma [0] 8852" xfId="21707" hidden="1" xr:uid="{00000000-0005-0000-0000-0000EC540000}"/>
    <cellStyle name="Comma [0] 8853" xfId="21805" hidden="1" xr:uid="{00000000-0005-0000-0000-00004E550000}"/>
    <cellStyle name="Comma [0] 8854" xfId="21697" hidden="1" xr:uid="{00000000-0005-0000-0000-0000E2540000}"/>
    <cellStyle name="Comma [0] 8855" xfId="21849" hidden="1" xr:uid="{00000000-0005-0000-0000-00007A550000}"/>
    <cellStyle name="Comma [0] 8856" xfId="21803" hidden="1" xr:uid="{00000000-0005-0000-0000-00004C550000}"/>
    <cellStyle name="Comma [0] 8857" xfId="21772" hidden="1" xr:uid="{00000000-0005-0000-0000-00002D550000}"/>
    <cellStyle name="Comma [0] 8858" xfId="21853" hidden="1" xr:uid="{00000000-0005-0000-0000-00007E550000}"/>
    <cellStyle name="Comma [0] 8859" xfId="21855" hidden="1" xr:uid="{00000000-0005-0000-0000-000080550000}"/>
    <cellStyle name="Comma [0] 886" xfId="3816" hidden="1" xr:uid="{00000000-0005-0000-0000-0000090F0000}"/>
    <cellStyle name="Comma [0] 8860" xfId="21841" hidden="1" xr:uid="{00000000-0005-0000-0000-000072550000}"/>
    <cellStyle name="Comma [0] 8861" xfId="21828" hidden="1" xr:uid="{00000000-0005-0000-0000-000065550000}"/>
    <cellStyle name="Comma [0] 8862" xfId="21852" hidden="1" xr:uid="{00000000-0005-0000-0000-00007D550000}"/>
    <cellStyle name="Comma [0] 8863" xfId="21818" hidden="1" xr:uid="{00000000-0005-0000-0000-00005B550000}"/>
    <cellStyle name="Comma [0] 8864" xfId="21790" hidden="1" xr:uid="{00000000-0005-0000-0000-00003F550000}"/>
    <cellStyle name="Comma [0] 8865" xfId="21857" hidden="1" xr:uid="{00000000-0005-0000-0000-000082550000}"/>
    <cellStyle name="Comma [0] 8866" xfId="21814" hidden="1" xr:uid="{00000000-0005-0000-0000-000057550000}"/>
    <cellStyle name="Comma [0] 8867" xfId="21848" hidden="1" xr:uid="{00000000-0005-0000-0000-000079550000}"/>
    <cellStyle name="Comma [0] 8868" xfId="21861" hidden="1" xr:uid="{00000000-0005-0000-0000-000086550000}"/>
    <cellStyle name="Comma [0] 8869" xfId="21863" hidden="1" xr:uid="{00000000-0005-0000-0000-000088550000}"/>
    <cellStyle name="Comma [0] 887" xfId="3080" hidden="1" xr:uid="{00000000-0005-0000-0000-0000290C0000}"/>
    <cellStyle name="Comma [0] 8870" xfId="21731" hidden="1" xr:uid="{00000000-0005-0000-0000-000004550000}"/>
    <cellStyle name="Comma [0] 8871" xfId="21851" hidden="1" xr:uid="{00000000-0005-0000-0000-00007C550000}"/>
    <cellStyle name="Comma [0] 8872" xfId="21791" hidden="1" xr:uid="{00000000-0005-0000-0000-000040550000}"/>
    <cellStyle name="Comma [0] 8873" xfId="21825" hidden="1" xr:uid="{00000000-0005-0000-0000-000062550000}"/>
    <cellStyle name="Comma [0] 8874" xfId="21838" hidden="1" xr:uid="{00000000-0005-0000-0000-00006F550000}"/>
    <cellStyle name="Comma [0] 8875" xfId="21866" hidden="1" xr:uid="{00000000-0005-0000-0000-00008B550000}"/>
    <cellStyle name="Comma [0] 8876" xfId="21829" hidden="1" xr:uid="{00000000-0005-0000-0000-000066550000}"/>
    <cellStyle name="Comma [0] 8877" xfId="21789" hidden="1" xr:uid="{00000000-0005-0000-0000-00003E550000}"/>
    <cellStyle name="Comma [0] 8878" xfId="21868" hidden="1" xr:uid="{00000000-0005-0000-0000-00008D550000}"/>
    <cellStyle name="Comma [0] 8879" xfId="21870" hidden="1" xr:uid="{00000000-0005-0000-0000-00008F550000}"/>
    <cellStyle name="Comma [0] 888" xfId="3079" hidden="1" xr:uid="{00000000-0005-0000-0000-0000280C0000}"/>
    <cellStyle name="Comma [0] 8880" xfId="21382" hidden="1" xr:uid="{00000000-0005-0000-0000-0000A7530000}"/>
    <cellStyle name="Comma [0] 8881" xfId="21379" hidden="1" xr:uid="{00000000-0005-0000-0000-0000A4530000}"/>
    <cellStyle name="Comma [0] 8882" xfId="21876" hidden="1" xr:uid="{00000000-0005-0000-0000-000095550000}"/>
    <cellStyle name="Comma [0] 8883" xfId="21882" hidden="1" xr:uid="{00000000-0005-0000-0000-00009B550000}"/>
    <cellStyle name="Comma [0] 8884" xfId="21884" hidden="1" xr:uid="{00000000-0005-0000-0000-00009D550000}"/>
    <cellStyle name="Comma [0] 8885" xfId="21875" hidden="1" xr:uid="{00000000-0005-0000-0000-000094550000}"/>
    <cellStyle name="Comma [0] 8886" xfId="21880" hidden="1" xr:uid="{00000000-0005-0000-0000-000099550000}"/>
    <cellStyle name="Comma [0] 8887" xfId="21886" hidden="1" xr:uid="{00000000-0005-0000-0000-00009F550000}"/>
    <cellStyle name="Comma [0] 8888" xfId="21888" hidden="1" xr:uid="{00000000-0005-0000-0000-0000A1550000}"/>
    <cellStyle name="Comma [0] 8889" xfId="21405" hidden="1" xr:uid="{00000000-0005-0000-0000-0000BE530000}"/>
    <cellStyle name="Comma [0] 889" xfId="3867" hidden="1" xr:uid="{00000000-0005-0000-0000-00003C0F0000}"/>
    <cellStyle name="Comma [0] 8890" xfId="21407" hidden="1" xr:uid="{00000000-0005-0000-0000-0000C0530000}"/>
    <cellStyle name="Comma [0] 8891" xfId="21899" hidden="1" xr:uid="{00000000-0005-0000-0000-0000AC550000}"/>
    <cellStyle name="Comma [0] 8892" xfId="21908" hidden="1" xr:uid="{00000000-0005-0000-0000-0000B5550000}"/>
    <cellStyle name="Comma [0] 8893" xfId="21919" hidden="1" xr:uid="{00000000-0005-0000-0000-0000C0550000}"/>
    <cellStyle name="Comma [0] 8894" xfId="21925" hidden="1" xr:uid="{00000000-0005-0000-0000-0000C6550000}"/>
    <cellStyle name="Comma [0] 8895" xfId="21907" hidden="1" xr:uid="{00000000-0005-0000-0000-0000B4550000}"/>
    <cellStyle name="Comma [0] 8896" xfId="21917" hidden="1" xr:uid="{00000000-0005-0000-0000-0000BE550000}"/>
    <cellStyle name="Comma [0] 8897" xfId="21937" hidden="1" xr:uid="{00000000-0005-0000-0000-0000D2550000}"/>
    <cellStyle name="Comma [0] 8898" xfId="21939" hidden="1" xr:uid="{00000000-0005-0000-0000-0000D4550000}"/>
    <cellStyle name="Comma [0] 8899" xfId="21890" hidden="1" xr:uid="{00000000-0005-0000-0000-0000A3550000}"/>
    <cellStyle name="Comma [0] 89" xfId="2351" hidden="1" xr:uid="{00000000-0005-0000-0000-000050090000}"/>
    <cellStyle name="Comma [0] 890" xfId="3155" hidden="1" xr:uid="{00000000-0005-0000-0000-0000740C0000}"/>
    <cellStyle name="Comma [0] 8900" xfId="21387" hidden="1" xr:uid="{00000000-0005-0000-0000-0000AC530000}"/>
    <cellStyle name="Comma [0] 8901" xfId="21893" hidden="1" xr:uid="{00000000-0005-0000-0000-0000A6550000}"/>
    <cellStyle name="Comma [0] 8902" xfId="21392" hidden="1" xr:uid="{00000000-0005-0000-0000-0000B1530000}"/>
    <cellStyle name="Comma [0] 8903" xfId="21376" hidden="1" xr:uid="{00000000-0005-0000-0000-0000A1530000}"/>
    <cellStyle name="Comma [0] 8904" xfId="21944" hidden="1" xr:uid="{00000000-0005-0000-0000-0000D9550000}"/>
    <cellStyle name="Comma [0] 8905" xfId="21385" hidden="1" xr:uid="{00000000-0005-0000-0000-0000AA530000}"/>
    <cellStyle name="Comma [0] 8906" xfId="21406" hidden="1" xr:uid="{00000000-0005-0000-0000-0000BF530000}"/>
    <cellStyle name="Comma [0] 8907" xfId="21956" hidden="1" xr:uid="{00000000-0005-0000-0000-0000E5550000}"/>
    <cellStyle name="Comma [0] 8908" xfId="21958" hidden="1" xr:uid="{00000000-0005-0000-0000-0000E7550000}"/>
    <cellStyle name="Comma [0] 8909" xfId="21947" hidden="1" xr:uid="{00000000-0005-0000-0000-0000DC550000}"/>
    <cellStyle name="Comma [0] 891" xfId="3356" hidden="1" xr:uid="{00000000-0005-0000-0000-00003D0D0000}"/>
    <cellStyle name="Comma [0] 8910" xfId="21955" hidden="1" xr:uid="{00000000-0005-0000-0000-0000E4550000}"/>
    <cellStyle name="Comma [0] 8911" xfId="21389" hidden="1" xr:uid="{00000000-0005-0000-0000-0000AE530000}"/>
    <cellStyle name="Comma [0] 8912" xfId="21941" hidden="1" xr:uid="{00000000-0005-0000-0000-0000D6550000}"/>
    <cellStyle name="Comma [0] 8913" xfId="21974" hidden="1" xr:uid="{00000000-0005-0000-0000-0000F7550000}"/>
    <cellStyle name="Comma [0] 8914" xfId="21982" hidden="1" xr:uid="{00000000-0005-0000-0000-0000FF550000}"/>
    <cellStyle name="Comma [0] 8915" xfId="21891" hidden="1" xr:uid="{00000000-0005-0000-0000-0000A4550000}"/>
    <cellStyle name="Comma [0] 8916" xfId="21970" hidden="1" xr:uid="{00000000-0005-0000-0000-0000F3550000}"/>
    <cellStyle name="Comma [0] 8917" xfId="21991" hidden="1" xr:uid="{00000000-0005-0000-0000-000008560000}"/>
    <cellStyle name="Comma [0] 8918" xfId="21993" hidden="1" xr:uid="{00000000-0005-0000-0000-00000A560000}"/>
    <cellStyle name="Comma [0] 8919" xfId="21952" hidden="1" xr:uid="{00000000-0005-0000-0000-0000E1550000}"/>
    <cellStyle name="Comma [0] 892" xfId="3879" hidden="1" xr:uid="{00000000-0005-0000-0000-0000480F0000}"/>
    <cellStyle name="Comma [0] 8920" xfId="21897" hidden="1" xr:uid="{00000000-0005-0000-0000-0000AA550000}"/>
    <cellStyle name="Comma [0] 8921" xfId="21950" hidden="1" xr:uid="{00000000-0005-0000-0000-0000DF550000}"/>
    <cellStyle name="Comma [0] 8922" xfId="21934" hidden="1" xr:uid="{00000000-0005-0000-0000-0000CF550000}"/>
    <cellStyle name="Comma [0] 8923" xfId="21930" hidden="1" xr:uid="{00000000-0005-0000-0000-0000CB550000}"/>
    <cellStyle name="Comma [0] 8924" xfId="22001" hidden="1" xr:uid="{00000000-0005-0000-0000-000012560000}"/>
    <cellStyle name="Comma [0] 8925" xfId="21873" hidden="1" xr:uid="{00000000-0005-0000-0000-000092550000}"/>
    <cellStyle name="Comma [0] 8926" xfId="21355" hidden="1" xr:uid="{00000000-0005-0000-0000-00008C530000}"/>
    <cellStyle name="Comma [0] 8927" xfId="22009" hidden="1" xr:uid="{00000000-0005-0000-0000-00001A560000}"/>
    <cellStyle name="Comma [0] 8928" xfId="22011" hidden="1" xr:uid="{00000000-0005-0000-0000-00001C560000}"/>
    <cellStyle name="Comma [0] 8929" xfId="21960" hidden="1" xr:uid="{00000000-0005-0000-0000-0000E9550000}"/>
    <cellStyle name="Comma [0] 893" xfId="3881" hidden="1" xr:uid="{00000000-0005-0000-0000-00004A0F0000}"/>
    <cellStyle name="Comma [0] 8930" xfId="21936" hidden="1" xr:uid="{00000000-0005-0000-0000-0000D1550000}"/>
    <cellStyle name="Comma [0] 8931" xfId="21971" hidden="1" xr:uid="{00000000-0005-0000-0000-0000F4550000}"/>
    <cellStyle name="Comma [0] 8932" xfId="21903" hidden="1" xr:uid="{00000000-0005-0000-0000-0000B0550000}"/>
    <cellStyle name="Comma [0] 8933" xfId="21973" hidden="1" xr:uid="{00000000-0005-0000-0000-0000F6550000}"/>
    <cellStyle name="Comma [0] 8934" xfId="22018" hidden="1" xr:uid="{00000000-0005-0000-0000-000023560000}"/>
    <cellStyle name="Comma [0] 8935" xfId="21961" hidden="1" xr:uid="{00000000-0005-0000-0000-0000EA550000}"/>
    <cellStyle name="Comma [0] 8936" xfId="21918" hidden="1" xr:uid="{00000000-0005-0000-0000-0000BF550000}"/>
    <cellStyle name="Comma [0] 8937" xfId="22024" hidden="1" xr:uid="{00000000-0005-0000-0000-000029560000}"/>
    <cellStyle name="Comma [0] 8938" xfId="22026" hidden="1" xr:uid="{00000000-0005-0000-0000-00002B560000}"/>
    <cellStyle name="Comma [0] 8939" xfId="21979" hidden="1" xr:uid="{00000000-0005-0000-0000-0000FC550000}"/>
    <cellStyle name="Comma [0] 894" xfId="3870" hidden="1" xr:uid="{00000000-0005-0000-0000-00003F0F0000}"/>
    <cellStyle name="Comma [0] 8940" xfId="21985" hidden="1" xr:uid="{00000000-0005-0000-0000-000002560000}"/>
    <cellStyle name="Comma [0] 8941" xfId="21872" hidden="1" xr:uid="{00000000-0005-0000-0000-000091550000}"/>
    <cellStyle name="Comma [0] 8942" xfId="21935" hidden="1" xr:uid="{00000000-0005-0000-0000-0000D0550000}"/>
    <cellStyle name="Comma [0] 8943" xfId="21943" hidden="1" xr:uid="{00000000-0005-0000-0000-0000D8550000}"/>
    <cellStyle name="Comma [0] 8944" xfId="22032" hidden="1" xr:uid="{00000000-0005-0000-0000-000031560000}"/>
    <cellStyle name="Comma [0] 8945" xfId="21946" hidden="1" xr:uid="{00000000-0005-0000-0000-0000DB550000}"/>
    <cellStyle name="Comma [0] 8946" xfId="21906" hidden="1" xr:uid="{00000000-0005-0000-0000-0000B3550000}"/>
    <cellStyle name="Comma [0] 8947" xfId="22037" hidden="1" xr:uid="{00000000-0005-0000-0000-000036560000}"/>
    <cellStyle name="Comma [0] 8948" xfId="22039" hidden="1" xr:uid="{00000000-0005-0000-0000-000038560000}"/>
    <cellStyle name="Comma [0] 8949" xfId="21998" hidden="1" xr:uid="{00000000-0005-0000-0000-00000F560000}"/>
    <cellStyle name="Comma [0] 895" xfId="3878" hidden="1" xr:uid="{00000000-0005-0000-0000-0000470F0000}"/>
    <cellStyle name="Comma [0] 8950" xfId="22004" hidden="1" xr:uid="{00000000-0005-0000-0000-000015560000}"/>
    <cellStyle name="Comma [0] 8951" xfId="21905" hidden="1" xr:uid="{00000000-0005-0000-0000-0000B2550000}"/>
    <cellStyle name="Comma [0] 8952" xfId="21986" hidden="1" xr:uid="{00000000-0005-0000-0000-000003560000}"/>
    <cellStyle name="Comma [0] 8953" xfId="21965" hidden="1" xr:uid="{00000000-0005-0000-0000-0000EE550000}"/>
    <cellStyle name="Comma [0] 8954" xfId="22043" hidden="1" xr:uid="{00000000-0005-0000-0000-00003C560000}"/>
    <cellStyle name="Comma [0] 8955" xfId="21984" hidden="1" xr:uid="{00000000-0005-0000-0000-000001560000}"/>
    <cellStyle name="Comma [0] 8956" xfId="21922" hidden="1" xr:uid="{00000000-0005-0000-0000-0000C3550000}"/>
    <cellStyle name="Comma [0] 8957" xfId="22050" hidden="1" xr:uid="{00000000-0005-0000-0000-000043560000}"/>
    <cellStyle name="Comma [0] 8958" xfId="22052" hidden="1" xr:uid="{00000000-0005-0000-0000-000045560000}"/>
    <cellStyle name="Comma [0] 8959" xfId="22016" hidden="1" xr:uid="{00000000-0005-0000-0000-000021560000}"/>
    <cellStyle name="Comma [0] 896" xfId="3365" hidden="1" xr:uid="{00000000-0005-0000-0000-0000460D0000}"/>
    <cellStyle name="Comma [0] 8960" xfId="22021" hidden="1" xr:uid="{00000000-0005-0000-0000-000026560000}"/>
    <cellStyle name="Comma [0] 8961" xfId="21386" hidden="1" xr:uid="{00000000-0005-0000-0000-0000AB530000}"/>
    <cellStyle name="Comma [0] 8962" xfId="22005" hidden="1" xr:uid="{00000000-0005-0000-0000-000016560000}"/>
    <cellStyle name="Comma [0] 8963" xfId="21910" hidden="1" xr:uid="{00000000-0005-0000-0000-0000B7550000}"/>
    <cellStyle name="Comma [0] 8964" xfId="22056" hidden="1" xr:uid="{00000000-0005-0000-0000-000049560000}"/>
    <cellStyle name="Comma [0] 8965" xfId="22003" hidden="1" xr:uid="{00000000-0005-0000-0000-000014560000}"/>
    <cellStyle name="Comma [0] 8966" xfId="21942" hidden="1" xr:uid="{00000000-0005-0000-0000-0000D7550000}"/>
    <cellStyle name="Comma [0] 8967" xfId="22060" hidden="1" xr:uid="{00000000-0005-0000-0000-00004D560000}"/>
    <cellStyle name="Comma [0] 8968" xfId="22062" hidden="1" xr:uid="{00000000-0005-0000-0000-00004F560000}"/>
    <cellStyle name="Comma [0] 8969" xfId="22030" hidden="1" xr:uid="{00000000-0005-0000-0000-00002F560000}"/>
    <cellStyle name="Comma [0] 897" xfId="3864" hidden="1" xr:uid="{00000000-0005-0000-0000-0000390F0000}"/>
    <cellStyle name="Comma [0] 8970" xfId="22034" hidden="1" xr:uid="{00000000-0005-0000-0000-000033560000}"/>
    <cellStyle name="Comma [0] 8971" xfId="21924" hidden="1" xr:uid="{00000000-0005-0000-0000-0000C5550000}"/>
    <cellStyle name="Comma [0] 8972" xfId="22022" hidden="1" xr:uid="{00000000-0005-0000-0000-000027560000}"/>
    <cellStyle name="Comma [0] 8973" xfId="21914" hidden="1" xr:uid="{00000000-0005-0000-0000-0000BB550000}"/>
    <cellStyle name="Comma [0] 8974" xfId="22066" hidden="1" xr:uid="{00000000-0005-0000-0000-000053560000}"/>
    <cellStyle name="Comma [0] 8975" xfId="22020" hidden="1" xr:uid="{00000000-0005-0000-0000-000025560000}"/>
    <cellStyle name="Comma [0] 8976" xfId="21989" hidden="1" xr:uid="{00000000-0005-0000-0000-000006560000}"/>
    <cellStyle name="Comma [0] 8977" xfId="22070" hidden="1" xr:uid="{00000000-0005-0000-0000-000057560000}"/>
    <cellStyle name="Comma [0] 8978" xfId="22072" hidden="1" xr:uid="{00000000-0005-0000-0000-000059560000}"/>
    <cellStyle name="Comma [0] 8979" xfId="22058" hidden="1" xr:uid="{00000000-0005-0000-0000-00004B560000}"/>
    <cellStyle name="Comma [0] 898" xfId="3897" hidden="1" xr:uid="{00000000-0005-0000-0000-00005A0F0000}"/>
    <cellStyle name="Comma [0] 8980" xfId="22045" hidden="1" xr:uid="{00000000-0005-0000-0000-00003E560000}"/>
    <cellStyle name="Comma [0] 8981" xfId="22069" hidden="1" xr:uid="{00000000-0005-0000-0000-000056560000}"/>
    <cellStyle name="Comma [0] 8982" xfId="22035" hidden="1" xr:uid="{00000000-0005-0000-0000-000034560000}"/>
    <cellStyle name="Comma [0] 8983" xfId="22007" hidden="1" xr:uid="{00000000-0005-0000-0000-000018560000}"/>
    <cellStyle name="Comma [0] 8984" xfId="22074" hidden="1" xr:uid="{00000000-0005-0000-0000-00005B560000}"/>
    <cellStyle name="Comma [0] 8985" xfId="22031" hidden="1" xr:uid="{00000000-0005-0000-0000-000030560000}"/>
    <cellStyle name="Comma [0] 8986" xfId="22065" hidden="1" xr:uid="{00000000-0005-0000-0000-000052560000}"/>
    <cellStyle name="Comma [0] 8987" xfId="22078" hidden="1" xr:uid="{00000000-0005-0000-0000-00005F560000}"/>
    <cellStyle name="Comma [0] 8988" xfId="22080" hidden="1" xr:uid="{00000000-0005-0000-0000-000061560000}"/>
    <cellStyle name="Comma [0] 8989" xfId="21948" hidden="1" xr:uid="{00000000-0005-0000-0000-0000DD550000}"/>
    <cellStyle name="Comma [0] 899" xfId="3905" hidden="1" xr:uid="{00000000-0005-0000-0000-0000620F0000}"/>
    <cellStyle name="Comma [0] 8990" xfId="22068" hidden="1" xr:uid="{00000000-0005-0000-0000-000055560000}"/>
    <cellStyle name="Comma [0] 8991" xfId="22008" hidden="1" xr:uid="{00000000-0005-0000-0000-000019560000}"/>
    <cellStyle name="Comma [0] 8992" xfId="22042" hidden="1" xr:uid="{00000000-0005-0000-0000-00003B560000}"/>
    <cellStyle name="Comma [0] 8993" xfId="22055" hidden="1" xr:uid="{00000000-0005-0000-0000-000048560000}"/>
    <cellStyle name="Comma [0] 8994" xfId="22083" hidden="1" xr:uid="{00000000-0005-0000-0000-000064560000}"/>
    <cellStyle name="Comma [0] 8995" xfId="22046" hidden="1" xr:uid="{00000000-0005-0000-0000-00003F560000}"/>
    <cellStyle name="Comma [0] 8996" xfId="22006" hidden="1" xr:uid="{00000000-0005-0000-0000-000017560000}"/>
    <cellStyle name="Comma [0] 8997" xfId="22085" hidden="1" xr:uid="{00000000-0005-0000-0000-000066560000}"/>
    <cellStyle name="Comma [0] 8998" xfId="22087" hidden="1" xr:uid="{00000000-0005-0000-0000-000068560000}"/>
    <cellStyle name="Comma [0] 8999" xfId="21440" hidden="1" xr:uid="{00000000-0005-0000-0000-0000E1530000}"/>
    <cellStyle name="Comma [0] 9" xfId="60" hidden="1" xr:uid="{00000000-0005-0000-0000-00005C000000}"/>
    <cellStyle name="Comma [0] 90" xfId="2353" hidden="1" xr:uid="{00000000-0005-0000-0000-000052090000}"/>
    <cellStyle name="Comma [0] 900" xfId="3814" hidden="1" xr:uid="{00000000-0005-0000-0000-0000070F0000}"/>
    <cellStyle name="Comma [0] 9000" xfId="21396" hidden="1" xr:uid="{00000000-0005-0000-0000-0000B5530000}"/>
    <cellStyle name="Comma [0] 9001" xfId="22093" hidden="1" xr:uid="{00000000-0005-0000-0000-00006E560000}"/>
    <cellStyle name="Comma [0] 9002" xfId="22099" hidden="1" xr:uid="{00000000-0005-0000-0000-000074560000}"/>
    <cellStyle name="Comma [0] 9003" xfId="22101" hidden="1" xr:uid="{00000000-0005-0000-0000-000076560000}"/>
    <cellStyle name="Comma [0] 9004" xfId="22092" hidden="1" xr:uid="{00000000-0005-0000-0000-00006D560000}"/>
    <cellStyle name="Comma [0] 9005" xfId="22097" hidden="1" xr:uid="{00000000-0005-0000-0000-000072560000}"/>
    <cellStyle name="Comma [0] 9006" xfId="22103" hidden="1" xr:uid="{00000000-0005-0000-0000-000078560000}"/>
    <cellStyle name="Comma [0] 9007" xfId="22105" hidden="1" xr:uid="{00000000-0005-0000-0000-00007A560000}"/>
    <cellStyle name="Comma [0] 9008" xfId="21397" hidden="1" xr:uid="{00000000-0005-0000-0000-0000B6530000}"/>
    <cellStyle name="Comma [0] 9009" xfId="21375" hidden="1" xr:uid="{00000000-0005-0000-0000-0000A0530000}"/>
    <cellStyle name="Comma [0] 901" xfId="3893" hidden="1" xr:uid="{00000000-0005-0000-0000-0000560F0000}"/>
    <cellStyle name="Comma [0] 9010" xfId="22116" hidden="1" xr:uid="{00000000-0005-0000-0000-000085560000}"/>
    <cellStyle name="Comma [0] 9011" xfId="22125" hidden="1" xr:uid="{00000000-0005-0000-0000-00008E560000}"/>
    <cellStyle name="Comma [0] 9012" xfId="22136" hidden="1" xr:uid="{00000000-0005-0000-0000-000099560000}"/>
    <cellStyle name="Comma [0] 9013" xfId="22142" hidden="1" xr:uid="{00000000-0005-0000-0000-00009F560000}"/>
    <cellStyle name="Comma [0] 9014" xfId="22124" hidden="1" xr:uid="{00000000-0005-0000-0000-00008D560000}"/>
    <cellStyle name="Comma [0] 9015" xfId="22134" hidden="1" xr:uid="{00000000-0005-0000-0000-000097560000}"/>
    <cellStyle name="Comma [0] 9016" xfId="22154" hidden="1" xr:uid="{00000000-0005-0000-0000-0000AB560000}"/>
    <cellStyle name="Comma [0] 9017" xfId="22156" hidden="1" xr:uid="{00000000-0005-0000-0000-0000AD560000}"/>
    <cellStyle name="Comma [0] 9018" xfId="22107" hidden="1" xr:uid="{00000000-0005-0000-0000-00007C560000}"/>
    <cellStyle name="Comma [0] 9019" xfId="21363" hidden="1" xr:uid="{00000000-0005-0000-0000-000094530000}"/>
    <cellStyle name="Comma [0] 902" xfId="3914" hidden="1" xr:uid="{00000000-0005-0000-0000-00006B0F0000}"/>
    <cellStyle name="Comma [0] 9020" xfId="22110" hidden="1" xr:uid="{00000000-0005-0000-0000-00007F560000}"/>
    <cellStyle name="Comma [0] 9021" xfId="21374" hidden="1" xr:uid="{00000000-0005-0000-0000-00009F530000}"/>
    <cellStyle name="Comma [0] 9022" xfId="21373" hidden="1" xr:uid="{00000000-0005-0000-0000-00009E530000}"/>
    <cellStyle name="Comma [0] 9023" xfId="22161" hidden="1" xr:uid="{00000000-0005-0000-0000-0000B2560000}"/>
    <cellStyle name="Comma [0] 9024" xfId="21449" hidden="1" xr:uid="{00000000-0005-0000-0000-0000EA530000}"/>
    <cellStyle name="Comma [0] 9025" xfId="21650" hidden="1" xr:uid="{00000000-0005-0000-0000-0000B3540000}"/>
    <cellStyle name="Comma [0] 9026" xfId="22173" hidden="1" xr:uid="{00000000-0005-0000-0000-0000BE560000}"/>
    <cellStyle name="Comma [0] 9027" xfId="22175" hidden="1" xr:uid="{00000000-0005-0000-0000-0000C0560000}"/>
    <cellStyle name="Comma [0] 9028" xfId="22164" hidden="1" xr:uid="{00000000-0005-0000-0000-0000B5560000}"/>
    <cellStyle name="Comma [0] 9029" xfId="22172" hidden="1" xr:uid="{00000000-0005-0000-0000-0000BD560000}"/>
    <cellStyle name="Comma [0] 903" xfId="3916" hidden="1" xr:uid="{00000000-0005-0000-0000-00006D0F0000}"/>
    <cellStyle name="Comma [0] 9030" xfId="21659" hidden="1" xr:uid="{00000000-0005-0000-0000-0000BC540000}"/>
    <cellStyle name="Comma [0] 9031" xfId="22158" hidden="1" xr:uid="{00000000-0005-0000-0000-0000AF560000}"/>
    <cellStyle name="Comma [0] 9032" xfId="22191" hidden="1" xr:uid="{00000000-0005-0000-0000-0000D0560000}"/>
    <cellStyle name="Comma [0] 9033" xfId="22199" hidden="1" xr:uid="{00000000-0005-0000-0000-0000D8560000}"/>
    <cellStyle name="Comma [0] 9034" xfId="22108" hidden="1" xr:uid="{00000000-0005-0000-0000-00007D560000}"/>
    <cellStyle name="Comma [0] 9035" xfId="22187" hidden="1" xr:uid="{00000000-0005-0000-0000-0000CC560000}"/>
    <cellStyle name="Comma [0] 9036" xfId="22208" hidden="1" xr:uid="{00000000-0005-0000-0000-0000E1560000}"/>
    <cellStyle name="Comma [0] 9037" xfId="22210" hidden="1" xr:uid="{00000000-0005-0000-0000-0000E3560000}"/>
    <cellStyle name="Comma [0] 9038" xfId="22169" hidden="1" xr:uid="{00000000-0005-0000-0000-0000BA560000}"/>
    <cellStyle name="Comma [0] 9039" xfId="22114" hidden="1" xr:uid="{00000000-0005-0000-0000-000083560000}"/>
    <cellStyle name="Comma [0] 904" xfId="3875" hidden="1" xr:uid="{00000000-0005-0000-0000-0000440F0000}"/>
    <cellStyle name="Comma [0] 9040" xfId="22167" hidden="1" xr:uid="{00000000-0005-0000-0000-0000B8560000}"/>
    <cellStyle name="Comma [0] 9041" xfId="22151" hidden="1" xr:uid="{00000000-0005-0000-0000-0000A8560000}"/>
    <cellStyle name="Comma [0] 9042" xfId="22147" hidden="1" xr:uid="{00000000-0005-0000-0000-0000A4560000}"/>
    <cellStyle name="Comma [0] 9043" xfId="22218" hidden="1" xr:uid="{00000000-0005-0000-0000-0000EB560000}"/>
    <cellStyle name="Comma [0] 9044" xfId="22090" hidden="1" xr:uid="{00000000-0005-0000-0000-00006B560000}"/>
    <cellStyle name="Comma [0] 9045" xfId="21398" hidden="1" xr:uid="{00000000-0005-0000-0000-0000B7530000}"/>
    <cellStyle name="Comma [0] 9046" xfId="22226" hidden="1" xr:uid="{00000000-0005-0000-0000-0000F3560000}"/>
    <cellStyle name="Comma [0] 9047" xfId="22228" hidden="1" xr:uid="{00000000-0005-0000-0000-0000F5560000}"/>
    <cellStyle name="Comma [0] 9048" xfId="22177" hidden="1" xr:uid="{00000000-0005-0000-0000-0000C2560000}"/>
    <cellStyle name="Comma [0] 9049" xfId="22153" hidden="1" xr:uid="{00000000-0005-0000-0000-0000AA560000}"/>
    <cellStyle name="Comma [0] 905" xfId="3820" hidden="1" xr:uid="{00000000-0005-0000-0000-00000D0F0000}"/>
    <cellStyle name="Comma [0] 9050" xfId="22188" hidden="1" xr:uid="{00000000-0005-0000-0000-0000CD560000}"/>
    <cellStyle name="Comma [0] 9051" xfId="22120" hidden="1" xr:uid="{00000000-0005-0000-0000-000089560000}"/>
    <cellStyle name="Comma [0] 9052" xfId="22190" hidden="1" xr:uid="{00000000-0005-0000-0000-0000CF560000}"/>
    <cellStyle name="Comma [0] 9053" xfId="22235" hidden="1" xr:uid="{00000000-0005-0000-0000-0000FC560000}"/>
    <cellStyle name="Comma [0] 9054" xfId="22178" hidden="1" xr:uid="{00000000-0005-0000-0000-0000C3560000}"/>
    <cellStyle name="Comma [0] 9055" xfId="22135" hidden="1" xr:uid="{00000000-0005-0000-0000-000098560000}"/>
    <cellStyle name="Comma [0] 9056" xfId="22241" hidden="1" xr:uid="{00000000-0005-0000-0000-000002570000}"/>
    <cellStyle name="Comma [0] 9057" xfId="22243" hidden="1" xr:uid="{00000000-0005-0000-0000-000004570000}"/>
    <cellStyle name="Comma [0] 9058" xfId="22196" hidden="1" xr:uid="{00000000-0005-0000-0000-0000D5560000}"/>
    <cellStyle name="Comma [0] 9059" xfId="22202" hidden="1" xr:uid="{00000000-0005-0000-0000-0000DB560000}"/>
    <cellStyle name="Comma [0] 906" xfId="3873" hidden="1" xr:uid="{00000000-0005-0000-0000-0000420F0000}"/>
    <cellStyle name="Comma [0] 9060" xfId="22089" hidden="1" xr:uid="{00000000-0005-0000-0000-00006A560000}"/>
    <cellStyle name="Comma [0] 9061" xfId="22152" hidden="1" xr:uid="{00000000-0005-0000-0000-0000A9560000}"/>
    <cellStyle name="Comma [0] 9062" xfId="22160" hidden="1" xr:uid="{00000000-0005-0000-0000-0000B1560000}"/>
    <cellStyle name="Comma [0] 9063" xfId="22249" hidden="1" xr:uid="{00000000-0005-0000-0000-00000A570000}"/>
    <cellStyle name="Comma [0] 9064" xfId="22163" hidden="1" xr:uid="{00000000-0005-0000-0000-0000B4560000}"/>
    <cellStyle name="Comma [0] 9065" xfId="22123" hidden="1" xr:uid="{00000000-0005-0000-0000-00008C560000}"/>
    <cellStyle name="Comma [0] 9066" xfId="22254" hidden="1" xr:uid="{00000000-0005-0000-0000-00000F570000}"/>
    <cellStyle name="Comma [0] 9067" xfId="22256" hidden="1" xr:uid="{00000000-0005-0000-0000-000011570000}"/>
    <cellStyle name="Comma [0] 9068" xfId="22215" hidden="1" xr:uid="{00000000-0005-0000-0000-0000E8560000}"/>
    <cellStyle name="Comma [0] 9069" xfId="22221" hidden="1" xr:uid="{00000000-0005-0000-0000-0000EE560000}"/>
    <cellStyle name="Comma [0] 907" xfId="3857" hidden="1" xr:uid="{00000000-0005-0000-0000-0000320F0000}"/>
    <cellStyle name="Comma [0] 9070" xfId="22122" hidden="1" xr:uid="{00000000-0005-0000-0000-00008B560000}"/>
    <cellStyle name="Comma [0] 9071" xfId="22203" hidden="1" xr:uid="{00000000-0005-0000-0000-0000DC560000}"/>
    <cellStyle name="Comma [0] 9072" xfId="22182" hidden="1" xr:uid="{00000000-0005-0000-0000-0000C7560000}"/>
    <cellStyle name="Comma [0] 9073" xfId="22260" hidden="1" xr:uid="{00000000-0005-0000-0000-000015570000}"/>
    <cellStyle name="Comma [0] 9074" xfId="22201" hidden="1" xr:uid="{00000000-0005-0000-0000-0000DA560000}"/>
    <cellStyle name="Comma [0] 9075" xfId="22139" hidden="1" xr:uid="{00000000-0005-0000-0000-00009C560000}"/>
    <cellStyle name="Comma [0] 9076" xfId="22267" hidden="1" xr:uid="{00000000-0005-0000-0000-00001C570000}"/>
    <cellStyle name="Comma [0] 9077" xfId="22269" hidden="1" xr:uid="{00000000-0005-0000-0000-00001E570000}"/>
    <cellStyle name="Comma [0] 9078" xfId="22233" hidden="1" xr:uid="{00000000-0005-0000-0000-0000FA560000}"/>
    <cellStyle name="Comma [0] 9079" xfId="22238" hidden="1" xr:uid="{00000000-0005-0000-0000-0000FF560000}"/>
    <cellStyle name="Comma [0] 908" xfId="3853" hidden="1" xr:uid="{00000000-0005-0000-0000-00002E0F0000}"/>
    <cellStyle name="Comma [0] 9080" xfId="21668" hidden="1" xr:uid="{00000000-0005-0000-0000-0000C5540000}"/>
    <cellStyle name="Comma [0] 9081" xfId="22222" hidden="1" xr:uid="{00000000-0005-0000-0000-0000EF560000}"/>
    <cellStyle name="Comma [0] 9082" xfId="22127" hidden="1" xr:uid="{00000000-0005-0000-0000-000090560000}"/>
    <cellStyle name="Comma [0] 9083" xfId="22273" hidden="1" xr:uid="{00000000-0005-0000-0000-000022570000}"/>
    <cellStyle name="Comma [0] 9084" xfId="22220" hidden="1" xr:uid="{00000000-0005-0000-0000-0000ED560000}"/>
    <cellStyle name="Comma [0] 9085" xfId="22159" hidden="1" xr:uid="{00000000-0005-0000-0000-0000B0560000}"/>
    <cellStyle name="Comma [0] 9086" xfId="22277" hidden="1" xr:uid="{00000000-0005-0000-0000-000026570000}"/>
    <cellStyle name="Comma [0] 9087" xfId="22279" hidden="1" xr:uid="{00000000-0005-0000-0000-000028570000}"/>
    <cellStyle name="Comma [0] 9088" xfId="22247" hidden="1" xr:uid="{00000000-0005-0000-0000-000008570000}"/>
    <cellStyle name="Comma [0] 9089" xfId="22251" hidden="1" xr:uid="{00000000-0005-0000-0000-00000C570000}"/>
    <cellStyle name="Comma [0] 909" xfId="3924" hidden="1" xr:uid="{00000000-0005-0000-0000-0000750F0000}"/>
    <cellStyle name="Comma [0] 9090" xfId="22141" hidden="1" xr:uid="{00000000-0005-0000-0000-00009E560000}"/>
    <cellStyle name="Comma [0] 9091" xfId="22239" hidden="1" xr:uid="{00000000-0005-0000-0000-000000570000}"/>
    <cellStyle name="Comma [0] 9092" xfId="22131" hidden="1" xr:uid="{00000000-0005-0000-0000-000094560000}"/>
    <cellStyle name="Comma [0] 9093" xfId="22283" hidden="1" xr:uid="{00000000-0005-0000-0000-00002C570000}"/>
    <cellStyle name="Comma [0] 9094" xfId="22237" hidden="1" xr:uid="{00000000-0005-0000-0000-0000FE560000}"/>
    <cellStyle name="Comma [0] 9095" xfId="22206" hidden="1" xr:uid="{00000000-0005-0000-0000-0000DF560000}"/>
    <cellStyle name="Comma [0] 9096" xfId="22287" hidden="1" xr:uid="{00000000-0005-0000-0000-000030570000}"/>
    <cellStyle name="Comma [0] 9097" xfId="22289" hidden="1" xr:uid="{00000000-0005-0000-0000-000032570000}"/>
    <cellStyle name="Comma [0] 9098" xfId="22275" hidden="1" xr:uid="{00000000-0005-0000-0000-000024570000}"/>
    <cellStyle name="Comma [0] 9099" xfId="22262" hidden="1" xr:uid="{00000000-0005-0000-0000-000017570000}"/>
    <cellStyle name="Comma [0] 91" xfId="2306" hidden="1" xr:uid="{00000000-0005-0000-0000-000023090000}"/>
    <cellStyle name="Comma [0] 910" xfId="3796" hidden="1" xr:uid="{00000000-0005-0000-0000-0000F50E0000}"/>
    <cellStyle name="Comma [0] 9100" xfId="22286" hidden="1" xr:uid="{00000000-0005-0000-0000-00002F570000}"/>
    <cellStyle name="Comma [0] 9101" xfId="22252" hidden="1" xr:uid="{00000000-0005-0000-0000-00000D570000}"/>
    <cellStyle name="Comma [0] 9102" xfId="22224" hidden="1" xr:uid="{00000000-0005-0000-0000-0000F1560000}"/>
    <cellStyle name="Comma [0] 9103" xfId="22291" hidden="1" xr:uid="{00000000-0005-0000-0000-000034570000}"/>
    <cellStyle name="Comma [0] 9104" xfId="22248" hidden="1" xr:uid="{00000000-0005-0000-0000-000009570000}"/>
    <cellStyle name="Comma [0] 9105" xfId="22282" hidden="1" xr:uid="{00000000-0005-0000-0000-00002B570000}"/>
    <cellStyle name="Comma [0] 9106" xfId="22295" hidden="1" xr:uid="{00000000-0005-0000-0000-000038570000}"/>
    <cellStyle name="Comma [0] 9107" xfId="22297" hidden="1" xr:uid="{00000000-0005-0000-0000-00003A570000}"/>
    <cellStyle name="Comma [0] 9108" xfId="22165" hidden="1" xr:uid="{00000000-0005-0000-0000-0000B6560000}"/>
    <cellStyle name="Comma [0] 9109" xfId="22285" hidden="1" xr:uid="{00000000-0005-0000-0000-00002E570000}"/>
    <cellStyle name="Comma [0] 911" xfId="3104" hidden="1" xr:uid="{00000000-0005-0000-0000-0000410C0000}"/>
    <cellStyle name="Comma [0] 9110" xfId="22225" hidden="1" xr:uid="{00000000-0005-0000-0000-0000F2560000}"/>
    <cellStyle name="Comma [0] 9111" xfId="22259" hidden="1" xr:uid="{00000000-0005-0000-0000-000014570000}"/>
    <cellStyle name="Comma [0] 9112" xfId="22272" hidden="1" xr:uid="{00000000-0005-0000-0000-000021570000}"/>
    <cellStyle name="Comma [0] 9113" xfId="22300" hidden="1" xr:uid="{00000000-0005-0000-0000-00003D570000}"/>
    <cellStyle name="Comma [0] 9114" xfId="22263" hidden="1" xr:uid="{00000000-0005-0000-0000-000018570000}"/>
    <cellStyle name="Comma [0] 9115" xfId="22223" hidden="1" xr:uid="{00000000-0005-0000-0000-0000F0560000}"/>
    <cellStyle name="Comma [0] 9116" xfId="22302" hidden="1" xr:uid="{00000000-0005-0000-0000-00003F570000}"/>
    <cellStyle name="Comma [0] 9117" xfId="22304" hidden="1" xr:uid="{00000000-0005-0000-0000-000041570000}"/>
    <cellStyle name="Comma [0] 9118" xfId="19904" hidden="1" xr:uid="{00000000-0005-0000-0000-0000E14D0000}"/>
    <cellStyle name="Comma [0] 9119" xfId="19923" hidden="1" xr:uid="{00000000-0005-0000-0000-0000F44D0000}"/>
    <cellStyle name="Comma [0] 912" xfId="3932" hidden="1" xr:uid="{00000000-0005-0000-0000-00007D0F0000}"/>
    <cellStyle name="Comma [0] 9120" xfId="19929" hidden="1" xr:uid="{00000000-0005-0000-0000-0000FA4D0000}"/>
    <cellStyle name="Comma [0] 9121" xfId="22309" hidden="1" xr:uid="{00000000-0005-0000-0000-000046570000}"/>
    <cellStyle name="Comma [0] 9122" xfId="22312" hidden="1" xr:uid="{00000000-0005-0000-0000-000049570000}"/>
    <cellStyle name="Comma [0] 9123" xfId="19922" hidden="1" xr:uid="{00000000-0005-0000-0000-0000F34D0000}"/>
    <cellStyle name="Comma [0] 9124" xfId="22307" hidden="1" xr:uid="{00000000-0005-0000-0000-000044570000}"/>
    <cellStyle name="Comma [0] 9125" xfId="22314" hidden="1" xr:uid="{00000000-0005-0000-0000-00004B570000}"/>
    <cellStyle name="Comma [0] 9126" xfId="22316" hidden="1" xr:uid="{00000000-0005-0000-0000-00004D570000}"/>
    <cellStyle name="Comma [0] 9127" xfId="19913" hidden="1" xr:uid="{00000000-0005-0000-0000-0000EA4D0000}"/>
    <cellStyle name="Comma [0] 9128" xfId="21351" hidden="1" xr:uid="{00000000-0005-0000-0000-000088530000}"/>
    <cellStyle name="Comma [0] 9129" xfId="22327" hidden="1" xr:uid="{00000000-0005-0000-0000-000058570000}"/>
    <cellStyle name="Comma [0] 913" xfId="3934" hidden="1" xr:uid="{00000000-0005-0000-0000-00007F0F0000}"/>
    <cellStyle name="Comma [0] 9130" xfId="22336" hidden="1" xr:uid="{00000000-0005-0000-0000-000061570000}"/>
    <cellStyle name="Comma [0] 9131" xfId="22347" hidden="1" xr:uid="{00000000-0005-0000-0000-00006C570000}"/>
    <cellStyle name="Comma [0] 9132" xfId="22353" hidden="1" xr:uid="{00000000-0005-0000-0000-000072570000}"/>
    <cellStyle name="Comma [0] 9133" xfId="22335" hidden="1" xr:uid="{00000000-0005-0000-0000-000060570000}"/>
    <cellStyle name="Comma [0] 9134" xfId="22345" hidden="1" xr:uid="{00000000-0005-0000-0000-00006A570000}"/>
    <cellStyle name="Comma [0] 9135" xfId="22365" hidden="1" xr:uid="{00000000-0005-0000-0000-00007E570000}"/>
    <cellStyle name="Comma [0] 9136" xfId="22367" hidden="1" xr:uid="{00000000-0005-0000-0000-000080570000}"/>
    <cellStyle name="Comma [0] 9137" xfId="22318" hidden="1" xr:uid="{00000000-0005-0000-0000-00004F570000}"/>
    <cellStyle name="Comma [0] 9138" xfId="19965" hidden="1" xr:uid="{00000000-0005-0000-0000-00001E4E0000}"/>
    <cellStyle name="Comma [0] 9139" xfId="22321" hidden="1" xr:uid="{00000000-0005-0000-0000-000052570000}"/>
    <cellStyle name="Comma [0] 914" xfId="3883" hidden="1" xr:uid="{00000000-0005-0000-0000-00004C0F0000}"/>
    <cellStyle name="Comma [0] 9140" xfId="19910" hidden="1" xr:uid="{00000000-0005-0000-0000-0000E74D0000}"/>
    <cellStyle name="Comma [0] 9141" xfId="19912" hidden="1" xr:uid="{00000000-0005-0000-0000-0000E94D0000}"/>
    <cellStyle name="Comma [0] 9142" xfId="22372" hidden="1" xr:uid="{00000000-0005-0000-0000-000085570000}"/>
    <cellStyle name="Comma [0] 9143" xfId="21353" hidden="1" xr:uid="{00000000-0005-0000-0000-00008A530000}"/>
    <cellStyle name="Comma [0] 9144" xfId="20184" hidden="1" xr:uid="{00000000-0005-0000-0000-0000F94E0000}"/>
    <cellStyle name="Comma [0] 9145" xfId="22384" hidden="1" xr:uid="{00000000-0005-0000-0000-000091570000}"/>
    <cellStyle name="Comma [0] 9146" xfId="22386" hidden="1" xr:uid="{00000000-0005-0000-0000-000093570000}"/>
    <cellStyle name="Comma [0] 9147" xfId="22375" hidden="1" xr:uid="{00000000-0005-0000-0000-000088570000}"/>
    <cellStyle name="Comma [0] 9148" xfId="22383" hidden="1" xr:uid="{00000000-0005-0000-0000-000090570000}"/>
    <cellStyle name="Comma [0] 9149" xfId="19908" hidden="1" xr:uid="{00000000-0005-0000-0000-0000E54D0000}"/>
    <cellStyle name="Comma [0] 915" xfId="3859" hidden="1" xr:uid="{00000000-0005-0000-0000-0000340F0000}"/>
    <cellStyle name="Comma [0] 9150" xfId="22369" hidden="1" xr:uid="{00000000-0005-0000-0000-000082570000}"/>
    <cellStyle name="Comma [0] 9151" xfId="22402" hidden="1" xr:uid="{00000000-0005-0000-0000-0000A3570000}"/>
    <cellStyle name="Comma [0] 9152" xfId="22410" hidden="1" xr:uid="{00000000-0005-0000-0000-0000AB570000}"/>
    <cellStyle name="Comma [0] 9153" xfId="22319" hidden="1" xr:uid="{00000000-0005-0000-0000-000050570000}"/>
    <cellStyle name="Comma [0] 9154" xfId="22398" hidden="1" xr:uid="{00000000-0005-0000-0000-00009F570000}"/>
    <cellStyle name="Comma [0] 9155" xfId="22419" hidden="1" xr:uid="{00000000-0005-0000-0000-0000B4570000}"/>
    <cellStyle name="Comma [0] 9156" xfId="22421" hidden="1" xr:uid="{00000000-0005-0000-0000-0000B6570000}"/>
    <cellStyle name="Comma [0] 9157" xfId="22380" hidden="1" xr:uid="{00000000-0005-0000-0000-00008D570000}"/>
    <cellStyle name="Comma [0] 9158" xfId="22325" hidden="1" xr:uid="{00000000-0005-0000-0000-000056570000}"/>
    <cellStyle name="Comma [0] 9159" xfId="22378" hidden="1" xr:uid="{00000000-0005-0000-0000-00008B570000}"/>
    <cellStyle name="Comma [0] 916" xfId="3894" hidden="1" xr:uid="{00000000-0005-0000-0000-0000570F0000}"/>
    <cellStyle name="Comma [0] 9160" xfId="22362" hidden="1" xr:uid="{00000000-0005-0000-0000-00007B570000}"/>
    <cellStyle name="Comma [0] 9161" xfId="22358" hidden="1" xr:uid="{00000000-0005-0000-0000-000077570000}"/>
    <cellStyle name="Comma [0] 9162" xfId="22429" hidden="1" xr:uid="{00000000-0005-0000-0000-0000BE570000}"/>
    <cellStyle name="Comma [0] 9163" xfId="19919" hidden="1" xr:uid="{00000000-0005-0000-0000-0000F04D0000}"/>
    <cellStyle name="Comma [0] 9164" xfId="19925" hidden="1" xr:uid="{00000000-0005-0000-0000-0000F64D0000}"/>
    <cellStyle name="Comma [0] 9165" xfId="22437" hidden="1" xr:uid="{00000000-0005-0000-0000-0000C6570000}"/>
    <cellStyle name="Comma [0] 9166" xfId="22439" hidden="1" xr:uid="{00000000-0005-0000-0000-0000C8570000}"/>
    <cellStyle name="Comma [0] 9167" xfId="22388" hidden="1" xr:uid="{00000000-0005-0000-0000-000095570000}"/>
    <cellStyle name="Comma [0] 9168" xfId="22364" hidden="1" xr:uid="{00000000-0005-0000-0000-00007D570000}"/>
    <cellStyle name="Comma [0] 9169" xfId="22399" hidden="1" xr:uid="{00000000-0005-0000-0000-0000A0570000}"/>
    <cellStyle name="Comma [0] 917" xfId="3826" hidden="1" xr:uid="{00000000-0005-0000-0000-0000130F0000}"/>
    <cellStyle name="Comma [0] 9170" xfId="22331" hidden="1" xr:uid="{00000000-0005-0000-0000-00005C570000}"/>
    <cellStyle name="Comma [0] 9171" xfId="22401" hidden="1" xr:uid="{00000000-0005-0000-0000-0000A2570000}"/>
    <cellStyle name="Comma [0] 9172" xfId="22446" hidden="1" xr:uid="{00000000-0005-0000-0000-0000CF570000}"/>
    <cellStyle name="Comma [0] 9173" xfId="22389" hidden="1" xr:uid="{00000000-0005-0000-0000-000096570000}"/>
    <cellStyle name="Comma [0] 9174" xfId="22346" hidden="1" xr:uid="{00000000-0005-0000-0000-00006B570000}"/>
    <cellStyle name="Comma [0] 9175" xfId="22452" hidden="1" xr:uid="{00000000-0005-0000-0000-0000D5570000}"/>
    <cellStyle name="Comma [0] 9176" xfId="22454" hidden="1" xr:uid="{00000000-0005-0000-0000-0000D7570000}"/>
    <cellStyle name="Comma [0] 9177" xfId="22407" hidden="1" xr:uid="{00000000-0005-0000-0000-0000A8570000}"/>
    <cellStyle name="Comma [0] 9178" xfId="22413" hidden="1" xr:uid="{00000000-0005-0000-0000-0000AE570000}"/>
    <cellStyle name="Comma [0] 9179" xfId="19915" hidden="1" xr:uid="{00000000-0005-0000-0000-0000EC4D0000}"/>
    <cellStyle name="Comma [0] 918" xfId="3896" hidden="1" xr:uid="{00000000-0005-0000-0000-0000590F0000}"/>
    <cellStyle name="Comma [0] 9180" xfId="22363" hidden="1" xr:uid="{00000000-0005-0000-0000-00007C570000}"/>
    <cellStyle name="Comma [0] 9181" xfId="22371" hidden="1" xr:uid="{00000000-0005-0000-0000-000084570000}"/>
    <cellStyle name="Comma [0] 9182" xfId="22460" hidden="1" xr:uid="{00000000-0005-0000-0000-0000DD570000}"/>
    <cellStyle name="Comma [0] 9183" xfId="22374" hidden="1" xr:uid="{00000000-0005-0000-0000-000087570000}"/>
    <cellStyle name="Comma [0] 9184" xfId="22334" hidden="1" xr:uid="{00000000-0005-0000-0000-00005F570000}"/>
    <cellStyle name="Comma [0] 9185" xfId="22465" hidden="1" xr:uid="{00000000-0005-0000-0000-0000E2570000}"/>
    <cellStyle name="Comma [0] 9186" xfId="22467" hidden="1" xr:uid="{00000000-0005-0000-0000-0000E4570000}"/>
    <cellStyle name="Comma [0] 9187" xfId="22426" hidden="1" xr:uid="{00000000-0005-0000-0000-0000BB570000}"/>
    <cellStyle name="Comma [0] 9188" xfId="22432" hidden="1" xr:uid="{00000000-0005-0000-0000-0000C1570000}"/>
    <cellStyle name="Comma [0] 9189" xfId="22333" hidden="1" xr:uid="{00000000-0005-0000-0000-00005E570000}"/>
    <cellStyle name="Comma [0] 919" xfId="3941" hidden="1" xr:uid="{00000000-0005-0000-0000-0000860F0000}"/>
    <cellStyle name="Comma [0] 9190" xfId="22414" hidden="1" xr:uid="{00000000-0005-0000-0000-0000AF570000}"/>
    <cellStyle name="Comma [0] 9191" xfId="22393" hidden="1" xr:uid="{00000000-0005-0000-0000-00009A570000}"/>
    <cellStyle name="Comma [0] 9192" xfId="22471" hidden="1" xr:uid="{00000000-0005-0000-0000-0000E8570000}"/>
    <cellStyle name="Comma [0] 9193" xfId="22412" hidden="1" xr:uid="{00000000-0005-0000-0000-0000AD570000}"/>
    <cellStyle name="Comma [0] 9194" xfId="22350" hidden="1" xr:uid="{00000000-0005-0000-0000-00006F570000}"/>
    <cellStyle name="Comma [0] 9195" xfId="22478" hidden="1" xr:uid="{00000000-0005-0000-0000-0000EF570000}"/>
    <cellStyle name="Comma [0] 9196" xfId="22480" hidden="1" xr:uid="{00000000-0005-0000-0000-0000F1570000}"/>
    <cellStyle name="Comma [0] 9197" xfId="22444" hidden="1" xr:uid="{00000000-0005-0000-0000-0000CD570000}"/>
    <cellStyle name="Comma [0] 9198" xfId="22449" hidden="1" xr:uid="{00000000-0005-0000-0000-0000D2570000}"/>
    <cellStyle name="Comma [0] 9199" xfId="19906" hidden="1" xr:uid="{00000000-0005-0000-0000-0000E34D0000}"/>
    <cellStyle name="Comma [0] 92" xfId="2312" hidden="1" xr:uid="{00000000-0005-0000-0000-000029090000}"/>
    <cellStyle name="Comma [0] 920" xfId="3884" hidden="1" xr:uid="{00000000-0005-0000-0000-00004D0F0000}"/>
    <cellStyle name="Comma [0] 9200" xfId="22433" hidden="1" xr:uid="{00000000-0005-0000-0000-0000C2570000}"/>
    <cellStyle name="Comma [0] 9201" xfId="22338" hidden="1" xr:uid="{00000000-0005-0000-0000-000063570000}"/>
    <cellStyle name="Comma [0] 9202" xfId="22484" hidden="1" xr:uid="{00000000-0005-0000-0000-0000F5570000}"/>
    <cellStyle name="Comma [0] 9203" xfId="22431" hidden="1" xr:uid="{00000000-0005-0000-0000-0000C0570000}"/>
    <cellStyle name="Comma [0] 9204" xfId="22370" hidden="1" xr:uid="{00000000-0005-0000-0000-000083570000}"/>
    <cellStyle name="Comma [0] 9205" xfId="22488" hidden="1" xr:uid="{00000000-0005-0000-0000-0000F9570000}"/>
    <cellStyle name="Comma [0] 9206" xfId="22490" hidden="1" xr:uid="{00000000-0005-0000-0000-0000FB570000}"/>
    <cellStyle name="Comma [0] 9207" xfId="22458" hidden="1" xr:uid="{00000000-0005-0000-0000-0000DB570000}"/>
    <cellStyle name="Comma [0] 9208" xfId="22462" hidden="1" xr:uid="{00000000-0005-0000-0000-0000DF570000}"/>
    <cellStyle name="Comma [0] 9209" xfId="22352" hidden="1" xr:uid="{00000000-0005-0000-0000-000071570000}"/>
    <cellStyle name="Comma [0] 921" xfId="3841" hidden="1" xr:uid="{00000000-0005-0000-0000-0000220F0000}"/>
    <cellStyle name="Comma [0] 9210" xfId="22450" hidden="1" xr:uid="{00000000-0005-0000-0000-0000D3570000}"/>
    <cellStyle name="Comma [0] 9211" xfId="22342" hidden="1" xr:uid="{00000000-0005-0000-0000-000067570000}"/>
    <cellStyle name="Comma [0] 9212" xfId="22494" hidden="1" xr:uid="{00000000-0005-0000-0000-0000FF570000}"/>
    <cellStyle name="Comma [0] 9213" xfId="22448" hidden="1" xr:uid="{00000000-0005-0000-0000-0000D1570000}"/>
    <cellStyle name="Comma [0] 9214" xfId="22417" hidden="1" xr:uid="{00000000-0005-0000-0000-0000B2570000}"/>
    <cellStyle name="Comma [0] 9215" xfId="22498" hidden="1" xr:uid="{00000000-0005-0000-0000-000003580000}"/>
    <cellStyle name="Comma [0] 9216" xfId="22500" hidden="1" xr:uid="{00000000-0005-0000-0000-000005580000}"/>
    <cellStyle name="Comma [0] 9217" xfId="22486" hidden="1" xr:uid="{00000000-0005-0000-0000-0000F7570000}"/>
    <cellStyle name="Comma [0] 9218" xfId="22473" hidden="1" xr:uid="{00000000-0005-0000-0000-0000EA570000}"/>
    <cellStyle name="Comma [0] 9219" xfId="22497" hidden="1" xr:uid="{00000000-0005-0000-0000-000002580000}"/>
    <cellStyle name="Comma [0] 922" xfId="3947" hidden="1" xr:uid="{00000000-0005-0000-0000-00008C0F0000}"/>
    <cellStyle name="Comma [0] 9220" xfId="22463" hidden="1" xr:uid="{00000000-0005-0000-0000-0000E0570000}"/>
    <cellStyle name="Comma [0] 9221" xfId="22435" hidden="1" xr:uid="{00000000-0005-0000-0000-0000C4570000}"/>
    <cellStyle name="Comma [0] 9222" xfId="22502" hidden="1" xr:uid="{00000000-0005-0000-0000-000007580000}"/>
    <cellStyle name="Comma [0] 9223" xfId="22459" hidden="1" xr:uid="{00000000-0005-0000-0000-0000DC570000}"/>
    <cellStyle name="Comma [0] 9224" xfId="22493" hidden="1" xr:uid="{00000000-0005-0000-0000-0000FE570000}"/>
    <cellStyle name="Comma [0] 9225" xfId="22506" hidden="1" xr:uid="{00000000-0005-0000-0000-00000B580000}"/>
    <cellStyle name="Comma [0] 9226" xfId="22508" hidden="1" xr:uid="{00000000-0005-0000-0000-00000D580000}"/>
    <cellStyle name="Comma [0] 9227" xfId="22376" hidden="1" xr:uid="{00000000-0005-0000-0000-000089570000}"/>
    <cellStyle name="Comma [0] 9228" xfId="22496" hidden="1" xr:uid="{00000000-0005-0000-0000-000001580000}"/>
    <cellStyle name="Comma [0] 9229" xfId="22436" hidden="1" xr:uid="{00000000-0005-0000-0000-0000C5570000}"/>
    <cellStyle name="Comma [0] 923" xfId="3949" hidden="1" xr:uid="{00000000-0005-0000-0000-00008E0F0000}"/>
    <cellStyle name="Comma [0] 9230" xfId="22470" hidden="1" xr:uid="{00000000-0005-0000-0000-0000E7570000}"/>
    <cellStyle name="Comma [0] 9231" xfId="22483" hidden="1" xr:uid="{00000000-0005-0000-0000-0000F4570000}"/>
    <cellStyle name="Comma [0] 9232" xfId="22511" hidden="1" xr:uid="{00000000-0005-0000-0000-000010580000}"/>
    <cellStyle name="Comma [0] 9233" xfId="22474" hidden="1" xr:uid="{00000000-0005-0000-0000-0000EB570000}"/>
    <cellStyle name="Comma [0] 9234" xfId="22434" hidden="1" xr:uid="{00000000-0005-0000-0000-0000C3570000}"/>
    <cellStyle name="Comma [0] 9235" xfId="22513" hidden="1" xr:uid="{00000000-0005-0000-0000-000012580000}"/>
    <cellStyle name="Comma [0] 9236" xfId="22515" hidden="1" xr:uid="{00000000-0005-0000-0000-000014580000}"/>
    <cellStyle name="Comma [0] 9237" xfId="22574" hidden="1" xr:uid="{00000000-0005-0000-0000-00004F580000}"/>
    <cellStyle name="Comma [0] 9238" xfId="22593" hidden="1" xr:uid="{00000000-0005-0000-0000-000062580000}"/>
    <cellStyle name="Comma [0] 9239" xfId="22600" hidden="1" xr:uid="{00000000-0005-0000-0000-000069580000}"/>
    <cellStyle name="Comma [0] 924" xfId="3902" hidden="1" xr:uid="{00000000-0005-0000-0000-00005F0F0000}"/>
    <cellStyle name="Comma [0] 9240" xfId="22607" hidden="1" xr:uid="{00000000-0005-0000-0000-000070580000}"/>
    <cellStyle name="Comma [0] 9241" xfId="22612" hidden="1" xr:uid="{00000000-0005-0000-0000-000075580000}"/>
    <cellStyle name="Comma [0] 9242" xfId="22599" hidden="1" xr:uid="{00000000-0005-0000-0000-000068580000}"/>
    <cellStyle name="Comma [0] 9243" xfId="22604" hidden="1" xr:uid="{00000000-0005-0000-0000-00006D580000}"/>
    <cellStyle name="Comma [0] 9244" xfId="22616" hidden="1" xr:uid="{00000000-0005-0000-0000-000079580000}"/>
    <cellStyle name="Comma [0] 9245" xfId="22618" hidden="1" xr:uid="{00000000-0005-0000-0000-00007B580000}"/>
    <cellStyle name="Comma [0] 9246" xfId="22589" hidden="1" xr:uid="{00000000-0005-0000-0000-00005E580000}"/>
    <cellStyle name="Comma [0] 9247" xfId="22578" hidden="1" xr:uid="{00000000-0005-0000-0000-000053580000}"/>
    <cellStyle name="Comma [0] 9248" xfId="22629" hidden="1" xr:uid="{00000000-0005-0000-0000-000086580000}"/>
    <cellStyle name="Comma [0] 9249" xfId="22638" hidden="1" xr:uid="{00000000-0005-0000-0000-00008F580000}"/>
    <cellStyle name="Comma [0] 925" xfId="3908" hidden="1" xr:uid="{00000000-0005-0000-0000-0000650F0000}"/>
    <cellStyle name="Comma [0] 9250" xfId="22649" hidden="1" xr:uid="{00000000-0005-0000-0000-00009A580000}"/>
    <cellStyle name="Comma [0] 9251" xfId="22655" hidden="1" xr:uid="{00000000-0005-0000-0000-0000A0580000}"/>
    <cellStyle name="Comma [0] 9252" xfId="22637" hidden="1" xr:uid="{00000000-0005-0000-0000-00008E580000}"/>
    <cellStyle name="Comma [0] 9253" xfId="22647" hidden="1" xr:uid="{00000000-0005-0000-0000-000098580000}"/>
    <cellStyle name="Comma [0] 9254" xfId="22667" hidden="1" xr:uid="{00000000-0005-0000-0000-0000AC580000}"/>
    <cellStyle name="Comma [0] 9255" xfId="22669" hidden="1" xr:uid="{00000000-0005-0000-0000-0000AE580000}"/>
    <cellStyle name="Comma [0] 9256" xfId="22620" hidden="1" xr:uid="{00000000-0005-0000-0000-00007D580000}"/>
    <cellStyle name="Comma [0] 9257" xfId="22581" hidden="1" xr:uid="{00000000-0005-0000-0000-000056580000}"/>
    <cellStyle name="Comma [0] 9258" xfId="22623" hidden="1" xr:uid="{00000000-0005-0000-0000-000080580000}"/>
    <cellStyle name="Comma [0] 9259" xfId="22586" hidden="1" xr:uid="{00000000-0005-0000-0000-00005B580000}"/>
    <cellStyle name="Comma [0] 926" xfId="3795" hidden="1" xr:uid="{00000000-0005-0000-0000-0000F40E0000}"/>
    <cellStyle name="Comma [0] 9260" xfId="22588" hidden="1" xr:uid="{00000000-0005-0000-0000-00005D580000}"/>
    <cellStyle name="Comma [0] 9261" xfId="22674" hidden="1" xr:uid="{00000000-0005-0000-0000-0000B3580000}"/>
    <cellStyle name="Comma [0] 9262" xfId="22577" hidden="1" xr:uid="{00000000-0005-0000-0000-000052580000}"/>
    <cellStyle name="Comma [0] 9263" xfId="22585" hidden="1" xr:uid="{00000000-0005-0000-0000-00005A580000}"/>
    <cellStyle name="Comma [0] 9264" xfId="22686" hidden="1" xr:uid="{00000000-0005-0000-0000-0000BF580000}"/>
    <cellStyle name="Comma [0] 9265" xfId="22688" hidden="1" xr:uid="{00000000-0005-0000-0000-0000C1580000}"/>
    <cellStyle name="Comma [0] 9266" xfId="22677" hidden="1" xr:uid="{00000000-0005-0000-0000-0000B6580000}"/>
    <cellStyle name="Comma [0] 9267" xfId="22685" hidden="1" xr:uid="{00000000-0005-0000-0000-0000BE580000}"/>
    <cellStyle name="Comma [0] 9268" xfId="22583" hidden="1" xr:uid="{00000000-0005-0000-0000-000058580000}"/>
    <cellStyle name="Comma [0] 9269" xfId="22671" hidden="1" xr:uid="{00000000-0005-0000-0000-0000B0580000}"/>
    <cellStyle name="Comma [0] 927" xfId="3858" hidden="1" xr:uid="{00000000-0005-0000-0000-0000330F0000}"/>
    <cellStyle name="Comma [0] 9270" xfId="22704" hidden="1" xr:uid="{00000000-0005-0000-0000-0000D1580000}"/>
    <cellStyle name="Comma [0] 9271" xfId="22712" hidden="1" xr:uid="{00000000-0005-0000-0000-0000D9580000}"/>
    <cellStyle name="Comma [0] 9272" xfId="22621" hidden="1" xr:uid="{00000000-0005-0000-0000-00007E580000}"/>
    <cellStyle name="Comma [0] 9273" xfId="22700" hidden="1" xr:uid="{00000000-0005-0000-0000-0000CD580000}"/>
    <cellStyle name="Comma [0] 9274" xfId="22721" hidden="1" xr:uid="{00000000-0005-0000-0000-0000E2580000}"/>
    <cellStyle name="Comma [0] 9275" xfId="22723" hidden="1" xr:uid="{00000000-0005-0000-0000-0000E4580000}"/>
    <cellStyle name="Comma [0] 9276" xfId="22682" hidden="1" xr:uid="{00000000-0005-0000-0000-0000BB580000}"/>
    <cellStyle name="Comma [0] 9277" xfId="22627" hidden="1" xr:uid="{00000000-0005-0000-0000-000084580000}"/>
    <cellStyle name="Comma [0] 9278" xfId="22680" hidden="1" xr:uid="{00000000-0005-0000-0000-0000B9580000}"/>
    <cellStyle name="Comma [0] 9279" xfId="22664" hidden="1" xr:uid="{00000000-0005-0000-0000-0000A9580000}"/>
    <cellStyle name="Comma [0] 928" xfId="3866" hidden="1" xr:uid="{00000000-0005-0000-0000-00003B0F0000}"/>
    <cellStyle name="Comma [0] 9280" xfId="22660" hidden="1" xr:uid="{00000000-0005-0000-0000-0000A5580000}"/>
    <cellStyle name="Comma [0] 9281" xfId="22731" hidden="1" xr:uid="{00000000-0005-0000-0000-0000EC580000}"/>
    <cellStyle name="Comma [0] 9282" xfId="22597" hidden="1" xr:uid="{00000000-0005-0000-0000-000066580000}"/>
    <cellStyle name="Comma [0] 9283" xfId="22590" hidden="1" xr:uid="{00000000-0005-0000-0000-00005F580000}"/>
    <cellStyle name="Comma [0] 9284" xfId="22739" hidden="1" xr:uid="{00000000-0005-0000-0000-0000F4580000}"/>
    <cellStyle name="Comma [0] 9285" xfId="22741" hidden="1" xr:uid="{00000000-0005-0000-0000-0000F6580000}"/>
    <cellStyle name="Comma [0] 9286" xfId="22690" hidden="1" xr:uid="{00000000-0005-0000-0000-0000C3580000}"/>
    <cellStyle name="Comma [0] 9287" xfId="22666" hidden="1" xr:uid="{00000000-0005-0000-0000-0000AB580000}"/>
    <cellStyle name="Comma [0] 9288" xfId="22701" hidden="1" xr:uid="{00000000-0005-0000-0000-0000CE580000}"/>
    <cellStyle name="Comma [0] 9289" xfId="22633" hidden="1" xr:uid="{00000000-0005-0000-0000-00008A580000}"/>
    <cellStyle name="Comma [0] 929" xfId="3955" hidden="1" xr:uid="{00000000-0005-0000-0000-0000940F0000}"/>
    <cellStyle name="Comma [0] 9290" xfId="22703" hidden="1" xr:uid="{00000000-0005-0000-0000-0000D0580000}"/>
    <cellStyle name="Comma [0] 9291" xfId="22748" hidden="1" xr:uid="{00000000-0005-0000-0000-0000FD580000}"/>
    <cellStyle name="Comma [0] 9292" xfId="22691" hidden="1" xr:uid="{00000000-0005-0000-0000-0000C4580000}"/>
    <cellStyle name="Comma [0] 9293" xfId="22648" hidden="1" xr:uid="{00000000-0005-0000-0000-000099580000}"/>
    <cellStyle name="Comma [0] 9294" xfId="22754" hidden="1" xr:uid="{00000000-0005-0000-0000-000003590000}"/>
    <cellStyle name="Comma [0] 9295" xfId="22756" hidden="1" xr:uid="{00000000-0005-0000-0000-000005590000}"/>
    <cellStyle name="Comma [0] 9296" xfId="22709" hidden="1" xr:uid="{00000000-0005-0000-0000-0000D6580000}"/>
    <cellStyle name="Comma [0] 9297" xfId="22715" hidden="1" xr:uid="{00000000-0005-0000-0000-0000DC580000}"/>
    <cellStyle name="Comma [0] 9298" xfId="22596" hidden="1" xr:uid="{00000000-0005-0000-0000-000065580000}"/>
    <cellStyle name="Comma [0] 9299" xfId="22665" hidden="1" xr:uid="{00000000-0005-0000-0000-0000AA580000}"/>
    <cellStyle name="Comma [0] 93" xfId="2065" hidden="1" xr:uid="{00000000-0005-0000-0000-000032080000}"/>
    <cellStyle name="Comma [0] 930" xfId="3869" hidden="1" xr:uid="{00000000-0005-0000-0000-00003E0F0000}"/>
    <cellStyle name="Comma [0] 9300" xfId="22673" hidden="1" xr:uid="{00000000-0005-0000-0000-0000B2580000}"/>
    <cellStyle name="Comma [0] 9301" xfId="22762" hidden="1" xr:uid="{00000000-0005-0000-0000-00000B590000}"/>
    <cellStyle name="Comma [0] 9302" xfId="22676" hidden="1" xr:uid="{00000000-0005-0000-0000-0000B5580000}"/>
    <cellStyle name="Comma [0] 9303" xfId="22636" hidden="1" xr:uid="{00000000-0005-0000-0000-00008D580000}"/>
    <cellStyle name="Comma [0] 9304" xfId="22767" hidden="1" xr:uid="{00000000-0005-0000-0000-000010590000}"/>
    <cellStyle name="Comma [0] 9305" xfId="22769" hidden="1" xr:uid="{00000000-0005-0000-0000-000012590000}"/>
    <cellStyle name="Comma [0] 9306" xfId="22728" hidden="1" xr:uid="{00000000-0005-0000-0000-0000E9580000}"/>
    <cellStyle name="Comma [0] 9307" xfId="22734" hidden="1" xr:uid="{00000000-0005-0000-0000-0000EF580000}"/>
    <cellStyle name="Comma [0] 9308" xfId="22635" hidden="1" xr:uid="{00000000-0005-0000-0000-00008C580000}"/>
    <cellStyle name="Comma [0] 9309" xfId="22716" hidden="1" xr:uid="{00000000-0005-0000-0000-0000DD580000}"/>
    <cellStyle name="Comma [0] 931" xfId="3829" hidden="1" xr:uid="{00000000-0005-0000-0000-0000160F0000}"/>
    <cellStyle name="Comma [0] 9310" xfId="22695" hidden="1" xr:uid="{00000000-0005-0000-0000-0000C8580000}"/>
    <cellStyle name="Comma [0] 9311" xfId="22773" hidden="1" xr:uid="{00000000-0005-0000-0000-000016590000}"/>
    <cellStyle name="Comma [0] 9312" xfId="22714" hidden="1" xr:uid="{00000000-0005-0000-0000-0000DB580000}"/>
    <cellStyle name="Comma [0] 9313" xfId="22652" hidden="1" xr:uid="{00000000-0005-0000-0000-00009D580000}"/>
    <cellStyle name="Comma [0] 9314" xfId="22780" hidden="1" xr:uid="{00000000-0005-0000-0000-00001D590000}"/>
    <cellStyle name="Comma [0] 9315" xfId="22782" hidden="1" xr:uid="{00000000-0005-0000-0000-00001F590000}"/>
    <cellStyle name="Comma [0] 9316" xfId="22746" hidden="1" xr:uid="{00000000-0005-0000-0000-0000FB580000}"/>
    <cellStyle name="Comma [0] 9317" xfId="22751" hidden="1" xr:uid="{00000000-0005-0000-0000-000000590000}"/>
    <cellStyle name="Comma [0] 9318" xfId="22580" hidden="1" xr:uid="{00000000-0005-0000-0000-000055580000}"/>
    <cellStyle name="Comma [0] 9319" xfId="22735" hidden="1" xr:uid="{00000000-0005-0000-0000-0000F0580000}"/>
    <cellStyle name="Comma [0] 932" xfId="3960" hidden="1" xr:uid="{00000000-0005-0000-0000-0000990F0000}"/>
    <cellStyle name="Comma [0] 9320" xfId="22640" hidden="1" xr:uid="{00000000-0005-0000-0000-000091580000}"/>
    <cellStyle name="Comma [0] 9321" xfId="22786" hidden="1" xr:uid="{00000000-0005-0000-0000-000023590000}"/>
    <cellStyle name="Comma [0] 9322" xfId="22733" hidden="1" xr:uid="{00000000-0005-0000-0000-0000EE580000}"/>
    <cellStyle name="Comma [0] 9323" xfId="22672" hidden="1" xr:uid="{00000000-0005-0000-0000-0000B1580000}"/>
    <cellStyle name="Comma [0] 9324" xfId="22790" hidden="1" xr:uid="{00000000-0005-0000-0000-000027590000}"/>
    <cellStyle name="Comma [0] 9325" xfId="22792" hidden="1" xr:uid="{00000000-0005-0000-0000-000029590000}"/>
    <cellStyle name="Comma [0] 9326" xfId="22760" hidden="1" xr:uid="{00000000-0005-0000-0000-000009590000}"/>
    <cellStyle name="Comma [0] 9327" xfId="22764" hidden="1" xr:uid="{00000000-0005-0000-0000-00000D590000}"/>
    <cellStyle name="Comma [0] 9328" xfId="22654" hidden="1" xr:uid="{00000000-0005-0000-0000-00009F580000}"/>
    <cellStyle name="Comma [0] 9329" xfId="22752" hidden="1" xr:uid="{00000000-0005-0000-0000-000001590000}"/>
    <cellStyle name="Comma [0] 933" xfId="3962" hidden="1" xr:uid="{00000000-0005-0000-0000-00009B0F0000}"/>
    <cellStyle name="Comma [0] 9330" xfId="22644" hidden="1" xr:uid="{00000000-0005-0000-0000-000095580000}"/>
    <cellStyle name="Comma [0] 9331" xfId="22796" hidden="1" xr:uid="{00000000-0005-0000-0000-00002D590000}"/>
    <cellStyle name="Comma [0] 9332" xfId="22750" hidden="1" xr:uid="{00000000-0005-0000-0000-0000FF580000}"/>
    <cellStyle name="Comma [0] 9333" xfId="22719" hidden="1" xr:uid="{00000000-0005-0000-0000-0000E0580000}"/>
    <cellStyle name="Comma [0] 9334" xfId="22800" hidden="1" xr:uid="{00000000-0005-0000-0000-000031590000}"/>
    <cellStyle name="Comma [0] 9335" xfId="22802" hidden="1" xr:uid="{00000000-0005-0000-0000-000033590000}"/>
    <cellStyle name="Comma [0] 9336" xfId="22788" hidden="1" xr:uid="{00000000-0005-0000-0000-000025590000}"/>
    <cellStyle name="Comma [0] 9337" xfId="22775" hidden="1" xr:uid="{00000000-0005-0000-0000-000018590000}"/>
    <cellStyle name="Comma [0] 9338" xfId="22799" hidden="1" xr:uid="{00000000-0005-0000-0000-000030590000}"/>
    <cellStyle name="Comma [0] 9339" xfId="22765" hidden="1" xr:uid="{00000000-0005-0000-0000-00000E590000}"/>
    <cellStyle name="Comma [0] 934" xfId="3921" hidden="1" xr:uid="{00000000-0005-0000-0000-0000720F0000}"/>
    <cellStyle name="Comma [0] 9340" xfId="22737" hidden="1" xr:uid="{00000000-0005-0000-0000-0000F2580000}"/>
    <cellStyle name="Comma [0] 9341" xfId="22804" hidden="1" xr:uid="{00000000-0005-0000-0000-000035590000}"/>
    <cellStyle name="Comma [0] 9342" xfId="22761" hidden="1" xr:uid="{00000000-0005-0000-0000-00000A590000}"/>
    <cellStyle name="Comma [0] 9343" xfId="22795" hidden="1" xr:uid="{00000000-0005-0000-0000-00002C590000}"/>
    <cellStyle name="Comma [0] 9344" xfId="22808" hidden="1" xr:uid="{00000000-0005-0000-0000-000039590000}"/>
    <cellStyle name="Comma [0] 9345" xfId="22810" hidden="1" xr:uid="{00000000-0005-0000-0000-00003B590000}"/>
    <cellStyle name="Comma [0] 9346" xfId="22678" hidden="1" xr:uid="{00000000-0005-0000-0000-0000B7580000}"/>
    <cellStyle name="Comma [0] 9347" xfId="22798" hidden="1" xr:uid="{00000000-0005-0000-0000-00002F590000}"/>
    <cellStyle name="Comma [0] 9348" xfId="22738" hidden="1" xr:uid="{00000000-0005-0000-0000-0000F3580000}"/>
    <cellStyle name="Comma [0] 9349" xfId="22772" hidden="1" xr:uid="{00000000-0005-0000-0000-000015590000}"/>
    <cellStyle name="Comma [0] 935" xfId="3927" hidden="1" xr:uid="{00000000-0005-0000-0000-0000780F0000}"/>
    <cellStyle name="Comma [0] 9350" xfId="22785" hidden="1" xr:uid="{00000000-0005-0000-0000-000022590000}"/>
    <cellStyle name="Comma [0] 9351" xfId="22813" hidden="1" xr:uid="{00000000-0005-0000-0000-00003E590000}"/>
    <cellStyle name="Comma [0] 9352" xfId="22776" hidden="1" xr:uid="{00000000-0005-0000-0000-000019590000}"/>
    <cellStyle name="Comma [0] 9353" xfId="22736" hidden="1" xr:uid="{00000000-0005-0000-0000-0000F1580000}"/>
    <cellStyle name="Comma [0] 9354" xfId="22816" hidden="1" xr:uid="{00000000-0005-0000-0000-000041590000}"/>
    <cellStyle name="Comma [0] 9355" xfId="22818" hidden="1" xr:uid="{00000000-0005-0000-0000-000043590000}"/>
    <cellStyle name="Comma [0] 9356" xfId="22537" hidden="1" xr:uid="{00000000-0005-0000-0000-00002A580000}"/>
    <cellStyle name="Comma [0] 9357" xfId="22519" hidden="1" xr:uid="{00000000-0005-0000-0000-000018580000}"/>
    <cellStyle name="Comma [0] 9358" xfId="22822" hidden="1" xr:uid="{00000000-0005-0000-0000-000047590000}"/>
    <cellStyle name="Comma [0] 9359" xfId="22829" hidden="1" xr:uid="{00000000-0005-0000-0000-00004E590000}"/>
    <cellStyle name="Comma [0] 936" xfId="3828" hidden="1" xr:uid="{00000000-0005-0000-0000-0000150F0000}"/>
    <cellStyle name="Comma [0] 9360" xfId="22831" hidden="1" xr:uid="{00000000-0005-0000-0000-000050590000}"/>
    <cellStyle name="Comma [0] 9361" xfId="22821" hidden="1" xr:uid="{00000000-0005-0000-0000-000046590000}"/>
    <cellStyle name="Comma [0] 9362" xfId="22827" hidden="1" xr:uid="{00000000-0005-0000-0000-00004C590000}"/>
    <cellStyle name="Comma [0] 9363" xfId="22834" hidden="1" xr:uid="{00000000-0005-0000-0000-000053590000}"/>
    <cellStyle name="Comma [0] 9364" xfId="22836" hidden="1" xr:uid="{00000000-0005-0000-0000-000055590000}"/>
    <cellStyle name="Comma [0] 9365" xfId="22611" hidden="1" xr:uid="{00000000-0005-0000-0000-000074580000}"/>
    <cellStyle name="Comma [0] 9366" xfId="22567" hidden="1" xr:uid="{00000000-0005-0000-0000-000048580000}"/>
    <cellStyle name="Comma [0] 9367" xfId="22847" hidden="1" xr:uid="{00000000-0005-0000-0000-000060590000}"/>
    <cellStyle name="Comma [0] 9368" xfId="22856" hidden="1" xr:uid="{00000000-0005-0000-0000-000069590000}"/>
    <cellStyle name="Comma [0] 9369" xfId="22867" hidden="1" xr:uid="{00000000-0005-0000-0000-000074590000}"/>
    <cellStyle name="Comma [0] 937" xfId="3909" hidden="1" xr:uid="{00000000-0005-0000-0000-0000660F0000}"/>
    <cellStyle name="Comma [0] 9370" xfId="22873" hidden="1" xr:uid="{00000000-0005-0000-0000-00007A590000}"/>
    <cellStyle name="Comma [0] 9371" xfId="22855" hidden="1" xr:uid="{00000000-0005-0000-0000-000068590000}"/>
    <cellStyle name="Comma [0] 9372" xfId="22865" hidden="1" xr:uid="{00000000-0005-0000-0000-000072590000}"/>
    <cellStyle name="Comma [0] 9373" xfId="22885" hidden="1" xr:uid="{00000000-0005-0000-0000-000086590000}"/>
    <cellStyle name="Comma [0] 9374" xfId="22887" hidden="1" xr:uid="{00000000-0005-0000-0000-000088590000}"/>
    <cellStyle name="Comma [0] 9375" xfId="22838" hidden="1" xr:uid="{00000000-0005-0000-0000-000057590000}"/>
    <cellStyle name="Comma [0] 9376" xfId="22532" hidden="1" xr:uid="{00000000-0005-0000-0000-000025580000}"/>
    <cellStyle name="Comma [0] 9377" xfId="22841" hidden="1" xr:uid="{00000000-0005-0000-0000-00005A590000}"/>
    <cellStyle name="Comma [0] 9378" xfId="22566" hidden="1" xr:uid="{00000000-0005-0000-0000-000047580000}"/>
    <cellStyle name="Comma [0] 9379" xfId="22565" hidden="1" xr:uid="{00000000-0005-0000-0000-000046580000}"/>
    <cellStyle name="Comma [0] 938" xfId="3888" hidden="1" xr:uid="{00000000-0005-0000-0000-0000510F0000}"/>
    <cellStyle name="Comma [0] 9380" xfId="22892" hidden="1" xr:uid="{00000000-0005-0000-0000-00008D590000}"/>
    <cellStyle name="Comma [0] 9381" xfId="22534" hidden="1" xr:uid="{00000000-0005-0000-0000-000027580000}"/>
    <cellStyle name="Comma [0] 9382" xfId="22568" hidden="1" xr:uid="{00000000-0005-0000-0000-000049580000}"/>
    <cellStyle name="Comma [0] 9383" xfId="22904" hidden="1" xr:uid="{00000000-0005-0000-0000-000099590000}"/>
    <cellStyle name="Comma [0] 9384" xfId="22906" hidden="1" xr:uid="{00000000-0005-0000-0000-00009B590000}"/>
    <cellStyle name="Comma [0] 9385" xfId="22895" hidden="1" xr:uid="{00000000-0005-0000-0000-000090590000}"/>
    <cellStyle name="Comma [0] 9386" xfId="22903" hidden="1" xr:uid="{00000000-0005-0000-0000-000098590000}"/>
    <cellStyle name="Comma [0] 9387" xfId="22530" hidden="1" xr:uid="{00000000-0005-0000-0000-000023580000}"/>
    <cellStyle name="Comma [0] 9388" xfId="22889" hidden="1" xr:uid="{00000000-0005-0000-0000-00008A590000}"/>
    <cellStyle name="Comma [0] 9389" xfId="22922" hidden="1" xr:uid="{00000000-0005-0000-0000-0000AB590000}"/>
    <cellStyle name="Comma [0] 939" xfId="3966" hidden="1" xr:uid="{00000000-0005-0000-0000-00009F0F0000}"/>
    <cellStyle name="Comma [0] 9390" xfId="22930" hidden="1" xr:uid="{00000000-0005-0000-0000-0000B3590000}"/>
    <cellStyle name="Comma [0] 9391" xfId="22839" hidden="1" xr:uid="{00000000-0005-0000-0000-000058590000}"/>
    <cellStyle name="Comma [0] 9392" xfId="22918" hidden="1" xr:uid="{00000000-0005-0000-0000-0000A7590000}"/>
    <cellStyle name="Comma [0] 9393" xfId="22939" hidden="1" xr:uid="{00000000-0005-0000-0000-0000BC590000}"/>
    <cellStyle name="Comma [0] 9394" xfId="22941" hidden="1" xr:uid="{00000000-0005-0000-0000-0000BE590000}"/>
    <cellStyle name="Comma [0] 9395" xfId="22900" hidden="1" xr:uid="{00000000-0005-0000-0000-000095590000}"/>
    <cellStyle name="Comma [0] 9396" xfId="22845" hidden="1" xr:uid="{00000000-0005-0000-0000-00005E590000}"/>
    <cellStyle name="Comma [0] 9397" xfId="22898" hidden="1" xr:uid="{00000000-0005-0000-0000-000093590000}"/>
    <cellStyle name="Comma [0] 9398" xfId="22882" hidden="1" xr:uid="{00000000-0005-0000-0000-000083590000}"/>
    <cellStyle name="Comma [0] 9399" xfId="22878" hidden="1" xr:uid="{00000000-0005-0000-0000-00007F590000}"/>
    <cellStyle name="Comma [0] 94" xfId="2262" hidden="1" xr:uid="{00000000-0005-0000-0000-0000F7080000}"/>
    <cellStyle name="Comma [0] 940" xfId="3907" hidden="1" xr:uid="{00000000-0005-0000-0000-0000640F0000}"/>
    <cellStyle name="Comma [0] 9400" xfId="22949" hidden="1" xr:uid="{00000000-0005-0000-0000-0000C6590000}"/>
    <cellStyle name="Comma [0] 9401" xfId="22522" hidden="1" xr:uid="{00000000-0005-0000-0000-00001B580000}"/>
    <cellStyle name="Comma [0] 9402" xfId="22610" hidden="1" xr:uid="{00000000-0005-0000-0000-000073580000}"/>
    <cellStyle name="Comma [0] 9403" xfId="22957" hidden="1" xr:uid="{00000000-0005-0000-0000-0000CE590000}"/>
    <cellStyle name="Comma [0] 9404" xfId="22959" hidden="1" xr:uid="{00000000-0005-0000-0000-0000D0590000}"/>
    <cellStyle name="Comma [0] 9405" xfId="22908" hidden="1" xr:uid="{00000000-0005-0000-0000-00009D590000}"/>
    <cellStyle name="Comma [0] 9406" xfId="22884" hidden="1" xr:uid="{00000000-0005-0000-0000-000085590000}"/>
    <cellStyle name="Comma [0] 9407" xfId="22919" hidden="1" xr:uid="{00000000-0005-0000-0000-0000A8590000}"/>
    <cellStyle name="Comma [0] 9408" xfId="22851" hidden="1" xr:uid="{00000000-0005-0000-0000-000064590000}"/>
    <cellStyle name="Comma [0] 9409" xfId="22921" hidden="1" xr:uid="{00000000-0005-0000-0000-0000AA590000}"/>
    <cellStyle name="Comma [0] 941" xfId="3845" hidden="1" xr:uid="{00000000-0005-0000-0000-0000260F0000}"/>
    <cellStyle name="Comma [0] 9410" xfId="22966" hidden="1" xr:uid="{00000000-0005-0000-0000-0000D7590000}"/>
    <cellStyle name="Comma [0] 9411" xfId="22909" hidden="1" xr:uid="{00000000-0005-0000-0000-00009E590000}"/>
    <cellStyle name="Comma [0] 9412" xfId="22866" hidden="1" xr:uid="{00000000-0005-0000-0000-000073590000}"/>
    <cellStyle name="Comma [0] 9413" xfId="22972" hidden="1" xr:uid="{00000000-0005-0000-0000-0000DD590000}"/>
    <cellStyle name="Comma [0] 9414" xfId="22974" hidden="1" xr:uid="{00000000-0005-0000-0000-0000DF590000}"/>
    <cellStyle name="Comma [0] 9415" xfId="22927" hidden="1" xr:uid="{00000000-0005-0000-0000-0000B0590000}"/>
    <cellStyle name="Comma [0] 9416" xfId="22933" hidden="1" xr:uid="{00000000-0005-0000-0000-0000B6590000}"/>
    <cellStyle name="Comma [0] 9417" xfId="22559" hidden="1" xr:uid="{00000000-0005-0000-0000-000040580000}"/>
    <cellStyle name="Comma [0] 9418" xfId="22883" hidden="1" xr:uid="{00000000-0005-0000-0000-000084590000}"/>
    <cellStyle name="Comma [0] 9419" xfId="22891" hidden="1" xr:uid="{00000000-0005-0000-0000-00008C590000}"/>
    <cellStyle name="Comma [0] 942" xfId="3973" hidden="1" xr:uid="{00000000-0005-0000-0000-0000A60F0000}"/>
    <cellStyle name="Comma [0] 9420" xfId="22980" hidden="1" xr:uid="{00000000-0005-0000-0000-0000E5590000}"/>
    <cellStyle name="Comma [0] 9421" xfId="22894" hidden="1" xr:uid="{00000000-0005-0000-0000-00008F590000}"/>
    <cellStyle name="Comma [0] 9422" xfId="22854" hidden="1" xr:uid="{00000000-0005-0000-0000-000067590000}"/>
    <cellStyle name="Comma [0] 9423" xfId="22985" hidden="1" xr:uid="{00000000-0005-0000-0000-0000EA590000}"/>
    <cellStyle name="Comma [0] 9424" xfId="22987" hidden="1" xr:uid="{00000000-0005-0000-0000-0000EC590000}"/>
    <cellStyle name="Comma [0] 9425" xfId="22946" hidden="1" xr:uid="{00000000-0005-0000-0000-0000C3590000}"/>
    <cellStyle name="Comma [0] 9426" xfId="22952" hidden="1" xr:uid="{00000000-0005-0000-0000-0000C9590000}"/>
    <cellStyle name="Comma [0] 9427" xfId="22853" hidden="1" xr:uid="{00000000-0005-0000-0000-000066590000}"/>
    <cellStyle name="Comma [0] 9428" xfId="22934" hidden="1" xr:uid="{00000000-0005-0000-0000-0000B7590000}"/>
    <cellStyle name="Comma [0] 9429" xfId="22913" hidden="1" xr:uid="{00000000-0005-0000-0000-0000A2590000}"/>
    <cellStyle name="Comma [0] 943" xfId="3975" hidden="1" xr:uid="{00000000-0005-0000-0000-0000A80F0000}"/>
    <cellStyle name="Comma [0] 9430" xfId="22991" hidden="1" xr:uid="{00000000-0005-0000-0000-0000F0590000}"/>
    <cellStyle name="Comma [0] 9431" xfId="22932" hidden="1" xr:uid="{00000000-0005-0000-0000-0000B5590000}"/>
    <cellStyle name="Comma [0] 9432" xfId="22870" hidden="1" xr:uid="{00000000-0005-0000-0000-000077590000}"/>
    <cellStyle name="Comma [0] 9433" xfId="22998" hidden="1" xr:uid="{00000000-0005-0000-0000-0000F7590000}"/>
    <cellStyle name="Comma [0] 9434" xfId="23000" hidden="1" xr:uid="{00000000-0005-0000-0000-0000F9590000}"/>
    <cellStyle name="Comma [0] 9435" xfId="22964" hidden="1" xr:uid="{00000000-0005-0000-0000-0000D5590000}"/>
    <cellStyle name="Comma [0] 9436" xfId="22969" hidden="1" xr:uid="{00000000-0005-0000-0000-0000DA590000}"/>
    <cellStyle name="Comma [0] 9437" xfId="22533" hidden="1" xr:uid="{00000000-0005-0000-0000-000026580000}"/>
    <cellStyle name="Comma [0] 9438" xfId="22953" hidden="1" xr:uid="{00000000-0005-0000-0000-0000CA590000}"/>
    <cellStyle name="Comma [0] 9439" xfId="22858" hidden="1" xr:uid="{00000000-0005-0000-0000-00006B590000}"/>
    <cellStyle name="Comma [0] 944" xfId="3939" hidden="1" xr:uid="{00000000-0005-0000-0000-0000840F0000}"/>
    <cellStyle name="Comma [0] 9440" xfId="23004" hidden="1" xr:uid="{00000000-0005-0000-0000-0000FD590000}"/>
    <cellStyle name="Comma [0] 9441" xfId="22951" hidden="1" xr:uid="{00000000-0005-0000-0000-0000C8590000}"/>
    <cellStyle name="Comma [0] 9442" xfId="22890" hidden="1" xr:uid="{00000000-0005-0000-0000-00008B590000}"/>
    <cellStyle name="Comma [0] 9443" xfId="23008" hidden="1" xr:uid="{00000000-0005-0000-0000-0000015A0000}"/>
    <cellStyle name="Comma [0] 9444" xfId="23010" hidden="1" xr:uid="{00000000-0005-0000-0000-0000035A0000}"/>
    <cellStyle name="Comma [0] 9445" xfId="22978" hidden="1" xr:uid="{00000000-0005-0000-0000-0000E3590000}"/>
    <cellStyle name="Comma [0] 9446" xfId="22982" hidden="1" xr:uid="{00000000-0005-0000-0000-0000E7590000}"/>
    <cellStyle name="Comma [0] 9447" xfId="22872" hidden="1" xr:uid="{00000000-0005-0000-0000-000079590000}"/>
    <cellStyle name="Comma [0] 9448" xfId="22970" hidden="1" xr:uid="{00000000-0005-0000-0000-0000DB590000}"/>
    <cellStyle name="Comma [0] 9449" xfId="22862" hidden="1" xr:uid="{00000000-0005-0000-0000-00006F590000}"/>
    <cellStyle name="Comma [0] 945" xfId="3944" hidden="1" xr:uid="{00000000-0005-0000-0000-0000890F0000}"/>
    <cellStyle name="Comma [0] 9450" xfId="23014" hidden="1" xr:uid="{00000000-0005-0000-0000-0000075A0000}"/>
    <cellStyle name="Comma [0] 9451" xfId="22968" hidden="1" xr:uid="{00000000-0005-0000-0000-0000D9590000}"/>
    <cellStyle name="Comma [0] 9452" xfId="22937" hidden="1" xr:uid="{00000000-0005-0000-0000-0000BA590000}"/>
    <cellStyle name="Comma [0] 9453" xfId="23018" hidden="1" xr:uid="{00000000-0005-0000-0000-00000B5A0000}"/>
    <cellStyle name="Comma [0] 9454" xfId="23020" hidden="1" xr:uid="{00000000-0005-0000-0000-00000D5A0000}"/>
    <cellStyle name="Comma [0] 9455" xfId="23006" hidden="1" xr:uid="{00000000-0005-0000-0000-0000FF590000}"/>
    <cellStyle name="Comma [0] 9456" xfId="22993" hidden="1" xr:uid="{00000000-0005-0000-0000-0000F2590000}"/>
    <cellStyle name="Comma [0] 9457" xfId="23017" hidden="1" xr:uid="{00000000-0005-0000-0000-00000A5A0000}"/>
    <cellStyle name="Comma [0] 9458" xfId="22983" hidden="1" xr:uid="{00000000-0005-0000-0000-0000E8590000}"/>
    <cellStyle name="Comma [0] 9459" xfId="22955" hidden="1" xr:uid="{00000000-0005-0000-0000-0000CC590000}"/>
    <cellStyle name="Comma [0] 946" xfId="3374" hidden="1" xr:uid="{00000000-0005-0000-0000-00004F0D0000}"/>
    <cellStyle name="Comma [0] 9460" xfId="23022" hidden="1" xr:uid="{00000000-0005-0000-0000-00000F5A0000}"/>
    <cellStyle name="Comma [0] 9461" xfId="22979" hidden="1" xr:uid="{00000000-0005-0000-0000-0000E4590000}"/>
    <cellStyle name="Comma [0] 9462" xfId="23013" hidden="1" xr:uid="{00000000-0005-0000-0000-0000065A0000}"/>
    <cellStyle name="Comma [0] 9463" xfId="23026" hidden="1" xr:uid="{00000000-0005-0000-0000-0000135A0000}"/>
    <cellStyle name="Comma [0] 9464" xfId="23028" hidden="1" xr:uid="{00000000-0005-0000-0000-0000155A0000}"/>
    <cellStyle name="Comma [0] 9465" xfId="22896" hidden="1" xr:uid="{00000000-0005-0000-0000-000091590000}"/>
    <cellStyle name="Comma [0] 9466" xfId="23016" hidden="1" xr:uid="{00000000-0005-0000-0000-0000095A0000}"/>
    <cellStyle name="Comma [0] 9467" xfId="22956" hidden="1" xr:uid="{00000000-0005-0000-0000-0000CD590000}"/>
    <cellStyle name="Comma [0] 9468" xfId="22990" hidden="1" xr:uid="{00000000-0005-0000-0000-0000EF590000}"/>
    <cellStyle name="Comma [0] 9469" xfId="23003" hidden="1" xr:uid="{00000000-0005-0000-0000-0000FC590000}"/>
    <cellStyle name="Comma [0] 947" xfId="3928" hidden="1" xr:uid="{00000000-0005-0000-0000-0000790F0000}"/>
    <cellStyle name="Comma [0] 9470" xfId="23031" hidden="1" xr:uid="{00000000-0005-0000-0000-0000185A0000}"/>
    <cellStyle name="Comma [0] 9471" xfId="22994" hidden="1" xr:uid="{00000000-0005-0000-0000-0000F3590000}"/>
    <cellStyle name="Comma [0] 9472" xfId="22954" hidden="1" xr:uid="{00000000-0005-0000-0000-0000CB590000}"/>
    <cellStyle name="Comma [0] 9473" xfId="23033" hidden="1" xr:uid="{00000000-0005-0000-0000-00001A5A0000}"/>
    <cellStyle name="Comma [0] 9474" xfId="23035" hidden="1" xr:uid="{00000000-0005-0000-0000-00001C5A0000}"/>
    <cellStyle name="Comma [0] 9475" xfId="22547" hidden="1" xr:uid="{00000000-0005-0000-0000-000034580000}"/>
    <cellStyle name="Comma [0] 9476" xfId="22544" hidden="1" xr:uid="{00000000-0005-0000-0000-000031580000}"/>
    <cellStyle name="Comma [0] 9477" xfId="23041" hidden="1" xr:uid="{00000000-0005-0000-0000-0000225A0000}"/>
    <cellStyle name="Comma [0] 9478" xfId="23047" hidden="1" xr:uid="{00000000-0005-0000-0000-0000285A0000}"/>
    <cellStyle name="Comma [0] 9479" xfId="23049" hidden="1" xr:uid="{00000000-0005-0000-0000-00002A5A0000}"/>
    <cellStyle name="Comma [0] 948" xfId="3833" hidden="1" xr:uid="{00000000-0005-0000-0000-00001A0F0000}"/>
    <cellStyle name="Comma [0] 9480" xfId="23040" hidden="1" xr:uid="{00000000-0005-0000-0000-0000215A0000}"/>
    <cellStyle name="Comma [0] 9481" xfId="23045" hidden="1" xr:uid="{00000000-0005-0000-0000-0000265A0000}"/>
    <cellStyle name="Comma [0] 9482" xfId="23051" hidden="1" xr:uid="{00000000-0005-0000-0000-00002C5A0000}"/>
    <cellStyle name="Comma [0] 9483" xfId="23053" hidden="1" xr:uid="{00000000-0005-0000-0000-00002E5A0000}"/>
    <cellStyle name="Comma [0] 9484" xfId="22570" hidden="1" xr:uid="{00000000-0005-0000-0000-00004B580000}"/>
    <cellStyle name="Comma [0] 9485" xfId="22572" hidden="1" xr:uid="{00000000-0005-0000-0000-00004D580000}"/>
    <cellStyle name="Comma [0] 9486" xfId="23064" hidden="1" xr:uid="{00000000-0005-0000-0000-0000395A0000}"/>
    <cellStyle name="Comma [0] 9487" xfId="23073" hidden="1" xr:uid="{00000000-0005-0000-0000-0000425A0000}"/>
    <cellStyle name="Comma [0] 9488" xfId="23084" hidden="1" xr:uid="{00000000-0005-0000-0000-00004D5A0000}"/>
    <cellStyle name="Comma [0] 9489" xfId="23090" hidden="1" xr:uid="{00000000-0005-0000-0000-0000535A0000}"/>
    <cellStyle name="Comma [0] 949" xfId="3979" hidden="1" xr:uid="{00000000-0005-0000-0000-0000AC0F0000}"/>
    <cellStyle name="Comma [0] 9490" xfId="23072" hidden="1" xr:uid="{00000000-0005-0000-0000-0000415A0000}"/>
    <cellStyle name="Comma [0] 9491" xfId="23082" hidden="1" xr:uid="{00000000-0005-0000-0000-00004B5A0000}"/>
    <cellStyle name="Comma [0] 9492" xfId="23102" hidden="1" xr:uid="{00000000-0005-0000-0000-00005F5A0000}"/>
    <cellStyle name="Comma [0] 9493" xfId="23104" hidden="1" xr:uid="{00000000-0005-0000-0000-0000615A0000}"/>
    <cellStyle name="Comma [0] 9494" xfId="23055" hidden="1" xr:uid="{00000000-0005-0000-0000-0000305A0000}"/>
    <cellStyle name="Comma [0] 9495" xfId="22552" hidden="1" xr:uid="{00000000-0005-0000-0000-000039580000}"/>
    <cellStyle name="Comma [0] 9496" xfId="23058" hidden="1" xr:uid="{00000000-0005-0000-0000-0000335A0000}"/>
    <cellStyle name="Comma [0] 9497" xfId="22557" hidden="1" xr:uid="{00000000-0005-0000-0000-00003E580000}"/>
    <cellStyle name="Comma [0] 9498" xfId="22541" hidden="1" xr:uid="{00000000-0005-0000-0000-00002E580000}"/>
    <cellStyle name="Comma [0] 9499" xfId="23109" hidden="1" xr:uid="{00000000-0005-0000-0000-0000665A0000}"/>
    <cellStyle name="Comma [0] 95" xfId="2270" hidden="1" xr:uid="{00000000-0005-0000-0000-0000FF080000}"/>
    <cellStyle name="Comma [0] 950" xfId="3926" hidden="1" xr:uid="{00000000-0005-0000-0000-0000770F0000}"/>
    <cellStyle name="Comma [0] 9500" xfId="22550" hidden="1" xr:uid="{00000000-0005-0000-0000-000037580000}"/>
    <cellStyle name="Comma [0] 9501" xfId="22571" hidden="1" xr:uid="{00000000-0005-0000-0000-00004C580000}"/>
    <cellStyle name="Comma [0] 9502" xfId="23121" hidden="1" xr:uid="{00000000-0005-0000-0000-0000725A0000}"/>
    <cellStyle name="Comma [0] 9503" xfId="23123" hidden="1" xr:uid="{00000000-0005-0000-0000-0000745A0000}"/>
    <cellStyle name="Comma [0] 9504" xfId="23112" hidden="1" xr:uid="{00000000-0005-0000-0000-0000695A0000}"/>
    <cellStyle name="Comma [0] 9505" xfId="23120" hidden="1" xr:uid="{00000000-0005-0000-0000-0000715A0000}"/>
    <cellStyle name="Comma [0] 9506" xfId="22554" hidden="1" xr:uid="{00000000-0005-0000-0000-00003B580000}"/>
    <cellStyle name="Comma [0] 9507" xfId="23106" hidden="1" xr:uid="{00000000-0005-0000-0000-0000635A0000}"/>
    <cellStyle name="Comma [0] 9508" xfId="23139" hidden="1" xr:uid="{00000000-0005-0000-0000-0000845A0000}"/>
    <cellStyle name="Comma [0] 9509" xfId="23147" hidden="1" xr:uid="{00000000-0005-0000-0000-00008C5A0000}"/>
    <cellStyle name="Comma [0] 951" xfId="3865" hidden="1" xr:uid="{00000000-0005-0000-0000-00003A0F0000}"/>
    <cellStyle name="Comma [0] 9510" xfId="23056" hidden="1" xr:uid="{00000000-0005-0000-0000-0000315A0000}"/>
    <cellStyle name="Comma [0] 9511" xfId="23135" hidden="1" xr:uid="{00000000-0005-0000-0000-0000805A0000}"/>
    <cellStyle name="Comma [0] 9512" xfId="23156" hidden="1" xr:uid="{00000000-0005-0000-0000-0000955A0000}"/>
    <cellStyle name="Comma [0] 9513" xfId="23158" hidden="1" xr:uid="{00000000-0005-0000-0000-0000975A0000}"/>
    <cellStyle name="Comma [0] 9514" xfId="23117" hidden="1" xr:uid="{00000000-0005-0000-0000-00006E5A0000}"/>
    <cellStyle name="Comma [0] 9515" xfId="23062" hidden="1" xr:uid="{00000000-0005-0000-0000-0000375A0000}"/>
    <cellStyle name="Comma [0] 9516" xfId="23115" hidden="1" xr:uid="{00000000-0005-0000-0000-00006C5A0000}"/>
    <cellStyle name="Comma [0] 9517" xfId="23099" hidden="1" xr:uid="{00000000-0005-0000-0000-00005C5A0000}"/>
    <cellStyle name="Comma [0] 9518" xfId="23095" hidden="1" xr:uid="{00000000-0005-0000-0000-0000585A0000}"/>
    <cellStyle name="Comma [0] 9519" xfId="23166" hidden="1" xr:uid="{00000000-0005-0000-0000-00009F5A0000}"/>
    <cellStyle name="Comma [0] 952" xfId="3983" hidden="1" xr:uid="{00000000-0005-0000-0000-0000B00F0000}"/>
    <cellStyle name="Comma [0] 9520" xfId="23038" hidden="1" xr:uid="{00000000-0005-0000-0000-00001F5A0000}"/>
    <cellStyle name="Comma [0] 9521" xfId="22520" hidden="1" xr:uid="{00000000-0005-0000-0000-000019580000}"/>
    <cellStyle name="Comma [0] 9522" xfId="23174" hidden="1" xr:uid="{00000000-0005-0000-0000-0000A75A0000}"/>
    <cellStyle name="Comma [0] 9523" xfId="23176" hidden="1" xr:uid="{00000000-0005-0000-0000-0000A95A0000}"/>
    <cellStyle name="Comma [0] 9524" xfId="23125" hidden="1" xr:uid="{00000000-0005-0000-0000-0000765A0000}"/>
    <cellStyle name="Comma [0] 9525" xfId="23101" hidden="1" xr:uid="{00000000-0005-0000-0000-00005E5A0000}"/>
    <cellStyle name="Comma [0] 9526" xfId="23136" hidden="1" xr:uid="{00000000-0005-0000-0000-0000815A0000}"/>
    <cellStyle name="Comma [0] 9527" xfId="23068" hidden="1" xr:uid="{00000000-0005-0000-0000-00003D5A0000}"/>
    <cellStyle name="Comma [0] 9528" xfId="23138" hidden="1" xr:uid="{00000000-0005-0000-0000-0000835A0000}"/>
    <cellStyle name="Comma [0] 9529" xfId="23183" hidden="1" xr:uid="{00000000-0005-0000-0000-0000B05A0000}"/>
    <cellStyle name="Comma [0] 953" xfId="3985" hidden="1" xr:uid="{00000000-0005-0000-0000-0000B20F0000}"/>
    <cellStyle name="Comma [0] 9530" xfId="23126" hidden="1" xr:uid="{00000000-0005-0000-0000-0000775A0000}"/>
    <cellStyle name="Comma [0] 9531" xfId="23083" hidden="1" xr:uid="{00000000-0005-0000-0000-00004C5A0000}"/>
    <cellStyle name="Comma [0] 9532" xfId="23189" hidden="1" xr:uid="{00000000-0005-0000-0000-0000B65A0000}"/>
    <cellStyle name="Comma [0] 9533" xfId="23191" hidden="1" xr:uid="{00000000-0005-0000-0000-0000B85A0000}"/>
    <cellStyle name="Comma [0] 9534" xfId="23144" hidden="1" xr:uid="{00000000-0005-0000-0000-0000895A0000}"/>
    <cellStyle name="Comma [0] 9535" xfId="23150" hidden="1" xr:uid="{00000000-0005-0000-0000-00008F5A0000}"/>
    <cellStyle name="Comma [0] 9536" xfId="23037" hidden="1" xr:uid="{00000000-0005-0000-0000-00001E5A0000}"/>
    <cellStyle name="Comma [0] 9537" xfId="23100" hidden="1" xr:uid="{00000000-0005-0000-0000-00005D5A0000}"/>
    <cellStyle name="Comma [0] 9538" xfId="23108" hidden="1" xr:uid="{00000000-0005-0000-0000-0000655A0000}"/>
    <cellStyle name="Comma [0] 9539" xfId="23197" hidden="1" xr:uid="{00000000-0005-0000-0000-0000BE5A0000}"/>
    <cellStyle name="Comma [0] 954" xfId="3953" hidden="1" xr:uid="{00000000-0005-0000-0000-0000920F0000}"/>
    <cellStyle name="Comma [0] 9540" xfId="23111" hidden="1" xr:uid="{00000000-0005-0000-0000-0000685A0000}"/>
    <cellStyle name="Comma [0] 9541" xfId="23071" hidden="1" xr:uid="{00000000-0005-0000-0000-0000405A0000}"/>
    <cellStyle name="Comma [0] 9542" xfId="23202" hidden="1" xr:uid="{00000000-0005-0000-0000-0000C35A0000}"/>
    <cellStyle name="Comma [0] 9543" xfId="23204" hidden="1" xr:uid="{00000000-0005-0000-0000-0000C55A0000}"/>
    <cellStyle name="Comma [0] 9544" xfId="23163" hidden="1" xr:uid="{00000000-0005-0000-0000-00009C5A0000}"/>
    <cellStyle name="Comma [0] 9545" xfId="23169" hidden="1" xr:uid="{00000000-0005-0000-0000-0000A25A0000}"/>
    <cellStyle name="Comma [0] 9546" xfId="23070" hidden="1" xr:uid="{00000000-0005-0000-0000-00003F5A0000}"/>
    <cellStyle name="Comma [0] 9547" xfId="23151" hidden="1" xr:uid="{00000000-0005-0000-0000-0000905A0000}"/>
    <cellStyle name="Comma [0] 9548" xfId="23130" hidden="1" xr:uid="{00000000-0005-0000-0000-00007B5A0000}"/>
    <cellStyle name="Comma [0] 9549" xfId="23208" hidden="1" xr:uid="{00000000-0005-0000-0000-0000C95A0000}"/>
    <cellStyle name="Comma [0] 955" xfId="3957" hidden="1" xr:uid="{00000000-0005-0000-0000-0000960F0000}"/>
    <cellStyle name="Comma [0] 9550" xfId="23149" hidden="1" xr:uid="{00000000-0005-0000-0000-00008E5A0000}"/>
    <cellStyle name="Comma [0] 9551" xfId="23087" hidden="1" xr:uid="{00000000-0005-0000-0000-0000505A0000}"/>
    <cellStyle name="Comma [0] 9552" xfId="23215" hidden="1" xr:uid="{00000000-0005-0000-0000-0000D05A0000}"/>
    <cellStyle name="Comma [0] 9553" xfId="23217" hidden="1" xr:uid="{00000000-0005-0000-0000-0000D25A0000}"/>
    <cellStyle name="Comma [0] 9554" xfId="23181" hidden="1" xr:uid="{00000000-0005-0000-0000-0000AE5A0000}"/>
    <cellStyle name="Comma [0] 9555" xfId="23186" hidden="1" xr:uid="{00000000-0005-0000-0000-0000B35A0000}"/>
    <cellStyle name="Comma [0] 9556" xfId="22551" hidden="1" xr:uid="{00000000-0005-0000-0000-000038580000}"/>
    <cellStyle name="Comma [0] 9557" xfId="23170" hidden="1" xr:uid="{00000000-0005-0000-0000-0000A35A0000}"/>
    <cellStyle name="Comma [0] 9558" xfId="23075" hidden="1" xr:uid="{00000000-0005-0000-0000-0000445A0000}"/>
    <cellStyle name="Comma [0] 9559" xfId="23221" hidden="1" xr:uid="{00000000-0005-0000-0000-0000D65A0000}"/>
    <cellStyle name="Comma [0] 956" xfId="3847" hidden="1" xr:uid="{00000000-0005-0000-0000-0000280F0000}"/>
    <cellStyle name="Comma [0] 9560" xfId="23168" hidden="1" xr:uid="{00000000-0005-0000-0000-0000A15A0000}"/>
    <cellStyle name="Comma [0] 9561" xfId="23107" hidden="1" xr:uid="{00000000-0005-0000-0000-0000645A0000}"/>
    <cellStyle name="Comma [0] 9562" xfId="23225" hidden="1" xr:uid="{00000000-0005-0000-0000-0000DA5A0000}"/>
    <cellStyle name="Comma [0] 9563" xfId="23227" hidden="1" xr:uid="{00000000-0005-0000-0000-0000DC5A0000}"/>
    <cellStyle name="Comma [0] 9564" xfId="23195" hidden="1" xr:uid="{00000000-0005-0000-0000-0000BC5A0000}"/>
    <cellStyle name="Comma [0] 9565" xfId="23199" hidden="1" xr:uid="{00000000-0005-0000-0000-0000C05A0000}"/>
    <cellStyle name="Comma [0] 9566" xfId="23089" hidden="1" xr:uid="{00000000-0005-0000-0000-0000525A0000}"/>
    <cellStyle name="Comma [0] 9567" xfId="23187" hidden="1" xr:uid="{00000000-0005-0000-0000-0000B45A0000}"/>
    <cellStyle name="Comma [0] 9568" xfId="23079" hidden="1" xr:uid="{00000000-0005-0000-0000-0000485A0000}"/>
    <cellStyle name="Comma [0] 9569" xfId="23231" hidden="1" xr:uid="{00000000-0005-0000-0000-0000E05A0000}"/>
    <cellStyle name="Comma [0] 957" xfId="3945" hidden="1" xr:uid="{00000000-0005-0000-0000-00008A0F0000}"/>
    <cellStyle name="Comma [0] 9570" xfId="23185" hidden="1" xr:uid="{00000000-0005-0000-0000-0000B25A0000}"/>
    <cellStyle name="Comma [0] 9571" xfId="23154" hidden="1" xr:uid="{00000000-0005-0000-0000-0000935A0000}"/>
    <cellStyle name="Comma [0] 9572" xfId="23235" hidden="1" xr:uid="{00000000-0005-0000-0000-0000E45A0000}"/>
    <cellStyle name="Comma [0] 9573" xfId="23237" hidden="1" xr:uid="{00000000-0005-0000-0000-0000E65A0000}"/>
    <cellStyle name="Comma [0] 9574" xfId="23223" hidden="1" xr:uid="{00000000-0005-0000-0000-0000D85A0000}"/>
    <cellStyle name="Comma [0] 9575" xfId="23210" hidden="1" xr:uid="{00000000-0005-0000-0000-0000CB5A0000}"/>
    <cellStyle name="Comma [0] 9576" xfId="23234" hidden="1" xr:uid="{00000000-0005-0000-0000-0000E35A0000}"/>
    <cellStyle name="Comma [0] 9577" xfId="23200" hidden="1" xr:uid="{00000000-0005-0000-0000-0000C15A0000}"/>
    <cellStyle name="Comma [0] 9578" xfId="23172" hidden="1" xr:uid="{00000000-0005-0000-0000-0000A55A0000}"/>
    <cellStyle name="Comma [0] 9579" xfId="23239" hidden="1" xr:uid="{00000000-0005-0000-0000-0000E85A0000}"/>
    <cellStyle name="Comma [0] 958" xfId="3837" hidden="1" xr:uid="{00000000-0005-0000-0000-00001E0F0000}"/>
    <cellStyle name="Comma [0] 9580" xfId="23196" hidden="1" xr:uid="{00000000-0005-0000-0000-0000BD5A0000}"/>
    <cellStyle name="Comma [0] 9581" xfId="23230" hidden="1" xr:uid="{00000000-0005-0000-0000-0000DF5A0000}"/>
    <cellStyle name="Comma [0] 9582" xfId="23243" hidden="1" xr:uid="{00000000-0005-0000-0000-0000EC5A0000}"/>
    <cellStyle name="Comma [0] 9583" xfId="23245" hidden="1" xr:uid="{00000000-0005-0000-0000-0000EE5A0000}"/>
    <cellStyle name="Comma [0] 9584" xfId="23113" hidden="1" xr:uid="{00000000-0005-0000-0000-00006A5A0000}"/>
    <cellStyle name="Comma [0] 9585" xfId="23233" hidden="1" xr:uid="{00000000-0005-0000-0000-0000E25A0000}"/>
    <cellStyle name="Comma [0] 9586" xfId="23173" hidden="1" xr:uid="{00000000-0005-0000-0000-0000A65A0000}"/>
    <cellStyle name="Comma [0] 9587" xfId="23207" hidden="1" xr:uid="{00000000-0005-0000-0000-0000C85A0000}"/>
    <cellStyle name="Comma [0] 9588" xfId="23220" hidden="1" xr:uid="{00000000-0005-0000-0000-0000D55A0000}"/>
    <cellStyle name="Comma [0] 9589" xfId="23248" hidden="1" xr:uid="{00000000-0005-0000-0000-0000F15A0000}"/>
    <cellStyle name="Comma [0] 959" xfId="3989" hidden="1" xr:uid="{00000000-0005-0000-0000-0000B60F0000}"/>
    <cellStyle name="Comma [0] 9590" xfId="23211" hidden="1" xr:uid="{00000000-0005-0000-0000-0000CC5A0000}"/>
    <cellStyle name="Comma [0] 9591" xfId="23171" hidden="1" xr:uid="{00000000-0005-0000-0000-0000A45A0000}"/>
    <cellStyle name="Comma [0] 9592" xfId="23250" hidden="1" xr:uid="{00000000-0005-0000-0000-0000F35A0000}"/>
    <cellStyle name="Comma [0] 9593" xfId="23252" hidden="1" xr:uid="{00000000-0005-0000-0000-0000F55A0000}"/>
    <cellStyle name="Comma [0] 9594" xfId="22605" hidden="1" xr:uid="{00000000-0005-0000-0000-00006E580000}"/>
    <cellStyle name="Comma [0] 9595" xfId="22561" hidden="1" xr:uid="{00000000-0005-0000-0000-000042580000}"/>
    <cellStyle name="Comma [0] 9596" xfId="23258" hidden="1" xr:uid="{00000000-0005-0000-0000-0000FB5A0000}"/>
    <cellStyle name="Comma [0] 9597" xfId="23264" hidden="1" xr:uid="{00000000-0005-0000-0000-0000015B0000}"/>
    <cellStyle name="Comma [0] 9598" xfId="23266" hidden="1" xr:uid="{00000000-0005-0000-0000-0000035B0000}"/>
    <cellStyle name="Comma [0] 9599" xfId="23257" hidden="1" xr:uid="{00000000-0005-0000-0000-0000FA5A0000}"/>
    <cellStyle name="Comma [0] 96" xfId="2359" hidden="1" xr:uid="{00000000-0005-0000-0000-000058090000}"/>
    <cellStyle name="Comma [0] 960" xfId="3943" hidden="1" xr:uid="{00000000-0005-0000-0000-0000880F0000}"/>
    <cellStyle name="Comma [0] 9600" xfId="23262" hidden="1" xr:uid="{00000000-0005-0000-0000-0000FF5A0000}"/>
    <cellStyle name="Comma [0] 9601" xfId="23268" hidden="1" xr:uid="{00000000-0005-0000-0000-0000055B0000}"/>
    <cellStyle name="Comma [0] 9602" xfId="23270" hidden="1" xr:uid="{00000000-0005-0000-0000-0000075B0000}"/>
    <cellStyle name="Comma [0] 9603" xfId="22562" hidden="1" xr:uid="{00000000-0005-0000-0000-000043580000}"/>
    <cellStyle name="Comma [0] 9604" xfId="22540" hidden="1" xr:uid="{00000000-0005-0000-0000-00002D580000}"/>
    <cellStyle name="Comma [0] 9605" xfId="23281" hidden="1" xr:uid="{00000000-0005-0000-0000-0000125B0000}"/>
    <cellStyle name="Comma [0] 9606" xfId="23290" hidden="1" xr:uid="{00000000-0005-0000-0000-00001B5B0000}"/>
    <cellStyle name="Comma [0] 9607" xfId="23301" hidden="1" xr:uid="{00000000-0005-0000-0000-0000265B0000}"/>
    <cellStyle name="Comma [0] 9608" xfId="23307" hidden="1" xr:uid="{00000000-0005-0000-0000-00002C5B0000}"/>
    <cellStyle name="Comma [0] 9609" xfId="23289" hidden="1" xr:uid="{00000000-0005-0000-0000-00001A5B0000}"/>
    <cellStyle name="Comma [0] 961" xfId="3912" hidden="1" xr:uid="{00000000-0005-0000-0000-0000690F0000}"/>
    <cellStyle name="Comma [0] 9610" xfId="23299" hidden="1" xr:uid="{00000000-0005-0000-0000-0000245B0000}"/>
    <cellStyle name="Comma [0] 9611" xfId="23319" hidden="1" xr:uid="{00000000-0005-0000-0000-0000385B0000}"/>
    <cellStyle name="Comma [0] 9612" xfId="23321" hidden="1" xr:uid="{00000000-0005-0000-0000-00003A5B0000}"/>
    <cellStyle name="Comma [0] 9613" xfId="23272" hidden="1" xr:uid="{00000000-0005-0000-0000-0000095B0000}"/>
    <cellStyle name="Comma [0] 9614" xfId="22528" hidden="1" xr:uid="{00000000-0005-0000-0000-000021580000}"/>
    <cellStyle name="Comma [0] 9615" xfId="23275" hidden="1" xr:uid="{00000000-0005-0000-0000-00000C5B0000}"/>
    <cellStyle name="Comma [0] 9616" xfId="22539" hidden="1" xr:uid="{00000000-0005-0000-0000-00002C580000}"/>
    <cellStyle name="Comma [0] 9617" xfId="22538" hidden="1" xr:uid="{00000000-0005-0000-0000-00002B580000}"/>
    <cellStyle name="Comma [0] 9618" xfId="23326" hidden="1" xr:uid="{00000000-0005-0000-0000-00003F5B0000}"/>
    <cellStyle name="Comma [0] 9619" xfId="22614" hidden="1" xr:uid="{00000000-0005-0000-0000-000077580000}"/>
    <cellStyle name="Comma [0] 962" xfId="3993" hidden="1" xr:uid="{00000000-0005-0000-0000-0000BA0F0000}"/>
    <cellStyle name="Comma [0] 9620" xfId="22815" hidden="1" xr:uid="{00000000-0005-0000-0000-000040590000}"/>
    <cellStyle name="Comma [0] 9621" xfId="23338" hidden="1" xr:uid="{00000000-0005-0000-0000-00004B5B0000}"/>
    <cellStyle name="Comma [0] 9622" xfId="23340" hidden="1" xr:uid="{00000000-0005-0000-0000-00004D5B0000}"/>
    <cellStyle name="Comma [0] 9623" xfId="23329" hidden="1" xr:uid="{00000000-0005-0000-0000-0000425B0000}"/>
    <cellStyle name="Comma [0] 9624" xfId="23337" hidden="1" xr:uid="{00000000-0005-0000-0000-00004A5B0000}"/>
    <cellStyle name="Comma [0] 9625" xfId="22824" hidden="1" xr:uid="{00000000-0005-0000-0000-000049590000}"/>
    <cellStyle name="Comma [0] 9626" xfId="23323" hidden="1" xr:uid="{00000000-0005-0000-0000-00003C5B0000}"/>
    <cellStyle name="Comma [0] 9627" xfId="23356" hidden="1" xr:uid="{00000000-0005-0000-0000-00005D5B0000}"/>
    <cellStyle name="Comma [0] 9628" xfId="23364" hidden="1" xr:uid="{00000000-0005-0000-0000-0000655B0000}"/>
    <cellStyle name="Comma [0] 9629" xfId="23273" hidden="1" xr:uid="{00000000-0005-0000-0000-00000A5B0000}"/>
    <cellStyle name="Comma [0] 963" xfId="3995" hidden="1" xr:uid="{00000000-0005-0000-0000-0000BC0F0000}"/>
    <cellStyle name="Comma [0] 9630" xfId="23352" hidden="1" xr:uid="{00000000-0005-0000-0000-0000595B0000}"/>
    <cellStyle name="Comma [0] 9631" xfId="23373" hidden="1" xr:uid="{00000000-0005-0000-0000-00006E5B0000}"/>
    <cellStyle name="Comma [0] 9632" xfId="23375" hidden="1" xr:uid="{00000000-0005-0000-0000-0000705B0000}"/>
    <cellStyle name="Comma [0] 9633" xfId="23334" hidden="1" xr:uid="{00000000-0005-0000-0000-0000475B0000}"/>
    <cellStyle name="Comma [0] 9634" xfId="23279" hidden="1" xr:uid="{00000000-0005-0000-0000-0000105B0000}"/>
    <cellStyle name="Comma [0] 9635" xfId="23332" hidden="1" xr:uid="{00000000-0005-0000-0000-0000455B0000}"/>
    <cellStyle name="Comma [0] 9636" xfId="23316" hidden="1" xr:uid="{00000000-0005-0000-0000-0000355B0000}"/>
    <cellStyle name="Comma [0] 9637" xfId="23312" hidden="1" xr:uid="{00000000-0005-0000-0000-0000315B0000}"/>
    <cellStyle name="Comma [0] 9638" xfId="23383" hidden="1" xr:uid="{00000000-0005-0000-0000-0000785B0000}"/>
    <cellStyle name="Comma [0] 9639" xfId="23255" hidden="1" xr:uid="{00000000-0005-0000-0000-0000F85A0000}"/>
    <cellStyle name="Comma [0] 964" xfId="3981" hidden="1" xr:uid="{00000000-0005-0000-0000-0000AE0F0000}"/>
    <cellStyle name="Comma [0] 9640" xfId="22563" hidden="1" xr:uid="{00000000-0005-0000-0000-000044580000}"/>
    <cellStyle name="Comma [0] 9641" xfId="23391" hidden="1" xr:uid="{00000000-0005-0000-0000-0000805B0000}"/>
    <cellStyle name="Comma [0] 9642" xfId="23393" hidden="1" xr:uid="{00000000-0005-0000-0000-0000825B0000}"/>
    <cellStyle name="Comma [0] 9643" xfId="23342" hidden="1" xr:uid="{00000000-0005-0000-0000-00004F5B0000}"/>
    <cellStyle name="Comma [0] 9644" xfId="23318" hidden="1" xr:uid="{00000000-0005-0000-0000-0000375B0000}"/>
    <cellStyle name="Comma [0] 9645" xfId="23353" hidden="1" xr:uid="{00000000-0005-0000-0000-00005A5B0000}"/>
    <cellStyle name="Comma [0] 9646" xfId="23285" hidden="1" xr:uid="{00000000-0005-0000-0000-0000165B0000}"/>
    <cellStyle name="Comma [0] 9647" xfId="23355" hidden="1" xr:uid="{00000000-0005-0000-0000-00005C5B0000}"/>
    <cellStyle name="Comma [0] 9648" xfId="23400" hidden="1" xr:uid="{00000000-0005-0000-0000-0000895B0000}"/>
    <cellStyle name="Comma [0] 9649" xfId="23343" hidden="1" xr:uid="{00000000-0005-0000-0000-0000505B0000}"/>
    <cellStyle name="Comma [0] 965" xfId="3968" hidden="1" xr:uid="{00000000-0005-0000-0000-0000A10F0000}"/>
    <cellStyle name="Comma [0] 9650" xfId="23300" hidden="1" xr:uid="{00000000-0005-0000-0000-0000255B0000}"/>
    <cellStyle name="Comma [0] 9651" xfId="23406" hidden="1" xr:uid="{00000000-0005-0000-0000-00008F5B0000}"/>
    <cellStyle name="Comma [0] 9652" xfId="23408" hidden="1" xr:uid="{00000000-0005-0000-0000-0000915B0000}"/>
    <cellStyle name="Comma [0] 9653" xfId="23361" hidden="1" xr:uid="{00000000-0005-0000-0000-0000625B0000}"/>
    <cellStyle name="Comma [0] 9654" xfId="23367" hidden="1" xr:uid="{00000000-0005-0000-0000-0000685B0000}"/>
    <cellStyle name="Comma [0] 9655" xfId="23254" hidden="1" xr:uid="{00000000-0005-0000-0000-0000F75A0000}"/>
    <cellStyle name="Comma [0] 9656" xfId="23317" hidden="1" xr:uid="{00000000-0005-0000-0000-0000365B0000}"/>
    <cellStyle name="Comma [0] 9657" xfId="23325" hidden="1" xr:uid="{00000000-0005-0000-0000-00003E5B0000}"/>
    <cellStyle name="Comma [0] 9658" xfId="23414" hidden="1" xr:uid="{00000000-0005-0000-0000-0000975B0000}"/>
    <cellStyle name="Comma [0] 9659" xfId="23328" hidden="1" xr:uid="{00000000-0005-0000-0000-0000415B0000}"/>
    <cellStyle name="Comma [0] 966" xfId="3992" hidden="1" xr:uid="{00000000-0005-0000-0000-0000B90F0000}"/>
    <cellStyle name="Comma [0] 9660" xfId="23288" hidden="1" xr:uid="{00000000-0005-0000-0000-0000195B0000}"/>
    <cellStyle name="Comma [0] 9661" xfId="23419" hidden="1" xr:uid="{00000000-0005-0000-0000-00009C5B0000}"/>
    <cellStyle name="Comma [0] 9662" xfId="23421" hidden="1" xr:uid="{00000000-0005-0000-0000-00009E5B0000}"/>
    <cellStyle name="Comma [0] 9663" xfId="23380" hidden="1" xr:uid="{00000000-0005-0000-0000-0000755B0000}"/>
    <cellStyle name="Comma [0] 9664" xfId="23386" hidden="1" xr:uid="{00000000-0005-0000-0000-00007B5B0000}"/>
    <cellStyle name="Comma [0] 9665" xfId="23287" hidden="1" xr:uid="{00000000-0005-0000-0000-0000185B0000}"/>
    <cellStyle name="Comma [0] 9666" xfId="23368" hidden="1" xr:uid="{00000000-0005-0000-0000-0000695B0000}"/>
    <cellStyle name="Comma [0] 9667" xfId="23347" hidden="1" xr:uid="{00000000-0005-0000-0000-0000545B0000}"/>
    <cellStyle name="Comma [0] 9668" xfId="23425" hidden="1" xr:uid="{00000000-0005-0000-0000-0000A25B0000}"/>
    <cellStyle name="Comma [0] 9669" xfId="23366" hidden="1" xr:uid="{00000000-0005-0000-0000-0000675B0000}"/>
    <cellStyle name="Comma [0] 967" xfId="3958" hidden="1" xr:uid="{00000000-0005-0000-0000-0000970F0000}"/>
    <cellStyle name="Comma [0] 9670" xfId="23304" hidden="1" xr:uid="{00000000-0005-0000-0000-0000295B0000}"/>
    <cellStyle name="Comma [0] 9671" xfId="23432" hidden="1" xr:uid="{00000000-0005-0000-0000-0000A95B0000}"/>
    <cellStyle name="Comma [0] 9672" xfId="23434" hidden="1" xr:uid="{00000000-0005-0000-0000-0000AB5B0000}"/>
    <cellStyle name="Comma [0] 9673" xfId="23398" hidden="1" xr:uid="{00000000-0005-0000-0000-0000875B0000}"/>
    <cellStyle name="Comma [0] 9674" xfId="23403" hidden="1" xr:uid="{00000000-0005-0000-0000-00008C5B0000}"/>
    <cellStyle name="Comma [0] 9675" xfId="22833" hidden="1" xr:uid="{00000000-0005-0000-0000-000052590000}"/>
    <cellStyle name="Comma [0] 9676" xfId="23387" hidden="1" xr:uid="{00000000-0005-0000-0000-00007C5B0000}"/>
    <cellStyle name="Comma [0] 9677" xfId="23292" hidden="1" xr:uid="{00000000-0005-0000-0000-00001D5B0000}"/>
    <cellStyle name="Comma [0] 9678" xfId="23438" hidden="1" xr:uid="{00000000-0005-0000-0000-0000AF5B0000}"/>
    <cellStyle name="Comma [0] 9679" xfId="23385" hidden="1" xr:uid="{00000000-0005-0000-0000-00007A5B0000}"/>
    <cellStyle name="Comma [0] 968" xfId="3930" hidden="1" xr:uid="{00000000-0005-0000-0000-00007B0F0000}"/>
    <cellStyle name="Comma [0] 9680" xfId="23324" hidden="1" xr:uid="{00000000-0005-0000-0000-00003D5B0000}"/>
    <cellStyle name="Comma [0] 9681" xfId="23442" hidden="1" xr:uid="{00000000-0005-0000-0000-0000B35B0000}"/>
    <cellStyle name="Comma [0] 9682" xfId="23444" hidden="1" xr:uid="{00000000-0005-0000-0000-0000B55B0000}"/>
    <cellStyle name="Comma [0] 9683" xfId="23412" hidden="1" xr:uid="{00000000-0005-0000-0000-0000955B0000}"/>
    <cellStyle name="Comma [0] 9684" xfId="23416" hidden="1" xr:uid="{00000000-0005-0000-0000-0000995B0000}"/>
    <cellStyle name="Comma [0] 9685" xfId="23306" hidden="1" xr:uid="{00000000-0005-0000-0000-00002B5B0000}"/>
    <cellStyle name="Comma [0] 9686" xfId="23404" hidden="1" xr:uid="{00000000-0005-0000-0000-00008D5B0000}"/>
    <cellStyle name="Comma [0] 9687" xfId="23296" hidden="1" xr:uid="{00000000-0005-0000-0000-0000215B0000}"/>
    <cellStyle name="Comma [0] 9688" xfId="23448" hidden="1" xr:uid="{00000000-0005-0000-0000-0000B95B0000}"/>
    <cellStyle name="Comma [0] 9689" xfId="23402" hidden="1" xr:uid="{00000000-0005-0000-0000-00008B5B0000}"/>
    <cellStyle name="Comma [0] 969" xfId="3997" hidden="1" xr:uid="{00000000-0005-0000-0000-0000BE0F0000}"/>
    <cellStyle name="Comma [0] 9690" xfId="23371" hidden="1" xr:uid="{00000000-0005-0000-0000-00006C5B0000}"/>
    <cellStyle name="Comma [0] 9691" xfId="23452" hidden="1" xr:uid="{00000000-0005-0000-0000-0000BD5B0000}"/>
    <cellStyle name="Comma [0] 9692" xfId="23454" hidden="1" xr:uid="{00000000-0005-0000-0000-0000BF5B0000}"/>
    <cellStyle name="Comma [0] 9693" xfId="23440" hidden="1" xr:uid="{00000000-0005-0000-0000-0000B15B0000}"/>
    <cellStyle name="Comma [0] 9694" xfId="23427" hidden="1" xr:uid="{00000000-0005-0000-0000-0000A45B0000}"/>
    <cellStyle name="Comma [0] 9695" xfId="23451" hidden="1" xr:uid="{00000000-0005-0000-0000-0000BC5B0000}"/>
    <cellStyle name="Comma [0] 9696" xfId="23417" hidden="1" xr:uid="{00000000-0005-0000-0000-00009A5B0000}"/>
    <cellStyle name="Comma [0] 9697" xfId="23389" hidden="1" xr:uid="{00000000-0005-0000-0000-00007E5B0000}"/>
    <cellStyle name="Comma [0] 9698" xfId="23456" hidden="1" xr:uid="{00000000-0005-0000-0000-0000C15B0000}"/>
    <cellStyle name="Comma [0] 9699" xfId="23413" hidden="1" xr:uid="{00000000-0005-0000-0000-0000965B0000}"/>
    <cellStyle name="Comma [0] 97" xfId="2273" hidden="1" xr:uid="{00000000-0005-0000-0000-000002090000}"/>
    <cellStyle name="Comma [0] 970" xfId="3954" hidden="1" xr:uid="{00000000-0005-0000-0000-0000930F0000}"/>
    <cellStyle name="Comma [0] 9700" xfId="23447" hidden="1" xr:uid="{00000000-0005-0000-0000-0000B85B0000}"/>
    <cellStyle name="Comma [0] 9701" xfId="23460" hidden="1" xr:uid="{00000000-0005-0000-0000-0000C55B0000}"/>
    <cellStyle name="Comma [0] 9702" xfId="23462" hidden="1" xr:uid="{00000000-0005-0000-0000-0000C75B0000}"/>
    <cellStyle name="Comma [0] 9703" xfId="23330" hidden="1" xr:uid="{00000000-0005-0000-0000-0000435B0000}"/>
    <cellStyle name="Comma [0] 9704" xfId="23450" hidden="1" xr:uid="{00000000-0005-0000-0000-0000BB5B0000}"/>
    <cellStyle name="Comma [0] 9705" xfId="23390" hidden="1" xr:uid="{00000000-0005-0000-0000-00007F5B0000}"/>
    <cellStyle name="Comma [0] 9706" xfId="23424" hidden="1" xr:uid="{00000000-0005-0000-0000-0000A15B0000}"/>
    <cellStyle name="Comma [0] 9707" xfId="23437" hidden="1" xr:uid="{00000000-0005-0000-0000-0000AE5B0000}"/>
    <cellStyle name="Comma [0] 9708" xfId="23465" hidden="1" xr:uid="{00000000-0005-0000-0000-0000CA5B0000}"/>
    <cellStyle name="Comma [0] 9709" xfId="23428" hidden="1" xr:uid="{00000000-0005-0000-0000-0000A55B0000}"/>
    <cellStyle name="Comma [0] 971" xfId="3988" hidden="1" xr:uid="{00000000-0005-0000-0000-0000B50F0000}"/>
    <cellStyle name="Comma [0] 9710" xfId="23388" hidden="1" xr:uid="{00000000-0005-0000-0000-00007D5B0000}"/>
    <cellStyle name="Comma [0] 9711" xfId="23467" hidden="1" xr:uid="{00000000-0005-0000-0000-0000CC5B0000}"/>
    <cellStyle name="Comma [0] 9712" xfId="23469" hidden="1" xr:uid="{00000000-0005-0000-0000-0000CE5B0000}"/>
    <cellStyle name="Comma [0] 9713" xfId="19949" hidden="1" xr:uid="{00000000-0005-0000-0000-00000E4E0000}"/>
    <cellStyle name="Comma [0] 9714" xfId="19901" hidden="1" xr:uid="{00000000-0005-0000-0000-0000DE4D0000}"/>
    <cellStyle name="Comma [0] 9715" xfId="19897" hidden="1" xr:uid="{00000000-0005-0000-0000-0000DA4D0000}"/>
    <cellStyle name="Comma [0] 9716" xfId="23474" hidden="1" xr:uid="{00000000-0005-0000-0000-0000D35B0000}"/>
    <cellStyle name="Comma [0] 9717" xfId="23476" hidden="1" xr:uid="{00000000-0005-0000-0000-0000D55B0000}"/>
    <cellStyle name="Comma [0] 9718" xfId="19926" hidden="1" xr:uid="{00000000-0005-0000-0000-0000F74D0000}"/>
    <cellStyle name="Comma [0] 9719" xfId="23472" hidden="1" xr:uid="{00000000-0005-0000-0000-0000D15B0000}"/>
    <cellStyle name="Comma [0] 972" xfId="4001" hidden="1" xr:uid="{00000000-0005-0000-0000-0000C20F0000}"/>
    <cellStyle name="Comma [0] 9720" xfId="23478" hidden="1" xr:uid="{00000000-0005-0000-0000-0000D75B0000}"/>
    <cellStyle name="Comma [0] 9721" xfId="23480" hidden="1" xr:uid="{00000000-0005-0000-0000-0000D95B0000}"/>
    <cellStyle name="Comma [0] 9722" xfId="19967" hidden="1" xr:uid="{00000000-0005-0000-0000-0000204E0000}"/>
    <cellStyle name="Comma [0] 9723" xfId="22517" hidden="1" xr:uid="{00000000-0005-0000-0000-000016580000}"/>
    <cellStyle name="Comma [0] 9724" xfId="23491" hidden="1" xr:uid="{00000000-0005-0000-0000-0000E45B0000}"/>
    <cellStyle name="Comma [0] 9725" xfId="23500" hidden="1" xr:uid="{00000000-0005-0000-0000-0000ED5B0000}"/>
    <cellStyle name="Comma [0] 9726" xfId="23511" hidden="1" xr:uid="{00000000-0005-0000-0000-0000F85B0000}"/>
    <cellStyle name="Comma [0] 9727" xfId="23517" hidden="1" xr:uid="{00000000-0005-0000-0000-0000FE5B0000}"/>
    <cellStyle name="Comma [0] 9728" xfId="23499" hidden="1" xr:uid="{00000000-0005-0000-0000-0000EC5B0000}"/>
    <cellStyle name="Comma [0] 9729" xfId="23509" hidden="1" xr:uid="{00000000-0005-0000-0000-0000F65B0000}"/>
    <cellStyle name="Comma [0] 973" xfId="4003" hidden="1" xr:uid="{00000000-0005-0000-0000-0000C40F0000}"/>
    <cellStyle name="Comma [0] 9730" xfId="23529" hidden="1" xr:uid="{00000000-0005-0000-0000-00000A5C0000}"/>
    <cellStyle name="Comma [0] 9731" xfId="23531" hidden="1" xr:uid="{00000000-0005-0000-0000-00000C5C0000}"/>
    <cellStyle name="Comma [0] 9732" xfId="23482" hidden="1" xr:uid="{00000000-0005-0000-0000-0000DB5B0000}"/>
    <cellStyle name="Comma [0] 9733" xfId="21138" hidden="1" xr:uid="{00000000-0005-0000-0000-0000B3520000}"/>
    <cellStyle name="Comma [0] 9734" xfId="23485" hidden="1" xr:uid="{00000000-0005-0000-0000-0000DE5B0000}"/>
    <cellStyle name="Comma [0] 9735" xfId="19969" hidden="1" xr:uid="{00000000-0005-0000-0000-0000224E0000}"/>
    <cellStyle name="Comma [0] 9736" xfId="19951" hidden="1" xr:uid="{00000000-0005-0000-0000-0000104E0000}"/>
    <cellStyle name="Comma [0] 9737" xfId="23536" hidden="1" xr:uid="{00000000-0005-0000-0000-0000115C0000}"/>
    <cellStyle name="Comma [0] 9738" xfId="22518" hidden="1" xr:uid="{00000000-0005-0000-0000-000017580000}"/>
    <cellStyle name="Comma [0] 9739" xfId="21352" hidden="1" xr:uid="{00000000-0005-0000-0000-000089530000}"/>
    <cellStyle name="Comma [0] 974" xfId="3871" hidden="1" xr:uid="{00000000-0005-0000-0000-0000400F0000}"/>
    <cellStyle name="Comma [0] 9740" xfId="23548" hidden="1" xr:uid="{00000000-0005-0000-0000-00001D5C0000}"/>
    <cellStyle name="Comma [0] 9741" xfId="23550" hidden="1" xr:uid="{00000000-0005-0000-0000-00001F5C0000}"/>
    <cellStyle name="Comma [0] 9742" xfId="23539" hidden="1" xr:uid="{00000000-0005-0000-0000-0000145C0000}"/>
    <cellStyle name="Comma [0] 9743" xfId="23547" hidden="1" xr:uid="{00000000-0005-0000-0000-00001C5C0000}"/>
    <cellStyle name="Comma [0] 9744" xfId="19968" hidden="1" xr:uid="{00000000-0005-0000-0000-0000214E0000}"/>
    <cellStyle name="Comma [0] 9745" xfId="23533" hidden="1" xr:uid="{00000000-0005-0000-0000-00000E5C0000}"/>
    <cellStyle name="Comma [0] 9746" xfId="23566" hidden="1" xr:uid="{00000000-0005-0000-0000-00002F5C0000}"/>
    <cellStyle name="Comma [0] 9747" xfId="23574" hidden="1" xr:uid="{00000000-0005-0000-0000-0000375C0000}"/>
    <cellStyle name="Comma [0] 9748" xfId="23483" hidden="1" xr:uid="{00000000-0005-0000-0000-0000DC5B0000}"/>
    <cellStyle name="Comma [0] 9749" xfId="23562" hidden="1" xr:uid="{00000000-0005-0000-0000-00002B5C0000}"/>
    <cellStyle name="Comma [0] 975" xfId="3991" hidden="1" xr:uid="{00000000-0005-0000-0000-0000B80F0000}"/>
    <cellStyle name="Comma [0] 9750" xfId="23583" hidden="1" xr:uid="{00000000-0005-0000-0000-0000405C0000}"/>
    <cellStyle name="Comma [0] 9751" xfId="23585" hidden="1" xr:uid="{00000000-0005-0000-0000-0000425C0000}"/>
    <cellStyle name="Comma [0] 9752" xfId="23544" hidden="1" xr:uid="{00000000-0005-0000-0000-0000195C0000}"/>
    <cellStyle name="Comma [0] 9753" xfId="23489" hidden="1" xr:uid="{00000000-0005-0000-0000-0000E25B0000}"/>
    <cellStyle name="Comma [0] 9754" xfId="23542" hidden="1" xr:uid="{00000000-0005-0000-0000-0000175C0000}"/>
    <cellStyle name="Comma [0] 9755" xfId="23526" hidden="1" xr:uid="{00000000-0005-0000-0000-0000075C0000}"/>
    <cellStyle name="Comma [0] 9756" xfId="23522" hidden="1" xr:uid="{00000000-0005-0000-0000-0000035C0000}"/>
    <cellStyle name="Comma [0] 9757" xfId="23593" hidden="1" xr:uid="{00000000-0005-0000-0000-00004A5C0000}"/>
    <cellStyle name="Comma [0] 9758" xfId="19978" hidden="1" xr:uid="{00000000-0005-0000-0000-00002B4E0000}"/>
    <cellStyle name="Comma [0] 9759" xfId="19899" hidden="1" xr:uid="{00000000-0005-0000-0000-0000DC4D0000}"/>
    <cellStyle name="Comma [0] 976" xfId="3931" hidden="1" xr:uid="{00000000-0005-0000-0000-00007C0F0000}"/>
    <cellStyle name="Comma [0] 9760" xfId="23601" hidden="1" xr:uid="{00000000-0005-0000-0000-0000525C0000}"/>
    <cellStyle name="Comma [0] 9761" xfId="23603" hidden="1" xr:uid="{00000000-0005-0000-0000-0000545C0000}"/>
    <cellStyle name="Comma [0] 9762" xfId="23552" hidden="1" xr:uid="{00000000-0005-0000-0000-0000215C0000}"/>
    <cellStyle name="Comma [0] 9763" xfId="23528" hidden="1" xr:uid="{00000000-0005-0000-0000-0000095C0000}"/>
    <cellStyle name="Comma [0] 9764" xfId="23563" hidden="1" xr:uid="{00000000-0005-0000-0000-00002C5C0000}"/>
    <cellStyle name="Comma [0] 9765" xfId="23495" hidden="1" xr:uid="{00000000-0005-0000-0000-0000E85B0000}"/>
    <cellStyle name="Comma [0] 9766" xfId="23565" hidden="1" xr:uid="{00000000-0005-0000-0000-00002E5C0000}"/>
    <cellStyle name="Comma [0] 9767" xfId="23610" hidden="1" xr:uid="{00000000-0005-0000-0000-00005B5C0000}"/>
    <cellStyle name="Comma [0] 9768" xfId="23553" hidden="1" xr:uid="{00000000-0005-0000-0000-0000225C0000}"/>
    <cellStyle name="Comma [0] 9769" xfId="23510" hidden="1" xr:uid="{00000000-0005-0000-0000-0000F75B0000}"/>
    <cellStyle name="Comma [0] 977" xfId="3965" hidden="1" xr:uid="{00000000-0005-0000-0000-00009E0F0000}"/>
    <cellStyle name="Comma [0] 9770" xfId="23616" hidden="1" xr:uid="{00000000-0005-0000-0000-0000615C0000}"/>
    <cellStyle name="Comma [0] 9771" xfId="23618" hidden="1" xr:uid="{00000000-0005-0000-0000-0000635C0000}"/>
    <cellStyle name="Comma [0] 9772" xfId="23571" hidden="1" xr:uid="{00000000-0005-0000-0000-0000345C0000}"/>
    <cellStyle name="Comma [0] 9773" xfId="23577" hidden="1" xr:uid="{00000000-0005-0000-0000-00003A5C0000}"/>
    <cellStyle name="Comma [0] 9774" xfId="19917" hidden="1" xr:uid="{00000000-0005-0000-0000-0000EE4D0000}"/>
    <cellStyle name="Comma [0] 9775" xfId="23527" hidden="1" xr:uid="{00000000-0005-0000-0000-0000085C0000}"/>
    <cellStyle name="Comma [0] 9776" xfId="23535" hidden="1" xr:uid="{00000000-0005-0000-0000-0000105C0000}"/>
    <cellStyle name="Comma [0] 9777" xfId="23624" hidden="1" xr:uid="{00000000-0005-0000-0000-0000695C0000}"/>
    <cellStyle name="Comma [0] 9778" xfId="23538" hidden="1" xr:uid="{00000000-0005-0000-0000-0000135C0000}"/>
    <cellStyle name="Comma [0] 9779" xfId="23498" hidden="1" xr:uid="{00000000-0005-0000-0000-0000EB5B0000}"/>
    <cellStyle name="Comma [0] 978" xfId="3978" hidden="1" xr:uid="{00000000-0005-0000-0000-0000AB0F0000}"/>
    <cellStyle name="Comma [0] 9780" xfId="23629" hidden="1" xr:uid="{00000000-0005-0000-0000-00006E5C0000}"/>
    <cellStyle name="Comma [0] 9781" xfId="23631" hidden="1" xr:uid="{00000000-0005-0000-0000-0000705C0000}"/>
    <cellStyle name="Comma [0] 9782" xfId="23590" hidden="1" xr:uid="{00000000-0005-0000-0000-0000475C0000}"/>
    <cellStyle name="Comma [0] 9783" xfId="23596" hidden="1" xr:uid="{00000000-0005-0000-0000-00004D5C0000}"/>
    <cellStyle name="Comma [0] 9784" xfId="23497" hidden="1" xr:uid="{00000000-0005-0000-0000-0000EA5B0000}"/>
    <cellStyle name="Comma [0] 9785" xfId="23578" hidden="1" xr:uid="{00000000-0005-0000-0000-00003B5C0000}"/>
    <cellStyle name="Comma [0] 9786" xfId="23557" hidden="1" xr:uid="{00000000-0005-0000-0000-0000265C0000}"/>
    <cellStyle name="Comma [0] 9787" xfId="23635" hidden="1" xr:uid="{00000000-0005-0000-0000-0000745C0000}"/>
    <cellStyle name="Comma [0] 9788" xfId="23576" hidden="1" xr:uid="{00000000-0005-0000-0000-0000395C0000}"/>
    <cellStyle name="Comma [0] 9789" xfId="23514" hidden="1" xr:uid="{00000000-0005-0000-0000-0000FB5B0000}"/>
    <cellStyle name="Comma [0] 979" xfId="4006" hidden="1" xr:uid="{00000000-0005-0000-0000-0000C70F0000}"/>
    <cellStyle name="Comma [0] 9790" xfId="23642" hidden="1" xr:uid="{00000000-0005-0000-0000-00007B5C0000}"/>
    <cellStyle name="Comma [0] 9791" xfId="23644" hidden="1" xr:uid="{00000000-0005-0000-0000-00007D5C0000}"/>
    <cellStyle name="Comma [0] 9792" xfId="23608" hidden="1" xr:uid="{00000000-0005-0000-0000-0000595C0000}"/>
    <cellStyle name="Comma [0] 9793" xfId="23613" hidden="1" xr:uid="{00000000-0005-0000-0000-00005E5C0000}"/>
    <cellStyle name="Comma [0] 9794" xfId="19964" hidden="1" xr:uid="{00000000-0005-0000-0000-00001D4E0000}"/>
    <cellStyle name="Comma [0] 9795" xfId="23597" hidden="1" xr:uid="{00000000-0005-0000-0000-00004E5C0000}"/>
    <cellStyle name="Comma [0] 9796" xfId="23502" hidden="1" xr:uid="{00000000-0005-0000-0000-0000EF5B0000}"/>
    <cellStyle name="Comma [0] 9797" xfId="23648" hidden="1" xr:uid="{00000000-0005-0000-0000-0000815C0000}"/>
    <cellStyle name="Comma [0] 9798" xfId="23595" hidden="1" xr:uid="{00000000-0005-0000-0000-00004C5C0000}"/>
    <cellStyle name="Comma [0] 9799" xfId="23534" hidden="1" xr:uid="{00000000-0005-0000-0000-00000F5C0000}"/>
    <cellStyle name="Comma [0] 98" xfId="2233" hidden="1" xr:uid="{00000000-0005-0000-0000-0000DA080000}"/>
    <cellStyle name="Comma [0] 980" xfId="3969" hidden="1" xr:uid="{00000000-0005-0000-0000-0000A20F0000}"/>
    <cellStyle name="Comma [0] 9800" xfId="23652" hidden="1" xr:uid="{00000000-0005-0000-0000-0000855C0000}"/>
    <cellStyle name="Comma [0] 9801" xfId="23654" hidden="1" xr:uid="{00000000-0005-0000-0000-0000875C0000}"/>
    <cellStyle name="Comma [0] 9802" xfId="23622" hidden="1" xr:uid="{00000000-0005-0000-0000-0000675C0000}"/>
    <cellStyle name="Comma [0] 9803" xfId="23626" hidden="1" xr:uid="{00000000-0005-0000-0000-00006B5C0000}"/>
    <cellStyle name="Comma [0] 9804" xfId="23516" hidden="1" xr:uid="{00000000-0005-0000-0000-0000FD5B0000}"/>
    <cellStyle name="Comma [0] 9805" xfId="23614" hidden="1" xr:uid="{00000000-0005-0000-0000-00005F5C0000}"/>
    <cellStyle name="Comma [0] 9806" xfId="23506" hidden="1" xr:uid="{00000000-0005-0000-0000-0000F35B0000}"/>
    <cellStyle name="Comma [0] 9807" xfId="23658" hidden="1" xr:uid="{00000000-0005-0000-0000-00008B5C0000}"/>
    <cellStyle name="Comma [0] 9808" xfId="23612" hidden="1" xr:uid="{00000000-0005-0000-0000-00005D5C0000}"/>
    <cellStyle name="Comma [0] 9809" xfId="23581" hidden="1" xr:uid="{00000000-0005-0000-0000-00003E5C0000}"/>
    <cellStyle name="Comma [0] 981" xfId="3929" hidden="1" xr:uid="{00000000-0005-0000-0000-00007A0F0000}"/>
    <cellStyle name="Comma [0] 9810" xfId="23662" hidden="1" xr:uid="{00000000-0005-0000-0000-00008F5C0000}"/>
    <cellStyle name="Comma [0] 9811" xfId="23664" hidden="1" xr:uid="{00000000-0005-0000-0000-0000915C0000}"/>
    <cellStyle name="Comma [0] 9812" xfId="23650" hidden="1" xr:uid="{00000000-0005-0000-0000-0000835C0000}"/>
    <cellStyle name="Comma [0] 9813" xfId="23637" hidden="1" xr:uid="{00000000-0005-0000-0000-0000765C0000}"/>
    <cellStyle name="Comma [0] 9814" xfId="23661" hidden="1" xr:uid="{00000000-0005-0000-0000-00008E5C0000}"/>
    <cellStyle name="Comma [0] 9815" xfId="23627" hidden="1" xr:uid="{00000000-0005-0000-0000-00006C5C0000}"/>
    <cellStyle name="Comma [0] 9816" xfId="23599" hidden="1" xr:uid="{00000000-0005-0000-0000-0000505C0000}"/>
    <cellStyle name="Comma [0] 9817" xfId="23666" hidden="1" xr:uid="{00000000-0005-0000-0000-0000935C0000}"/>
    <cellStyle name="Comma [0] 9818" xfId="23623" hidden="1" xr:uid="{00000000-0005-0000-0000-0000685C0000}"/>
    <cellStyle name="Comma [0] 9819" xfId="23657" hidden="1" xr:uid="{00000000-0005-0000-0000-00008A5C0000}"/>
    <cellStyle name="Comma [0] 982" xfId="4008" hidden="1" xr:uid="{00000000-0005-0000-0000-0000C90F0000}"/>
    <cellStyle name="Comma [0] 9820" xfId="23670" hidden="1" xr:uid="{00000000-0005-0000-0000-0000975C0000}"/>
    <cellStyle name="Comma [0] 9821" xfId="23672" hidden="1" xr:uid="{00000000-0005-0000-0000-0000995C0000}"/>
    <cellStyle name="Comma [0] 9822" xfId="23540" hidden="1" xr:uid="{00000000-0005-0000-0000-0000155C0000}"/>
    <cellStyle name="Comma [0] 9823" xfId="23660" hidden="1" xr:uid="{00000000-0005-0000-0000-00008D5C0000}"/>
    <cellStyle name="Comma [0] 9824" xfId="23600" hidden="1" xr:uid="{00000000-0005-0000-0000-0000515C0000}"/>
    <cellStyle name="Comma [0] 9825" xfId="23634" hidden="1" xr:uid="{00000000-0005-0000-0000-0000735C0000}"/>
    <cellStyle name="Comma [0] 9826" xfId="23647" hidden="1" xr:uid="{00000000-0005-0000-0000-0000805C0000}"/>
    <cellStyle name="Comma [0] 9827" xfId="23675" hidden="1" xr:uid="{00000000-0005-0000-0000-00009C5C0000}"/>
    <cellStyle name="Comma [0] 9828" xfId="23638" hidden="1" xr:uid="{00000000-0005-0000-0000-0000775C0000}"/>
    <cellStyle name="Comma [0] 9829" xfId="23598" hidden="1" xr:uid="{00000000-0005-0000-0000-00004F5C0000}"/>
    <cellStyle name="Comma [0] 983" xfId="4010" hidden="1" xr:uid="{00000000-0005-0000-0000-0000CB0F0000}"/>
    <cellStyle name="Comma [0] 9830" xfId="23677" hidden="1" xr:uid="{00000000-0005-0000-0000-00009E5C0000}"/>
    <cellStyle name="Comma [0] 9831" xfId="23679" hidden="1" xr:uid="{00000000-0005-0000-0000-0000A05C0000}"/>
    <cellStyle name="Comma [0] 9832" xfId="23736" hidden="1" xr:uid="{00000000-0005-0000-0000-0000D95C0000}"/>
    <cellStyle name="Comma [0] 9833" xfId="23755" hidden="1" xr:uid="{00000000-0005-0000-0000-0000EC5C0000}"/>
    <cellStyle name="Comma [0] 9834" xfId="23762" hidden="1" xr:uid="{00000000-0005-0000-0000-0000F35C0000}"/>
    <cellStyle name="Comma [0] 9835" xfId="23769" hidden="1" xr:uid="{00000000-0005-0000-0000-0000FA5C0000}"/>
    <cellStyle name="Comma [0] 9836" xfId="23774" hidden="1" xr:uid="{00000000-0005-0000-0000-0000FF5C0000}"/>
    <cellStyle name="Comma [0] 9837" xfId="23761" hidden="1" xr:uid="{00000000-0005-0000-0000-0000F25C0000}"/>
    <cellStyle name="Comma [0] 9838" xfId="23766" hidden="1" xr:uid="{00000000-0005-0000-0000-0000F75C0000}"/>
    <cellStyle name="Comma [0] 9839" xfId="23778" hidden="1" xr:uid="{00000000-0005-0000-0000-0000035D0000}"/>
    <cellStyle name="Comma [0] 984" xfId="681" hidden="1" xr:uid="{00000000-0005-0000-0000-0000CA020000}"/>
    <cellStyle name="Comma [0] 9840" xfId="23780" hidden="1" xr:uid="{00000000-0005-0000-0000-0000055D0000}"/>
    <cellStyle name="Comma [0] 9841" xfId="23751" hidden="1" xr:uid="{00000000-0005-0000-0000-0000E85C0000}"/>
    <cellStyle name="Comma [0] 9842" xfId="23740" hidden="1" xr:uid="{00000000-0005-0000-0000-0000DD5C0000}"/>
    <cellStyle name="Comma [0] 9843" xfId="23791" hidden="1" xr:uid="{00000000-0005-0000-0000-0000105D0000}"/>
    <cellStyle name="Comma [0] 9844" xfId="23800" hidden="1" xr:uid="{00000000-0005-0000-0000-0000195D0000}"/>
    <cellStyle name="Comma [0] 9845" xfId="23811" hidden="1" xr:uid="{00000000-0005-0000-0000-0000245D0000}"/>
    <cellStyle name="Comma [0] 9846" xfId="23817" hidden="1" xr:uid="{00000000-0005-0000-0000-00002A5D0000}"/>
    <cellStyle name="Comma [0] 9847" xfId="23799" hidden="1" xr:uid="{00000000-0005-0000-0000-0000185D0000}"/>
    <cellStyle name="Comma [0] 9848" xfId="23809" hidden="1" xr:uid="{00000000-0005-0000-0000-0000225D0000}"/>
    <cellStyle name="Comma [0] 9849" xfId="23829" hidden="1" xr:uid="{00000000-0005-0000-0000-0000365D0000}"/>
    <cellStyle name="Comma [0] 985" xfId="686" hidden="1" xr:uid="{00000000-0005-0000-0000-0000CF020000}"/>
    <cellStyle name="Comma [0] 9850" xfId="23831" hidden="1" xr:uid="{00000000-0005-0000-0000-0000385D0000}"/>
    <cellStyle name="Comma [0] 9851" xfId="23782" hidden="1" xr:uid="{00000000-0005-0000-0000-0000075D0000}"/>
    <cellStyle name="Comma [0] 9852" xfId="23743" hidden="1" xr:uid="{00000000-0005-0000-0000-0000E05C0000}"/>
    <cellStyle name="Comma [0] 9853" xfId="23785" hidden="1" xr:uid="{00000000-0005-0000-0000-00000A5D0000}"/>
    <cellStyle name="Comma [0] 9854" xfId="23748" hidden="1" xr:uid="{00000000-0005-0000-0000-0000E55C0000}"/>
    <cellStyle name="Comma [0] 9855" xfId="23750" hidden="1" xr:uid="{00000000-0005-0000-0000-0000E75C0000}"/>
    <cellStyle name="Comma [0] 9856" xfId="23836" hidden="1" xr:uid="{00000000-0005-0000-0000-00003D5D0000}"/>
    <cellStyle name="Comma [0] 9857" xfId="23739" hidden="1" xr:uid="{00000000-0005-0000-0000-0000DC5C0000}"/>
    <cellStyle name="Comma [0] 9858" xfId="23747" hidden="1" xr:uid="{00000000-0005-0000-0000-0000E45C0000}"/>
    <cellStyle name="Comma [0] 9859" xfId="23848" hidden="1" xr:uid="{00000000-0005-0000-0000-0000495D0000}"/>
    <cellStyle name="Comma [0] 986" xfId="679" hidden="1" xr:uid="{00000000-0005-0000-0000-0000C8020000}"/>
    <cellStyle name="Comma [0] 9860" xfId="23850" hidden="1" xr:uid="{00000000-0005-0000-0000-00004B5D0000}"/>
    <cellStyle name="Comma [0] 9861" xfId="23839" hidden="1" xr:uid="{00000000-0005-0000-0000-0000405D0000}"/>
    <cellStyle name="Comma [0] 9862" xfId="23847" hidden="1" xr:uid="{00000000-0005-0000-0000-0000485D0000}"/>
    <cellStyle name="Comma [0] 9863" xfId="23745" hidden="1" xr:uid="{00000000-0005-0000-0000-0000E25C0000}"/>
    <cellStyle name="Comma [0] 9864" xfId="23833" hidden="1" xr:uid="{00000000-0005-0000-0000-00003A5D0000}"/>
    <cellStyle name="Comma [0] 9865" xfId="23866" hidden="1" xr:uid="{00000000-0005-0000-0000-00005B5D0000}"/>
    <cellStyle name="Comma [0] 9866" xfId="23874" hidden="1" xr:uid="{00000000-0005-0000-0000-0000635D0000}"/>
    <cellStyle name="Comma [0] 9867" xfId="23783" hidden="1" xr:uid="{00000000-0005-0000-0000-0000085D0000}"/>
    <cellStyle name="Comma [0] 9868" xfId="23862" hidden="1" xr:uid="{00000000-0005-0000-0000-0000575D0000}"/>
    <cellStyle name="Comma [0] 9869" xfId="23883" hidden="1" xr:uid="{00000000-0005-0000-0000-00006C5D0000}"/>
    <cellStyle name="Comma [0] 987" xfId="660" hidden="1" xr:uid="{00000000-0005-0000-0000-0000B5020000}"/>
    <cellStyle name="Comma [0] 9870" xfId="23885" hidden="1" xr:uid="{00000000-0005-0000-0000-00006E5D0000}"/>
    <cellStyle name="Comma [0] 9871" xfId="23844" hidden="1" xr:uid="{00000000-0005-0000-0000-0000455D0000}"/>
    <cellStyle name="Comma [0] 9872" xfId="23789" hidden="1" xr:uid="{00000000-0005-0000-0000-00000E5D0000}"/>
    <cellStyle name="Comma [0] 9873" xfId="23842" hidden="1" xr:uid="{00000000-0005-0000-0000-0000435D0000}"/>
    <cellStyle name="Comma [0] 9874" xfId="23826" hidden="1" xr:uid="{00000000-0005-0000-0000-0000335D0000}"/>
    <cellStyle name="Comma [0] 9875" xfId="23822" hidden="1" xr:uid="{00000000-0005-0000-0000-00002F5D0000}"/>
    <cellStyle name="Comma [0] 9876" xfId="23893" hidden="1" xr:uid="{00000000-0005-0000-0000-0000765D0000}"/>
    <cellStyle name="Comma [0] 9877" xfId="23759" hidden="1" xr:uid="{00000000-0005-0000-0000-0000F05C0000}"/>
    <cellStyle name="Comma [0] 9878" xfId="23752" hidden="1" xr:uid="{00000000-0005-0000-0000-0000E95C0000}"/>
    <cellStyle name="Comma [0] 9879" xfId="23901" hidden="1" xr:uid="{00000000-0005-0000-0000-00007E5D0000}"/>
    <cellStyle name="Comma [0] 988" xfId="4013" hidden="1" xr:uid="{00000000-0005-0000-0000-0000CE0F0000}"/>
    <cellStyle name="Comma [0] 9880" xfId="23903" hidden="1" xr:uid="{00000000-0005-0000-0000-0000805D0000}"/>
    <cellStyle name="Comma [0] 9881" xfId="23852" hidden="1" xr:uid="{00000000-0005-0000-0000-00004D5D0000}"/>
    <cellStyle name="Comma [0] 9882" xfId="23828" hidden="1" xr:uid="{00000000-0005-0000-0000-0000355D0000}"/>
    <cellStyle name="Comma [0] 9883" xfId="23863" hidden="1" xr:uid="{00000000-0005-0000-0000-0000585D0000}"/>
    <cellStyle name="Comma [0] 9884" xfId="23795" hidden="1" xr:uid="{00000000-0005-0000-0000-0000145D0000}"/>
    <cellStyle name="Comma [0] 9885" xfId="23865" hidden="1" xr:uid="{00000000-0005-0000-0000-00005A5D0000}"/>
    <cellStyle name="Comma [0] 9886" xfId="23910" hidden="1" xr:uid="{00000000-0005-0000-0000-0000875D0000}"/>
    <cellStyle name="Comma [0] 9887" xfId="23853" hidden="1" xr:uid="{00000000-0005-0000-0000-00004E5D0000}"/>
    <cellStyle name="Comma [0] 9888" xfId="23810" hidden="1" xr:uid="{00000000-0005-0000-0000-0000235D0000}"/>
    <cellStyle name="Comma [0] 9889" xfId="23916" hidden="1" xr:uid="{00000000-0005-0000-0000-00008D5D0000}"/>
    <cellStyle name="Comma [0] 989" xfId="4019" hidden="1" xr:uid="{00000000-0005-0000-0000-0000D40F0000}"/>
    <cellStyle name="Comma [0] 9890" xfId="23918" hidden="1" xr:uid="{00000000-0005-0000-0000-00008F5D0000}"/>
    <cellStyle name="Comma [0] 9891" xfId="23871" hidden="1" xr:uid="{00000000-0005-0000-0000-0000605D0000}"/>
    <cellStyle name="Comma [0] 9892" xfId="23877" hidden="1" xr:uid="{00000000-0005-0000-0000-0000665D0000}"/>
    <cellStyle name="Comma [0] 9893" xfId="23758" hidden="1" xr:uid="{00000000-0005-0000-0000-0000EF5C0000}"/>
    <cellStyle name="Comma [0] 9894" xfId="23827" hidden="1" xr:uid="{00000000-0005-0000-0000-0000345D0000}"/>
    <cellStyle name="Comma [0] 9895" xfId="23835" hidden="1" xr:uid="{00000000-0005-0000-0000-00003C5D0000}"/>
    <cellStyle name="Comma [0] 9896" xfId="23924" hidden="1" xr:uid="{00000000-0005-0000-0000-0000955D0000}"/>
    <cellStyle name="Comma [0] 9897" xfId="23838" hidden="1" xr:uid="{00000000-0005-0000-0000-00003F5D0000}"/>
    <cellStyle name="Comma [0] 9898" xfId="23798" hidden="1" xr:uid="{00000000-0005-0000-0000-0000175D0000}"/>
    <cellStyle name="Comma [0] 9899" xfId="23929" hidden="1" xr:uid="{00000000-0005-0000-0000-00009A5D0000}"/>
    <cellStyle name="Comma [0] 99" xfId="2364" hidden="1" xr:uid="{00000000-0005-0000-0000-00005D090000}"/>
    <cellStyle name="Comma [0] 990" xfId="4021" hidden="1" xr:uid="{00000000-0005-0000-0000-0000D60F0000}"/>
    <cellStyle name="Comma [0] 9900" xfId="23931" hidden="1" xr:uid="{00000000-0005-0000-0000-00009C5D0000}"/>
    <cellStyle name="Comma [0] 9901" xfId="23890" hidden="1" xr:uid="{00000000-0005-0000-0000-0000735D0000}"/>
    <cellStyle name="Comma [0] 9902" xfId="23896" hidden="1" xr:uid="{00000000-0005-0000-0000-0000795D0000}"/>
    <cellStyle name="Comma [0] 9903" xfId="23797" hidden="1" xr:uid="{00000000-0005-0000-0000-0000165D0000}"/>
    <cellStyle name="Comma [0] 9904" xfId="23878" hidden="1" xr:uid="{00000000-0005-0000-0000-0000675D0000}"/>
    <cellStyle name="Comma [0] 9905" xfId="23857" hidden="1" xr:uid="{00000000-0005-0000-0000-0000525D0000}"/>
    <cellStyle name="Comma [0] 9906" xfId="23935" hidden="1" xr:uid="{00000000-0005-0000-0000-0000A05D0000}"/>
    <cellStyle name="Comma [0] 9907" xfId="23876" hidden="1" xr:uid="{00000000-0005-0000-0000-0000655D0000}"/>
    <cellStyle name="Comma [0] 9908" xfId="23814" hidden="1" xr:uid="{00000000-0005-0000-0000-0000275D0000}"/>
    <cellStyle name="Comma [0] 9909" xfId="23942" hidden="1" xr:uid="{00000000-0005-0000-0000-0000A75D0000}"/>
    <cellStyle name="Comma [0] 991" xfId="4012" hidden="1" xr:uid="{00000000-0005-0000-0000-0000CD0F0000}"/>
    <cellStyle name="Comma [0] 9910" xfId="23944" hidden="1" xr:uid="{00000000-0005-0000-0000-0000A95D0000}"/>
    <cellStyle name="Comma [0] 9911" xfId="23908" hidden="1" xr:uid="{00000000-0005-0000-0000-0000855D0000}"/>
    <cellStyle name="Comma [0] 9912" xfId="23913" hidden="1" xr:uid="{00000000-0005-0000-0000-00008A5D0000}"/>
    <cellStyle name="Comma [0] 9913" xfId="23742" hidden="1" xr:uid="{00000000-0005-0000-0000-0000DF5C0000}"/>
    <cellStyle name="Comma [0] 9914" xfId="23897" hidden="1" xr:uid="{00000000-0005-0000-0000-00007A5D0000}"/>
    <cellStyle name="Comma [0] 9915" xfId="23802" hidden="1" xr:uid="{00000000-0005-0000-0000-00001B5D0000}"/>
    <cellStyle name="Comma [0] 9916" xfId="23948" hidden="1" xr:uid="{00000000-0005-0000-0000-0000AD5D0000}"/>
    <cellStyle name="Comma [0] 9917" xfId="23895" hidden="1" xr:uid="{00000000-0005-0000-0000-0000785D0000}"/>
    <cellStyle name="Comma [0] 9918" xfId="23834" hidden="1" xr:uid="{00000000-0005-0000-0000-00003B5D0000}"/>
    <cellStyle name="Comma [0] 9919" xfId="23952" hidden="1" xr:uid="{00000000-0005-0000-0000-0000B15D0000}"/>
    <cellStyle name="Comma [0] 992" xfId="4017" hidden="1" xr:uid="{00000000-0005-0000-0000-0000D20F0000}"/>
    <cellStyle name="Comma [0] 9920" xfId="23954" hidden="1" xr:uid="{00000000-0005-0000-0000-0000B35D0000}"/>
    <cellStyle name="Comma [0] 9921" xfId="23922" hidden="1" xr:uid="{00000000-0005-0000-0000-0000935D0000}"/>
    <cellStyle name="Comma [0] 9922" xfId="23926" hidden="1" xr:uid="{00000000-0005-0000-0000-0000975D0000}"/>
    <cellStyle name="Comma [0] 9923" xfId="23816" hidden="1" xr:uid="{00000000-0005-0000-0000-0000295D0000}"/>
    <cellStyle name="Comma [0] 9924" xfId="23914" hidden="1" xr:uid="{00000000-0005-0000-0000-00008B5D0000}"/>
    <cellStyle name="Comma [0] 9925" xfId="23806" hidden="1" xr:uid="{00000000-0005-0000-0000-00001F5D0000}"/>
    <cellStyle name="Comma [0] 9926" xfId="23958" hidden="1" xr:uid="{00000000-0005-0000-0000-0000B75D0000}"/>
    <cellStyle name="Comma [0] 9927" xfId="23912" hidden="1" xr:uid="{00000000-0005-0000-0000-0000895D0000}"/>
    <cellStyle name="Comma [0] 9928" xfId="23881" hidden="1" xr:uid="{00000000-0005-0000-0000-00006A5D0000}"/>
    <cellStyle name="Comma [0] 9929" xfId="23962" hidden="1" xr:uid="{00000000-0005-0000-0000-0000BB5D0000}"/>
    <cellStyle name="Comma [0] 993" xfId="4023" hidden="1" xr:uid="{00000000-0005-0000-0000-0000D80F0000}"/>
    <cellStyle name="Comma [0] 9930" xfId="23964" hidden="1" xr:uid="{00000000-0005-0000-0000-0000BD5D0000}"/>
    <cellStyle name="Comma [0] 9931" xfId="23950" hidden="1" xr:uid="{00000000-0005-0000-0000-0000AF5D0000}"/>
    <cellStyle name="Comma [0] 9932" xfId="23937" hidden="1" xr:uid="{00000000-0005-0000-0000-0000A25D0000}"/>
    <cellStyle name="Comma [0] 9933" xfId="23961" hidden="1" xr:uid="{00000000-0005-0000-0000-0000BA5D0000}"/>
    <cellStyle name="Comma [0] 9934" xfId="23927" hidden="1" xr:uid="{00000000-0005-0000-0000-0000985D0000}"/>
    <cellStyle name="Comma [0] 9935" xfId="23899" hidden="1" xr:uid="{00000000-0005-0000-0000-00007C5D0000}"/>
    <cellStyle name="Comma [0] 9936" xfId="23966" hidden="1" xr:uid="{00000000-0005-0000-0000-0000BF5D0000}"/>
    <cellStyle name="Comma [0] 9937" xfId="23923" hidden="1" xr:uid="{00000000-0005-0000-0000-0000945D0000}"/>
    <cellStyle name="Comma [0] 9938" xfId="23957" hidden="1" xr:uid="{00000000-0005-0000-0000-0000B65D0000}"/>
    <cellStyle name="Comma [0] 9939" xfId="23970" hidden="1" xr:uid="{00000000-0005-0000-0000-0000C35D0000}"/>
    <cellStyle name="Comma [0] 994" xfId="4025" hidden="1" xr:uid="{00000000-0005-0000-0000-0000DA0F0000}"/>
    <cellStyle name="Comma [0] 9940" xfId="23972" hidden="1" xr:uid="{00000000-0005-0000-0000-0000C55D0000}"/>
    <cellStyle name="Comma [0] 9941" xfId="23840" hidden="1" xr:uid="{00000000-0005-0000-0000-0000415D0000}"/>
    <cellStyle name="Comma [0] 9942" xfId="23960" hidden="1" xr:uid="{00000000-0005-0000-0000-0000B95D0000}"/>
    <cellStyle name="Comma [0] 9943" xfId="23900" hidden="1" xr:uid="{00000000-0005-0000-0000-00007D5D0000}"/>
    <cellStyle name="Comma [0] 9944" xfId="23934" hidden="1" xr:uid="{00000000-0005-0000-0000-00009F5D0000}"/>
    <cellStyle name="Comma [0] 9945" xfId="23947" hidden="1" xr:uid="{00000000-0005-0000-0000-0000AC5D0000}"/>
    <cellStyle name="Comma [0] 9946" xfId="23975" hidden="1" xr:uid="{00000000-0005-0000-0000-0000C85D0000}"/>
    <cellStyle name="Comma [0] 9947" xfId="23938" hidden="1" xr:uid="{00000000-0005-0000-0000-0000A35D0000}"/>
    <cellStyle name="Comma [0] 9948" xfId="23898" hidden="1" xr:uid="{00000000-0005-0000-0000-00007B5D0000}"/>
    <cellStyle name="Comma [0] 9949" xfId="23978" hidden="1" xr:uid="{00000000-0005-0000-0000-0000CB5D0000}"/>
    <cellStyle name="Comma [0] 995" xfId="667" hidden="1" xr:uid="{00000000-0005-0000-0000-0000BC020000}"/>
    <cellStyle name="Comma [0] 9950" xfId="23980" hidden="1" xr:uid="{00000000-0005-0000-0000-0000CD5D0000}"/>
    <cellStyle name="Comma [0] 9951" xfId="23699" hidden="1" xr:uid="{00000000-0005-0000-0000-0000B45C0000}"/>
    <cellStyle name="Comma [0] 9952" xfId="23681" hidden="1" xr:uid="{00000000-0005-0000-0000-0000A25C0000}"/>
    <cellStyle name="Comma [0] 9953" xfId="23984" hidden="1" xr:uid="{00000000-0005-0000-0000-0000D15D0000}"/>
    <cellStyle name="Comma [0] 9954" xfId="23991" hidden="1" xr:uid="{00000000-0005-0000-0000-0000D85D0000}"/>
    <cellStyle name="Comma [0] 9955" xfId="23993" hidden="1" xr:uid="{00000000-0005-0000-0000-0000DA5D0000}"/>
    <cellStyle name="Comma [0] 9956" xfId="23983" hidden="1" xr:uid="{00000000-0005-0000-0000-0000D05D0000}"/>
    <cellStyle name="Comma [0] 9957" xfId="23989" hidden="1" xr:uid="{00000000-0005-0000-0000-0000D65D0000}"/>
    <cellStyle name="Comma [0] 9958" xfId="23996" hidden="1" xr:uid="{00000000-0005-0000-0000-0000DD5D0000}"/>
    <cellStyle name="Comma [0] 9959" xfId="23998" hidden="1" xr:uid="{00000000-0005-0000-0000-0000DF5D0000}"/>
    <cellStyle name="Comma [0] 996" xfId="675" hidden="1" xr:uid="{00000000-0005-0000-0000-0000C4020000}"/>
    <cellStyle name="Comma [0] 9960" xfId="23773" hidden="1" xr:uid="{00000000-0005-0000-0000-0000FE5C0000}"/>
    <cellStyle name="Comma [0] 9961" xfId="23729" hidden="1" xr:uid="{00000000-0005-0000-0000-0000D25C0000}"/>
    <cellStyle name="Comma [0] 9962" xfId="24009" hidden="1" xr:uid="{00000000-0005-0000-0000-0000EA5D0000}"/>
    <cellStyle name="Comma [0] 9963" xfId="24018" hidden="1" xr:uid="{00000000-0005-0000-0000-0000F35D0000}"/>
    <cellStyle name="Comma [0] 9964" xfId="24029" hidden="1" xr:uid="{00000000-0005-0000-0000-0000FE5D0000}"/>
    <cellStyle name="Comma [0] 9965" xfId="24035" hidden="1" xr:uid="{00000000-0005-0000-0000-0000045E0000}"/>
    <cellStyle name="Comma [0] 9966" xfId="24017" hidden="1" xr:uid="{00000000-0005-0000-0000-0000F25D0000}"/>
    <cellStyle name="Comma [0] 9967" xfId="24027" hidden="1" xr:uid="{00000000-0005-0000-0000-0000FC5D0000}"/>
    <cellStyle name="Comma [0] 9968" xfId="24047" hidden="1" xr:uid="{00000000-0005-0000-0000-0000105E0000}"/>
    <cellStyle name="Comma [0] 9969" xfId="24049" hidden="1" xr:uid="{00000000-0005-0000-0000-0000125E0000}"/>
    <cellStyle name="Comma [0] 997" xfId="4036" hidden="1" xr:uid="{00000000-0005-0000-0000-0000E50F0000}"/>
    <cellStyle name="Comma [0] 9970" xfId="24000" hidden="1" xr:uid="{00000000-0005-0000-0000-0000E15D0000}"/>
    <cellStyle name="Comma [0] 9971" xfId="23694" hidden="1" xr:uid="{00000000-0005-0000-0000-0000AF5C0000}"/>
    <cellStyle name="Comma [0] 9972" xfId="24003" hidden="1" xr:uid="{00000000-0005-0000-0000-0000E45D0000}"/>
    <cellStyle name="Comma [0] 9973" xfId="23728" hidden="1" xr:uid="{00000000-0005-0000-0000-0000D15C0000}"/>
    <cellStyle name="Comma [0] 9974" xfId="23727" hidden="1" xr:uid="{00000000-0005-0000-0000-0000D05C0000}"/>
    <cellStyle name="Comma [0] 9975" xfId="24054" hidden="1" xr:uid="{00000000-0005-0000-0000-0000175E0000}"/>
    <cellStyle name="Comma [0] 9976" xfId="23696" hidden="1" xr:uid="{00000000-0005-0000-0000-0000B15C0000}"/>
    <cellStyle name="Comma [0] 9977" xfId="23730" hidden="1" xr:uid="{00000000-0005-0000-0000-0000D35C0000}"/>
    <cellStyle name="Comma [0] 9978" xfId="24066" hidden="1" xr:uid="{00000000-0005-0000-0000-0000235E0000}"/>
    <cellStyle name="Comma [0] 9979" xfId="24068" hidden="1" xr:uid="{00000000-0005-0000-0000-0000255E0000}"/>
    <cellStyle name="Comma [0] 998" xfId="4045" hidden="1" xr:uid="{00000000-0005-0000-0000-0000EE0F0000}"/>
    <cellStyle name="Comma [0] 9980" xfId="24057" hidden="1" xr:uid="{00000000-0005-0000-0000-00001A5E0000}"/>
    <cellStyle name="Comma [0] 9981" xfId="24065" hidden="1" xr:uid="{00000000-0005-0000-0000-0000225E0000}"/>
    <cellStyle name="Comma [0] 9982" xfId="23692" hidden="1" xr:uid="{00000000-0005-0000-0000-0000AD5C0000}"/>
    <cellStyle name="Comma [0] 9983" xfId="24051" hidden="1" xr:uid="{00000000-0005-0000-0000-0000145E0000}"/>
    <cellStyle name="Comma [0] 9984" xfId="24084" hidden="1" xr:uid="{00000000-0005-0000-0000-0000355E0000}"/>
    <cellStyle name="Comma [0] 9985" xfId="24092" hidden="1" xr:uid="{00000000-0005-0000-0000-00003D5E0000}"/>
    <cellStyle name="Comma [0] 9986" xfId="24001" hidden="1" xr:uid="{00000000-0005-0000-0000-0000E25D0000}"/>
    <cellStyle name="Comma [0] 9987" xfId="24080" hidden="1" xr:uid="{00000000-0005-0000-0000-0000315E0000}"/>
    <cellStyle name="Comma [0] 9988" xfId="24101" hidden="1" xr:uid="{00000000-0005-0000-0000-0000465E0000}"/>
    <cellStyle name="Comma [0] 9989" xfId="24103" hidden="1" xr:uid="{00000000-0005-0000-0000-0000485E0000}"/>
    <cellStyle name="Comma [0] 999" xfId="4056" hidden="1" xr:uid="{00000000-0005-0000-0000-0000F90F0000}"/>
    <cellStyle name="Comma [0] 9990" xfId="24062" hidden="1" xr:uid="{00000000-0005-0000-0000-00001F5E0000}"/>
    <cellStyle name="Comma [0] 9991" xfId="24007" hidden="1" xr:uid="{00000000-0005-0000-0000-0000E85D0000}"/>
    <cellStyle name="Comma [0] 9992" xfId="24060" hidden="1" xr:uid="{00000000-0005-0000-0000-00001D5E0000}"/>
    <cellStyle name="Comma [0] 9993" xfId="24044" hidden="1" xr:uid="{00000000-0005-0000-0000-00000D5E0000}"/>
    <cellStyle name="Comma [0] 9994" xfId="24040" hidden="1" xr:uid="{00000000-0005-0000-0000-0000095E0000}"/>
    <cellStyle name="Comma [0] 9995" xfId="24111" hidden="1" xr:uid="{00000000-0005-0000-0000-0000505E0000}"/>
    <cellStyle name="Comma [0] 9996" xfId="23684" hidden="1" xr:uid="{00000000-0005-0000-0000-0000A55C0000}"/>
    <cellStyle name="Comma [0] 9997" xfId="23772" hidden="1" xr:uid="{00000000-0005-0000-0000-0000FD5C0000}"/>
    <cellStyle name="Comma [0] 9998" xfId="24119" hidden="1" xr:uid="{00000000-0005-0000-0000-0000585E0000}"/>
    <cellStyle name="Comma [0] 9999" xfId="24121" hidden="1" xr:uid="{00000000-0005-0000-0000-00005A5E0000}"/>
    <cellStyle name="Currencs [0]" xfId="75" hidden="1" xr:uid="{00000000-0005-0000-0000-00006B000000}"/>
    <cellStyle name="Currency [0]" xfId="12" builtinId="7" hidden="1"/>
    <cellStyle name="Currency [0] 10" xfId="57" hidden="1" xr:uid="{00000000-0005-0000-0000-000059000000}"/>
    <cellStyle name="Currency [0] 100" xfId="170" hidden="1" xr:uid="{00000000-0005-0000-0000-0000CB000000}"/>
    <cellStyle name="Currency [0] 1000" xfId="1133" hidden="1" xr:uid="{00000000-0005-0000-0000-00008E040000}"/>
    <cellStyle name="Currency [0] 10000" xfId="16456" hidden="1" xr:uid="{00000000-0005-0000-0000-000069400000}"/>
    <cellStyle name="Currency [0] 10001" xfId="16457" hidden="1" xr:uid="{00000000-0005-0000-0000-00006A400000}"/>
    <cellStyle name="Currency [0] 10002" xfId="16434" hidden="1" xr:uid="{00000000-0005-0000-0000-000053400000}"/>
    <cellStyle name="Currency [0] 10003" xfId="16440" hidden="1" xr:uid="{00000000-0005-0000-0000-000059400000}"/>
    <cellStyle name="Currency [0] 10004" xfId="16454" hidden="1" xr:uid="{00000000-0005-0000-0000-000067400000}"/>
    <cellStyle name="Currency [0] 10005" xfId="16441" hidden="1" xr:uid="{00000000-0005-0000-0000-00005A400000}"/>
    <cellStyle name="Currency [0] 10006" xfId="16458" hidden="1" xr:uid="{00000000-0005-0000-0000-00006B400000}"/>
    <cellStyle name="Currency [0] 10007" xfId="16459" hidden="1" xr:uid="{00000000-0005-0000-0000-00006C400000}"/>
    <cellStyle name="Currency [0] 10008" xfId="16455" hidden="1" xr:uid="{00000000-0005-0000-0000-000068400000}"/>
    <cellStyle name="Currency [0] 10009" xfId="16428" hidden="1" xr:uid="{00000000-0005-0000-0000-00004D400000}"/>
    <cellStyle name="Currency [0] 1001" xfId="1112" hidden="1" xr:uid="{00000000-0005-0000-0000-000079040000}"/>
    <cellStyle name="Currency [0] 10010" xfId="16460" hidden="1" xr:uid="{00000000-0005-0000-0000-00006D400000}"/>
    <cellStyle name="Currency [0] 10011" xfId="16461" hidden="1" xr:uid="{00000000-0005-0000-0000-00006E400000}"/>
    <cellStyle name="Currency [0] 10012" xfId="16138" hidden="1" xr:uid="{00000000-0005-0000-0000-00002B3F0000}"/>
    <cellStyle name="Currency [0] 10013" xfId="16114" hidden="1" xr:uid="{00000000-0005-0000-0000-0000133F0000}"/>
    <cellStyle name="Currency [0] 10014" xfId="16463" hidden="1" xr:uid="{00000000-0005-0000-0000-000070400000}"/>
    <cellStyle name="Currency [0] 10015" xfId="16467" hidden="1" xr:uid="{00000000-0005-0000-0000-000074400000}"/>
    <cellStyle name="Currency [0] 10016" xfId="16468" hidden="1" xr:uid="{00000000-0005-0000-0000-000075400000}"/>
    <cellStyle name="Currency [0] 10017" xfId="16109" hidden="1" xr:uid="{00000000-0005-0000-0000-00000E3F0000}"/>
    <cellStyle name="Currency [0] 10018" xfId="16465" hidden="1" xr:uid="{00000000-0005-0000-0000-000072400000}"/>
    <cellStyle name="Currency [0] 10019" xfId="16469" hidden="1" xr:uid="{00000000-0005-0000-0000-000076400000}"/>
    <cellStyle name="Currency [0] 1002" xfId="1119" hidden="1" xr:uid="{00000000-0005-0000-0000-000080040000}"/>
    <cellStyle name="Currency [0] 10020" xfId="16470" hidden="1" xr:uid="{00000000-0005-0000-0000-000077400000}"/>
    <cellStyle name="Currency [0] 10021" xfId="16464" hidden="1" xr:uid="{00000000-0005-0000-0000-000071400000}"/>
    <cellStyle name="Currency [0] 10022" xfId="16126" hidden="1" xr:uid="{00000000-0005-0000-0000-00001F3F0000}"/>
    <cellStyle name="Currency [0] 10023" xfId="16476" hidden="1" xr:uid="{00000000-0005-0000-0000-00007D400000}"/>
    <cellStyle name="Currency [0] 10024" xfId="16480" hidden="1" xr:uid="{00000000-0005-0000-0000-000081400000}"/>
    <cellStyle name="Currency [0] 10025" xfId="16486" hidden="1" xr:uid="{00000000-0005-0000-0000-000087400000}"/>
    <cellStyle name="Currency [0] 10026" xfId="16489" hidden="1" xr:uid="{00000000-0005-0000-0000-00008A400000}"/>
    <cellStyle name="Currency [0] 10027" xfId="16475" hidden="1" xr:uid="{00000000-0005-0000-0000-00007C400000}"/>
    <cellStyle name="Currency [0] 10028" xfId="16485" hidden="1" xr:uid="{00000000-0005-0000-0000-000086400000}"/>
    <cellStyle name="Currency [0] 10029" xfId="16496" hidden="1" xr:uid="{00000000-0005-0000-0000-000091400000}"/>
    <cellStyle name="Currency [0] 1003" xfId="1134" hidden="1" xr:uid="{00000000-0005-0000-0000-00008F040000}"/>
    <cellStyle name="Currency [0] 10030" xfId="16497" hidden="1" xr:uid="{00000000-0005-0000-0000-000092400000}"/>
    <cellStyle name="Currency [0] 10031" xfId="16462" hidden="1" xr:uid="{00000000-0005-0000-0000-00006F400000}"/>
    <cellStyle name="Currency [0] 10032" xfId="16108" hidden="1" xr:uid="{00000000-0005-0000-0000-00000D3F0000}"/>
    <cellStyle name="Currency [0] 10033" xfId="16482" hidden="1" xr:uid="{00000000-0005-0000-0000-000083400000}"/>
    <cellStyle name="Currency [0] 10034" xfId="16098" hidden="1" xr:uid="{00000000-0005-0000-0000-0000033F0000}"/>
    <cellStyle name="Currency [0] 10035" xfId="16477" hidden="1" xr:uid="{00000000-0005-0000-0000-00007E400000}"/>
    <cellStyle name="Currency [0] 10036" xfId="16498" hidden="1" xr:uid="{00000000-0005-0000-0000-000093400000}"/>
    <cellStyle name="Currency [0] 10037" xfId="16483" hidden="1" xr:uid="{00000000-0005-0000-0000-000084400000}"/>
    <cellStyle name="Currency [0] 10038" xfId="16487" hidden="1" xr:uid="{00000000-0005-0000-0000-000088400000}"/>
    <cellStyle name="Currency [0] 10039" xfId="16503" hidden="1" xr:uid="{00000000-0005-0000-0000-000098400000}"/>
    <cellStyle name="Currency [0] 1004" xfId="1135" hidden="1" xr:uid="{00000000-0005-0000-0000-000090040000}"/>
    <cellStyle name="Currency [0] 10040" xfId="16504" hidden="1" xr:uid="{00000000-0005-0000-0000-000099400000}"/>
    <cellStyle name="Currency [0] 10041" xfId="16484" hidden="1" xr:uid="{00000000-0005-0000-0000-000085400000}"/>
    <cellStyle name="Currency [0] 10042" xfId="16491" hidden="1" xr:uid="{00000000-0005-0000-0000-00008C400000}"/>
    <cellStyle name="Currency [0] 10043" xfId="16495" hidden="1" xr:uid="{00000000-0005-0000-0000-000090400000}"/>
    <cellStyle name="Currency [0] 10044" xfId="16490" hidden="1" xr:uid="{00000000-0005-0000-0000-00008B400000}"/>
    <cellStyle name="Currency [0] 10045" xfId="16513" hidden="1" xr:uid="{00000000-0005-0000-0000-0000A2400000}"/>
    <cellStyle name="Currency [0] 10046" xfId="16519" hidden="1" xr:uid="{00000000-0005-0000-0000-0000A8400000}"/>
    <cellStyle name="Currency [0] 10047" xfId="16481" hidden="1" xr:uid="{00000000-0005-0000-0000-000082400000}"/>
    <cellStyle name="Currency [0] 10048" xfId="16511" hidden="1" xr:uid="{00000000-0005-0000-0000-0000A0400000}"/>
    <cellStyle name="Currency [0] 10049" xfId="16523" hidden="1" xr:uid="{00000000-0005-0000-0000-0000AC400000}"/>
    <cellStyle name="Currency [0] 1005" xfId="1110" hidden="1" xr:uid="{00000000-0005-0000-0000-000077040000}"/>
    <cellStyle name="Currency [0] 10050" xfId="16524" hidden="1" xr:uid="{00000000-0005-0000-0000-0000AD400000}"/>
    <cellStyle name="Currency [0] 10051" xfId="16472" hidden="1" xr:uid="{00000000-0005-0000-0000-000079400000}"/>
    <cellStyle name="Currency [0] 10052" xfId="16479" hidden="1" xr:uid="{00000000-0005-0000-0000-000080400000}"/>
    <cellStyle name="Currency [0] 10053" xfId="16508" hidden="1" xr:uid="{00000000-0005-0000-0000-00009D400000}"/>
    <cellStyle name="Currency [0] 10054" xfId="16493" hidden="1" xr:uid="{00000000-0005-0000-0000-00008E400000}"/>
    <cellStyle name="Currency [0] 10055" xfId="16466" hidden="1" xr:uid="{00000000-0005-0000-0000-000073400000}"/>
    <cellStyle name="Currency [0] 10056" xfId="16530" hidden="1" xr:uid="{00000000-0005-0000-0000-0000B3400000}"/>
    <cellStyle name="Currency [0] 10057" xfId="16509" hidden="1" xr:uid="{00000000-0005-0000-0000-00009E400000}"/>
    <cellStyle name="Currency [0] 10058" xfId="16516" hidden="1" xr:uid="{00000000-0005-0000-0000-0000A5400000}"/>
    <cellStyle name="Currency [0] 10059" xfId="16531" hidden="1" xr:uid="{00000000-0005-0000-0000-0000B4400000}"/>
    <cellStyle name="Currency [0] 1006" xfId="1109" hidden="1" xr:uid="{00000000-0005-0000-0000-000076040000}"/>
    <cellStyle name="Currency [0] 10060" xfId="16532" hidden="1" xr:uid="{00000000-0005-0000-0000-0000B5400000}"/>
    <cellStyle name="Currency [0] 10061" xfId="16507" hidden="1" xr:uid="{00000000-0005-0000-0000-00009C400000}"/>
    <cellStyle name="Currency [0] 10062" xfId="16506" hidden="1" xr:uid="{00000000-0005-0000-0000-00009B400000}"/>
    <cellStyle name="Currency [0] 10063" xfId="16501" hidden="1" xr:uid="{00000000-0005-0000-0000-000096400000}"/>
    <cellStyle name="Currency [0] 10064" xfId="16499" hidden="1" xr:uid="{00000000-0005-0000-0000-000094400000}"/>
    <cellStyle name="Currency [0] 10065" xfId="16500" hidden="1" xr:uid="{00000000-0005-0000-0000-000095400000}"/>
    <cellStyle name="Currency [0] 10066" xfId="16537" hidden="1" xr:uid="{00000000-0005-0000-0000-0000BA400000}"/>
    <cellStyle name="Currency [0] 10067" xfId="16116" hidden="1" xr:uid="{00000000-0005-0000-0000-0000153F0000}"/>
    <cellStyle name="Currency [0] 10068" xfId="16527" hidden="1" xr:uid="{00000000-0005-0000-0000-0000B0400000}"/>
    <cellStyle name="Currency [0] 10069" xfId="16539" hidden="1" xr:uid="{00000000-0005-0000-0000-0000BC400000}"/>
    <cellStyle name="Currency [0] 1007" xfId="1104" hidden="1" xr:uid="{00000000-0005-0000-0000-000071040000}"/>
    <cellStyle name="Currency [0] 10070" xfId="16540" hidden="1" xr:uid="{00000000-0005-0000-0000-0000BD400000}"/>
    <cellStyle name="Currency [0] 10071" xfId="16478" hidden="1" xr:uid="{00000000-0005-0000-0000-00007F400000}"/>
    <cellStyle name="Currency [0] 10072" xfId="16514" hidden="1" xr:uid="{00000000-0005-0000-0000-0000A3400000}"/>
    <cellStyle name="Currency [0] 10073" xfId="16494" hidden="1" xr:uid="{00000000-0005-0000-0000-00008F400000}"/>
    <cellStyle name="Currency [0] 10074" xfId="16510" hidden="1" xr:uid="{00000000-0005-0000-0000-00009F400000}"/>
    <cellStyle name="Currency [0] 10075" xfId="16512" hidden="1" xr:uid="{00000000-0005-0000-0000-0000A1400000}"/>
    <cellStyle name="Currency [0] 10076" xfId="16543" hidden="1" xr:uid="{00000000-0005-0000-0000-0000C0400000}"/>
    <cellStyle name="Currency [0] 10077" xfId="16119" hidden="1" xr:uid="{00000000-0005-0000-0000-0000183F0000}"/>
    <cellStyle name="Currency [0] 10078" xfId="16535" hidden="1" xr:uid="{00000000-0005-0000-0000-0000B8400000}"/>
    <cellStyle name="Currency [0] 10079" xfId="16545" hidden="1" xr:uid="{00000000-0005-0000-0000-0000C2400000}"/>
    <cellStyle name="Currency [0] 1008" xfId="1102" hidden="1" xr:uid="{00000000-0005-0000-0000-00006F040000}"/>
    <cellStyle name="Currency [0] 10080" xfId="16546" hidden="1" xr:uid="{00000000-0005-0000-0000-0000C3400000}"/>
    <cellStyle name="Currency [0] 10081" xfId="16474" hidden="1" xr:uid="{00000000-0005-0000-0000-00007B400000}"/>
    <cellStyle name="Currency [0] 10082" xfId="16525" hidden="1" xr:uid="{00000000-0005-0000-0000-0000AE400000}"/>
    <cellStyle name="Currency [0] 10083" xfId="16505" hidden="1" xr:uid="{00000000-0005-0000-0000-00009A400000}"/>
    <cellStyle name="Currency [0] 10084" xfId="16517" hidden="1" xr:uid="{00000000-0005-0000-0000-0000A6400000}"/>
    <cellStyle name="Currency [0] 10085" xfId="16515" hidden="1" xr:uid="{00000000-0005-0000-0000-0000A4400000}"/>
    <cellStyle name="Currency [0] 10086" xfId="16548" hidden="1" xr:uid="{00000000-0005-0000-0000-0000C5400000}"/>
    <cellStyle name="Currency [0] 10087" xfId="16492" hidden="1" xr:uid="{00000000-0005-0000-0000-00008D400000}"/>
    <cellStyle name="Currency [0] 10088" xfId="16542" hidden="1" xr:uid="{00000000-0005-0000-0000-0000BF400000}"/>
    <cellStyle name="Currency [0] 10089" xfId="16552" hidden="1" xr:uid="{00000000-0005-0000-0000-0000C9400000}"/>
    <cellStyle name="Currency [0] 1009" xfId="1103" hidden="1" xr:uid="{00000000-0005-0000-0000-000070040000}"/>
    <cellStyle name="Currency [0] 10090" xfId="16553" hidden="1" xr:uid="{00000000-0005-0000-0000-0000CA400000}"/>
    <cellStyle name="Currency [0] 10091" xfId="16518" hidden="1" xr:uid="{00000000-0005-0000-0000-0000A7400000}"/>
    <cellStyle name="Currency [0] 10092" xfId="16533" hidden="1" xr:uid="{00000000-0005-0000-0000-0000B6400000}"/>
    <cellStyle name="Currency [0] 10093" xfId="16099" hidden="1" xr:uid="{00000000-0005-0000-0000-0000043F0000}"/>
    <cellStyle name="Currency [0] 10094" xfId="16528" hidden="1" xr:uid="{00000000-0005-0000-0000-0000B1400000}"/>
    <cellStyle name="Currency [0] 10095" xfId="16526" hidden="1" xr:uid="{00000000-0005-0000-0000-0000AF400000}"/>
    <cellStyle name="Currency [0] 10096" xfId="16555" hidden="1" xr:uid="{00000000-0005-0000-0000-0000CC400000}"/>
    <cellStyle name="Currency [0] 10097" xfId="16471" hidden="1" xr:uid="{00000000-0005-0000-0000-000078400000}"/>
    <cellStyle name="Currency [0] 10098" xfId="16547" hidden="1" xr:uid="{00000000-0005-0000-0000-0000C4400000}"/>
    <cellStyle name="Currency [0] 10099" xfId="16557" hidden="1" xr:uid="{00000000-0005-0000-0000-0000CE400000}"/>
    <cellStyle name="Currency [0] 101" xfId="117" hidden="1" xr:uid="{00000000-0005-0000-0000-000096000000}"/>
    <cellStyle name="Currency [0] 1010" xfId="1140" hidden="1" xr:uid="{00000000-0005-0000-0000-000095040000}"/>
    <cellStyle name="Currency [0] 10100" xfId="16558" hidden="1" xr:uid="{00000000-0005-0000-0000-0000CF400000}"/>
    <cellStyle name="Currency [0] 10101" xfId="16529" hidden="1" xr:uid="{00000000-0005-0000-0000-0000B2400000}"/>
    <cellStyle name="Currency [0] 10102" xfId="16541" hidden="1" xr:uid="{00000000-0005-0000-0000-0000BE400000}"/>
    <cellStyle name="Currency [0] 10103" xfId="16521" hidden="1" xr:uid="{00000000-0005-0000-0000-0000AA400000}"/>
    <cellStyle name="Currency [0] 10104" xfId="16536" hidden="1" xr:uid="{00000000-0005-0000-0000-0000B9400000}"/>
    <cellStyle name="Currency [0] 10105" xfId="16534" hidden="1" xr:uid="{00000000-0005-0000-0000-0000B7400000}"/>
    <cellStyle name="Currency [0] 10106" xfId="16560" hidden="1" xr:uid="{00000000-0005-0000-0000-0000D1400000}"/>
    <cellStyle name="Currency [0] 10107" xfId="16473" hidden="1" xr:uid="{00000000-0005-0000-0000-00007A400000}"/>
    <cellStyle name="Currency [0] 10108" xfId="16554" hidden="1" xr:uid="{00000000-0005-0000-0000-0000CB400000}"/>
    <cellStyle name="Currency [0] 10109" xfId="16561" hidden="1" xr:uid="{00000000-0005-0000-0000-0000D2400000}"/>
    <cellStyle name="Currency [0] 1011" xfId="826" hidden="1" xr:uid="{00000000-0005-0000-0000-00005B030000}"/>
    <cellStyle name="Currency [0] 10110" xfId="16562" hidden="1" xr:uid="{00000000-0005-0000-0000-0000D3400000}"/>
    <cellStyle name="Currency [0] 10111" xfId="16502" hidden="1" xr:uid="{00000000-0005-0000-0000-000097400000}"/>
    <cellStyle name="Currency [0] 10112" xfId="16522" hidden="1" xr:uid="{00000000-0005-0000-0000-0000AB400000}"/>
    <cellStyle name="Currency [0] 10113" xfId="16556" hidden="1" xr:uid="{00000000-0005-0000-0000-0000CD400000}"/>
    <cellStyle name="Currency [0] 10114" xfId="16549" hidden="1" xr:uid="{00000000-0005-0000-0000-0000C6400000}"/>
    <cellStyle name="Currency [0] 10115" xfId="16559" hidden="1" xr:uid="{00000000-0005-0000-0000-0000D0400000}"/>
    <cellStyle name="Currency [0] 10116" xfId="16563" hidden="1" xr:uid="{00000000-0005-0000-0000-0000D4400000}"/>
    <cellStyle name="Currency [0] 10117" xfId="16488" hidden="1" xr:uid="{00000000-0005-0000-0000-000089400000}"/>
    <cellStyle name="Currency [0] 10118" xfId="16520" hidden="1" xr:uid="{00000000-0005-0000-0000-0000A9400000}"/>
    <cellStyle name="Currency [0] 10119" xfId="16566" hidden="1" xr:uid="{00000000-0005-0000-0000-0000D7400000}"/>
    <cellStyle name="Currency [0] 1012" xfId="1130" hidden="1" xr:uid="{00000000-0005-0000-0000-00008B040000}"/>
    <cellStyle name="Currency [0] 10120" xfId="16567" hidden="1" xr:uid="{00000000-0005-0000-0000-0000D8400000}"/>
    <cellStyle name="Currency [0] 10121" xfId="16544" hidden="1" xr:uid="{00000000-0005-0000-0000-0000C1400000}"/>
    <cellStyle name="Currency [0] 10122" xfId="16550" hidden="1" xr:uid="{00000000-0005-0000-0000-0000C7400000}"/>
    <cellStyle name="Currency [0] 10123" xfId="16564" hidden="1" xr:uid="{00000000-0005-0000-0000-0000D5400000}"/>
    <cellStyle name="Currency [0] 10124" xfId="16551" hidden="1" xr:uid="{00000000-0005-0000-0000-0000C8400000}"/>
    <cellStyle name="Currency [0] 10125" xfId="16568" hidden="1" xr:uid="{00000000-0005-0000-0000-0000D9400000}"/>
    <cellStyle name="Currency [0] 10126" xfId="16569" hidden="1" xr:uid="{00000000-0005-0000-0000-0000DA400000}"/>
    <cellStyle name="Currency [0] 10127" xfId="16565" hidden="1" xr:uid="{00000000-0005-0000-0000-0000D6400000}"/>
    <cellStyle name="Currency [0] 10128" xfId="16538" hidden="1" xr:uid="{00000000-0005-0000-0000-0000BB400000}"/>
    <cellStyle name="Currency [0] 10129" xfId="16570" hidden="1" xr:uid="{00000000-0005-0000-0000-0000DB400000}"/>
    <cellStyle name="Currency [0] 1013" xfId="1142" hidden="1" xr:uid="{00000000-0005-0000-0000-000097040000}"/>
    <cellStyle name="Currency [0] 10130" xfId="16571" hidden="1" xr:uid="{00000000-0005-0000-0000-0000DC400000}"/>
    <cellStyle name="Currency [0] 10131" xfId="15942" hidden="1" xr:uid="{00000000-0005-0000-0000-0000673E0000}"/>
    <cellStyle name="Currency [0] 10132" xfId="15976" hidden="1" xr:uid="{00000000-0005-0000-0000-0000893E0000}"/>
    <cellStyle name="Currency [0] 10133" xfId="15990" hidden="1" xr:uid="{00000000-0005-0000-0000-0000973E0000}"/>
    <cellStyle name="Currency [0] 10134" xfId="16574" hidden="1" xr:uid="{00000000-0005-0000-0000-0000DF400000}"/>
    <cellStyle name="Currency [0] 10135" xfId="16576" hidden="1" xr:uid="{00000000-0005-0000-0000-0000E1400000}"/>
    <cellStyle name="Currency [0] 10136" xfId="15945" hidden="1" xr:uid="{00000000-0005-0000-0000-00006A3E0000}"/>
    <cellStyle name="Currency [0] 10137" xfId="16572" hidden="1" xr:uid="{00000000-0005-0000-0000-0000DD400000}"/>
    <cellStyle name="Currency [0] 10138" xfId="16577" hidden="1" xr:uid="{00000000-0005-0000-0000-0000E2400000}"/>
    <cellStyle name="Currency [0] 10139" xfId="16578" hidden="1" xr:uid="{00000000-0005-0000-0000-0000E3400000}"/>
    <cellStyle name="Currency [0] 1014" xfId="1143" hidden="1" xr:uid="{00000000-0005-0000-0000-000098040000}"/>
    <cellStyle name="Currency [0] 10140" xfId="15962" hidden="1" xr:uid="{00000000-0005-0000-0000-00007B3E0000}"/>
    <cellStyle name="Currency [0] 10141" xfId="15941" hidden="1" xr:uid="{00000000-0005-0000-0000-0000663E0000}"/>
    <cellStyle name="Currency [0] 10142" xfId="16584" hidden="1" xr:uid="{00000000-0005-0000-0000-0000E9400000}"/>
    <cellStyle name="Currency [0] 10143" xfId="16588" hidden="1" xr:uid="{00000000-0005-0000-0000-0000ED400000}"/>
    <cellStyle name="Currency [0] 10144" xfId="16594" hidden="1" xr:uid="{00000000-0005-0000-0000-0000F3400000}"/>
    <cellStyle name="Currency [0] 10145" xfId="16597" hidden="1" xr:uid="{00000000-0005-0000-0000-0000F6400000}"/>
    <cellStyle name="Currency [0] 10146" xfId="16583" hidden="1" xr:uid="{00000000-0005-0000-0000-0000E8400000}"/>
    <cellStyle name="Currency [0] 10147" xfId="16593" hidden="1" xr:uid="{00000000-0005-0000-0000-0000F2400000}"/>
    <cellStyle name="Currency [0] 10148" xfId="16604" hidden="1" xr:uid="{00000000-0005-0000-0000-0000FD400000}"/>
    <cellStyle name="Currency [0] 10149" xfId="16605" hidden="1" xr:uid="{00000000-0005-0000-0000-0000FE400000}"/>
    <cellStyle name="Currency [0] 1015" xfId="1081" hidden="1" xr:uid="{00000000-0005-0000-0000-00005A040000}"/>
    <cellStyle name="Currency [0] 10150" xfId="15943" hidden="1" xr:uid="{00000000-0005-0000-0000-0000683E0000}"/>
    <cellStyle name="Currency [0] 10151" xfId="15948" hidden="1" xr:uid="{00000000-0005-0000-0000-00006D3E0000}"/>
    <cellStyle name="Currency [0] 10152" xfId="16590" hidden="1" xr:uid="{00000000-0005-0000-0000-0000EF400000}"/>
    <cellStyle name="Currency [0] 10153" xfId="15946" hidden="1" xr:uid="{00000000-0005-0000-0000-00006B3E0000}"/>
    <cellStyle name="Currency [0] 10154" xfId="16585" hidden="1" xr:uid="{00000000-0005-0000-0000-0000EA400000}"/>
    <cellStyle name="Currency [0] 10155" xfId="16606" hidden="1" xr:uid="{00000000-0005-0000-0000-0000FF400000}"/>
    <cellStyle name="Currency [0] 10156" xfId="16591" hidden="1" xr:uid="{00000000-0005-0000-0000-0000F0400000}"/>
    <cellStyle name="Currency [0] 10157" xfId="16595" hidden="1" xr:uid="{00000000-0005-0000-0000-0000F4400000}"/>
    <cellStyle name="Currency [0] 10158" xfId="16611" hidden="1" xr:uid="{00000000-0005-0000-0000-000004410000}"/>
    <cellStyle name="Currency [0] 10159" xfId="16612" hidden="1" xr:uid="{00000000-0005-0000-0000-000005410000}"/>
    <cellStyle name="Currency [0] 1016" xfId="1117" hidden="1" xr:uid="{00000000-0005-0000-0000-00007E040000}"/>
    <cellStyle name="Currency [0] 10160" xfId="16592" hidden="1" xr:uid="{00000000-0005-0000-0000-0000F1400000}"/>
    <cellStyle name="Currency [0] 10161" xfId="16599" hidden="1" xr:uid="{00000000-0005-0000-0000-0000F8400000}"/>
    <cellStyle name="Currency [0] 10162" xfId="16603" hidden="1" xr:uid="{00000000-0005-0000-0000-0000FC400000}"/>
    <cellStyle name="Currency [0] 10163" xfId="16598" hidden="1" xr:uid="{00000000-0005-0000-0000-0000F7400000}"/>
    <cellStyle name="Currency [0] 10164" xfId="16621" hidden="1" xr:uid="{00000000-0005-0000-0000-00000E410000}"/>
    <cellStyle name="Currency [0] 10165" xfId="16627" hidden="1" xr:uid="{00000000-0005-0000-0000-000014410000}"/>
    <cellStyle name="Currency [0] 10166" xfId="16589" hidden="1" xr:uid="{00000000-0005-0000-0000-0000EE400000}"/>
    <cellStyle name="Currency [0] 10167" xfId="16619" hidden="1" xr:uid="{00000000-0005-0000-0000-00000C410000}"/>
    <cellStyle name="Currency [0] 10168" xfId="16631" hidden="1" xr:uid="{00000000-0005-0000-0000-000018410000}"/>
    <cellStyle name="Currency [0] 10169" xfId="16632" hidden="1" xr:uid="{00000000-0005-0000-0000-000019410000}"/>
    <cellStyle name="Currency [0] 1017" xfId="1097" hidden="1" xr:uid="{00000000-0005-0000-0000-00006A040000}"/>
    <cellStyle name="Currency [0] 10170" xfId="16580" hidden="1" xr:uid="{00000000-0005-0000-0000-0000E5400000}"/>
    <cellStyle name="Currency [0] 10171" xfId="16587" hidden="1" xr:uid="{00000000-0005-0000-0000-0000EC400000}"/>
    <cellStyle name="Currency [0] 10172" xfId="16616" hidden="1" xr:uid="{00000000-0005-0000-0000-000009410000}"/>
    <cellStyle name="Currency [0] 10173" xfId="16601" hidden="1" xr:uid="{00000000-0005-0000-0000-0000FA400000}"/>
    <cellStyle name="Currency [0] 10174" xfId="16573" hidden="1" xr:uid="{00000000-0005-0000-0000-0000DE400000}"/>
    <cellStyle name="Currency [0] 10175" xfId="16638" hidden="1" xr:uid="{00000000-0005-0000-0000-00001F410000}"/>
    <cellStyle name="Currency [0] 10176" xfId="16617" hidden="1" xr:uid="{00000000-0005-0000-0000-00000A410000}"/>
    <cellStyle name="Currency [0] 10177" xfId="16624" hidden="1" xr:uid="{00000000-0005-0000-0000-000011410000}"/>
    <cellStyle name="Currency [0] 10178" xfId="16639" hidden="1" xr:uid="{00000000-0005-0000-0000-000020410000}"/>
    <cellStyle name="Currency [0] 10179" xfId="16640" hidden="1" xr:uid="{00000000-0005-0000-0000-000021410000}"/>
    <cellStyle name="Currency [0] 1018" xfId="1113" hidden="1" xr:uid="{00000000-0005-0000-0000-00007A040000}"/>
    <cellStyle name="Currency [0] 10180" xfId="16615" hidden="1" xr:uid="{00000000-0005-0000-0000-000008410000}"/>
    <cellStyle name="Currency [0] 10181" xfId="16614" hidden="1" xr:uid="{00000000-0005-0000-0000-000007410000}"/>
    <cellStyle name="Currency [0] 10182" xfId="16609" hidden="1" xr:uid="{00000000-0005-0000-0000-000002410000}"/>
    <cellStyle name="Currency [0] 10183" xfId="16607" hidden="1" xr:uid="{00000000-0005-0000-0000-000000410000}"/>
    <cellStyle name="Currency [0] 10184" xfId="16608" hidden="1" xr:uid="{00000000-0005-0000-0000-000001410000}"/>
    <cellStyle name="Currency [0] 10185" xfId="16645" hidden="1" xr:uid="{00000000-0005-0000-0000-000026410000}"/>
    <cellStyle name="Currency [0] 10186" xfId="15964" hidden="1" xr:uid="{00000000-0005-0000-0000-00007D3E0000}"/>
    <cellStyle name="Currency [0] 10187" xfId="16635" hidden="1" xr:uid="{00000000-0005-0000-0000-00001C410000}"/>
    <cellStyle name="Currency [0] 10188" xfId="16647" hidden="1" xr:uid="{00000000-0005-0000-0000-000028410000}"/>
    <cellStyle name="Currency [0] 10189" xfId="16648" hidden="1" xr:uid="{00000000-0005-0000-0000-000029410000}"/>
    <cellStyle name="Currency [0] 1019" xfId="1115" hidden="1" xr:uid="{00000000-0005-0000-0000-00007C040000}"/>
    <cellStyle name="Currency [0] 10190" xfId="16586" hidden="1" xr:uid="{00000000-0005-0000-0000-0000EB400000}"/>
    <cellStyle name="Currency [0] 10191" xfId="16622" hidden="1" xr:uid="{00000000-0005-0000-0000-00000F410000}"/>
    <cellStyle name="Currency [0] 10192" xfId="16602" hidden="1" xr:uid="{00000000-0005-0000-0000-0000FB400000}"/>
    <cellStyle name="Currency [0] 10193" xfId="16618" hidden="1" xr:uid="{00000000-0005-0000-0000-00000B410000}"/>
    <cellStyle name="Currency [0] 10194" xfId="16620" hidden="1" xr:uid="{00000000-0005-0000-0000-00000D410000}"/>
    <cellStyle name="Currency [0] 10195" xfId="16651" hidden="1" xr:uid="{00000000-0005-0000-0000-00002C410000}"/>
    <cellStyle name="Currency [0] 10196" xfId="15949" hidden="1" xr:uid="{00000000-0005-0000-0000-00006E3E0000}"/>
    <cellStyle name="Currency [0] 10197" xfId="16643" hidden="1" xr:uid="{00000000-0005-0000-0000-000024410000}"/>
    <cellStyle name="Currency [0] 10198" xfId="16653" hidden="1" xr:uid="{00000000-0005-0000-0000-00002E410000}"/>
    <cellStyle name="Currency [0] 10199" xfId="16654" hidden="1" xr:uid="{00000000-0005-0000-0000-00002F410000}"/>
    <cellStyle name="Currency [0] 102" xfId="132" hidden="1" xr:uid="{00000000-0005-0000-0000-0000A5000000}"/>
    <cellStyle name="Currency [0] 1020" xfId="1146" hidden="1" xr:uid="{00000000-0005-0000-0000-00009B040000}"/>
    <cellStyle name="Currency [0] 10200" xfId="16582" hidden="1" xr:uid="{00000000-0005-0000-0000-0000E7400000}"/>
    <cellStyle name="Currency [0] 10201" xfId="16633" hidden="1" xr:uid="{00000000-0005-0000-0000-00001A410000}"/>
    <cellStyle name="Currency [0] 10202" xfId="16613" hidden="1" xr:uid="{00000000-0005-0000-0000-000006410000}"/>
    <cellStyle name="Currency [0] 10203" xfId="16625" hidden="1" xr:uid="{00000000-0005-0000-0000-000012410000}"/>
    <cellStyle name="Currency [0] 10204" xfId="16623" hidden="1" xr:uid="{00000000-0005-0000-0000-000010410000}"/>
    <cellStyle name="Currency [0] 10205" xfId="16656" hidden="1" xr:uid="{00000000-0005-0000-0000-000031410000}"/>
    <cellStyle name="Currency [0] 10206" xfId="16600" hidden="1" xr:uid="{00000000-0005-0000-0000-0000F9400000}"/>
    <cellStyle name="Currency [0] 10207" xfId="16650" hidden="1" xr:uid="{00000000-0005-0000-0000-00002B410000}"/>
    <cellStyle name="Currency [0] 10208" xfId="16660" hidden="1" xr:uid="{00000000-0005-0000-0000-000035410000}"/>
    <cellStyle name="Currency [0] 10209" xfId="16661" hidden="1" xr:uid="{00000000-0005-0000-0000-000036410000}"/>
    <cellStyle name="Currency [0] 1021" xfId="819" hidden="1" xr:uid="{00000000-0005-0000-0000-000054030000}"/>
    <cellStyle name="Currency [0] 10210" xfId="16626" hidden="1" xr:uid="{00000000-0005-0000-0000-000013410000}"/>
    <cellStyle name="Currency [0] 10211" xfId="16641" hidden="1" xr:uid="{00000000-0005-0000-0000-000022410000}"/>
    <cellStyle name="Currency [0] 10212" xfId="15944" hidden="1" xr:uid="{00000000-0005-0000-0000-0000693E0000}"/>
    <cellStyle name="Currency [0] 10213" xfId="16636" hidden="1" xr:uid="{00000000-0005-0000-0000-00001D410000}"/>
    <cellStyle name="Currency [0] 10214" xfId="16634" hidden="1" xr:uid="{00000000-0005-0000-0000-00001B410000}"/>
    <cellStyle name="Currency [0] 10215" xfId="16663" hidden="1" xr:uid="{00000000-0005-0000-0000-000038410000}"/>
    <cellStyle name="Currency [0] 10216" xfId="16579" hidden="1" xr:uid="{00000000-0005-0000-0000-0000E4400000}"/>
    <cellStyle name="Currency [0] 10217" xfId="16655" hidden="1" xr:uid="{00000000-0005-0000-0000-000030410000}"/>
    <cellStyle name="Currency [0] 10218" xfId="16665" hidden="1" xr:uid="{00000000-0005-0000-0000-00003A410000}"/>
    <cellStyle name="Currency [0] 10219" xfId="16666" hidden="1" xr:uid="{00000000-0005-0000-0000-00003B410000}"/>
    <cellStyle name="Currency [0] 1022" xfId="1138" hidden="1" xr:uid="{00000000-0005-0000-0000-000093040000}"/>
    <cellStyle name="Currency [0] 10220" xfId="16637" hidden="1" xr:uid="{00000000-0005-0000-0000-00001E410000}"/>
    <cellStyle name="Currency [0] 10221" xfId="16649" hidden="1" xr:uid="{00000000-0005-0000-0000-00002A410000}"/>
    <cellStyle name="Currency [0] 10222" xfId="16629" hidden="1" xr:uid="{00000000-0005-0000-0000-000016410000}"/>
    <cellStyle name="Currency [0] 10223" xfId="16644" hidden="1" xr:uid="{00000000-0005-0000-0000-000025410000}"/>
    <cellStyle name="Currency [0] 10224" xfId="16642" hidden="1" xr:uid="{00000000-0005-0000-0000-000023410000}"/>
    <cellStyle name="Currency [0] 10225" xfId="16668" hidden="1" xr:uid="{00000000-0005-0000-0000-00003D410000}"/>
    <cellStyle name="Currency [0] 10226" xfId="16581" hidden="1" xr:uid="{00000000-0005-0000-0000-0000E6400000}"/>
    <cellStyle name="Currency [0] 10227" xfId="16662" hidden="1" xr:uid="{00000000-0005-0000-0000-000037410000}"/>
    <cellStyle name="Currency [0] 10228" xfId="16669" hidden="1" xr:uid="{00000000-0005-0000-0000-00003E410000}"/>
    <cellStyle name="Currency [0] 10229" xfId="16670" hidden="1" xr:uid="{00000000-0005-0000-0000-00003F410000}"/>
    <cellStyle name="Currency [0] 1023" xfId="1148" hidden="1" xr:uid="{00000000-0005-0000-0000-00009D040000}"/>
    <cellStyle name="Currency [0] 10230" xfId="16610" hidden="1" xr:uid="{00000000-0005-0000-0000-000003410000}"/>
    <cellStyle name="Currency [0] 10231" xfId="16630" hidden="1" xr:uid="{00000000-0005-0000-0000-000017410000}"/>
    <cellStyle name="Currency [0] 10232" xfId="16664" hidden="1" xr:uid="{00000000-0005-0000-0000-000039410000}"/>
    <cellStyle name="Currency [0] 10233" xfId="16657" hidden="1" xr:uid="{00000000-0005-0000-0000-000032410000}"/>
    <cellStyle name="Currency [0] 10234" xfId="16667" hidden="1" xr:uid="{00000000-0005-0000-0000-00003C410000}"/>
    <cellStyle name="Currency [0] 10235" xfId="16671" hidden="1" xr:uid="{00000000-0005-0000-0000-000040410000}"/>
    <cellStyle name="Currency [0] 10236" xfId="16596" hidden="1" xr:uid="{00000000-0005-0000-0000-0000F5400000}"/>
    <cellStyle name="Currency [0] 10237" xfId="16628" hidden="1" xr:uid="{00000000-0005-0000-0000-000015410000}"/>
    <cellStyle name="Currency [0] 10238" xfId="16674" hidden="1" xr:uid="{00000000-0005-0000-0000-000043410000}"/>
    <cellStyle name="Currency [0] 10239" xfId="16675" hidden="1" xr:uid="{00000000-0005-0000-0000-000044410000}"/>
    <cellStyle name="Currency [0] 1024" xfId="1149" hidden="1" xr:uid="{00000000-0005-0000-0000-00009E040000}"/>
    <cellStyle name="Currency [0] 10240" xfId="16652" hidden="1" xr:uid="{00000000-0005-0000-0000-00002D410000}"/>
    <cellStyle name="Currency [0] 10241" xfId="16658" hidden="1" xr:uid="{00000000-0005-0000-0000-000033410000}"/>
    <cellStyle name="Currency [0] 10242" xfId="16672" hidden="1" xr:uid="{00000000-0005-0000-0000-000041410000}"/>
    <cellStyle name="Currency [0] 10243" xfId="16659" hidden="1" xr:uid="{00000000-0005-0000-0000-000034410000}"/>
    <cellStyle name="Currency [0] 10244" xfId="16676" hidden="1" xr:uid="{00000000-0005-0000-0000-000045410000}"/>
    <cellStyle name="Currency [0] 10245" xfId="16677" hidden="1" xr:uid="{00000000-0005-0000-0000-000046410000}"/>
    <cellStyle name="Currency [0] 10246" xfId="16673" hidden="1" xr:uid="{00000000-0005-0000-0000-000042410000}"/>
    <cellStyle name="Currency [0] 10247" xfId="16646" hidden="1" xr:uid="{00000000-0005-0000-0000-000027410000}"/>
    <cellStyle name="Currency [0] 10248" xfId="16678" hidden="1" xr:uid="{00000000-0005-0000-0000-000047410000}"/>
    <cellStyle name="Currency [0] 10249" xfId="16679" hidden="1" xr:uid="{00000000-0005-0000-0000-000048410000}"/>
    <cellStyle name="Currency [0] 1025" xfId="1077" hidden="1" xr:uid="{00000000-0005-0000-0000-000056040000}"/>
    <cellStyle name="Currency [0] 10250" xfId="16737" hidden="1" xr:uid="{00000000-0005-0000-0000-000082410000}"/>
    <cellStyle name="Currency [0] 10251" xfId="16745" hidden="1" xr:uid="{00000000-0005-0000-0000-00008A410000}"/>
    <cellStyle name="Currency [0] 10252" xfId="16748" hidden="1" xr:uid="{00000000-0005-0000-0000-00008D410000}"/>
    <cellStyle name="Currency [0] 10253" xfId="16753" hidden="1" xr:uid="{00000000-0005-0000-0000-000092410000}"/>
    <cellStyle name="Currency [0] 10254" xfId="16757" hidden="1" xr:uid="{00000000-0005-0000-0000-000096410000}"/>
    <cellStyle name="Currency [0] 10255" xfId="16744" hidden="1" xr:uid="{00000000-0005-0000-0000-000089410000}"/>
    <cellStyle name="Currency [0] 10256" xfId="16750" hidden="1" xr:uid="{00000000-0005-0000-0000-00008F410000}"/>
    <cellStyle name="Currency [0] 10257" xfId="16760" hidden="1" xr:uid="{00000000-0005-0000-0000-000099410000}"/>
    <cellStyle name="Currency [0] 10258" xfId="16761" hidden="1" xr:uid="{00000000-0005-0000-0000-00009A410000}"/>
    <cellStyle name="Currency [0] 10259" xfId="16749" hidden="1" xr:uid="{00000000-0005-0000-0000-00008E410000}"/>
    <cellStyle name="Currency [0] 1026" xfId="1128" hidden="1" xr:uid="{00000000-0005-0000-0000-000089040000}"/>
    <cellStyle name="Currency [0] 10260" xfId="16738" hidden="1" xr:uid="{00000000-0005-0000-0000-000083410000}"/>
    <cellStyle name="Currency [0] 10261" xfId="16767" hidden="1" xr:uid="{00000000-0005-0000-0000-0000A0410000}"/>
    <cellStyle name="Currency [0] 10262" xfId="16771" hidden="1" xr:uid="{00000000-0005-0000-0000-0000A4410000}"/>
    <cellStyle name="Currency [0] 10263" xfId="16778" hidden="1" xr:uid="{00000000-0005-0000-0000-0000AB410000}"/>
    <cellStyle name="Currency [0] 10264" xfId="16782" hidden="1" xr:uid="{00000000-0005-0000-0000-0000AF410000}"/>
    <cellStyle name="Currency [0] 10265" xfId="16766" hidden="1" xr:uid="{00000000-0005-0000-0000-00009F410000}"/>
    <cellStyle name="Currency [0] 10266" xfId="16777" hidden="1" xr:uid="{00000000-0005-0000-0000-0000AA410000}"/>
    <cellStyle name="Currency [0] 10267" xfId="16789" hidden="1" xr:uid="{00000000-0005-0000-0000-0000B6410000}"/>
    <cellStyle name="Currency [0] 10268" xfId="16790" hidden="1" xr:uid="{00000000-0005-0000-0000-0000B7410000}"/>
    <cellStyle name="Currency [0] 10269" xfId="16747" hidden="1" xr:uid="{00000000-0005-0000-0000-00008C410000}"/>
    <cellStyle name="Currency [0] 1027" xfId="1108" hidden="1" xr:uid="{00000000-0005-0000-0000-000075040000}"/>
    <cellStyle name="Currency [0] 10270" xfId="16740" hidden="1" xr:uid="{00000000-0005-0000-0000-000085410000}"/>
    <cellStyle name="Currency [0] 10271" xfId="16773" hidden="1" xr:uid="{00000000-0005-0000-0000-0000A6410000}"/>
    <cellStyle name="Currency [0] 10272" xfId="16742" hidden="1" xr:uid="{00000000-0005-0000-0000-000087410000}"/>
    <cellStyle name="Currency [0] 10273" xfId="16768" hidden="1" xr:uid="{00000000-0005-0000-0000-0000A1410000}"/>
    <cellStyle name="Currency [0] 10274" xfId="16791" hidden="1" xr:uid="{00000000-0005-0000-0000-0000B8410000}"/>
    <cellStyle name="Currency [0] 10275" xfId="16774" hidden="1" xr:uid="{00000000-0005-0000-0000-0000A7410000}"/>
    <cellStyle name="Currency [0] 10276" xfId="16779" hidden="1" xr:uid="{00000000-0005-0000-0000-0000AC410000}"/>
    <cellStyle name="Currency [0] 10277" xfId="16797" hidden="1" xr:uid="{00000000-0005-0000-0000-0000BE410000}"/>
    <cellStyle name="Currency [0] 10278" xfId="16798" hidden="1" xr:uid="{00000000-0005-0000-0000-0000BF410000}"/>
    <cellStyle name="Currency [0] 10279" xfId="16776" hidden="1" xr:uid="{00000000-0005-0000-0000-0000A9410000}"/>
    <cellStyle name="Currency [0] 1028" xfId="1120" hidden="1" xr:uid="{00000000-0005-0000-0000-000081040000}"/>
    <cellStyle name="Currency [0] 10280" xfId="16784" hidden="1" xr:uid="{00000000-0005-0000-0000-0000B1410000}"/>
    <cellStyle name="Currency [0] 10281" xfId="16788" hidden="1" xr:uid="{00000000-0005-0000-0000-0000B5410000}"/>
    <cellStyle name="Currency [0] 10282" xfId="16783" hidden="1" xr:uid="{00000000-0005-0000-0000-0000B0410000}"/>
    <cellStyle name="Currency [0] 10283" xfId="16807" hidden="1" xr:uid="{00000000-0005-0000-0000-0000C8410000}"/>
    <cellStyle name="Currency [0] 10284" xfId="16813" hidden="1" xr:uid="{00000000-0005-0000-0000-0000CE410000}"/>
    <cellStyle name="Currency [0] 10285" xfId="16772" hidden="1" xr:uid="{00000000-0005-0000-0000-0000A5410000}"/>
    <cellStyle name="Currency [0] 10286" xfId="16805" hidden="1" xr:uid="{00000000-0005-0000-0000-0000C6410000}"/>
    <cellStyle name="Currency [0] 10287" xfId="16818" hidden="1" xr:uid="{00000000-0005-0000-0000-0000D3410000}"/>
    <cellStyle name="Currency [0] 10288" xfId="16819" hidden="1" xr:uid="{00000000-0005-0000-0000-0000D4410000}"/>
    <cellStyle name="Currency [0] 10289" xfId="16763" hidden="1" xr:uid="{00000000-0005-0000-0000-00009C410000}"/>
    <cellStyle name="Currency [0] 1029" xfId="1118" hidden="1" xr:uid="{00000000-0005-0000-0000-00007F040000}"/>
    <cellStyle name="Currency [0] 10290" xfId="16770" hidden="1" xr:uid="{00000000-0005-0000-0000-0000A3410000}"/>
    <cellStyle name="Currency [0] 10291" xfId="16802" hidden="1" xr:uid="{00000000-0005-0000-0000-0000C3410000}"/>
    <cellStyle name="Currency [0] 10292" xfId="16786" hidden="1" xr:uid="{00000000-0005-0000-0000-0000B3410000}"/>
    <cellStyle name="Currency [0] 10293" xfId="16752" hidden="1" xr:uid="{00000000-0005-0000-0000-000091410000}"/>
    <cellStyle name="Currency [0] 10294" xfId="16825" hidden="1" xr:uid="{00000000-0005-0000-0000-0000DA410000}"/>
    <cellStyle name="Currency [0] 10295" xfId="16803" hidden="1" xr:uid="{00000000-0005-0000-0000-0000C4410000}"/>
    <cellStyle name="Currency [0] 10296" xfId="16810" hidden="1" xr:uid="{00000000-0005-0000-0000-0000CB410000}"/>
    <cellStyle name="Currency [0] 10297" xfId="16829" hidden="1" xr:uid="{00000000-0005-0000-0000-0000DE410000}"/>
    <cellStyle name="Currency [0] 10298" xfId="16830" hidden="1" xr:uid="{00000000-0005-0000-0000-0000DF410000}"/>
    <cellStyle name="Currency [0] 10299" xfId="16801" hidden="1" xr:uid="{00000000-0005-0000-0000-0000C2410000}"/>
    <cellStyle name="Currency [0] 103" xfId="164" hidden="1" xr:uid="{00000000-0005-0000-0000-0000C5000000}"/>
    <cellStyle name="Currency [0] 1030" xfId="1151" hidden="1" xr:uid="{00000000-0005-0000-0000-0000A0040000}"/>
    <cellStyle name="Currency [0] 10300" xfId="16800" hidden="1" xr:uid="{00000000-0005-0000-0000-0000C1410000}"/>
    <cellStyle name="Currency [0] 10301" xfId="16795" hidden="1" xr:uid="{00000000-0005-0000-0000-0000BC410000}"/>
    <cellStyle name="Currency [0] 10302" xfId="16793" hidden="1" xr:uid="{00000000-0005-0000-0000-0000BA410000}"/>
    <cellStyle name="Currency [0] 10303" xfId="16794" hidden="1" xr:uid="{00000000-0005-0000-0000-0000BB410000}"/>
    <cellStyle name="Currency [0] 10304" xfId="16835" hidden="1" xr:uid="{00000000-0005-0000-0000-0000E4410000}"/>
    <cellStyle name="Currency [0] 10305" xfId="16741" hidden="1" xr:uid="{00000000-0005-0000-0000-000086410000}"/>
    <cellStyle name="Currency [0] 10306" xfId="16822" hidden="1" xr:uid="{00000000-0005-0000-0000-0000D7410000}"/>
    <cellStyle name="Currency [0] 10307" xfId="16839" hidden="1" xr:uid="{00000000-0005-0000-0000-0000E8410000}"/>
    <cellStyle name="Currency [0] 10308" xfId="16840" hidden="1" xr:uid="{00000000-0005-0000-0000-0000E9410000}"/>
    <cellStyle name="Currency [0] 10309" xfId="16769" hidden="1" xr:uid="{00000000-0005-0000-0000-0000A2410000}"/>
    <cellStyle name="Currency [0] 1031" xfId="1095" hidden="1" xr:uid="{00000000-0005-0000-0000-000068040000}"/>
    <cellStyle name="Currency [0] 10310" xfId="16808" hidden="1" xr:uid="{00000000-0005-0000-0000-0000C9410000}"/>
    <cellStyle name="Currency [0] 10311" xfId="16787" hidden="1" xr:uid="{00000000-0005-0000-0000-0000B4410000}"/>
    <cellStyle name="Currency [0] 10312" xfId="16804" hidden="1" xr:uid="{00000000-0005-0000-0000-0000C5410000}"/>
    <cellStyle name="Currency [0] 10313" xfId="16806" hidden="1" xr:uid="{00000000-0005-0000-0000-0000C7410000}"/>
    <cellStyle name="Currency [0] 10314" xfId="16845" hidden="1" xr:uid="{00000000-0005-0000-0000-0000EE410000}"/>
    <cellStyle name="Currency [0] 10315" xfId="16739" hidden="1" xr:uid="{00000000-0005-0000-0000-000084410000}"/>
    <cellStyle name="Currency [0] 10316" xfId="16833" hidden="1" xr:uid="{00000000-0005-0000-0000-0000E2410000}"/>
    <cellStyle name="Currency [0] 10317" xfId="16849" hidden="1" xr:uid="{00000000-0005-0000-0000-0000F2410000}"/>
    <cellStyle name="Currency [0] 10318" xfId="16850" hidden="1" xr:uid="{00000000-0005-0000-0000-0000F3410000}"/>
    <cellStyle name="Currency [0] 10319" xfId="16765" hidden="1" xr:uid="{00000000-0005-0000-0000-00009E410000}"/>
    <cellStyle name="Currency [0] 1032" xfId="1145" hidden="1" xr:uid="{00000000-0005-0000-0000-00009A040000}"/>
    <cellStyle name="Currency [0] 10320" xfId="16820" hidden="1" xr:uid="{00000000-0005-0000-0000-0000D5410000}"/>
    <cellStyle name="Currency [0] 10321" xfId="16799" hidden="1" xr:uid="{00000000-0005-0000-0000-0000C0410000}"/>
    <cellStyle name="Currency [0] 10322" xfId="16811" hidden="1" xr:uid="{00000000-0005-0000-0000-0000CC410000}"/>
    <cellStyle name="Currency [0] 10323" xfId="16809" hidden="1" xr:uid="{00000000-0005-0000-0000-0000CA410000}"/>
    <cellStyle name="Currency [0] 10324" xfId="16853" hidden="1" xr:uid="{00000000-0005-0000-0000-0000F6410000}"/>
    <cellStyle name="Currency [0] 10325" xfId="16785" hidden="1" xr:uid="{00000000-0005-0000-0000-0000B2410000}"/>
    <cellStyle name="Currency [0] 10326" xfId="16842" hidden="1" xr:uid="{00000000-0005-0000-0000-0000EB410000}"/>
    <cellStyle name="Currency [0] 10327" xfId="16859" hidden="1" xr:uid="{00000000-0005-0000-0000-0000FC410000}"/>
    <cellStyle name="Currency [0] 10328" xfId="16860" hidden="1" xr:uid="{00000000-0005-0000-0000-0000FD410000}"/>
    <cellStyle name="Currency [0] 10329" xfId="16812" hidden="1" xr:uid="{00000000-0005-0000-0000-0000CD410000}"/>
    <cellStyle name="Currency [0] 1033" xfId="1155" hidden="1" xr:uid="{00000000-0005-0000-0000-0000A4040000}"/>
    <cellStyle name="Currency [0] 10330" xfId="16831" hidden="1" xr:uid="{00000000-0005-0000-0000-0000E0410000}"/>
    <cellStyle name="Currency [0] 10331" xfId="16746" hidden="1" xr:uid="{00000000-0005-0000-0000-00008B410000}"/>
    <cellStyle name="Currency [0] 10332" xfId="16823" hidden="1" xr:uid="{00000000-0005-0000-0000-0000D8410000}"/>
    <cellStyle name="Currency [0] 10333" xfId="16821" hidden="1" xr:uid="{00000000-0005-0000-0000-0000D6410000}"/>
    <cellStyle name="Currency [0] 10334" xfId="16863" hidden="1" xr:uid="{00000000-0005-0000-0000-000000420000}"/>
    <cellStyle name="Currency [0] 10335" xfId="16762" hidden="1" xr:uid="{00000000-0005-0000-0000-00009B410000}"/>
    <cellStyle name="Currency [0] 10336" xfId="16851" hidden="1" xr:uid="{00000000-0005-0000-0000-0000F4410000}"/>
    <cellStyle name="Currency [0] 10337" xfId="16866" hidden="1" xr:uid="{00000000-0005-0000-0000-000003420000}"/>
    <cellStyle name="Currency [0] 10338" xfId="16867" hidden="1" xr:uid="{00000000-0005-0000-0000-000004420000}"/>
    <cellStyle name="Currency [0] 10339" xfId="16824" hidden="1" xr:uid="{00000000-0005-0000-0000-0000D9410000}"/>
    <cellStyle name="Currency [0] 1034" xfId="1156" hidden="1" xr:uid="{00000000-0005-0000-0000-0000A5040000}"/>
    <cellStyle name="Currency [0] 10340" xfId="16841" hidden="1" xr:uid="{00000000-0005-0000-0000-0000EA410000}"/>
    <cellStyle name="Currency [0] 10341" xfId="16815" hidden="1" xr:uid="{00000000-0005-0000-0000-0000D0410000}"/>
    <cellStyle name="Currency [0] 10342" xfId="16834" hidden="1" xr:uid="{00000000-0005-0000-0000-0000E3410000}"/>
    <cellStyle name="Currency [0] 10343" xfId="16832" hidden="1" xr:uid="{00000000-0005-0000-0000-0000E1410000}"/>
    <cellStyle name="Currency [0] 10344" xfId="16871" hidden="1" xr:uid="{00000000-0005-0000-0000-000008420000}"/>
    <cellStyle name="Currency [0] 10345" xfId="16764" hidden="1" xr:uid="{00000000-0005-0000-0000-00009D410000}"/>
    <cellStyle name="Currency [0] 10346" xfId="16861" hidden="1" xr:uid="{00000000-0005-0000-0000-0000FE410000}"/>
    <cellStyle name="Currency [0] 10347" xfId="16875" hidden="1" xr:uid="{00000000-0005-0000-0000-00000C420000}"/>
    <cellStyle name="Currency [0] 10348" xfId="16877" hidden="1" xr:uid="{00000000-0005-0000-0000-00000E420000}"/>
    <cellStyle name="Currency [0] 10349" xfId="16796" hidden="1" xr:uid="{00000000-0005-0000-0000-0000BD410000}"/>
    <cellStyle name="Currency [0] 1035" xfId="1121" hidden="1" xr:uid="{00000000-0005-0000-0000-000082040000}"/>
    <cellStyle name="Currency [0] 10350" xfId="16817" hidden="1" xr:uid="{00000000-0005-0000-0000-0000D2410000}"/>
    <cellStyle name="Currency [0] 10351" xfId="16865" hidden="1" xr:uid="{00000000-0005-0000-0000-000002420000}"/>
    <cellStyle name="Currency [0] 10352" xfId="16856" hidden="1" xr:uid="{00000000-0005-0000-0000-0000F9410000}"/>
    <cellStyle name="Currency [0] 10353" xfId="16868" hidden="1" xr:uid="{00000000-0005-0000-0000-000005420000}"/>
    <cellStyle name="Currency [0] 10354" xfId="16879" hidden="1" xr:uid="{00000000-0005-0000-0000-000010420000}"/>
    <cellStyle name="Currency [0] 10355" xfId="16780" hidden="1" xr:uid="{00000000-0005-0000-0000-0000AD410000}"/>
    <cellStyle name="Currency [0] 10356" xfId="16814" hidden="1" xr:uid="{00000000-0005-0000-0000-0000CF410000}"/>
    <cellStyle name="Currency [0] 10357" xfId="16883" hidden="1" xr:uid="{00000000-0005-0000-0000-000014420000}"/>
    <cellStyle name="Currency [0] 10358" xfId="16885" hidden="1" xr:uid="{00000000-0005-0000-0000-000016420000}"/>
    <cellStyle name="Currency [0] 10359" xfId="16848" hidden="1" xr:uid="{00000000-0005-0000-0000-0000F1410000}"/>
    <cellStyle name="Currency [0] 1036" xfId="1136" hidden="1" xr:uid="{00000000-0005-0000-0000-000091040000}"/>
    <cellStyle name="Currency [0] 10360" xfId="16857" hidden="1" xr:uid="{00000000-0005-0000-0000-0000FA410000}"/>
    <cellStyle name="Currency [0] 10361" xfId="16880" hidden="1" xr:uid="{00000000-0005-0000-0000-000011420000}"/>
    <cellStyle name="Currency [0] 10362" xfId="16858" hidden="1" xr:uid="{00000000-0005-0000-0000-0000FB410000}"/>
    <cellStyle name="Currency [0] 10363" xfId="16886" hidden="1" xr:uid="{00000000-0005-0000-0000-000017420000}"/>
    <cellStyle name="Currency [0] 10364" xfId="16888" hidden="1" xr:uid="{00000000-0005-0000-0000-000019420000}"/>
    <cellStyle name="Currency [0] 10365" xfId="16881" hidden="1" xr:uid="{00000000-0005-0000-0000-000012420000}"/>
    <cellStyle name="Currency [0] 10366" xfId="16838" hidden="1" xr:uid="{00000000-0005-0000-0000-0000E7410000}"/>
    <cellStyle name="Currency [0] 10367" xfId="16891" hidden="1" xr:uid="{00000000-0005-0000-0000-00001C420000}"/>
    <cellStyle name="Currency [0] 10368" xfId="16893" hidden="1" xr:uid="{00000000-0005-0000-0000-00001E420000}"/>
    <cellStyle name="Currency [0] 10369" xfId="16699" hidden="1" xr:uid="{00000000-0005-0000-0000-00005C410000}"/>
    <cellStyle name="Currency [0] 1037" xfId="809" hidden="1" xr:uid="{00000000-0005-0000-0000-00004A030000}"/>
    <cellStyle name="Currency [0] 10370" xfId="16721" hidden="1" xr:uid="{00000000-0005-0000-0000-000072410000}"/>
    <cellStyle name="Currency [0] 10371" xfId="16897" hidden="1" xr:uid="{00000000-0005-0000-0000-000022420000}"/>
    <cellStyle name="Currency [0] 10372" xfId="16904" hidden="1" xr:uid="{00000000-0005-0000-0000-000029420000}"/>
    <cellStyle name="Currency [0] 10373" xfId="16906" hidden="1" xr:uid="{00000000-0005-0000-0000-00002B420000}"/>
    <cellStyle name="Currency [0] 10374" xfId="16686" hidden="1" xr:uid="{00000000-0005-0000-0000-00004F410000}"/>
    <cellStyle name="Currency [0] 10375" xfId="16900" hidden="1" xr:uid="{00000000-0005-0000-0000-000025420000}"/>
    <cellStyle name="Currency [0] 10376" xfId="16909" hidden="1" xr:uid="{00000000-0005-0000-0000-00002E420000}"/>
    <cellStyle name="Currency [0] 10377" xfId="16911" hidden="1" xr:uid="{00000000-0005-0000-0000-000030420000}"/>
    <cellStyle name="Currency [0] 10378" xfId="16899" hidden="1" xr:uid="{00000000-0005-0000-0000-000024420000}"/>
    <cellStyle name="Currency [0] 10379" xfId="16698" hidden="1" xr:uid="{00000000-0005-0000-0000-00005B410000}"/>
    <cellStyle name="Currency [0] 1038" xfId="1131" hidden="1" xr:uid="{00000000-0005-0000-0000-00008C040000}"/>
    <cellStyle name="Currency [0] 10380" xfId="16922" hidden="1" xr:uid="{00000000-0005-0000-0000-00003B420000}"/>
    <cellStyle name="Currency [0] 10381" xfId="16931" hidden="1" xr:uid="{00000000-0005-0000-0000-000044420000}"/>
    <cellStyle name="Currency [0] 10382" xfId="16942" hidden="1" xr:uid="{00000000-0005-0000-0000-00004F420000}"/>
    <cellStyle name="Currency [0] 10383" xfId="16948" hidden="1" xr:uid="{00000000-0005-0000-0000-000055420000}"/>
    <cellStyle name="Currency [0] 10384" xfId="16920" hidden="1" xr:uid="{00000000-0005-0000-0000-000039420000}"/>
    <cellStyle name="Currency [0] 10385" xfId="16938" hidden="1" xr:uid="{00000000-0005-0000-0000-00004B420000}"/>
    <cellStyle name="Currency [0] 10386" xfId="16960" hidden="1" xr:uid="{00000000-0005-0000-0000-000061420000}"/>
    <cellStyle name="Currency [0] 10387" xfId="16962" hidden="1" xr:uid="{00000000-0005-0000-0000-000063420000}"/>
    <cellStyle name="Currency [0] 10388" xfId="16894" hidden="1" xr:uid="{00000000-0005-0000-0000-00001F420000}"/>
    <cellStyle name="Currency [0] 10389" xfId="16694" hidden="1" xr:uid="{00000000-0005-0000-0000-000057410000}"/>
    <cellStyle name="Currency [0] 1039" xfId="1129" hidden="1" xr:uid="{00000000-0005-0000-0000-00008A040000}"/>
    <cellStyle name="Currency [0] 10390" xfId="16934" hidden="1" xr:uid="{00000000-0005-0000-0000-000047420000}"/>
    <cellStyle name="Currency [0] 10391" xfId="16690" hidden="1" xr:uid="{00000000-0005-0000-0000-000053410000}"/>
    <cellStyle name="Currency [0] 10392" xfId="16923" hidden="1" xr:uid="{00000000-0005-0000-0000-00003C420000}"/>
    <cellStyle name="Currency [0] 10393" xfId="16967" hidden="1" xr:uid="{00000000-0005-0000-0000-000068420000}"/>
    <cellStyle name="Currency [0] 10394" xfId="16935" hidden="1" xr:uid="{00000000-0005-0000-0000-000048420000}"/>
    <cellStyle name="Currency [0] 10395" xfId="16943" hidden="1" xr:uid="{00000000-0005-0000-0000-000050420000}"/>
    <cellStyle name="Currency [0] 10396" xfId="16979" hidden="1" xr:uid="{00000000-0005-0000-0000-000074420000}"/>
    <cellStyle name="Currency [0] 10397" xfId="16981" hidden="1" xr:uid="{00000000-0005-0000-0000-000076420000}"/>
    <cellStyle name="Currency [0] 10398" xfId="16937" hidden="1" xr:uid="{00000000-0005-0000-0000-00004A420000}"/>
    <cellStyle name="Currency [0] 10399" xfId="16950" hidden="1" xr:uid="{00000000-0005-0000-0000-000057420000}"/>
    <cellStyle name="Currency [0] 104" xfId="157" hidden="1" xr:uid="{00000000-0005-0000-0000-0000BE000000}"/>
    <cellStyle name="Currency [0] 1040" xfId="1158" hidden="1" xr:uid="{00000000-0005-0000-0000-0000A7040000}"/>
    <cellStyle name="Currency [0] 10400" xfId="16955" hidden="1" xr:uid="{00000000-0005-0000-0000-00005C420000}"/>
    <cellStyle name="Currency [0] 10401" xfId="16949" hidden="1" xr:uid="{00000000-0005-0000-0000-000056420000}"/>
    <cellStyle name="Currency [0] 10402" xfId="16997" hidden="1" xr:uid="{00000000-0005-0000-0000-000086420000}"/>
    <cellStyle name="Currency [0] 10403" xfId="17005" hidden="1" xr:uid="{00000000-0005-0000-0000-00008E420000}"/>
    <cellStyle name="Currency [0] 10404" xfId="16933" hidden="1" xr:uid="{00000000-0005-0000-0000-000046420000}"/>
    <cellStyle name="Currency [0] 10405" xfId="16991" hidden="1" xr:uid="{00000000-0005-0000-0000-000080420000}"/>
    <cellStyle name="Currency [0] 10406" xfId="17014" hidden="1" xr:uid="{00000000-0005-0000-0000-000097420000}"/>
    <cellStyle name="Currency [0] 10407" xfId="17016" hidden="1" xr:uid="{00000000-0005-0000-0000-000099420000}"/>
    <cellStyle name="Currency [0] 10408" xfId="16916" hidden="1" xr:uid="{00000000-0005-0000-0000-000035420000}"/>
    <cellStyle name="Currency [0] 10409" xfId="16926" hidden="1" xr:uid="{00000000-0005-0000-0000-00003F420000}"/>
    <cellStyle name="Currency [0] 1041" xfId="1074" hidden="1" xr:uid="{00000000-0005-0000-0000-000053040000}"/>
    <cellStyle name="Currency [0] 10410" xfId="16988" hidden="1" xr:uid="{00000000-0005-0000-0000-00007D420000}"/>
    <cellStyle name="Currency [0] 10411" xfId="16953" hidden="1" xr:uid="{00000000-0005-0000-0000-00005A420000}"/>
    <cellStyle name="Currency [0] 10412" xfId="16902" hidden="1" xr:uid="{00000000-0005-0000-0000-000027420000}"/>
    <cellStyle name="Currency [0] 10413" xfId="17024" hidden="1" xr:uid="{00000000-0005-0000-0000-0000A1420000}"/>
    <cellStyle name="Currency [0] 10414" xfId="16989" hidden="1" xr:uid="{00000000-0005-0000-0000-00007E420000}"/>
    <cellStyle name="Currency [0] 10415" xfId="17000" hidden="1" xr:uid="{00000000-0005-0000-0000-000089420000}"/>
    <cellStyle name="Currency [0] 10416" xfId="17032" hidden="1" xr:uid="{00000000-0005-0000-0000-0000A9420000}"/>
    <cellStyle name="Currency [0] 10417" xfId="17034" hidden="1" xr:uid="{00000000-0005-0000-0000-0000AB420000}"/>
    <cellStyle name="Currency [0] 10418" xfId="16986" hidden="1" xr:uid="{00000000-0005-0000-0000-00007B420000}"/>
    <cellStyle name="Currency [0] 10419" xfId="16985" hidden="1" xr:uid="{00000000-0005-0000-0000-00007A420000}"/>
    <cellStyle name="Currency [0] 1042" xfId="1150" hidden="1" xr:uid="{00000000-0005-0000-0000-00009F040000}"/>
    <cellStyle name="Currency [0] 10420" xfId="16975" hidden="1" xr:uid="{00000000-0005-0000-0000-000070420000}"/>
    <cellStyle name="Currency [0] 10421" xfId="16971" hidden="1" xr:uid="{00000000-0005-0000-0000-00006C420000}"/>
    <cellStyle name="Currency [0] 10422" xfId="16973" hidden="1" xr:uid="{00000000-0005-0000-0000-00006E420000}"/>
    <cellStyle name="Currency [0] 10423" xfId="17041" hidden="1" xr:uid="{00000000-0005-0000-0000-0000B2420000}"/>
    <cellStyle name="Currency [0] 10424" xfId="16692" hidden="1" xr:uid="{00000000-0005-0000-0000-000055410000}"/>
    <cellStyle name="Currency [0] 10425" xfId="17019" hidden="1" xr:uid="{00000000-0005-0000-0000-00009C420000}"/>
    <cellStyle name="Currency [0] 10426" xfId="17047" hidden="1" xr:uid="{00000000-0005-0000-0000-0000B8420000}"/>
    <cellStyle name="Currency [0] 10427" xfId="17049" hidden="1" xr:uid="{00000000-0005-0000-0000-0000BA420000}"/>
    <cellStyle name="Currency [0] 10428" xfId="16924" hidden="1" xr:uid="{00000000-0005-0000-0000-00003D420000}"/>
    <cellStyle name="Currency [0] 10429" xfId="16998" hidden="1" xr:uid="{00000000-0005-0000-0000-000087420000}"/>
    <cellStyle name="Currency [0] 1043" xfId="1160" hidden="1" xr:uid="{00000000-0005-0000-0000-0000A9040000}"/>
    <cellStyle name="Currency [0] 10430" xfId="16954" hidden="1" xr:uid="{00000000-0005-0000-0000-00005B420000}"/>
    <cellStyle name="Currency [0] 10431" xfId="16990" hidden="1" xr:uid="{00000000-0005-0000-0000-00007F420000}"/>
    <cellStyle name="Currency [0] 10432" xfId="16994" hidden="1" xr:uid="{00000000-0005-0000-0000-000083420000}"/>
    <cellStyle name="Currency [0] 10433" xfId="17055" hidden="1" xr:uid="{00000000-0005-0000-0000-0000C0420000}"/>
    <cellStyle name="Currency [0] 10434" xfId="16727" hidden="1" xr:uid="{00000000-0005-0000-0000-000078410000}"/>
    <cellStyle name="Currency [0] 10435" xfId="17037" hidden="1" xr:uid="{00000000-0005-0000-0000-0000AE420000}"/>
    <cellStyle name="Currency [0] 10436" xfId="17060" hidden="1" xr:uid="{00000000-0005-0000-0000-0000C5420000}"/>
    <cellStyle name="Currency [0] 10437" xfId="17062" hidden="1" xr:uid="{00000000-0005-0000-0000-0000C7420000}"/>
    <cellStyle name="Currency [0] 10438" xfId="16918" hidden="1" xr:uid="{00000000-0005-0000-0000-000037420000}"/>
    <cellStyle name="Currency [0] 10439" xfId="17017" hidden="1" xr:uid="{00000000-0005-0000-0000-00009A420000}"/>
    <cellStyle name="Currency [0] 1044" xfId="1161" hidden="1" xr:uid="{00000000-0005-0000-0000-0000AA040000}"/>
    <cellStyle name="Currency [0] 10440" xfId="16984" hidden="1" xr:uid="{00000000-0005-0000-0000-000079420000}"/>
    <cellStyle name="Currency [0] 10441" xfId="17002" hidden="1" xr:uid="{00000000-0005-0000-0000-00008B420000}"/>
    <cellStyle name="Currency [0] 10442" xfId="16999" hidden="1" xr:uid="{00000000-0005-0000-0000-000088420000}"/>
    <cellStyle name="Currency [0] 10443" xfId="17066" hidden="1" xr:uid="{00000000-0005-0000-0000-0000CB420000}"/>
    <cellStyle name="Currency [0] 10444" xfId="16951" hidden="1" xr:uid="{00000000-0005-0000-0000-000058420000}"/>
    <cellStyle name="Currency [0] 10445" xfId="17051" hidden="1" xr:uid="{00000000-0005-0000-0000-0000BC420000}"/>
    <cellStyle name="Currency [0] 10446" xfId="17073" hidden="1" xr:uid="{00000000-0005-0000-0000-0000D2420000}"/>
    <cellStyle name="Currency [0] 10447" xfId="17075" hidden="1" xr:uid="{00000000-0005-0000-0000-0000D4420000}"/>
    <cellStyle name="Currency [0] 10448" xfId="17003" hidden="1" xr:uid="{00000000-0005-0000-0000-00008C420000}"/>
    <cellStyle name="Currency [0] 10449" xfId="17035" hidden="1" xr:uid="{00000000-0005-0000-0000-0000AC420000}"/>
    <cellStyle name="Currency [0] 1045" xfId="1132" hidden="1" xr:uid="{00000000-0005-0000-0000-00008D040000}"/>
    <cellStyle name="Currency [0] 10450" xfId="16754" hidden="1" xr:uid="{00000000-0005-0000-0000-000093410000}"/>
    <cellStyle name="Currency [0] 10451" xfId="17021" hidden="1" xr:uid="{00000000-0005-0000-0000-00009E420000}"/>
    <cellStyle name="Currency [0] 10452" xfId="17018" hidden="1" xr:uid="{00000000-0005-0000-0000-00009B420000}"/>
    <cellStyle name="Currency [0] 10453" xfId="17079" hidden="1" xr:uid="{00000000-0005-0000-0000-0000D8420000}"/>
    <cellStyle name="Currency [0] 10454" xfId="16914" hidden="1" xr:uid="{00000000-0005-0000-0000-000033420000}"/>
    <cellStyle name="Currency [0] 10455" xfId="17063" hidden="1" xr:uid="{00000000-0005-0000-0000-0000C8420000}"/>
    <cellStyle name="Currency [0] 10456" xfId="17083" hidden="1" xr:uid="{00000000-0005-0000-0000-0000DC420000}"/>
    <cellStyle name="Currency [0] 10457" xfId="17085" hidden="1" xr:uid="{00000000-0005-0000-0000-0000DE420000}"/>
    <cellStyle name="Currency [0] 10458" xfId="17022" hidden="1" xr:uid="{00000000-0005-0000-0000-00009F420000}"/>
    <cellStyle name="Currency [0] 10459" xfId="17050" hidden="1" xr:uid="{00000000-0005-0000-0000-0000BB420000}"/>
    <cellStyle name="Currency [0] 1046" xfId="1144" hidden="1" xr:uid="{00000000-0005-0000-0000-000099040000}"/>
    <cellStyle name="Currency [0] 10460" xfId="17010" hidden="1" xr:uid="{00000000-0005-0000-0000-000093420000}"/>
    <cellStyle name="Currency [0] 10461" xfId="17039" hidden="1" xr:uid="{00000000-0005-0000-0000-0000B0420000}"/>
    <cellStyle name="Currency [0] 10462" xfId="17036" hidden="1" xr:uid="{00000000-0005-0000-0000-0000AD420000}"/>
    <cellStyle name="Currency [0] 10463" xfId="17089" hidden="1" xr:uid="{00000000-0005-0000-0000-0000E2420000}"/>
    <cellStyle name="Currency [0] 10464" xfId="16917" hidden="1" xr:uid="{00000000-0005-0000-0000-000036420000}"/>
    <cellStyle name="Currency [0] 10465" xfId="17076" hidden="1" xr:uid="{00000000-0005-0000-0000-0000D5420000}"/>
    <cellStyle name="Currency [0] 10466" xfId="17093" hidden="1" xr:uid="{00000000-0005-0000-0000-0000E6420000}"/>
    <cellStyle name="Currency [0] 10467" xfId="17095" hidden="1" xr:uid="{00000000-0005-0000-0000-0000E8420000}"/>
    <cellStyle name="Currency [0] 10468" xfId="16976" hidden="1" xr:uid="{00000000-0005-0000-0000-000071420000}"/>
    <cellStyle name="Currency [0] 10469" xfId="17012" hidden="1" xr:uid="{00000000-0005-0000-0000-000095420000}"/>
    <cellStyle name="Currency [0] 1047" xfId="1124" hidden="1" xr:uid="{00000000-0005-0000-0000-000085040000}"/>
    <cellStyle name="Currency [0] 10470" xfId="17081" hidden="1" xr:uid="{00000000-0005-0000-0000-0000DA420000}"/>
    <cellStyle name="Currency [0] 10471" xfId="17069" hidden="1" xr:uid="{00000000-0005-0000-0000-0000CE420000}"/>
    <cellStyle name="Currency [0] 10472" xfId="17086" hidden="1" xr:uid="{00000000-0005-0000-0000-0000DF420000}"/>
    <cellStyle name="Currency [0] 10473" xfId="17097" hidden="1" xr:uid="{00000000-0005-0000-0000-0000EA420000}"/>
    <cellStyle name="Currency [0] 10474" xfId="16945" hidden="1" xr:uid="{00000000-0005-0000-0000-000052420000}"/>
    <cellStyle name="Currency [0] 10475" xfId="17009" hidden="1" xr:uid="{00000000-0005-0000-0000-000092420000}"/>
    <cellStyle name="Currency [0] 10476" xfId="17101" hidden="1" xr:uid="{00000000-0005-0000-0000-0000EE420000}"/>
    <cellStyle name="Currency [0] 10477" xfId="17103" hidden="1" xr:uid="{00000000-0005-0000-0000-0000F0420000}"/>
    <cellStyle name="Currency [0] 10478" xfId="17058" hidden="1" xr:uid="{00000000-0005-0000-0000-0000C3420000}"/>
    <cellStyle name="Currency [0] 10479" xfId="17070" hidden="1" xr:uid="{00000000-0005-0000-0000-0000CF420000}"/>
    <cellStyle name="Currency [0] 1048" xfId="1139" hidden="1" xr:uid="{00000000-0005-0000-0000-000094040000}"/>
    <cellStyle name="Currency [0] 10480" xfId="17098" hidden="1" xr:uid="{00000000-0005-0000-0000-0000EB420000}"/>
    <cellStyle name="Currency [0] 10481" xfId="17071" hidden="1" xr:uid="{00000000-0005-0000-0000-0000D0420000}"/>
    <cellStyle name="Currency [0] 10482" xfId="17104" hidden="1" xr:uid="{00000000-0005-0000-0000-0000F1420000}"/>
    <cellStyle name="Currency [0] 10483" xfId="17106" hidden="1" xr:uid="{00000000-0005-0000-0000-0000F3420000}"/>
    <cellStyle name="Currency [0] 10484" xfId="17099" hidden="1" xr:uid="{00000000-0005-0000-0000-0000EC420000}"/>
    <cellStyle name="Currency [0] 10485" xfId="17045" hidden="1" xr:uid="{00000000-0005-0000-0000-0000B6420000}"/>
    <cellStyle name="Currency [0] 10486" xfId="17108" hidden="1" xr:uid="{00000000-0005-0000-0000-0000F5420000}"/>
    <cellStyle name="Currency [0] 10487" xfId="17110" hidden="1" xr:uid="{00000000-0005-0000-0000-0000F7420000}"/>
    <cellStyle name="Currency [0] 10488" xfId="16711" hidden="1" xr:uid="{00000000-0005-0000-0000-000068410000}"/>
    <cellStyle name="Currency [0] 10489" xfId="16689" hidden="1" xr:uid="{00000000-0005-0000-0000-000052410000}"/>
    <cellStyle name="Currency [0] 1049" xfId="1137" hidden="1" xr:uid="{00000000-0005-0000-0000-000092040000}"/>
    <cellStyle name="Currency [0] 10490" xfId="17116" hidden="1" xr:uid="{00000000-0005-0000-0000-0000FD420000}"/>
    <cellStyle name="Currency [0] 10491" xfId="17122" hidden="1" xr:uid="{00000000-0005-0000-0000-000003430000}"/>
    <cellStyle name="Currency [0] 10492" xfId="17124" hidden="1" xr:uid="{00000000-0005-0000-0000-000005430000}"/>
    <cellStyle name="Currency [0] 10493" xfId="16706" hidden="1" xr:uid="{00000000-0005-0000-0000-000063410000}"/>
    <cellStyle name="Currency [0] 10494" xfId="17118" hidden="1" xr:uid="{00000000-0005-0000-0000-0000FF420000}"/>
    <cellStyle name="Currency [0] 10495" xfId="17126" hidden="1" xr:uid="{00000000-0005-0000-0000-000007430000}"/>
    <cellStyle name="Currency [0] 10496" xfId="17128" hidden="1" xr:uid="{00000000-0005-0000-0000-000009430000}"/>
    <cellStyle name="Currency [0] 10497" xfId="17117" hidden="1" xr:uid="{00000000-0005-0000-0000-0000FE420000}"/>
    <cellStyle name="Currency [0] 10498" xfId="16712" hidden="1" xr:uid="{00000000-0005-0000-0000-000069410000}"/>
    <cellStyle name="Currency [0] 10499" xfId="17139" hidden="1" xr:uid="{00000000-0005-0000-0000-000014430000}"/>
    <cellStyle name="Currency [0] 105" xfId="167" hidden="1" xr:uid="{00000000-0005-0000-0000-0000C8000000}"/>
    <cellStyle name="Currency [0] 1050" xfId="1163" hidden="1" xr:uid="{00000000-0005-0000-0000-0000AC040000}"/>
    <cellStyle name="Currency [0] 10500" xfId="17148" hidden="1" xr:uid="{00000000-0005-0000-0000-00001D430000}"/>
    <cellStyle name="Currency [0] 10501" xfId="17159" hidden="1" xr:uid="{00000000-0005-0000-0000-000028430000}"/>
    <cellStyle name="Currency [0] 10502" xfId="17165" hidden="1" xr:uid="{00000000-0005-0000-0000-00002E430000}"/>
    <cellStyle name="Currency [0] 10503" xfId="17137" hidden="1" xr:uid="{00000000-0005-0000-0000-000012430000}"/>
    <cellStyle name="Currency [0] 10504" xfId="17155" hidden="1" xr:uid="{00000000-0005-0000-0000-000024430000}"/>
    <cellStyle name="Currency [0] 10505" xfId="17177" hidden="1" xr:uid="{00000000-0005-0000-0000-00003A430000}"/>
    <cellStyle name="Currency [0] 10506" xfId="17179" hidden="1" xr:uid="{00000000-0005-0000-0000-00003C430000}"/>
    <cellStyle name="Currency [0] 10507" xfId="17113" hidden="1" xr:uid="{00000000-0005-0000-0000-0000FA420000}"/>
    <cellStyle name="Currency [0] 10508" xfId="16716" hidden="1" xr:uid="{00000000-0005-0000-0000-00006D410000}"/>
    <cellStyle name="Currency [0] 10509" xfId="17151" hidden="1" xr:uid="{00000000-0005-0000-0000-000020430000}"/>
    <cellStyle name="Currency [0] 1051" xfId="1076" hidden="1" xr:uid="{00000000-0005-0000-0000-000055040000}"/>
    <cellStyle name="Currency [0] 10510" xfId="16732" hidden="1" xr:uid="{00000000-0005-0000-0000-00007D410000}"/>
    <cellStyle name="Currency [0] 10511" xfId="17140" hidden="1" xr:uid="{00000000-0005-0000-0000-000015430000}"/>
    <cellStyle name="Currency [0] 10512" xfId="17184" hidden="1" xr:uid="{00000000-0005-0000-0000-000041430000}"/>
    <cellStyle name="Currency [0] 10513" xfId="17152" hidden="1" xr:uid="{00000000-0005-0000-0000-000021430000}"/>
    <cellStyle name="Currency [0] 10514" xfId="17160" hidden="1" xr:uid="{00000000-0005-0000-0000-000029430000}"/>
    <cellStyle name="Currency [0] 10515" xfId="17196" hidden="1" xr:uid="{00000000-0005-0000-0000-00004D430000}"/>
    <cellStyle name="Currency [0] 10516" xfId="17198" hidden="1" xr:uid="{00000000-0005-0000-0000-00004F430000}"/>
    <cellStyle name="Currency [0] 10517" xfId="17154" hidden="1" xr:uid="{00000000-0005-0000-0000-000023430000}"/>
    <cellStyle name="Currency [0] 10518" xfId="17167" hidden="1" xr:uid="{00000000-0005-0000-0000-000030430000}"/>
    <cellStyle name="Currency [0] 10519" xfId="17172" hidden="1" xr:uid="{00000000-0005-0000-0000-000035430000}"/>
    <cellStyle name="Currency [0] 1052" xfId="1157" hidden="1" xr:uid="{00000000-0005-0000-0000-0000A6040000}"/>
    <cellStyle name="Currency [0] 10520" xfId="17166" hidden="1" xr:uid="{00000000-0005-0000-0000-00002F430000}"/>
    <cellStyle name="Currency [0] 10521" xfId="17214" hidden="1" xr:uid="{00000000-0005-0000-0000-00005F430000}"/>
    <cellStyle name="Currency [0] 10522" xfId="17222" hidden="1" xr:uid="{00000000-0005-0000-0000-000067430000}"/>
    <cellStyle name="Currency [0] 10523" xfId="17150" hidden="1" xr:uid="{00000000-0005-0000-0000-00001F430000}"/>
    <cellStyle name="Currency [0] 10524" xfId="17208" hidden="1" xr:uid="{00000000-0005-0000-0000-000059430000}"/>
    <cellStyle name="Currency [0] 10525" xfId="17231" hidden="1" xr:uid="{00000000-0005-0000-0000-000070430000}"/>
    <cellStyle name="Currency [0] 10526" xfId="17233" hidden="1" xr:uid="{00000000-0005-0000-0000-000072430000}"/>
    <cellStyle name="Currency [0] 10527" xfId="17133" hidden="1" xr:uid="{00000000-0005-0000-0000-00000E430000}"/>
    <cellStyle name="Currency [0] 10528" xfId="17143" hidden="1" xr:uid="{00000000-0005-0000-0000-000018430000}"/>
    <cellStyle name="Currency [0] 10529" xfId="17205" hidden="1" xr:uid="{00000000-0005-0000-0000-000056430000}"/>
    <cellStyle name="Currency [0] 1053" xfId="1164" hidden="1" xr:uid="{00000000-0005-0000-0000-0000AD040000}"/>
    <cellStyle name="Currency [0] 10530" xfId="17170" hidden="1" xr:uid="{00000000-0005-0000-0000-000033430000}"/>
    <cellStyle name="Currency [0] 10531" xfId="17120" hidden="1" xr:uid="{00000000-0005-0000-0000-000001430000}"/>
    <cellStyle name="Currency [0] 10532" xfId="17241" hidden="1" xr:uid="{00000000-0005-0000-0000-00007A430000}"/>
    <cellStyle name="Currency [0] 10533" xfId="17206" hidden="1" xr:uid="{00000000-0005-0000-0000-000057430000}"/>
    <cellStyle name="Currency [0] 10534" xfId="17217" hidden="1" xr:uid="{00000000-0005-0000-0000-000062430000}"/>
    <cellStyle name="Currency [0] 10535" xfId="17249" hidden="1" xr:uid="{00000000-0005-0000-0000-000082430000}"/>
    <cellStyle name="Currency [0] 10536" xfId="17251" hidden="1" xr:uid="{00000000-0005-0000-0000-000084430000}"/>
    <cellStyle name="Currency [0] 10537" xfId="17203" hidden="1" xr:uid="{00000000-0005-0000-0000-000054430000}"/>
    <cellStyle name="Currency [0] 10538" xfId="17202" hidden="1" xr:uid="{00000000-0005-0000-0000-000053430000}"/>
    <cellStyle name="Currency [0] 10539" xfId="17192" hidden="1" xr:uid="{00000000-0005-0000-0000-000049430000}"/>
    <cellStyle name="Currency [0] 1054" xfId="1165" hidden="1" xr:uid="{00000000-0005-0000-0000-0000AE040000}"/>
    <cellStyle name="Currency [0] 10540" xfId="17188" hidden="1" xr:uid="{00000000-0005-0000-0000-000045430000}"/>
    <cellStyle name="Currency [0] 10541" xfId="17190" hidden="1" xr:uid="{00000000-0005-0000-0000-000047430000}"/>
    <cellStyle name="Currency [0] 10542" xfId="17258" hidden="1" xr:uid="{00000000-0005-0000-0000-00008B430000}"/>
    <cellStyle name="Currency [0] 10543" xfId="16718" hidden="1" xr:uid="{00000000-0005-0000-0000-00006F410000}"/>
    <cellStyle name="Currency [0] 10544" xfId="17236" hidden="1" xr:uid="{00000000-0005-0000-0000-000075430000}"/>
    <cellStyle name="Currency [0] 10545" xfId="17264" hidden="1" xr:uid="{00000000-0005-0000-0000-000091430000}"/>
    <cellStyle name="Currency [0] 10546" xfId="17266" hidden="1" xr:uid="{00000000-0005-0000-0000-000093430000}"/>
    <cellStyle name="Currency [0] 10547" xfId="17141" hidden="1" xr:uid="{00000000-0005-0000-0000-000016430000}"/>
    <cellStyle name="Currency [0] 10548" xfId="17215" hidden="1" xr:uid="{00000000-0005-0000-0000-000060430000}"/>
    <cellStyle name="Currency [0] 10549" xfId="17171" hidden="1" xr:uid="{00000000-0005-0000-0000-000034430000}"/>
    <cellStyle name="Currency [0] 1055" xfId="1105" hidden="1" xr:uid="{00000000-0005-0000-0000-000072040000}"/>
    <cellStyle name="Currency [0] 10550" xfId="17207" hidden="1" xr:uid="{00000000-0005-0000-0000-000058430000}"/>
    <cellStyle name="Currency [0] 10551" xfId="17211" hidden="1" xr:uid="{00000000-0005-0000-0000-00005C430000}"/>
    <cellStyle name="Currency [0] 10552" xfId="17272" hidden="1" xr:uid="{00000000-0005-0000-0000-000099430000}"/>
    <cellStyle name="Currency [0] 10553" xfId="16705" hidden="1" xr:uid="{00000000-0005-0000-0000-000062410000}"/>
    <cellStyle name="Currency [0] 10554" xfId="17254" hidden="1" xr:uid="{00000000-0005-0000-0000-000087430000}"/>
    <cellStyle name="Currency [0] 10555" xfId="17277" hidden="1" xr:uid="{00000000-0005-0000-0000-00009E430000}"/>
    <cellStyle name="Currency [0] 10556" xfId="17279" hidden="1" xr:uid="{00000000-0005-0000-0000-0000A0430000}"/>
    <cellStyle name="Currency [0] 10557" xfId="17135" hidden="1" xr:uid="{00000000-0005-0000-0000-000010430000}"/>
    <cellStyle name="Currency [0] 10558" xfId="17234" hidden="1" xr:uid="{00000000-0005-0000-0000-000073430000}"/>
    <cellStyle name="Currency [0] 10559" xfId="17201" hidden="1" xr:uid="{00000000-0005-0000-0000-000052430000}"/>
    <cellStyle name="Currency [0] 1056" xfId="1125" hidden="1" xr:uid="{00000000-0005-0000-0000-000086040000}"/>
    <cellStyle name="Currency [0] 10560" xfId="17219" hidden="1" xr:uid="{00000000-0005-0000-0000-000064430000}"/>
    <cellStyle name="Currency [0] 10561" xfId="17216" hidden="1" xr:uid="{00000000-0005-0000-0000-000061430000}"/>
    <cellStyle name="Currency [0] 10562" xfId="17283" hidden="1" xr:uid="{00000000-0005-0000-0000-0000A4430000}"/>
    <cellStyle name="Currency [0] 10563" xfId="17168" hidden="1" xr:uid="{00000000-0005-0000-0000-000031430000}"/>
    <cellStyle name="Currency [0] 10564" xfId="17268" hidden="1" xr:uid="{00000000-0005-0000-0000-000095430000}"/>
    <cellStyle name="Currency [0] 10565" xfId="17290" hidden="1" xr:uid="{00000000-0005-0000-0000-0000AB430000}"/>
    <cellStyle name="Currency [0] 10566" xfId="17292" hidden="1" xr:uid="{00000000-0005-0000-0000-0000AD430000}"/>
    <cellStyle name="Currency [0] 10567" xfId="17220" hidden="1" xr:uid="{00000000-0005-0000-0000-000065430000}"/>
    <cellStyle name="Currency [0] 10568" xfId="17252" hidden="1" xr:uid="{00000000-0005-0000-0000-000085430000}"/>
    <cellStyle name="Currency [0] 10569" xfId="16684" hidden="1" xr:uid="{00000000-0005-0000-0000-00004D410000}"/>
    <cellStyle name="Currency [0] 1057" xfId="1159" hidden="1" xr:uid="{00000000-0005-0000-0000-0000A8040000}"/>
    <cellStyle name="Currency [0] 10570" xfId="17238" hidden="1" xr:uid="{00000000-0005-0000-0000-000077430000}"/>
    <cellStyle name="Currency [0] 10571" xfId="17235" hidden="1" xr:uid="{00000000-0005-0000-0000-000074430000}"/>
    <cellStyle name="Currency [0] 10572" xfId="17296" hidden="1" xr:uid="{00000000-0005-0000-0000-0000B1430000}"/>
    <cellStyle name="Currency [0] 10573" xfId="17131" hidden="1" xr:uid="{00000000-0005-0000-0000-00000C430000}"/>
    <cellStyle name="Currency [0] 10574" xfId="17280" hidden="1" xr:uid="{00000000-0005-0000-0000-0000A1430000}"/>
    <cellStyle name="Currency [0] 10575" xfId="17300" hidden="1" xr:uid="{00000000-0005-0000-0000-0000B5430000}"/>
    <cellStyle name="Currency [0] 10576" xfId="17302" hidden="1" xr:uid="{00000000-0005-0000-0000-0000B7430000}"/>
    <cellStyle name="Currency [0] 10577" xfId="17239" hidden="1" xr:uid="{00000000-0005-0000-0000-000078430000}"/>
    <cellStyle name="Currency [0] 10578" xfId="17267" hidden="1" xr:uid="{00000000-0005-0000-0000-000094430000}"/>
    <cellStyle name="Currency [0] 10579" xfId="17227" hidden="1" xr:uid="{00000000-0005-0000-0000-00006C430000}"/>
    <cellStyle name="Currency [0] 1058" xfId="1152" hidden="1" xr:uid="{00000000-0005-0000-0000-0000A1040000}"/>
    <cellStyle name="Currency [0] 10580" xfId="17256" hidden="1" xr:uid="{00000000-0005-0000-0000-000089430000}"/>
    <cellStyle name="Currency [0] 10581" xfId="17253" hidden="1" xr:uid="{00000000-0005-0000-0000-000086430000}"/>
    <cellStyle name="Currency [0] 10582" xfId="17306" hidden="1" xr:uid="{00000000-0005-0000-0000-0000BB430000}"/>
    <cellStyle name="Currency [0] 10583" xfId="17134" hidden="1" xr:uid="{00000000-0005-0000-0000-00000F430000}"/>
    <cellStyle name="Currency [0] 10584" xfId="17293" hidden="1" xr:uid="{00000000-0005-0000-0000-0000AE430000}"/>
    <cellStyle name="Currency [0] 10585" xfId="17310" hidden="1" xr:uid="{00000000-0005-0000-0000-0000BF430000}"/>
    <cellStyle name="Currency [0] 10586" xfId="17312" hidden="1" xr:uid="{00000000-0005-0000-0000-0000C1430000}"/>
    <cellStyle name="Currency [0] 10587" xfId="17193" hidden="1" xr:uid="{00000000-0005-0000-0000-00004A430000}"/>
    <cellStyle name="Currency [0] 10588" xfId="17229" hidden="1" xr:uid="{00000000-0005-0000-0000-00006E430000}"/>
    <cellStyle name="Currency [0] 10589" xfId="17298" hidden="1" xr:uid="{00000000-0005-0000-0000-0000B3430000}"/>
    <cellStyle name="Currency [0] 1059" xfId="1162" hidden="1" xr:uid="{00000000-0005-0000-0000-0000AB040000}"/>
    <cellStyle name="Currency [0] 10590" xfId="17286" hidden="1" xr:uid="{00000000-0005-0000-0000-0000A7430000}"/>
    <cellStyle name="Currency [0] 10591" xfId="17303" hidden="1" xr:uid="{00000000-0005-0000-0000-0000B8430000}"/>
    <cellStyle name="Currency [0] 10592" xfId="17314" hidden="1" xr:uid="{00000000-0005-0000-0000-0000C3430000}"/>
    <cellStyle name="Currency [0] 10593" xfId="17162" hidden="1" xr:uid="{00000000-0005-0000-0000-00002B430000}"/>
    <cellStyle name="Currency [0] 10594" xfId="17226" hidden="1" xr:uid="{00000000-0005-0000-0000-00006B430000}"/>
    <cellStyle name="Currency [0] 10595" xfId="17318" hidden="1" xr:uid="{00000000-0005-0000-0000-0000C7430000}"/>
    <cellStyle name="Currency [0] 10596" xfId="17320" hidden="1" xr:uid="{00000000-0005-0000-0000-0000C9430000}"/>
    <cellStyle name="Currency [0] 10597" xfId="17275" hidden="1" xr:uid="{00000000-0005-0000-0000-00009C430000}"/>
    <cellStyle name="Currency [0] 10598" xfId="17287" hidden="1" xr:uid="{00000000-0005-0000-0000-0000A8430000}"/>
    <cellStyle name="Currency [0] 10599" xfId="17315" hidden="1" xr:uid="{00000000-0005-0000-0000-0000C4430000}"/>
    <cellStyle name="Currency [0] 106" xfId="171" hidden="1" xr:uid="{00000000-0005-0000-0000-0000CC000000}"/>
    <cellStyle name="Currency [0] 1060" xfId="1166" hidden="1" xr:uid="{00000000-0005-0000-0000-0000AF040000}"/>
    <cellStyle name="Currency [0] 10600" xfId="17288" hidden="1" xr:uid="{00000000-0005-0000-0000-0000A9430000}"/>
    <cellStyle name="Currency [0] 10601" xfId="17321" hidden="1" xr:uid="{00000000-0005-0000-0000-0000CA430000}"/>
    <cellStyle name="Currency [0] 10602" xfId="17323" hidden="1" xr:uid="{00000000-0005-0000-0000-0000CC430000}"/>
    <cellStyle name="Currency [0] 10603" xfId="17316" hidden="1" xr:uid="{00000000-0005-0000-0000-0000C5430000}"/>
    <cellStyle name="Currency [0] 10604" xfId="17262" hidden="1" xr:uid="{00000000-0005-0000-0000-00008F430000}"/>
    <cellStyle name="Currency [0] 10605" xfId="17325" hidden="1" xr:uid="{00000000-0005-0000-0000-0000CE430000}"/>
    <cellStyle name="Currency [0] 10606" xfId="17327" hidden="1" xr:uid="{00000000-0005-0000-0000-0000D0430000}"/>
    <cellStyle name="Currency [0] 10607" xfId="16759" hidden="1" xr:uid="{00000000-0005-0000-0000-000098410000}"/>
    <cellStyle name="Currency [0] 10608" xfId="16719" hidden="1" xr:uid="{00000000-0005-0000-0000-000070410000}"/>
    <cellStyle name="Currency [0] 10609" xfId="17333" hidden="1" xr:uid="{00000000-0005-0000-0000-0000D6430000}"/>
    <cellStyle name="Currency [0] 1061" xfId="1091" hidden="1" xr:uid="{00000000-0005-0000-0000-000064040000}"/>
    <cellStyle name="Currency [0] 10610" xfId="17339" hidden="1" xr:uid="{00000000-0005-0000-0000-0000DC430000}"/>
    <cellStyle name="Currency [0] 10611" xfId="17341" hidden="1" xr:uid="{00000000-0005-0000-0000-0000DE430000}"/>
    <cellStyle name="Currency [0] 10612" xfId="16709" hidden="1" xr:uid="{00000000-0005-0000-0000-000066410000}"/>
    <cellStyle name="Currency [0] 10613" xfId="17335" hidden="1" xr:uid="{00000000-0005-0000-0000-0000D8430000}"/>
    <cellStyle name="Currency [0] 10614" xfId="17343" hidden="1" xr:uid="{00000000-0005-0000-0000-0000E0430000}"/>
    <cellStyle name="Currency [0] 10615" xfId="17345" hidden="1" xr:uid="{00000000-0005-0000-0000-0000E2430000}"/>
    <cellStyle name="Currency [0] 10616" xfId="17334" hidden="1" xr:uid="{00000000-0005-0000-0000-0000D7430000}"/>
    <cellStyle name="Currency [0] 10617" xfId="16743" hidden="1" xr:uid="{00000000-0005-0000-0000-000088410000}"/>
    <cellStyle name="Currency [0] 10618" xfId="17356" hidden="1" xr:uid="{00000000-0005-0000-0000-0000ED430000}"/>
    <cellStyle name="Currency [0] 10619" xfId="17365" hidden="1" xr:uid="{00000000-0005-0000-0000-0000F6430000}"/>
    <cellStyle name="Currency [0] 1062" xfId="1123" hidden="1" xr:uid="{00000000-0005-0000-0000-000084040000}"/>
    <cellStyle name="Currency [0] 10620" xfId="17376" hidden="1" xr:uid="{00000000-0005-0000-0000-000001440000}"/>
    <cellStyle name="Currency [0] 10621" xfId="17382" hidden="1" xr:uid="{00000000-0005-0000-0000-000007440000}"/>
    <cellStyle name="Currency [0] 10622" xfId="17354" hidden="1" xr:uid="{00000000-0005-0000-0000-0000EB430000}"/>
    <cellStyle name="Currency [0] 10623" xfId="17372" hidden="1" xr:uid="{00000000-0005-0000-0000-0000FD430000}"/>
    <cellStyle name="Currency [0] 10624" xfId="17394" hidden="1" xr:uid="{00000000-0005-0000-0000-000013440000}"/>
    <cellStyle name="Currency [0] 10625" xfId="17396" hidden="1" xr:uid="{00000000-0005-0000-0000-000015440000}"/>
    <cellStyle name="Currency [0] 10626" xfId="17330" hidden="1" xr:uid="{00000000-0005-0000-0000-0000D3430000}"/>
    <cellStyle name="Currency [0] 10627" xfId="16708" hidden="1" xr:uid="{00000000-0005-0000-0000-000065410000}"/>
    <cellStyle name="Currency [0] 10628" xfId="17368" hidden="1" xr:uid="{00000000-0005-0000-0000-0000F9430000}"/>
    <cellStyle name="Currency [0] 10629" xfId="16687" hidden="1" xr:uid="{00000000-0005-0000-0000-000050410000}"/>
    <cellStyle name="Currency [0] 1063" xfId="1169" hidden="1" xr:uid="{00000000-0005-0000-0000-0000B2040000}"/>
    <cellStyle name="Currency [0] 10630" xfId="17357" hidden="1" xr:uid="{00000000-0005-0000-0000-0000EE430000}"/>
    <cellStyle name="Currency [0] 10631" xfId="17401" hidden="1" xr:uid="{00000000-0005-0000-0000-00001A440000}"/>
    <cellStyle name="Currency [0] 10632" xfId="17369" hidden="1" xr:uid="{00000000-0005-0000-0000-0000FA430000}"/>
    <cellStyle name="Currency [0] 10633" xfId="17377" hidden="1" xr:uid="{00000000-0005-0000-0000-000002440000}"/>
    <cellStyle name="Currency [0] 10634" xfId="17413" hidden="1" xr:uid="{00000000-0005-0000-0000-000026440000}"/>
    <cellStyle name="Currency [0] 10635" xfId="17415" hidden="1" xr:uid="{00000000-0005-0000-0000-000028440000}"/>
    <cellStyle name="Currency [0] 10636" xfId="17371" hidden="1" xr:uid="{00000000-0005-0000-0000-0000FC430000}"/>
    <cellStyle name="Currency [0] 10637" xfId="17384" hidden="1" xr:uid="{00000000-0005-0000-0000-000009440000}"/>
    <cellStyle name="Currency [0] 10638" xfId="17389" hidden="1" xr:uid="{00000000-0005-0000-0000-00000E440000}"/>
    <cellStyle name="Currency [0] 10639" xfId="17383" hidden="1" xr:uid="{00000000-0005-0000-0000-000008440000}"/>
    <cellStyle name="Currency [0] 1064" xfId="1170" hidden="1" xr:uid="{00000000-0005-0000-0000-0000B3040000}"/>
    <cellStyle name="Currency [0] 10640" xfId="17431" hidden="1" xr:uid="{00000000-0005-0000-0000-000038440000}"/>
    <cellStyle name="Currency [0] 10641" xfId="17439" hidden="1" xr:uid="{00000000-0005-0000-0000-000040440000}"/>
    <cellStyle name="Currency [0] 10642" xfId="17367" hidden="1" xr:uid="{00000000-0005-0000-0000-0000F8430000}"/>
    <cellStyle name="Currency [0] 10643" xfId="17425" hidden="1" xr:uid="{00000000-0005-0000-0000-000032440000}"/>
    <cellStyle name="Currency [0] 10644" xfId="17448" hidden="1" xr:uid="{00000000-0005-0000-0000-000049440000}"/>
    <cellStyle name="Currency [0] 10645" xfId="17450" hidden="1" xr:uid="{00000000-0005-0000-0000-00004B440000}"/>
    <cellStyle name="Currency [0] 10646" xfId="17350" hidden="1" xr:uid="{00000000-0005-0000-0000-0000E7430000}"/>
    <cellStyle name="Currency [0] 10647" xfId="17360" hidden="1" xr:uid="{00000000-0005-0000-0000-0000F1430000}"/>
    <cellStyle name="Currency [0] 10648" xfId="17422" hidden="1" xr:uid="{00000000-0005-0000-0000-00002F440000}"/>
    <cellStyle name="Currency [0] 10649" xfId="17387" hidden="1" xr:uid="{00000000-0005-0000-0000-00000C440000}"/>
    <cellStyle name="Currency [0] 1065" xfId="1147" hidden="1" xr:uid="{00000000-0005-0000-0000-00009C040000}"/>
    <cellStyle name="Currency [0] 10650" xfId="17337" hidden="1" xr:uid="{00000000-0005-0000-0000-0000DA430000}"/>
    <cellStyle name="Currency [0] 10651" xfId="17458" hidden="1" xr:uid="{00000000-0005-0000-0000-000053440000}"/>
    <cellStyle name="Currency [0] 10652" xfId="17423" hidden="1" xr:uid="{00000000-0005-0000-0000-000030440000}"/>
    <cellStyle name="Currency [0] 10653" xfId="17434" hidden="1" xr:uid="{00000000-0005-0000-0000-00003B440000}"/>
    <cellStyle name="Currency [0] 10654" xfId="17466" hidden="1" xr:uid="{00000000-0005-0000-0000-00005B440000}"/>
    <cellStyle name="Currency [0] 10655" xfId="17468" hidden="1" xr:uid="{00000000-0005-0000-0000-00005D440000}"/>
    <cellStyle name="Currency [0] 10656" xfId="17420" hidden="1" xr:uid="{00000000-0005-0000-0000-00002D440000}"/>
    <cellStyle name="Currency [0] 10657" xfId="17419" hidden="1" xr:uid="{00000000-0005-0000-0000-00002C440000}"/>
    <cellStyle name="Currency [0] 10658" xfId="17409" hidden="1" xr:uid="{00000000-0005-0000-0000-000022440000}"/>
    <cellStyle name="Currency [0] 10659" xfId="17405" hidden="1" xr:uid="{00000000-0005-0000-0000-00001E440000}"/>
    <cellStyle name="Currency [0] 1066" xfId="1153" hidden="1" xr:uid="{00000000-0005-0000-0000-0000A2040000}"/>
    <cellStyle name="Currency [0] 10660" xfId="17407" hidden="1" xr:uid="{00000000-0005-0000-0000-000020440000}"/>
    <cellStyle name="Currency [0] 10661" xfId="17475" hidden="1" xr:uid="{00000000-0005-0000-0000-000064440000}"/>
    <cellStyle name="Currency [0] 10662" xfId="16723" hidden="1" xr:uid="{00000000-0005-0000-0000-000074410000}"/>
    <cellStyle name="Currency [0] 10663" xfId="17453" hidden="1" xr:uid="{00000000-0005-0000-0000-00004E440000}"/>
    <cellStyle name="Currency [0] 10664" xfId="17481" hidden="1" xr:uid="{00000000-0005-0000-0000-00006A440000}"/>
    <cellStyle name="Currency [0] 10665" xfId="17483" hidden="1" xr:uid="{00000000-0005-0000-0000-00006C440000}"/>
    <cellStyle name="Currency [0] 10666" xfId="17358" hidden="1" xr:uid="{00000000-0005-0000-0000-0000EF430000}"/>
    <cellStyle name="Currency [0] 10667" xfId="17432" hidden="1" xr:uid="{00000000-0005-0000-0000-000039440000}"/>
    <cellStyle name="Currency [0] 10668" xfId="17388" hidden="1" xr:uid="{00000000-0005-0000-0000-00000D440000}"/>
    <cellStyle name="Currency [0] 10669" xfId="17424" hidden="1" xr:uid="{00000000-0005-0000-0000-000031440000}"/>
    <cellStyle name="Currency [0] 1067" xfId="1167" hidden="1" xr:uid="{00000000-0005-0000-0000-0000B0040000}"/>
    <cellStyle name="Currency [0] 10670" xfId="17428" hidden="1" xr:uid="{00000000-0005-0000-0000-000035440000}"/>
    <cellStyle name="Currency [0] 10671" xfId="17489" hidden="1" xr:uid="{00000000-0005-0000-0000-000072440000}"/>
    <cellStyle name="Currency [0] 10672" xfId="16736" hidden="1" xr:uid="{00000000-0005-0000-0000-000081410000}"/>
    <cellStyle name="Currency [0] 10673" xfId="17471" hidden="1" xr:uid="{00000000-0005-0000-0000-000060440000}"/>
    <cellStyle name="Currency [0] 10674" xfId="17494" hidden="1" xr:uid="{00000000-0005-0000-0000-000077440000}"/>
    <cellStyle name="Currency [0] 10675" xfId="17496" hidden="1" xr:uid="{00000000-0005-0000-0000-000079440000}"/>
    <cellStyle name="Currency [0] 10676" xfId="17352" hidden="1" xr:uid="{00000000-0005-0000-0000-0000E9430000}"/>
    <cellStyle name="Currency [0] 10677" xfId="17451" hidden="1" xr:uid="{00000000-0005-0000-0000-00004C440000}"/>
    <cellStyle name="Currency [0] 10678" xfId="17418" hidden="1" xr:uid="{00000000-0005-0000-0000-00002B440000}"/>
    <cellStyle name="Currency [0] 10679" xfId="17436" hidden="1" xr:uid="{00000000-0005-0000-0000-00003D440000}"/>
    <cellStyle name="Currency [0] 1068" xfId="1154" hidden="1" xr:uid="{00000000-0005-0000-0000-0000A3040000}"/>
    <cellStyle name="Currency [0] 10680" xfId="17433" hidden="1" xr:uid="{00000000-0005-0000-0000-00003A440000}"/>
    <cellStyle name="Currency [0] 10681" xfId="17500" hidden="1" xr:uid="{00000000-0005-0000-0000-00007D440000}"/>
    <cellStyle name="Currency [0] 10682" xfId="17385" hidden="1" xr:uid="{00000000-0005-0000-0000-00000A440000}"/>
    <cellStyle name="Currency [0] 10683" xfId="17485" hidden="1" xr:uid="{00000000-0005-0000-0000-00006E440000}"/>
    <cellStyle name="Currency [0] 10684" xfId="17507" hidden="1" xr:uid="{00000000-0005-0000-0000-000084440000}"/>
    <cellStyle name="Currency [0] 10685" xfId="17509" hidden="1" xr:uid="{00000000-0005-0000-0000-000086440000}"/>
    <cellStyle name="Currency [0] 10686" xfId="17437" hidden="1" xr:uid="{00000000-0005-0000-0000-00003E440000}"/>
    <cellStyle name="Currency [0] 10687" xfId="17469" hidden="1" xr:uid="{00000000-0005-0000-0000-00005E440000}"/>
    <cellStyle name="Currency [0] 10688" xfId="16688" hidden="1" xr:uid="{00000000-0005-0000-0000-000051410000}"/>
    <cellStyle name="Currency [0] 10689" xfId="17455" hidden="1" xr:uid="{00000000-0005-0000-0000-000050440000}"/>
    <cellStyle name="Currency [0] 1069" xfId="1171" hidden="1" xr:uid="{00000000-0005-0000-0000-0000B4040000}"/>
    <cellStyle name="Currency [0] 10690" xfId="17452" hidden="1" xr:uid="{00000000-0005-0000-0000-00004D440000}"/>
    <cellStyle name="Currency [0] 10691" xfId="17513" hidden="1" xr:uid="{00000000-0005-0000-0000-00008A440000}"/>
    <cellStyle name="Currency [0] 10692" xfId="17348" hidden="1" xr:uid="{00000000-0005-0000-0000-0000E5430000}"/>
    <cellStyle name="Currency [0] 10693" xfId="17497" hidden="1" xr:uid="{00000000-0005-0000-0000-00007A440000}"/>
    <cellStyle name="Currency [0] 10694" xfId="17517" hidden="1" xr:uid="{00000000-0005-0000-0000-00008E440000}"/>
    <cellStyle name="Currency [0] 10695" xfId="17519" hidden="1" xr:uid="{00000000-0005-0000-0000-000090440000}"/>
    <cellStyle name="Currency [0] 10696" xfId="17456" hidden="1" xr:uid="{00000000-0005-0000-0000-000051440000}"/>
    <cellStyle name="Currency [0] 10697" xfId="17484" hidden="1" xr:uid="{00000000-0005-0000-0000-00006D440000}"/>
    <cellStyle name="Currency [0] 10698" xfId="17444" hidden="1" xr:uid="{00000000-0005-0000-0000-000045440000}"/>
    <cellStyle name="Currency [0] 10699" xfId="17473" hidden="1" xr:uid="{00000000-0005-0000-0000-000062440000}"/>
    <cellStyle name="Currency [0] 107" xfId="110" hidden="1" xr:uid="{00000000-0005-0000-0000-00008F000000}"/>
    <cellStyle name="Currency [0] 1070" xfId="1172" hidden="1" xr:uid="{00000000-0005-0000-0000-0000B5040000}"/>
    <cellStyle name="Currency [0] 10700" xfId="17470" hidden="1" xr:uid="{00000000-0005-0000-0000-00005F440000}"/>
    <cellStyle name="Currency [0] 10701" xfId="17523" hidden="1" xr:uid="{00000000-0005-0000-0000-000094440000}"/>
    <cellStyle name="Currency [0] 10702" xfId="17351" hidden="1" xr:uid="{00000000-0005-0000-0000-0000E8430000}"/>
    <cellStyle name="Currency [0] 10703" xfId="17510" hidden="1" xr:uid="{00000000-0005-0000-0000-000087440000}"/>
    <cellStyle name="Currency [0] 10704" xfId="17527" hidden="1" xr:uid="{00000000-0005-0000-0000-000098440000}"/>
    <cellStyle name="Currency [0] 10705" xfId="17529" hidden="1" xr:uid="{00000000-0005-0000-0000-00009A440000}"/>
    <cellStyle name="Currency [0] 10706" xfId="17410" hidden="1" xr:uid="{00000000-0005-0000-0000-000023440000}"/>
    <cellStyle name="Currency [0] 10707" xfId="17446" hidden="1" xr:uid="{00000000-0005-0000-0000-000047440000}"/>
    <cellStyle name="Currency [0] 10708" xfId="17515" hidden="1" xr:uid="{00000000-0005-0000-0000-00008C440000}"/>
    <cellStyle name="Currency [0] 10709" xfId="17503" hidden="1" xr:uid="{00000000-0005-0000-0000-000080440000}"/>
    <cellStyle name="Currency [0] 1071" xfId="1168" hidden="1" xr:uid="{00000000-0005-0000-0000-0000B1040000}"/>
    <cellStyle name="Currency [0] 10710" xfId="17520" hidden="1" xr:uid="{00000000-0005-0000-0000-000091440000}"/>
    <cellStyle name="Currency [0] 10711" xfId="17531" hidden="1" xr:uid="{00000000-0005-0000-0000-00009C440000}"/>
    <cellStyle name="Currency [0] 10712" xfId="17379" hidden="1" xr:uid="{00000000-0005-0000-0000-000004440000}"/>
    <cellStyle name="Currency [0] 10713" xfId="17443" hidden="1" xr:uid="{00000000-0005-0000-0000-000044440000}"/>
    <cellStyle name="Currency [0] 10714" xfId="17535" hidden="1" xr:uid="{00000000-0005-0000-0000-0000A0440000}"/>
    <cellStyle name="Currency [0] 10715" xfId="17537" hidden="1" xr:uid="{00000000-0005-0000-0000-0000A2440000}"/>
    <cellStyle name="Currency [0] 10716" xfId="17492" hidden="1" xr:uid="{00000000-0005-0000-0000-000075440000}"/>
    <cellStyle name="Currency [0] 10717" xfId="17504" hidden="1" xr:uid="{00000000-0005-0000-0000-000081440000}"/>
    <cellStyle name="Currency [0] 10718" xfId="17532" hidden="1" xr:uid="{00000000-0005-0000-0000-00009D440000}"/>
    <cellStyle name="Currency [0] 10719" xfId="17505" hidden="1" xr:uid="{00000000-0005-0000-0000-000082440000}"/>
    <cellStyle name="Currency [0] 1072" xfId="1141" hidden="1" xr:uid="{00000000-0005-0000-0000-000096040000}"/>
    <cellStyle name="Currency [0] 10720" xfId="17538" hidden="1" xr:uid="{00000000-0005-0000-0000-0000A3440000}"/>
    <cellStyle name="Currency [0] 10721" xfId="17540" hidden="1" xr:uid="{00000000-0005-0000-0000-0000A5440000}"/>
    <cellStyle name="Currency [0] 10722" xfId="17533" hidden="1" xr:uid="{00000000-0005-0000-0000-00009E440000}"/>
    <cellStyle name="Currency [0] 10723" xfId="17479" hidden="1" xr:uid="{00000000-0005-0000-0000-000068440000}"/>
    <cellStyle name="Currency [0] 10724" xfId="17542" hidden="1" xr:uid="{00000000-0005-0000-0000-0000A7440000}"/>
    <cellStyle name="Currency [0] 10725" xfId="17544" hidden="1" xr:uid="{00000000-0005-0000-0000-0000A9440000}"/>
    <cellStyle name="Currency [0] 10726" xfId="15978" hidden="1" xr:uid="{00000000-0005-0000-0000-00008B3E0000}"/>
    <cellStyle name="Currency [0] 10727" xfId="15947" hidden="1" xr:uid="{00000000-0005-0000-0000-00006C3E0000}"/>
    <cellStyle name="Currency [0] 10728" xfId="16575" hidden="1" xr:uid="{00000000-0005-0000-0000-0000E0400000}"/>
    <cellStyle name="Currency [0] 10729" xfId="17549" hidden="1" xr:uid="{00000000-0005-0000-0000-0000AE440000}"/>
    <cellStyle name="Currency [0] 1073" xfId="1173" hidden="1" xr:uid="{00000000-0005-0000-0000-0000B6040000}"/>
    <cellStyle name="Currency [0] 10730" xfId="17551" hidden="1" xr:uid="{00000000-0005-0000-0000-0000B0440000}"/>
    <cellStyle name="Currency [0] 10731" xfId="15969" hidden="1" xr:uid="{00000000-0005-0000-0000-0000823E0000}"/>
    <cellStyle name="Currency [0] 10732" xfId="17545" hidden="1" xr:uid="{00000000-0005-0000-0000-0000AA440000}"/>
    <cellStyle name="Currency [0] 10733" xfId="17553" hidden="1" xr:uid="{00000000-0005-0000-0000-0000B2440000}"/>
    <cellStyle name="Currency [0] 10734" xfId="17555" hidden="1" xr:uid="{00000000-0005-0000-0000-0000B4440000}"/>
    <cellStyle name="Currency [0] 10735" xfId="15950" hidden="1" xr:uid="{00000000-0005-0000-0000-00006F3E0000}"/>
    <cellStyle name="Currency [0] 10736" xfId="15967" hidden="1" xr:uid="{00000000-0005-0000-0000-0000803E0000}"/>
    <cellStyle name="Currency [0] 10737" xfId="17566" hidden="1" xr:uid="{00000000-0005-0000-0000-0000BF440000}"/>
    <cellStyle name="Currency [0] 10738" xfId="17575" hidden="1" xr:uid="{00000000-0005-0000-0000-0000C8440000}"/>
    <cellStyle name="Currency [0] 10739" xfId="17586" hidden="1" xr:uid="{00000000-0005-0000-0000-0000D3440000}"/>
    <cellStyle name="Currency [0] 1074" xfId="1174" hidden="1" xr:uid="{00000000-0005-0000-0000-0000B7040000}"/>
    <cellStyle name="Currency [0] 10740" xfId="17592" hidden="1" xr:uid="{00000000-0005-0000-0000-0000D9440000}"/>
    <cellStyle name="Currency [0] 10741" xfId="17564" hidden="1" xr:uid="{00000000-0005-0000-0000-0000BD440000}"/>
    <cellStyle name="Currency [0] 10742" xfId="17582" hidden="1" xr:uid="{00000000-0005-0000-0000-0000CF440000}"/>
    <cellStyle name="Currency [0] 10743" xfId="17604" hidden="1" xr:uid="{00000000-0005-0000-0000-0000E5440000}"/>
    <cellStyle name="Currency [0] 10744" xfId="17606" hidden="1" xr:uid="{00000000-0005-0000-0000-0000E7440000}"/>
    <cellStyle name="Currency [0] 10745" xfId="15940" hidden="1" xr:uid="{00000000-0005-0000-0000-0000653E0000}"/>
    <cellStyle name="Currency [0] 10746" xfId="15954" hidden="1" xr:uid="{00000000-0005-0000-0000-0000733E0000}"/>
    <cellStyle name="Currency [0] 10747" xfId="17578" hidden="1" xr:uid="{00000000-0005-0000-0000-0000CB440000}"/>
    <cellStyle name="Currency [0] 10748" xfId="15957" hidden="1" xr:uid="{00000000-0005-0000-0000-0000763E0000}"/>
    <cellStyle name="Currency [0] 10749" xfId="17567" hidden="1" xr:uid="{00000000-0005-0000-0000-0000C0440000}"/>
    <cellStyle name="Currency [0] 1075" xfId="851" hidden="1" xr:uid="{00000000-0005-0000-0000-000074030000}"/>
    <cellStyle name="Currency [0] 10750" xfId="17611" hidden="1" xr:uid="{00000000-0005-0000-0000-0000EC440000}"/>
    <cellStyle name="Currency [0] 10751" xfId="17579" hidden="1" xr:uid="{00000000-0005-0000-0000-0000CC440000}"/>
    <cellStyle name="Currency [0] 10752" xfId="17587" hidden="1" xr:uid="{00000000-0005-0000-0000-0000D4440000}"/>
    <cellStyle name="Currency [0] 10753" xfId="17623" hidden="1" xr:uid="{00000000-0005-0000-0000-0000F8440000}"/>
    <cellStyle name="Currency [0] 10754" xfId="17625" hidden="1" xr:uid="{00000000-0005-0000-0000-0000FA440000}"/>
    <cellStyle name="Currency [0] 10755" xfId="17581" hidden="1" xr:uid="{00000000-0005-0000-0000-0000CE440000}"/>
    <cellStyle name="Currency [0] 10756" xfId="17594" hidden="1" xr:uid="{00000000-0005-0000-0000-0000DB440000}"/>
    <cellStyle name="Currency [0] 10757" xfId="17599" hidden="1" xr:uid="{00000000-0005-0000-0000-0000E0440000}"/>
    <cellStyle name="Currency [0] 10758" xfId="17593" hidden="1" xr:uid="{00000000-0005-0000-0000-0000DA440000}"/>
    <cellStyle name="Currency [0] 10759" xfId="17641" hidden="1" xr:uid="{00000000-0005-0000-0000-00000A450000}"/>
    <cellStyle name="Currency [0] 1076" xfId="827" hidden="1" xr:uid="{00000000-0005-0000-0000-00005C030000}"/>
    <cellStyle name="Currency [0] 10760" xfId="17649" hidden="1" xr:uid="{00000000-0005-0000-0000-000012450000}"/>
    <cellStyle name="Currency [0] 10761" xfId="17577" hidden="1" xr:uid="{00000000-0005-0000-0000-0000CA440000}"/>
    <cellStyle name="Currency [0] 10762" xfId="17635" hidden="1" xr:uid="{00000000-0005-0000-0000-000004450000}"/>
    <cellStyle name="Currency [0] 10763" xfId="17658" hidden="1" xr:uid="{00000000-0005-0000-0000-00001B450000}"/>
    <cellStyle name="Currency [0] 10764" xfId="17660" hidden="1" xr:uid="{00000000-0005-0000-0000-00001D450000}"/>
    <cellStyle name="Currency [0] 10765" xfId="17560" hidden="1" xr:uid="{00000000-0005-0000-0000-0000B9440000}"/>
    <cellStyle name="Currency [0] 10766" xfId="17570" hidden="1" xr:uid="{00000000-0005-0000-0000-0000C3440000}"/>
    <cellStyle name="Currency [0] 10767" xfId="17632" hidden="1" xr:uid="{00000000-0005-0000-0000-000001450000}"/>
    <cellStyle name="Currency [0] 10768" xfId="17597" hidden="1" xr:uid="{00000000-0005-0000-0000-0000DE440000}"/>
    <cellStyle name="Currency [0] 10769" xfId="17547" hidden="1" xr:uid="{00000000-0005-0000-0000-0000AC440000}"/>
    <cellStyle name="Currency [0] 1077" xfId="1176" hidden="1" xr:uid="{00000000-0005-0000-0000-0000B9040000}"/>
    <cellStyle name="Currency [0] 10770" xfId="17668" hidden="1" xr:uid="{00000000-0005-0000-0000-000025450000}"/>
    <cellStyle name="Currency [0] 10771" xfId="17633" hidden="1" xr:uid="{00000000-0005-0000-0000-000002450000}"/>
    <cellStyle name="Currency [0] 10772" xfId="17644" hidden="1" xr:uid="{00000000-0005-0000-0000-00000D450000}"/>
    <cellStyle name="Currency [0] 10773" xfId="17676" hidden="1" xr:uid="{00000000-0005-0000-0000-00002D450000}"/>
    <cellStyle name="Currency [0] 10774" xfId="17678" hidden="1" xr:uid="{00000000-0005-0000-0000-00002F450000}"/>
    <cellStyle name="Currency [0] 10775" xfId="17630" hidden="1" xr:uid="{00000000-0005-0000-0000-0000FF440000}"/>
    <cellStyle name="Currency [0] 10776" xfId="17629" hidden="1" xr:uid="{00000000-0005-0000-0000-0000FE440000}"/>
    <cellStyle name="Currency [0] 10777" xfId="17619" hidden="1" xr:uid="{00000000-0005-0000-0000-0000F4440000}"/>
    <cellStyle name="Currency [0] 10778" xfId="17615" hidden="1" xr:uid="{00000000-0005-0000-0000-0000F0440000}"/>
    <cellStyle name="Currency [0] 10779" xfId="17617" hidden="1" xr:uid="{00000000-0005-0000-0000-0000F2440000}"/>
    <cellStyle name="Currency [0] 1078" xfId="1180" hidden="1" xr:uid="{00000000-0005-0000-0000-0000BD040000}"/>
    <cellStyle name="Currency [0] 10780" xfId="17685" hidden="1" xr:uid="{00000000-0005-0000-0000-000036450000}"/>
    <cellStyle name="Currency [0] 10781" xfId="15986" hidden="1" xr:uid="{00000000-0005-0000-0000-0000933E0000}"/>
    <cellStyle name="Currency [0] 10782" xfId="17663" hidden="1" xr:uid="{00000000-0005-0000-0000-000020450000}"/>
    <cellStyle name="Currency [0] 10783" xfId="17691" hidden="1" xr:uid="{00000000-0005-0000-0000-00003C450000}"/>
    <cellStyle name="Currency [0] 10784" xfId="17693" hidden="1" xr:uid="{00000000-0005-0000-0000-00003E450000}"/>
    <cellStyle name="Currency [0] 10785" xfId="17568" hidden="1" xr:uid="{00000000-0005-0000-0000-0000C1440000}"/>
    <cellStyle name="Currency [0] 10786" xfId="17642" hidden="1" xr:uid="{00000000-0005-0000-0000-00000B450000}"/>
    <cellStyle name="Currency [0] 10787" xfId="17598" hidden="1" xr:uid="{00000000-0005-0000-0000-0000DF440000}"/>
    <cellStyle name="Currency [0] 10788" xfId="17634" hidden="1" xr:uid="{00000000-0005-0000-0000-000003450000}"/>
    <cellStyle name="Currency [0] 10789" xfId="17638" hidden="1" xr:uid="{00000000-0005-0000-0000-000007450000}"/>
    <cellStyle name="Currency [0] 1079" xfId="1181" hidden="1" xr:uid="{00000000-0005-0000-0000-0000BE040000}"/>
    <cellStyle name="Currency [0] 10790" xfId="17699" hidden="1" xr:uid="{00000000-0005-0000-0000-000044450000}"/>
    <cellStyle name="Currency [0] 10791" xfId="15952" hidden="1" xr:uid="{00000000-0005-0000-0000-0000713E0000}"/>
    <cellStyle name="Currency [0] 10792" xfId="17681" hidden="1" xr:uid="{00000000-0005-0000-0000-000032450000}"/>
    <cellStyle name="Currency [0] 10793" xfId="17704" hidden="1" xr:uid="{00000000-0005-0000-0000-000049450000}"/>
    <cellStyle name="Currency [0] 10794" xfId="17706" hidden="1" xr:uid="{00000000-0005-0000-0000-00004B450000}"/>
    <cellStyle name="Currency [0] 10795" xfId="17562" hidden="1" xr:uid="{00000000-0005-0000-0000-0000BB440000}"/>
    <cellStyle name="Currency [0] 10796" xfId="17661" hidden="1" xr:uid="{00000000-0005-0000-0000-00001E450000}"/>
    <cellStyle name="Currency [0] 10797" xfId="17628" hidden="1" xr:uid="{00000000-0005-0000-0000-0000FD440000}"/>
    <cellStyle name="Currency [0] 10798" xfId="17646" hidden="1" xr:uid="{00000000-0005-0000-0000-00000F450000}"/>
    <cellStyle name="Currency [0] 10799" xfId="17643" hidden="1" xr:uid="{00000000-0005-0000-0000-00000C450000}"/>
    <cellStyle name="Currency [0] 108" xfId="130" hidden="1" xr:uid="{00000000-0005-0000-0000-0000A3000000}"/>
    <cellStyle name="Currency [0] 1080" xfId="822" hidden="1" xr:uid="{00000000-0005-0000-0000-000057030000}"/>
    <cellStyle name="Currency [0] 10800" xfId="17710" hidden="1" xr:uid="{00000000-0005-0000-0000-00004F450000}"/>
    <cellStyle name="Currency [0] 10801" xfId="17595" hidden="1" xr:uid="{00000000-0005-0000-0000-0000DC440000}"/>
    <cellStyle name="Currency [0] 10802" xfId="17695" hidden="1" xr:uid="{00000000-0005-0000-0000-000040450000}"/>
    <cellStyle name="Currency [0] 10803" xfId="17717" hidden="1" xr:uid="{00000000-0005-0000-0000-000056450000}"/>
    <cellStyle name="Currency [0] 10804" xfId="17719" hidden="1" xr:uid="{00000000-0005-0000-0000-000058450000}"/>
    <cellStyle name="Currency [0] 10805" xfId="17647" hidden="1" xr:uid="{00000000-0005-0000-0000-000010450000}"/>
    <cellStyle name="Currency [0] 10806" xfId="17679" hidden="1" xr:uid="{00000000-0005-0000-0000-000030450000}"/>
    <cellStyle name="Currency [0] 10807" xfId="15960" hidden="1" xr:uid="{00000000-0005-0000-0000-0000793E0000}"/>
    <cellStyle name="Currency [0] 10808" xfId="17665" hidden="1" xr:uid="{00000000-0005-0000-0000-000022450000}"/>
    <cellStyle name="Currency [0] 10809" xfId="17662" hidden="1" xr:uid="{00000000-0005-0000-0000-00001F450000}"/>
    <cellStyle name="Currency [0] 1081" xfId="1178" hidden="1" xr:uid="{00000000-0005-0000-0000-0000BB040000}"/>
    <cellStyle name="Currency [0] 10810" xfId="17723" hidden="1" xr:uid="{00000000-0005-0000-0000-00005C450000}"/>
    <cellStyle name="Currency [0] 10811" xfId="17558" hidden="1" xr:uid="{00000000-0005-0000-0000-0000B7440000}"/>
    <cellStyle name="Currency [0] 10812" xfId="17707" hidden="1" xr:uid="{00000000-0005-0000-0000-00004C450000}"/>
    <cellStyle name="Currency [0] 10813" xfId="17727" hidden="1" xr:uid="{00000000-0005-0000-0000-000060450000}"/>
    <cellStyle name="Currency [0] 10814" xfId="17729" hidden="1" xr:uid="{00000000-0005-0000-0000-000062450000}"/>
    <cellStyle name="Currency [0] 10815" xfId="17666" hidden="1" xr:uid="{00000000-0005-0000-0000-000023450000}"/>
    <cellStyle name="Currency [0] 10816" xfId="17694" hidden="1" xr:uid="{00000000-0005-0000-0000-00003F450000}"/>
    <cellStyle name="Currency [0] 10817" xfId="17654" hidden="1" xr:uid="{00000000-0005-0000-0000-000017450000}"/>
    <cellStyle name="Currency [0] 10818" xfId="17683" hidden="1" xr:uid="{00000000-0005-0000-0000-000034450000}"/>
    <cellStyle name="Currency [0] 10819" xfId="17680" hidden="1" xr:uid="{00000000-0005-0000-0000-000031450000}"/>
    <cellStyle name="Currency [0] 1082" xfId="1182" hidden="1" xr:uid="{00000000-0005-0000-0000-0000BF040000}"/>
    <cellStyle name="Currency [0] 10820" xfId="17733" hidden="1" xr:uid="{00000000-0005-0000-0000-000066450000}"/>
    <cellStyle name="Currency [0] 10821" xfId="17561" hidden="1" xr:uid="{00000000-0005-0000-0000-0000BA440000}"/>
    <cellStyle name="Currency [0] 10822" xfId="17720" hidden="1" xr:uid="{00000000-0005-0000-0000-000059450000}"/>
    <cellStyle name="Currency [0] 10823" xfId="17737" hidden="1" xr:uid="{00000000-0005-0000-0000-00006A450000}"/>
    <cellStyle name="Currency [0] 10824" xfId="17739" hidden="1" xr:uid="{00000000-0005-0000-0000-00006C450000}"/>
    <cellStyle name="Currency [0] 10825" xfId="17620" hidden="1" xr:uid="{00000000-0005-0000-0000-0000F5440000}"/>
    <cellStyle name="Currency [0] 10826" xfId="17656" hidden="1" xr:uid="{00000000-0005-0000-0000-000019450000}"/>
    <cellStyle name="Currency [0] 10827" xfId="17725" hidden="1" xr:uid="{00000000-0005-0000-0000-00005E450000}"/>
    <cellStyle name="Currency [0] 10828" xfId="17713" hidden="1" xr:uid="{00000000-0005-0000-0000-000052450000}"/>
    <cellStyle name="Currency [0] 10829" xfId="17730" hidden="1" xr:uid="{00000000-0005-0000-0000-000063450000}"/>
    <cellStyle name="Currency [0] 1083" xfId="1183" hidden="1" xr:uid="{00000000-0005-0000-0000-0000C0040000}"/>
    <cellStyle name="Currency [0] 10830" xfId="17741" hidden="1" xr:uid="{00000000-0005-0000-0000-00006E450000}"/>
    <cellStyle name="Currency [0] 10831" xfId="17589" hidden="1" xr:uid="{00000000-0005-0000-0000-0000D6440000}"/>
    <cellStyle name="Currency [0] 10832" xfId="17653" hidden="1" xr:uid="{00000000-0005-0000-0000-000016450000}"/>
    <cellStyle name="Currency [0] 10833" xfId="17745" hidden="1" xr:uid="{00000000-0005-0000-0000-000072450000}"/>
    <cellStyle name="Currency [0] 10834" xfId="17747" hidden="1" xr:uid="{00000000-0005-0000-0000-000074450000}"/>
    <cellStyle name="Currency [0] 10835" xfId="17702" hidden="1" xr:uid="{00000000-0005-0000-0000-000047450000}"/>
    <cellStyle name="Currency [0] 10836" xfId="17714" hidden="1" xr:uid="{00000000-0005-0000-0000-000053450000}"/>
    <cellStyle name="Currency [0] 10837" xfId="17742" hidden="1" xr:uid="{00000000-0005-0000-0000-00006F450000}"/>
    <cellStyle name="Currency [0] 10838" xfId="17715" hidden="1" xr:uid="{00000000-0005-0000-0000-000054450000}"/>
    <cellStyle name="Currency [0] 10839" xfId="17748" hidden="1" xr:uid="{00000000-0005-0000-0000-000075450000}"/>
    <cellStyle name="Currency [0] 1084" xfId="1177" hidden="1" xr:uid="{00000000-0005-0000-0000-0000BA040000}"/>
    <cellStyle name="Currency [0] 10840" xfId="17750" hidden="1" xr:uid="{00000000-0005-0000-0000-000077450000}"/>
    <cellStyle name="Currency [0] 10841" xfId="17743" hidden="1" xr:uid="{00000000-0005-0000-0000-000070450000}"/>
    <cellStyle name="Currency [0] 10842" xfId="17689" hidden="1" xr:uid="{00000000-0005-0000-0000-00003A450000}"/>
    <cellStyle name="Currency [0] 10843" xfId="17752" hidden="1" xr:uid="{00000000-0005-0000-0000-000079450000}"/>
    <cellStyle name="Currency [0] 10844" xfId="17754" hidden="1" xr:uid="{00000000-0005-0000-0000-00007B450000}"/>
    <cellStyle name="Currency [0] 10845" xfId="17811" hidden="1" xr:uid="{00000000-0005-0000-0000-0000B4450000}"/>
    <cellStyle name="Currency [0] 10846" xfId="17830" hidden="1" xr:uid="{00000000-0005-0000-0000-0000C7450000}"/>
    <cellStyle name="Currency [0] 10847" xfId="17837" hidden="1" xr:uid="{00000000-0005-0000-0000-0000CE450000}"/>
    <cellStyle name="Currency [0] 10848" xfId="17844" hidden="1" xr:uid="{00000000-0005-0000-0000-0000D5450000}"/>
    <cellStyle name="Currency [0] 10849" xfId="17849" hidden="1" xr:uid="{00000000-0005-0000-0000-0000DA450000}"/>
    <cellStyle name="Currency [0] 1085" xfId="839" hidden="1" xr:uid="{00000000-0005-0000-0000-000068030000}"/>
    <cellStyle name="Currency [0] 10850" xfId="17828" hidden="1" xr:uid="{00000000-0005-0000-0000-0000C5450000}"/>
    <cellStyle name="Currency [0] 10851" xfId="17839" hidden="1" xr:uid="{00000000-0005-0000-0000-0000D0450000}"/>
    <cellStyle name="Currency [0] 10852" xfId="17853" hidden="1" xr:uid="{00000000-0005-0000-0000-0000DE450000}"/>
    <cellStyle name="Currency [0] 10853" xfId="17855" hidden="1" xr:uid="{00000000-0005-0000-0000-0000E0450000}"/>
    <cellStyle name="Currency [0] 10854" xfId="17838" hidden="1" xr:uid="{00000000-0005-0000-0000-0000CF450000}"/>
    <cellStyle name="Currency [0] 10855" xfId="17812" hidden="1" xr:uid="{00000000-0005-0000-0000-0000B5450000}"/>
    <cellStyle name="Currency [0] 10856" xfId="17866" hidden="1" xr:uid="{00000000-0005-0000-0000-0000EB450000}"/>
    <cellStyle name="Currency [0] 10857" xfId="17875" hidden="1" xr:uid="{00000000-0005-0000-0000-0000F4450000}"/>
    <cellStyle name="Currency [0] 10858" xfId="17886" hidden="1" xr:uid="{00000000-0005-0000-0000-0000FF450000}"/>
    <cellStyle name="Currency [0] 10859" xfId="17892" hidden="1" xr:uid="{00000000-0005-0000-0000-000005460000}"/>
    <cellStyle name="Currency [0] 1086" xfId="1189" hidden="1" xr:uid="{00000000-0005-0000-0000-0000C6040000}"/>
    <cellStyle name="Currency [0] 10860" xfId="17864" hidden="1" xr:uid="{00000000-0005-0000-0000-0000E9450000}"/>
    <cellStyle name="Currency [0] 10861" xfId="17882" hidden="1" xr:uid="{00000000-0005-0000-0000-0000FB450000}"/>
    <cellStyle name="Currency [0] 10862" xfId="17904" hidden="1" xr:uid="{00000000-0005-0000-0000-000011460000}"/>
    <cellStyle name="Currency [0] 10863" xfId="17906" hidden="1" xr:uid="{00000000-0005-0000-0000-000013460000}"/>
    <cellStyle name="Currency [0] 10864" xfId="17834" hidden="1" xr:uid="{00000000-0005-0000-0000-0000CB450000}"/>
    <cellStyle name="Currency [0] 10865" xfId="17818" hidden="1" xr:uid="{00000000-0005-0000-0000-0000BB450000}"/>
    <cellStyle name="Currency [0] 10866" xfId="17878" hidden="1" xr:uid="{00000000-0005-0000-0000-0000F7450000}"/>
    <cellStyle name="Currency [0] 10867" xfId="17823" hidden="1" xr:uid="{00000000-0005-0000-0000-0000C0450000}"/>
    <cellStyle name="Currency [0] 10868" xfId="17867" hidden="1" xr:uid="{00000000-0005-0000-0000-0000EC450000}"/>
    <cellStyle name="Currency [0] 10869" xfId="17911" hidden="1" xr:uid="{00000000-0005-0000-0000-000018460000}"/>
    <cellStyle name="Currency [0] 1087" xfId="1193" hidden="1" xr:uid="{00000000-0005-0000-0000-0000CA040000}"/>
    <cellStyle name="Currency [0] 10870" xfId="17879" hidden="1" xr:uid="{00000000-0005-0000-0000-0000F8450000}"/>
    <cellStyle name="Currency [0] 10871" xfId="17887" hidden="1" xr:uid="{00000000-0005-0000-0000-000000460000}"/>
    <cellStyle name="Currency [0] 10872" xfId="17923" hidden="1" xr:uid="{00000000-0005-0000-0000-000024460000}"/>
    <cellStyle name="Currency [0] 10873" xfId="17925" hidden="1" xr:uid="{00000000-0005-0000-0000-000026460000}"/>
    <cellStyle name="Currency [0] 10874" xfId="17881" hidden="1" xr:uid="{00000000-0005-0000-0000-0000FA450000}"/>
    <cellStyle name="Currency [0] 10875" xfId="17894" hidden="1" xr:uid="{00000000-0005-0000-0000-000007460000}"/>
    <cellStyle name="Currency [0] 10876" xfId="17899" hidden="1" xr:uid="{00000000-0005-0000-0000-00000C460000}"/>
    <cellStyle name="Currency [0] 10877" xfId="17893" hidden="1" xr:uid="{00000000-0005-0000-0000-000006460000}"/>
    <cellStyle name="Currency [0] 10878" xfId="17941" hidden="1" xr:uid="{00000000-0005-0000-0000-000036460000}"/>
    <cellStyle name="Currency [0] 10879" xfId="17949" hidden="1" xr:uid="{00000000-0005-0000-0000-00003E460000}"/>
    <cellStyle name="Currency [0] 1088" xfId="1199" hidden="1" xr:uid="{00000000-0005-0000-0000-0000D0040000}"/>
    <cellStyle name="Currency [0] 10880" xfId="17877" hidden="1" xr:uid="{00000000-0005-0000-0000-0000F6450000}"/>
    <cellStyle name="Currency [0] 10881" xfId="17935" hidden="1" xr:uid="{00000000-0005-0000-0000-000030460000}"/>
    <cellStyle name="Currency [0] 10882" xfId="17958" hidden="1" xr:uid="{00000000-0005-0000-0000-000047460000}"/>
    <cellStyle name="Currency [0] 10883" xfId="17960" hidden="1" xr:uid="{00000000-0005-0000-0000-000049460000}"/>
    <cellStyle name="Currency [0] 10884" xfId="17860" hidden="1" xr:uid="{00000000-0005-0000-0000-0000E5450000}"/>
    <cellStyle name="Currency [0] 10885" xfId="17870" hidden="1" xr:uid="{00000000-0005-0000-0000-0000EF450000}"/>
    <cellStyle name="Currency [0] 10886" xfId="17932" hidden="1" xr:uid="{00000000-0005-0000-0000-00002D460000}"/>
    <cellStyle name="Currency [0] 10887" xfId="17897" hidden="1" xr:uid="{00000000-0005-0000-0000-00000A460000}"/>
    <cellStyle name="Currency [0] 10888" xfId="17842" hidden="1" xr:uid="{00000000-0005-0000-0000-0000D3450000}"/>
    <cellStyle name="Currency [0] 10889" xfId="17968" hidden="1" xr:uid="{00000000-0005-0000-0000-000051460000}"/>
    <cellStyle name="Currency [0] 1089" xfId="1202" hidden="1" xr:uid="{00000000-0005-0000-0000-0000D3040000}"/>
    <cellStyle name="Currency [0] 10890" xfId="17933" hidden="1" xr:uid="{00000000-0005-0000-0000-00002E460000}"/>
    <cellStyle name="Currency [0] 10891" xfId="17944" hidden="1" xr:uid="{00000000-0005-0000-0000-000039460000}"/>
    <cellStyle name="Currency [0] 10892" xfId="17976" hidden="1" xr:uid="{00000000-0005-0000-0000-000059460000}"/>
    <cellStyle name="Currency [0] 10893" xfId="17978" hidden="1" xr:uid="{00000000-0005-0000-0000-00005B460000}"/>
    <cellStyle name="Currency [0] 10894" xfId="17930" hidden="1" xr:uid="{00000000-0005-0000-0000-00002B460000}"/>
    <cellStyle name="Currency [0] 10895" xfId="17929" hidden="1" xr:uid="{00000000-0005-0000-0000-00002A460000}"/>
    <cellStyle name="Currency [0] 10896" xfId="17919" hidden="1" xr:uid="{00000000-0005-0000-0000-000020460000}"/>
    <cellStyle name="Currency [0] 10897" xfId="17915" hidden="1" xr:uid="{00000000-0005-0000-0000-00001C460000}"/>
    <cellStyle name="Currency [0] 10898" xfId="17917" hidden="1" xr:uid="{00000000-0005-0000-0000-00001E460000}"/>
    <cellStyle name="Currency [0] 10899" xfId="17985" hidden="1" xr:uid="{00000000-0005-0000-0000-000062460000}"/>
    <cellStyle name="Currency [0] 109" xfId="174" hidden="1" xr:uid="{00000000-0005-0000-0000-0000CF000000}"/>
    <cellStyle name="Currency [0] 1090" xfId="1188" hidden="1" xr:uid="{00000000-0005-0000-0000-0000C5040000}"/>
    <cellStyle name="Currency [0] 10900" xfId="17820" hidden="1" xr:uid="{00000000-0005-0000-0000-0000BD450000}"/>
    <cellStyle name="Currency [0] 10901" xfId="17963" hidden="1" xr:uid="{00000000-0005-0000-0000-00004C460000}"/>
    <cellStyle name="Currency [0] 10902" xfId="17991" hidden="1" xr:uid="{00000000-0005-0000-0000-000068460000}"/>
    <cellStyle name="Currency [0] 10903" xfId="17993" hidden="1" xr:uid="{00000000-0005-0000-0000-00006A460000}"/>
    <cellStyle name="Currency [0] 10904" xfId="17868" hidden="1" xr:uid="{00000000-0005-0000-0000-0000ED450000}"/>
    <cellStyle name="Currency [0] 10905" xfId="17942" hidden="1" xr:uid="{00000000-0005-0000-0000-000037460000}"/>
    <cellStyle name="Currency [0] 10906" xfId="17898" hidden="1" xr:uid="{00000000-0005-0000-0000-00000B460000}"/>
    <cellStyle name="Currency [0] 10907" xfId="17934" hidden="1" xr:uid="{00000000-0005-0000-0000-00002F460000}"/>
    <cellStyle name="Currency [0] 10908" xfId="17938" hidden="1" xr:uid="{00000000-0005-0000-0000-000033460000}"/>
    <cellStyle name="Currency [0] 10909" xfId="17999" hidden="1" xr:uid="{00000000-0005-0000-0000-000070460000}"/>
    <cellStyle name="Currency [0] 1091" xfId="1198" hidden="1" xr:uid="{00000000-0005-0000-0000-0000CF040000}"/>
    <cellStyle name="Currency [0] 10910" xfId="17815" hidden="1" xr:uid="{00000000-0005-0000-0000-0000B8450000}"/>
    <cellStyle name="Currency [0] 10911" xfId="17981" hidden="1" xr:uid="{00000000-0005-0000-0000-00005E460000}"/>
    <cellStyle name="Currency [0] 10912" xfId="18004" hidden="1" xr:uid="{00000000-0005-0000-0000-000075460000}"/>
    <cellStyle name="Currency [0] 10913" xfId="18006" hidden="1" xr:uid="{00000000-0005-0000-0000-000077460000}"/>
    <cellStyle name="Currency [0] 10914" xfId="17862" hidden="1" xr:uid="{00000000-0005-0000-0000-0000E7450000}"/>
    <cellStyle name="Currency [0] 10915" xfId="17961" hidden="1" xr:uid="{00000000-0005-0000-0000-00004A460000}"/>
    <cellStyle name="Currency [0] 10916" xfId="17928" hidden="1" xr:uid="{00000000-0005-0000-0000-000029460000}"/>
    <cellStyle name="Currency [0] 10917" xfId="17946" hidden="1" xr:uid="{00000000-0005-0000-0000-00003B460000}"/>
    <cellStyle name="Currency [0] 10918" xfId="17943" hidden="1" xr:uid="{00000000-0005-0000-0000-000038460000}"/>
    <cellStyle name="Currency [0] 10919" xfId="18010" hidden="1" xr:uid="{00000000-0005-0000-0000-00007B460000}"/>
    <cellStyle name="Currency [0] 1092" xfId="1209" hidden="1" xr:uid="{00000000-0005-0000-0000-0000DA040000}"/>
    <cellStyle name="Currency [0] 10920" xfId="17895" hidden="1" xr:uid="{00000000-0005-0000-0000-000008460000}"/>
    <cellStyle name="Currency [0] 10921" xfId="17995" hidden="1" xr:uid="{00000000-0005-0000-0000-00006C460000}"/>
    <cellStyle name="Currency [0] 10922" xfId="18017" hidden="1" xr:uid="{00000000-0005-0000-0000-000082460000}"/>
    <cellStyle name="Currency [0] 10923" xfId="18019" hidden="1" xr:uid="{00000000-0005-0000-0000-000084460000}"/>
    <cellStyle name="Currency [0] 10924" xfId="17947" hidden="1" xr:uid="{00000000-0005-0000-0000-00003C460000}"/>
    <cellStyle name="Currency [0] 10925" xfId="17979" hidden="1" xr:uid="{00000000-0005-0000-0000-00005C460000}"/>
    <cellStyle name="Currency [0] 10926" xfId="17831" hidden="1" xr:uid="{00000000-0005-0000-0000-0000C8450000}"/>
    <cellStyle name="Currency [0] 10927" xfId="17965" hidden="1" xr:uid="{00000000-0005-0000-0000-00004E460000}"/>
    <cellStyle name="Currency [0] 10928" xfId="17962" hidden="1" xr:uid="{00000000-0005-0000-0000-00004B460000}"/>
    <cellStyle name="Currency [0] 10929" xfId="18023" hidden="1" xr:uid="{00000000-0005-0000-0000-000088460000}"/>
    <cellStyle name="Currency [0] 1093" xfId="1210" hidden="1" xr:uid="{00000000-0005-0000-0000-0000DB040000}"/>
    <cellStyle name="Currency [0] 10930" xfId="17858" hidden="1" xr:uid="{00000000-0005-0000-0000-0000E3450000}"/>
    <cellStyle name="Currency [0] 10931" xfId="18007" hidden="1" xr:uid="{00000000-0005-0000-0000-000078460000}"/>
    <cellStyle name="Currency [0] 10932" xfId="18027" hidden="1" xr:uid="{00000000-0005-0000-0000-00008C460000}"/>
    <cellStyle name="Currency [0] 10933" xfId="18029" hidden="1" xr:uid="{00000000-0005-0000-0000-00008E460000}"/>
    <cellStyle name="Currency [0] 10934" xfId="17966" hidden="1" xr:uid="{00000000-0005-0000-0000-00004F460000}"/>
    <cellStyle name="Currency [0] 10935" xfId="17994" hidden="1" xr:uid="{00000000-0005-0000-0000-00006B460000}"/>
    <cellStyle name="Currency [0] 10936" xfId="17954" hidden="1" xr:uid="{00000000-0005-0000-0000-000043460000}"/>
    <cellStyle name="Currency [0] 10937" xfId="17983" hidden="1" xr:uid="{00000000-0005-0000-0000-000060460000}"/>
    <cellStyle name="Currency [0] 10938" xfId="17980" hidden="1" xr:uid="{00000000-0005-0000-0000-00005D460000}"/>
    <cellStyle name="Currency [0] 10939" xfId="18033" hidden="1" xr:uid="{00000000-0005-0000-0000-000092460000}"/>
    <cellStyle name="Currency [0] 1094" xfId="1175" hidden="1" xr:uid="{00000000-0005-0000-0000-0000B8040000}"/>
    <cellStyle name="Currency [0] 10940" xfId="17861" hidden="1" xr:uid="{00000000-0005-0000-0000-0000E6450000}"/>
    <cellStyle name="Currency [0] 10941" xfId="18020" hidden="1" xr:uid="{00000000-0005-0000-0000-000085460000}"/>
    <cellStyle name="Currency [0] 10942" xfId="18037" hidden="1" xr:uid="{00000000-0005-0000-0000-000096460000}"/>
    <cellStyle name="Currency [0] 10943" xfId="18039" hidden="1" xr:uid="{00000000-0005-0000-0000-000098460000}"/>
    <cellStyle name="Currency [0] 10944" xfId="17920" hidden="1" xr:uid="{00000000-0005-0000-0000-000021460000}"/>
    <cellStyle name="Currency [0] 10945" xfId="17956" hidden="1" xr:uid="{00000000-0005-0000-0000-000045460000}"/>
    <cellStyle name="Currency [0] 10946" xfId="18025" hidden="1" xr:uid="{00000000-0005-0000-0000-00008A460000}"/>
    <cellStyle name="Currency [0] 10947" xfId="18013" hidden="1" xr:uid="{00000000-0005-0000-0000-00007E460000}"/>
    <cellStyle name="Currency [0] 10948" xfId="18030" hidden="1" xr:uid="{00000000-0005-0000-0000-00008F460000}"/>
    <cellStyle name="Currency [0] 10949" xfId="18041" hidden="1" xr:uid="{00000000-0005-0000-0000-00009A460000}"/>
    <cellStyle name="Currency [0] 1095" xfId="821" hidden="1" xr:uid="{00000000-0005-0000-0000-000056030000}"/>
    <cellStyle name="Currency [0] 10950" xfId="17889" hidden="1" xr:uid="{00000000-0005-0000-0000-000002460000}"/>
    <cellStyle name="Currency [0] 10951" xfId="17953" hidden="1" xr:uid="{00000000-0005-0000-0000-000042460000}"/>
    <cellStyle name="Currency [0] 10952" xfId="18045" hidden="1" xr:uid="{00000000-0005-0000-0000-00009E460000}"/>
    <cellStyle name="Currency [0] 10953" xfId="18047" hidden="1" xr:uid="{00000000-0005-0000-0000-0000A0460000}"/>
    <cellStyle name="Currency [0] 10954" xfId="18002" hidden="1" xr:uid="{00000000-0005-0000-0000-000073460000}"/>
    <cellStyle name="Currency [0] 10955" xfId="18014" hidden="1" xr:uid="{00000000-0005-0000-0000-00007F460000}"/>
    <cellStyle name="Currency [0] 10956" xfId="18042" hidden="1" xr:uid="{00000000-0005-0000-0000-00009B460000}"/>
    <cellStyle name="Currency [0] 10957" xfId="18015" hidden="1" xr:uid="{00000000-0005-0000-0000-000080460000}"/>
    <cellStyle name="Currency [0] 10958" xfId="18048" hidden="1" xr:uid="{00000000-0005-0000-0000-0000A1460000}"/>
    <cellStyle name="Currency [0] 10959" xfId="18050" hidden="1" xr:uid="{00000000-0005-0000-0000-0000A3460000}"/>
    <cellStyle name="Currency [0] 1096" xfId="1195" hidden="1" xr:uid="{00000000-0005-0000-0000-0000CC040000}"/>
    <cellStyle name="Currency [0] 10960" xfId="18043" hidden="1" xr:uid="{00000000-0005-0000-0000-00009C460000}"/>
    <cellStyle name="Currency [0] 10961" xfId="17989" hidden="1" xr:uid="{00000000-0005-0000-0000-000066460000}"/>
    <cellStyle name="Currency [0] 10962" xfId="18053" hidden="1" xr:uid="{00000000-0005-0000-0000-0000A6460000}"/>
    <cellStyle name="Currency [0] 10963" xfId="18055" hidden="1" xr:uid="{00000000-0005-0000-0000-0000A8460000}"/>
    <cellStyle name="Currency [0] 10964" xfId="17772" hidden="1" xr:uid="{00000000-0005-0000-0000-00008D450000}"/>
    <cellStyle name="Currency [0] 10965" xfId="17794" hidden="1" xr:uid="{00000000-0005-0000-0000-0000A3450000}"/>
    <cellStyle name="Currency [0] 10966" xfId="18059" hidden="1" xr:uid="{00000000-0005-0000-0000-0000AC460000}"/>
    <cellStyle name="Currency [0] 10967" xfId="18066" hidden="1" xr:uid="{00000000-0005-0000-0000-0000B3460000}"/>
    <cellStyle name="Currency [0] 10968" xfId="18068" hidden="1" xr:uid="{00000000-0005-0000-0000-0000B5460000}"/>
    <cellStyle name="Currency [0] 10969" xfId="17759" hidden="1" xr:uid="{00000000-0005-0000-0000-000080450000}"/>
    <cellStyle name="Currency [0] 1097" xfId="811" hidden="1" xr:uid="{00000000-0005-0000-0000-00004C030000}"/>
    <cellStyle name="Currency [0] 10970" xfId="18062" hidden="1" xr:uid="{00000000-0005-0000-0000-0000AF460000}"/>
    <cellStyle name="Currency [0] 10971" xfId="18071" hidden="1" xr:uid="{00000000-0005-0000-0000-0000B8460000}"/>
    <cellStyle name="Currency [0] 10972" xfId="18073" hidden="1" xr:uid="{00000000-0005-0000-0000-0000BA460000}"/>
    <cellStyle name="Currency [0] 10973" xfId="18061" hidden="1" xr:uid="{00000000-0005-0000-0000-0000AE460000}"/>
    <cellStyle name="Currency [0] 10974" xfId="17771" hidden="1" xr:uid="{00000000-0005-0000-0000-00008C450000}"/>
    <cellStyle name="Currency [0] 10975" xfId="18084" hidden="1" xr:uid="{00000000-0005-0000-0000-0000C5460000}"/>
    <cellStyle name="Currency [0] 10976" xfId="18093" hidden="1" xr:uid="{00000000-0005-0000-0000-0000CE460000}"/>
    <cellStyle name="Currency [0] 10977" xfId="18104" hidden="1" xr:uid="{00000000-0005-0000-0000-0000D9460000}"/>
    <cellStyle name="Currency [0] 10978" xfId="18110" hidden="1" xr:uid="{00000000-0005-0000-0000-0000DF460000}"/>
    <cellStyle name="Currency [0] 10979" xfId="18082" hidden="1" xr:uid="{00000000-0005-0000-0000-0000C3460000}"/>
    <cellStyle name="Currency [0] 1098" xfId="1190" hidden="1" xr:uid="{00000000-0005-0000-0000-0000C7040000}"/>
    <cellStyle name="Currency [0] 10980" xfId="18100" hidden="1" xr:uid="{00000000-0005-0000-0000-0000D5460000}"/>
    <cellStyle name="Currency [0] 10981" xfId="18122" hidden="1" xr:uid="{00000000-0005-0000-0000-0000EB460000}"/>
    <cellStyle name="Currency [0] 10982" xfId="18124" hidden="1" xr:uid="{00000000-0005-0000-0000-0000ED460000}"/>
    <cellStyle name="Currency [0] 10983" xfId="18056" hidden="1" xr:uid="{00000000-0005-0000-0000-0000A9460000}"/>
    <cellStyle name="Currency [0] 10984" xfId="17767" hidden="1" xr:uid="{00000000-0005-0000-0000-000088450000}"/>
    <cellStyle name="Currency [0] 10985" xfId="18096" hidden="1" xr:uid="{00000000-0005-0000-0000-0000D1460000}"/>
    <cellStyle name="Currency [0] 10986" xfId="17763" hidden="1" xr:uid="{00000000-0005-0000-0000-000084450000}"/>
    <cellStyle name="Currency [0] 10987" xfId="18085" hidden="1" xr:uid="{00000000-0005-0000-0000-0000C6460000}"/>
    <cellStyle name="Currency [0] 10988" xfId="18129" hidden="1" xr:uid="{00000000-0005-0000-0000-0000F2460000}"/>
    <cellStyle name="Currency [0] 10989" xfId="18097" hidden="1" xr:uid="{00000000-0005-0000-0000-0000D2460000}"/>
    <cellStyle name="Currency [0] 1099" xfId="1211" hidden="1" xr:uid="{00000000-0005-0000-0000-0000DC040000}"/>
    <cellStyle name="Currency [0] 10990" xfId="18105" hidden="1" xr:uid="{00000000-0005-0000-0000-0000DA460000}"/>
    <cellStyle name="Currency [0] 10991" xfId="18141" hidden="1" xr:uid="{00000000-0005-0000-0000-0000FE460000}"/>
    <cellStyle name="Currency [0] 10992" xfId="18143" hidden="1" xr:uid="{00000000-0005-0000-0000-000000470000}"/>
    <cellStyle name="Currency [0] 10993" xfId="18099" hidden="1" xr:uid="{00000000-0005-0000-0000-0000D4460000}"/>
    <cellStyle name="Currency [0] 10994" xfId="18112" hidden="1" xr:uid="{00000000-0005-0000-0000-0000E1460000}"/>
    <cellStyle name="Currency [0] 10995" xfId="18117" hidden="1" xr:uid="{00000000-0005-0000-0000-0000E6460000}"/>
    <cellStyle name="Currency [0] 10996" xfId="18111" hidden="1" xr:uid="{00000000-0005-0000-0000-0000E0460000}"/>
    <cellStyle name="Currency [0] 10997" xfId="18159" hidden="1" xr:uid="{00000000-0005-0000-0000-000010470000}"/>
    <cellStyle name="Currency [0] 10998" xfId="18167" hidden="1" xr:uid="{00000000-0005-0000-0000-000018470000}"/>
    <cellStyle name="Currency [0] 10999" xfId="18095" hidden="1" xr:uid="{00000000-0005-0000-0000-0000D0460000}"/>
    <cellStyle name="Currency [0] 11" xfId="55" hidden="1" xr:uid="{00000000-0005-0000-0000-000057000000}"/>
    <cellStyle name="Currency [0] 110" xfId="175" hidden="1" xr:uid="{00000000-0005-0000-0000-0000D0000000}"/>
    <cellStyle name="Currency [0] 1100" xfId="1196" hidden="1" xr:uid="{00000000-0005-0000-0000-0000CD040000}"/>
    <cellStyle name="Currency [0] 11000" xfId="18153" hidden="1" xr:uid="{00000000-0005-0000-0000-00000A470000}"/>
    <cellStyle name="Currency [0] 11001" xfId="18176" hidden="1" xr:uid="{00000000-0005-0000-0000-000021470000}"/>
    <cellStyle name="Currency [0] 11002" xfId="18178" hidden="1" xr:uid="{00000000-0005-0000-0000-000023470000}"/>
    <cellStyle name="Currency [0] 11003" xfId="18078" hidden="1" xr:uid="{00000000-0005-0000-0000-0000BF460000}"/>
    <cellStyle name="Currency [0] 11004" xfId="18088" hidden="1" xr:uid="{00000000-0005-0000-0000-0000C9460000}"/>
    <cellStyle name="Currency [0] 11005" xfId="18150" hidden="1" xr:uid="{00000000-0005-0000-0000-000007470000}"/>
    <cellStyle name="Currency [0] 11006" xfId="18115" hidden="1" xr:uid="{00000000-0005-0000-0000-0000E4460000}"/>
    <cellStyle name="Currency [0] 11007" xfId="18064" hidden="1" xr:uid="{00000000-0005-0000-0000-0000B1460000}"/>
    <cellStyle name="Currency [0] 11008" xfId="18186" hidden="1" xr:uid="{00000000-0005-0000-0000-00002B470000}"/>
    <cellStyle name="Currency [0] 11009" xfId="18151" hidden="1" xr:uid="{00000000-0005-0000-0000-000008470000}"/>
    <cellStyle name="Currency [0] 1101" xfId="1200" hidden="1" xr:uid="{00000000-0005-0000-0000-0000D1040000}"/>
    <cellStyle name="Currency [0] 11010" xfId="18162" hidden="1" xr:uid="{00000000-0005-0000-0000-000013470000}"/>
    <cellStyle name="Currency [0] 11011" xfId="18194" hidden="1" xr:uid="{00000000-0005-0000-0000-000033470000}"/>
    <cellStyle name="Currency [0] 11012" xfId="18196" hidden="1" xr:uid="{00000000-0005-0000-0000-000035470000}"/>
    <cellStyle name="Currency [0] 11013" xfId="18148" hidden="1" xr:uid="{00000000-0005-0000-0000-000005470000}"/>
    <cellStyle name="Currency [0] 11014" xfId="18147" hidden="1" xr:uid="{00000000-0005-0000-0000-000004470000}"/>
    <cellStyle name="Currency [0] 11015" xfId="18137" hidden="1" xr:uid="{00000000-0005-0000-0000-0000FA460000}"/>
    <cellStyle name="Currency [0] 11016" xfId="18133" hidden="1" xr:uid="{00000000-0005-0000-0000-0000F6460000}"/>
    <cellStyle name="Currency [0] 11017" xfId="18135" hidden="1" xr:uid="{00000000-0005-0000-0000-0000F8460000}"/>
    <cellStyle name="Currency [0] 11018" xfId="18203" hidden="1" xr:uid="{00000000-0005-0000-0000-00003C470000}"/>
    <cellStyle name="Currency [0] 11019" xfId="17765" hidden="1" xr:uid="{00000000-0005-0000-0000-000086450000}"/>
    <cellStyle name="Currency [0] 1102" xfId="1216" hidden="1" xr:uid="{00000000-0005-0000-0000-0000E1040000}"/>
    <cellStyle name="Currency [0] 11020" xfId="18181" hidden="1" xr:uid="{00000000-0005-0000-0000-000026470000}"/>
    <cellStyle name="Currency [0] 11021" xfId="18209" hidden="1" xr:uid="{00000000-0005-0000-0000-000042470000}"/>
    <cellStyle name="Currency [0] 11022" xfId="18211" hidden="1" xr:uid="{00000000-0005-0000-0000-000044470000}"/>
    <cellStyle name="Currency [0] 11023" xfId="18086" hidden="1" xr:uid="{00000000-0005-0000-0000-0000C7460000}"/>
    <cellStyle name="Currency [0] 11024" xfId="18160" hidden="1" xr:uid="{00000000-0005-0000-0000-000011470000}"/>
    <cellStyle name="Currency [0] 11025" xfId="18116" hidden="1" xr:uid="{00000000-0005-0000-0000-0000E5460000}"/>
    <cellStyle name="Currency [0] 11026" xfId="18152" hidden="1" xr:uid="{00000000-0005-0000-0000-000009470000}"/>
    <cellStyle name="Currency [0] 11027" xfId="18156" hidden="1" xr:uid="{00000000-0005-0000-0000-00000D470000}"/>
    <cellStyle name="Currency [0] 11028" xfId="18217" hidden="1" xr:uid="{00000000-0005-0000-0000-00004A470000}"/>
    <cellStyle name="Currency [0] 11029" xfId="17800" hidden="1" xr:uid="{00000000-0005-0000-0000-0000A9450000}"/>
    <cellStyle name="Currency [0] 1103" xfId="1217" hidden="1" xr:uid="{00000000-0005-0000-0000-0000E2040000}"/>
    <cellStyle name="Currency [0] 11030" xfId="18199" hidden="1" xr:uid="{00000000-0005-0000-0000-000038470000}"/>
    <cellStyle name="Currency [0] 11031" xfId="18222" hidden="1" xr:uid="{00000000-0005-0000-0000-00004F470000}"/>
    <cellStyle name="Currency [0] 11032" xfId="18224" hidden="1" xr:uid="{00000000-0005-0000-0000-000051470000}"/>
    <cellStyle name="Currency [0] 11033" xfId="18080" hidden="1" xr:uid="{00000000-0005-0000-0000-0000C1460000}"/>
    <cellStyle name="Currency [0] 11034" xfId="18179" hidden="1" xr:uid="{00000000-0005-0000-0000-000024470000}"/>
    <cellStyle name="Currency [0] 11035" xfId="18146" hidden="1" xr:uid="{00000000-0005-0000-0000-000003470000}"/>
    <cellStyle name="Currency [0] 11036" xfId="18164" hidden="1" xr:uid="{00000000-0005-0000-0000-000015470000}"/>
    <cellStyle name="Currency [0] 11037" xfId="18161" hidden="1" xr:uid="{00000000-0005-0000-0000-000012470000}"/>
    <cellStyle name="Currency [0] 11038" xfId="18228" hidden="1" xr:uid="{00000000-0005-0000-0000-000055470000}"/>
    <cellStyle name="Currency [0] 11039" xfId="18113" hidden="1" xr:uid="{00000000-0005-0000-0000-0000E2460000}"/>
    <cellStyle name="Currency [0] 1104" xfId="1197" hidden="1" xr:uid="{00000000-0005-0000-0000-0000CE040000}"/>
    <cellStyle name="Currency [0] 11040" xfId="18213" hidden="1" xr:uid="{00000000-0005-0000-0000-000046470000}"/>
    <cellStyle name="Currency [0] 11041" xfId="18235" hidden="1" xr:uid="{00000000-0005-0000-0000-00005C470000}"/>
    <cellStyle name="Currency [0] 11042" xfId="18237" hidden="1" xr:uid="{00000000-0005-0000-0000-00005E470000}"/>
    <cellStyle name="Currency [0] 11043" xfId="18165" hidden="1" xr:uid="{00000000-0005-0000-0000-000016470000}"/>
    <cellStyle name="Currency [0] 11044" xfId="18197" hidden="1" xr:uid="{00000000-0005-0000-0000-000036470000}"/>
    <cellStyle name="Currency [0] 11045" xfId="17845" hidden="1" xr:uid="{00000000-0005-0000-0000-0000D6450000}"/>
    <cellStyle name="Currency [0] 11046" xfId="18183" hidden="1" xr:uid="{00000000-0005-0000-0000-000028470000}"/>
    <cellStyle name="Currency [0] 11047" xfId="18180" hidden="1" xr:uid="{00000000-0005-0000-0000-000025470000}"/>
    <cellStyle name="Currency [0] 11048" xfId="18241" hidden="1" xr:uid="{00000000-0005-0000-0000-000062470000}"/>
    <cellStyle name="Currency [0] 11049" xfId="18076" hidden="1" xr:uid="{00000000-0005-0000-0000-0000BD460000}"/>
    <cellStyle name="Currency [0] 1105" xfId="1204" hidden="1" xr:uid="{00000000-0005-0000-0000-0000D5040000}"/>
    <cellStyle name="Currency [0] 11050" xfId="18225" hidden="1" xr:uid="{00000000-0005-0000-0000-000052470000}"/>
    <cellStyle name="Currency [0] 11051" xfId="18245" hidden="1" xr:uid="{00000000-0005-0000-0000-000066470000}"/>
    <cellStyle name="Currency [0] 11052" xfId="18247" hidden="1" xr:uid="{00000000-0005-0000-0000-000068470000}"/>
    <cellStyle name="Currency [0] 11053" xfId="18184" hidden="1" xr:uid="{00000000-0005-0000-0000-000029470000}"/>
    <cellStyle name="Currency [0] 11054" xfId="18212" hidden="1" xr:uid="{00000000-0005-0000-0000-000045470000}"/>
    <cellStyle name="Currency [0] 11055" xfId="18172" hidden="1" xr:uid="{00000000-0005-0000-0000-00001D470000}"/>
    <cellStyle name="Currency [0] 11056" xfId="18201" hidden="1" xr:uid="{00000000-0005-0000-0000-00003A470000}"/>
    <cellStyle name="Currency [0] 11057" xfId="18198" hidden="1" xr:uid="{00000000-0005-0000-0000-000037470000}"/>
    <cellStyle name="Currency [0] 11058" xfId="18251" hidden="1" xr:uid="{00000000-0005-0000-0000-00006C470000}"/>
    <cellStyle name="Currency [0] 11059" xfId="18079" hidden="1" xr:uid="{00000000-0005-0000-0000-0000C0460000}"/>
    <cellStyle name="Currency [0] 1106" xfId="1208" hidden="1" xr:uid="{00000000-0005-0000-0000-0000D9040000}"/>
    <cellStyle name="Currency [0] 11060" xfId="18238" hidden="1" xr:uid="{00000000-0005-0000-0000-00005F470000}"/>
    <cellStyle name="Currency [0] 11061" xfId="18255" hidden="1" xr:uid="{00000000-0005-0000-0000-000070470000}"/>
    <cellStyle name="Currency [0] 11062" xfId="18257" hidden="1" xr:uid="{00000000-0005-0000-0000-000072470000}"/>
    <cellStyle name="Currency [0] 11063" xfId="18138" hidden="1" xr:uid="{00000000-0005-0000-0000-0000FB460000}"/>
    <cellStyle name="Currency [0] 11064" xfId="18174" hidden="1" xr:uid="{00000000-0005-0000-0000-00001F470000}"/>
    <cellStyle name="Currency [0] 11065" xfId="18243" hidden="1" xr:uid="{00000000-0005-0000-0000-000064470000}"/>
    <cellStyle name="Currency [0] 11066" xfId="18231" hidden="1" xr:uid="{00000000-0005-0000-0000-000058470000}"/>
    <cellStyle name="Currency [0] 11067" xfId="18248" hidden="1" xr:uid="{00000000-0005-0000-0000-000069470000}"/>
    <cellStyle name="Currency [0] 11068" xfId="18259" hidden="1" xr:uid="{00000000-0005-0000-0000-000074470000}"/>
    <cellStyle name="Currency [0] 11069" xfId="18107" hidden="1" xr:uid="{00000000-0005-0000-0000-0000DC460000}"/>
    <cellStyle name="Currency [0] 1107" xfId="1203" hidden="1" xr:uid="{00000000-0005-0000-0000-0000D4040000}"/>
    <cellStyle name="Currency [0] 11070" xfId="18171" hidden="1" xr:uid="{00000000-0005-0000-0000-00001C470000}"/>
    <cellStyle name="Currency [0] 11071" xfId="18263" hidden="1" xr:uid="{00000000-0005-0000-0000-000078470000}"/>
    <cellStyle name="Currency [0] 11072" xfId="18265" hidden="1" xr:uid="{00000000-0005-0000-0000-00007A470000}"/>
    <cellStyle name="Currency [0] 11073" xfId="18220" hidden="1" xr:uid="{00000000-0005-0000-0000-00004D470000}"/>
    <cellStyle name="Currency [0] 11074" xfId="18232" hidden="1" xr:uid="{00000000-0005-0000-0000-000059470000}"/>
    <cellStyle name="Currency [0] 11075" xfId="18260" hidden="1" xr:uid="{00000000-0005-0000-0000-000075470000}"/>
    <cellStyle name="Currency [0] 11076" xfId="18233" hidden="1" xr:uid="{00000000-0005-0000-0000-00005A470000}"/>
    <cellStyle name="Currency [0] 11077" xfId="18266" hidden="1" xr:uid="{00000000-0005-0000-0000-00007B470000}"/>
    <cellStyle name="Currency [0] 11078" xfId="18268" hidden="1" xr:uid="{00000000-0005-0000-0000-00007D470000}"/>
    <cellStyle name="Currency [0] 11079" xfId="18261" hidden="1" xr:uid="{00000000-0005-0000-0000-000076470000}"/>
    <cellStyle name="Currency [0] 1108" xfId="1226" hidden="1" xr:uid="{00000000-0005-0000-0000-0000EB040000}"/>
    <cellStyle name="Currency [0] 11080" xfId="18207" hidden="1" xr:uid="{00000000-0005-0000-0000-000040470000}"/>
    <cellStyle name="Currency [0] 11081" xfId="18270" hidden="1" xr:uid="{00000000-0005-0000-0000-00007F470000}"/>
    <cellStyle name="Currency [0] 11082" xfId="18272" hidden="1" xr:uid="{00000000-0005-0000-0000-000081470000}"/>
    <cellStyle name="Currency [0] 11083" xfId="17784" hidden="1" xr:uid="{00000000-0005-0000-0000-000099450000}"/>
    <cellStyle name="Currency [0] 11084" xfId="17762" hidden="1" xr:uid="{00000000-0005-0000-0000-000083450000}"/>
    <cellStyle name="Currency [0] 11085" xfId="18278" hidden="1" xr:uid="{00000000-0005-0000-0000-000087470000}"/>
    <cellStyle name="Currency [0] 11086" xfId="18284" hidden="1" xr:uid="{00000000-0005-0000-0000-00008D470000}"/>
    <cellStyle name="Currency [0] 11087" xfId="18286" hidden="1" xr:uid="{00000000-0005-0000-0000-00008F470000}"/>
    <cellStyle name="Currency [0] 11088" xfId="17779" hidden="1" xr:uid="{00000000-0005-0000-0000-000094450000}"/>
    <cellStyle name="Currency [0] 11089" xfId="18280" hidden="1" xr:uid="{00000000-0005-0000-0000-000089470000}"/>
    <cellStyle name="Currency [0] 1109" xfId="1232" hidden="1" xr:uid="{00000000-0005-0000-0000-0000F1040000}"/>
    <cellStyle name="Currency [0] 11090" xfId="18288" hidden="1" xr:uid="{00000000-0005-0000-0000-000091470000}"/>
    <cellStyle name="Currency [0] 11091" xfId="18290" hidden="1" xr:uid="{00000000-0005-0000-0000-000093470000}"/>
    <cellStyle name="Currency [0] 11092" xfId="18279" hidden="1" xr:uid="{00000000-0005-0000-0000-000088470000}"/>
    <cellStyle name="Currency [0] 11093" xfId="17785" hidden="1" xr:uid="{00000000-0005-0000-0000-00009A450000}"/>
    <cellStyle name="Currency [0] 11094" xfId="18301" hidden="1" xr:uid="{00000000-0005-0000-0000-00009E470000}"/>
    <cellStyle name="Currency [0] 11095" xfId="18310" hidden="1" xr:uid="{00000000-0005-0000-0000-0000A7470000}"/>
    <cellStyle name="Currency [0] 11096" xfId="18321" hidden="1" xr:uid="{00000000-0005-0000-0000-0000B2470000}"/>
    <cellStyle name="Currency [0] 11097" xfId="18327" hidden="1" xr:uid="{00000000-0005-0000-0000-0000B8470000}"/>
    <cellStyle name="Currency [0] 11098" xfId="18299" hidden="1" xr:uid="{00000000-0005-0000-0000-00009C470000}"/>
    <cellStyle name="Currency [0] 11099" xfId="18317" hidden="1" xr:uid="{00000000-0005-0000-0000-0000AE470000}"/>
    <cellStyle name="Currency [0] 111" xfId="152" hidden="1" xr:uid="{00000000-0005-0000-0000-0000B9000000}"/>
    <cellStyle name="Currency [0] 1110" xfId="1194" hidden="1" xr:uid="{00000000-0005-0000-0000-0000CB040000}"/>
    <cellStyle name="Currency [0] 11100" xfId="18339" hidden="1" xr:uid="{00000000-0005-0000-0000-0000C4470000}"/>
    <cellStyle name="Currency [0] 11101" xfId="18341" hidden="1" xr:uid="{00000000-0005-0000-0000-0000C6470000}"/>
    <cellStyle name="Currency [0] 11102" xfId="18275" hidden="1" xr:uid="{00000000-0005-0000-0000-000084470000}"/>
    <cellStyle name="Currency [0] 11103" xfId="17789" hidden="1" xr:uid="{00000000-0005-0000-0000-00009E450000}"/>
    <cellStyle name="Currency [0] 11104" xfId="18313" hidden="1" xr:uid="{00000000-0005-0000-0000-0000AA470000}"/>
    <cellStyle name="Currency [0] 11105" xfId="17805" hidden="1" xr:uid="{00000000-0005-0000-0000-0000AE450000}"/>
    <cellStyle name="Currency [0] 11106" xfId="18302" hidden="1" xr:uid="{00000000-0005-0000-0000-00009F470000}"/>
    <cellStyle name="Currency [0] 11107" xfId="18346" hidden="1" xr:uid="{00000000-0005-0000-0000-0000CB470000}"/>
    <cellStyle name="Currency [0] 11108" xfId="18314" hidden="1" xr:uid="{00000000-0005-0000-0000-0000AB470000}"/>
    <cellStyle name="Currency [0] 11109" xfId="18322" hidden="1" xr:uid="{00000000-0005-0000-0000-0000B3470000}"/>
    <cellStyle name="Currency [0] 1111" xfId="1224" hidden="1" xr:uid="{00000000-0005-0000-0000-0000E9040000}"/>
    <cellStyle name="Currency [0] 11110" xfId="18358" hidden="1" xr:uid="{00000000-0005-0000-0000-0000D7470000}"/>
    <cellStyle name="Currency [0] 11111" xfId="18360" hidden="1" xr:uid="{00000000-0005-0000-0000-0000D9470000}"/>
    <cellStyle name="Currency [0] 11112" xfId="18316" hidden="1" xr:uid="{00000000-0005-0000-0000-0000AD470000}"/>
    <cellStyle name="Currency [0] 11113" xfId="18329" hidden="1" xr:uid="{00000000-0005-0000-0000-0000BA470000}"/>
    <cellStyle name="Currency [0] 11114" xfId="18334" hidden="1" xr:uid="{00000000-0005-0000-0000-0000BF470000}"/>
    <cellStyle name="Currency [0] 11115" xfId="18328" hidden="1" xr:uid="{00000000-0005-0000-0000-0000B9470000}"/>
    <cellStyle name="Currency [0] 11116" xfId="18376" hidden="1" xr:uid="{00000000-0005-0000-0000-0000E9470000}"/>
    <cellStyle name="Currency [0] 11117" xfId="18384" hidden="1" xr:uid="{00000000-0005-0000-0000-0000F1470000}"/>
    <cellStyle name="Currency [0] 11118" xfId="18312" hidden="1" xr:uid="{00000000-0005-0000-0000-0000A9470000}"/>
    <cellStyle name="Currency [0] 11119" xfId="18370" hidden="1" xr:uid="{00000000-0005-0000-0000-0000E3470000}"/>
    <cellStyle name="Currency [0] 1112" xfId="1236" hidden="1" xr:uid="{00000000-0005-0000-0000-0000F5040000}"/>
    <cellStyle name="Currency [0] 11120" xfId="18393" hidden="1" xr:uid="{00000000-0005-0000-0000-0000FA470000}"/>
    <cellStyle name="Currency [0] 11121" xfId="18395" hidden="1" xr:uid="{00000000-0005-0000-0000-0000FC470000}"/>
    <cellStyle name="Currency [0] 11122" xfId="18295" hidden="1" xr:uid="{00000000-0005-0000-0000-000098470000}"/>
    <cellStyle name="Currency [0] 11123" xfId="18305" hidden="1" xr:uid="{00000000-0005-0000-0000-0000A2470000}"/>
    <cellStyle name="Currency [0] 11124" xfId="18367" hidden="1" xr:uid="{00000000-0005-0000-0000-0000E0470000}"/>
    <cellStyle name="Currency [0] 11125" xfId="18332" hidden="1" xr:uid="{00000000-0005-0000-0000-0000BD470000}"/>
    <cellStyle name="Currency [0] 11126" xfId="18282" hidden="1" xr:uid="{00000000-0005-0000-0000-00008B470000}"/>
    <cellStyle name="Currency [0] 11127" xfId="18403" hidden="1" xr:uid="{00000000-0005-0000-0000-000004480000}"/>
    <cellStyle name="Currency [0] 11128" xfId="18368" hidden="1" xr:uid="{00000000-0005-0000-0000-0000E1470000}"/>
    <cellStyle name="Currency [0] 11129" xfId="18379" hidden="1" xr:uid="{00000000-0005-0000-0000-0000EC470000}"/>
    <cellStyle name="Currency [0] 1113" xfId="1237" hidden="1" xr:uid="{00000000-0005-0000-0000-0000F6040000}"/>
    <cellStyle name="Currency [0] 11130" xfId="18411" hidden="1" xr:uid="{00000000-0005-0000-0000-00000C480000}"/>
    <cellStyle name="Currency [0] 11131" xfId="18413" hidden="1" xr:uid="{00000000-0005-0000-0000-00000E480000}"/>
    <cellStyle name="Currency [0] 11132" xfId="18365" hidden="1" xr:uid="{00000000-0005-0000-0000-0000DE470000}"/>
    <cellStyle name="Currency [0] 11133" xfId="18364" hidden="1" xr:uid="{00000000-0005-0000-0000-0000DD470000}"/>
    <cellStyle name="Currency [0] 11134" xfId="18354" hidden="1" xr:uid="{00000000-0005-0000-0000-0000D3470000}"/>
    <cellStyle name="Currency [0] 11135" xfId="18350" hidden="1" xr:uid="{00000000-0005-0000-0000-0000CF470000}"/>
    <cellStyle name="Currency [0] 11136" xfId="18352" hidden="1" xr:uid="{00000000-0005-0000-0000-0000D1470000}"/>
    <cellStyle name="Currency [0] 11137" xfId="18420" hidden="1" xr:uid="{00000000-0005-0000-0000-000015480000}"/>
    <cellStyle name="Currency [0] 11138" xfId="17791" hidden="1" xr:uid="{00000000-0005-0000-0000-0000A0450000}"/>
    <cellStyle name="Currency [0] 11139" xfId="18398" hidden="1" xr:uid="{00000000-0005-0000-0000-0000FF470000}"/>
    <cellStyle name="Currency [0] 1114" xfId="1185" hidden="1" xr:uid="{00000000-0005-0000-0000-0000C2040000}"/>
    <cellStyle name="Currency [0] 11140" xfId="18426" hidden="1" xr:uid="{00000000-0005-0000-0000-00001B480000}"/>
    <cellStyle name="Currency [0] 11141" xfId="18428" hidden="1" xr:uid="{00000000-0005-0000-0000-00001D480000}"/>
    <cellStyle name="Currency [0] 11142" xfId="18303" hidden="1" xr:uid="{00000000-0005-0000-0000-0000A0470000}"/>
    <cellStyle name="Currency [0] 11143" xfId="18377" hidden="1" xr:uid="{00000000-0005-0000-0000-0000EA470000}"/>
    <cellStyle name="Currency [0] 11144" xfId="18333" hidden="1" xr:uid="{00000000-0005-0000-0000-0000BE470000}"/>
    <cellStyle name="Currency [0] 11145" xfId="18369" hidden="1" xr:uid="{00000000-0005-0000-0000-0000E2470000}"/>
    <cellStyle name="Currency [0] 11146" xfId="18373" hidden="1" xr:uid="{00000000-0005-0000-0000-0000E6470000}"/>
    <cellStyle name="Currency [0] 11147" xfId="18434" hidden="1" xr:uid="{00000000-0005-0000-0000-000023480000}"/>
    <cellStyle name="Currency [0] 11148" xfId="17778" hidden="1" xr:uid="{00000000-0005-0000-0000-000093450000}"/>
    <cellStyle name="Currency [0] 11149" xfId="18416" hidden="1" xr:uid="{00000000-0005-0000-0000-000011480000}"/>
    <cellStyle name="Currency [0] 1115" xfId="1192" hidden="1" xr:uid="{00000000-0005-0000-0000-0000C9040000}"/>
    <cellStyle name="Currency [0] 11150" xfId="18439" hidden="1" xr:uid="{00000000-0005-0000-0000-000028480000}"/>
    <cellStyle name="Currency [0] 11151" xfId="18441" hidden="1" xr:uid="{00000000-0005-0000-0000-00002A480000}"/>
    <cellStyle name="Currency [0] 11152" xfId="18297" hidden="1" xr:uid="{00000000-0005-0000-0000-00009A470000}"/>
    <cellStyle name="Currency [0] 11153" xfId="18396" hidden="1" xr:uid="{00000000-0005-0000-0000-0000FD470000}"/>
    <cellStyle name="Currency [0] 11154" xfId="18363" hidden="1" xr:uid="{00000000-0005-0000-0000-0000DC470000}"/>
    <cellStyle name="Currency [0] 11155" xfId="18381" hidden="1" xr:uid="{00000000-0005-0000-0000-0000EE470000}"/>
    <cellStyle name="Currency [0] 11156" xfId="18378" hidden="1" xr:uid="{00000000-0005-0000-0000-0000EB470000}"/>
    <cellStyle name="Currency [0] 11157" xfId="18445" hidden="1" xr:uid="{00000000-0005-0000-0000-00002E480000}"/>
    <cellStyle name="Currency [0] 11158" xfId="18330" hidden="1" xr:uid="{00000000-0005-0000-0000-0000BB470000}"/>
    <cellStyle name="Currency [0] 11159" xfId="18430" hidden="1" xr:uid="{00000000-0005-0000-0000-00001F480000}"/>
    <cellStyle name="Currency [0] 1116" xfId="1221" hidden="1" xr:uid="{00000000-0005-0000-0000-0000E6040000}"/>
    <cellStyle name="Currency [0] 11160" xfId="18452" hidden="1" xr:uid="{00000000-0005-0000-0000-000035480000}"/>
    <cellStyle name="Currency [0] 11161" xfId="18454" hidden="1" xr:uid="{00000000-0005-0000-0000-000037480000}"/>
    <cellStyle name="Currency [0] 11162" xfId="18382" hidden="1" xr:uid="{00000000-0005-0000-0000-0000EF470000}"/>
    <cellStyle name="Currency [0] 11163" xfId="18414" hidden="1" xr:uid="{00000000-0005-0000-0000-00000F480000}"/>
    <cellStyle name="Currency [0] 11164" xfId="17757" hidden="1" xr:uid="{00000000-0005-0000-0000-00007E450000}"/>
    <cellStyle name="Currency [0] 11165" xfId="18400" hidden="1" xr:uid="{00000000-0005-0000-0000-000001480000}"/>
    <cellStyle name="Currency [0] 11166" xfId="18397" hidden="1" xr:uid="{00000000-0005-0000-0000-0000FE470000}"/>
    <cellStyle name="Currency [0] 11167" xfId="18458" hidden="1" xr:uid="{00000000-0005-0000-0000-00003B480000}"/>
    <cellStyle name="Currency [0] 11168" xfId="18293" hidden="1" xr:uid="{00000000-0005-0000-0000-000096470000}"/>
    <cellStyle name="Currency [0] 11169" xfId="18442" hidden="1" xr:uid="{00000000-0005-0000-0000-00002B480000}"/>
    <cellStyle name="Currency [0] 1117" xfId="1206" hidden="1" xr:uid="{00000000-0005-0000-0000-0000D7040000}"/>
    <cellStyle name="Currency [0] 11170" xfId="18462" hidden="1" xr:uid="{00000000-0005-0000-0000-00003F480000}"/>
    <cellStyle name="Currency [0] 11171" xfId="18464" hidden="1" xr:uid="{00000000-0005-0000-0000-000041480000}"/>
    <cellStyle name="Currency [0] 11172" xfId="18401" hidden="1" xr:uid="{00000000-0005-0000-0000-000002480000}"/>
    <cellStyle name="Currency [0] 11173" xfId="18429" hidden="1" xr:uid="{00000000-0005-0000-0000-00001E480000}"/>
    <cellStyle name="Currency [0] 11174" xfId="18389" hidden="1" xr:uid="{00000000-0005-0000-0000-0000F6470000}"/>
    <cellStyle name="Currency [0] 11175" xfId="18418" hidden="1" xr:uid="{00000000-0005-0000-0000-000013480000}"/>
    <cellStyle name="Currency [0] 11176" xfId="18415" hidden="1" xr:uid="{00000000-0005-0000-0000-000010480000}"/>
    <cellStyle name="Currency [0] 11177" xfId="18468" hidden="1" xr:uid="{00000000-0005-0000-0000-000045480000}"/>
    <cellStyle name="Currency [0] 11178" xfId="18296" hidden="1" xr:uid="{00000000-0005-0000-0000-000099470000}"/>
    <cellStyle name="Currency [0] 11179" xfId="18455" hidden="1" xr:uid="{00000000-0005-0000-0000-000038480000}"/>
    <cellStyle name="Currency [0] 1118" xfId="1179" hidden="1" xr:uid="{00000000-0005-0000-0000-0000BC040000}"/>
    <cellStyle name="Currency [0] 11180" xfId="18472" hidden="1" xr:uid="{00000000-0005-0000-0000-000049480000}"/>
    <cellStyle name="Currency [0] 11181" xfId="18474" hidden="1" xr:uid="{00000000-0005-0000-0000-00004B480000}"/>
    <cellStyle name="Currency [0] 11182" xfId="18355" hidden="1" xr:uid="{00000000-0005-0000-0000-0000D4470000}"/>
    <cellStyle name="Currency [0] 11183" xfId="18391" hidden="1" xr:uid="{00000000-0005-0000-0000-0000F8470000}"/>
    <cellStyle name="Currency [0] 11184" xfId="18460" hidden="1" xr:uid="{00000000-0005-0000-0000-00003D480000}"/>
    <cellStyle name="Currency [0] 11185" xfId="18448" hidden="1" xr:uid="{00000000-0005-0000-0000-000031480000}"/>
    <cellStyle name="Currency [0] 11186" xfId="18465" hidden="1" xr:uid="{00000000-0005-0000-0000-000042480000}"/>
    <cellStyle name="Currency [0] 11187" xfId="18476" hidden="1" xr:uid="{00000000-0005-0000-0000-00004D480000}"/>
    <cellStyle name="Currency [0] 11188" xfId="18324" hidden="1" xr:uid="{00000000-0005-0000-0000-0000B5470000}"/>
    <cellStyle name="Currency [0] 11189" xfId="18388" hidden="1" xr:uid="{00000000-0005-0000-0000-0000F5470000}"/>
    <cellStyle name="Currency [0] 1119" xfId="1243" hidden="1" xr:uid="{00000000-0005-0000-0000-0000FC040000}"/>
    <cellStyle name="Currency [0] 11190" xfId="18480" hidden="1" xr:uid="{00000000-0005-0000-0000-000051480000}"/>
    <cellStyle name="Currency [0] 11191" xfId="18482" hidden="1" xr:uid="{00000000-0005-0000-0000-000053480000}"/>
    <cellStyle name="Currency [0] 11192" xfId="18437" hidden="1" xr:uid="{00000000-0005-0000-0000-000026480000}"/>
    <cellStyle name="Currency [0] 11193" xfId="18449" hidden="1" xr:uid="{00000000-0005-0000-0000-000032480000}"/>
    <cellStyle name="Currency [0] 11194" xfId="18477" hidden="1" xr:uid="{00000000-0005-0000-0000-00004E480000}"/>
    <cellStyle name="Currency [0] 11195" xfId="18450" hidden="1" xr:uid="{00000000-0005-0000-0000-000033480000}"/>
    <cellStyle name="Currency [0] 11196" xfId="18483" hidden="1" xr:uid="{00000000-0005-0000-0000-000054480000}"/>
    <cellStyle name="Currency [0] 11197" xfId="18485" hidden="1" xr:uid="{00000000-0005-0000-0000-000056480000}"/>
    <cellStyle name="Currency [0] 11198" xfId="18478" hidden="1" xr:uid="{00000000-0005-0000-0000-00004F480000}"/>
    <cellStyle name="Currency [0] 11199" xfId="18424" hidden="1" xr:uid="{00000000-0005-0000-0000-000019480000}"/>
    <cellStyle name="Currency [0] 112" xfId="158" hidden="1" xr:uid="{00000000-0005-0000-0000-0000BF000000}"/>
    <cellStyle name="Currency [0] 1120" xfId="1222" hidden="1" xr:uid="{00000000-0005-0000-0000-0000E7040000}"/>
    <cellStyle name="Currency [0] 11200" xfId="18487" hidden="1" xr:uid="{00000000-0005-0000-0000-000058480000}"/>
    <cellStyle name="Currency [0] 11201" xfId="18489" hidden="1" xr:uid="{00000000-0005-0000-0000-00005A480000}"/>
    <cellStyle name="Currency [0] 11202" xfId="17851" hidden="1" xr:uid="{00000000-0005-0000-0000-0000DC450000}"/>
    <cellStyle name="Currency [0] 11203" xfId="17792" hidden="1" xr:uid="{00000000-0005-0000-0000-0000A1450000}"/>
    <cellStyle name="Currency [0] 11204" xfId="18495" hidden="1" xr:uid="{00000000-0005-0000-0000-000060480000}"/>
    <cellStyle name="Currency [0] 11205" xfId="18501" hidden="1" xr:uid="{00000000-0005-0000-0000-000066480000}"/>
    <cellStyle name="Currency [0] 11206" xfId="18503" hidden="1" xr:uid="{00000000-0005-0000-0000-000068480000}"/>
    <cellStyle name="Currency [0] 11207" xfId="17782" hidden="1" xr:uid="{00000000-0005-0000-0000-000097450000}"/>
    <cellStyle name="Currency [0] 11208" xfId="18497" hidden="1" xr:uid="{00000000-0005-0000-0000-000062480000}"/>
    <cellStyle name="Currency [0] 11209" xfId="18505" hidden="1" xr:uid="{00000000-0005-0000-0000-00006A480000}"/>
    <cellStyle name="Currency [0] 1121" xfId="1229" hidden="1" xr:uid="{00000000-0005-0000-0000-0000EE040000}"/>
    <cellStyle name="Currency [0] 11210" xfId="18507" hidden="1" xr:uid="{00000000-0005-0000-0000-00006C480000}"/>
    <cellStyle name="Currency [0] 11211" xfId="18496" hidden="1" xr:uid="{00000000-0005-0000-0000-000061480000}"/>
    <cellStyle name="Currency [0] 11212" xfId="17827" hidden="1" xr:uid="{00000000-0005-0000-0000-0000C4450000}"/>
    <cellStyle name="Currency [0] 11213" xfId="18518" hidden="1" xr:uid="{00000000-0005-0000-0000-000077480000}"/>
    <cellStyle name="Currency [0] 11214" xfId="18527" hidden="1" xr:uid="{00000000-0005-0000-0000-000080480000}"/>
    <cellStyle name="Currency [0] 11215" xfId="18538" hidden="1" xr:uid="{00000000-0005-0000-0000-00008B480000}"/>
    <cellStyle name="Currency [0] 11216" xfId="18544" hidden="1" xr:uid="{00000000-0005-0000-0000-000091480000}"/>
    <cellStyle name="Currency [0] 11217" xfId="18516" hidden="1" xr:uid="{00000000-0005-0000-0000-000075480000}"/>
    <cellStyle name="Currency [0] 11218" xfId="18534" hidden="1" xr:uid="{00000000-0005-0000-0000-000087480000}"/>
    <cellStyle name="Currency [0] 11219" xfId="18556" hidden="1" xr:uid="{00000000-0005-0000-0000-00009D480000}"/>
    <cellStyle name="Currency [0] 1122" xfId="1244" hidden="1" xr:uid="{00000000-0005-0000-0000-0000FD040000}"/>
    <cellStyle name="Currency [0] 11220" xfId="18558" hidden="1" xr:uid="{00000000-0005-0000-0000-00009F480000}"/>
    <cellStyle name="Currency [0] 11221" xfId="18492" hidden="1" xr:uid="{00000000-0005-0000-0000-00005D480000}"/>
    <cellStyle name="Currency [0] 11222" xfId="17781" hidden="1" xr:uid="{00000000-0005-0000-0000-000096450000}"/>
    <cellStyle name="Currency [0] 11223" xfId="18530" hidden="1" xr:uid="{00000000-0005-0000-0000-000083480000}"/>
    <cellStyle name="Currency [0] 11224" xfId="17760" hidden="1" xr:uid="{00000000-0005-0000-0000-000081450000}"/>
    <cellStyle name="Currency [0] 11225" xfId="18519" hidden="1" xr:uid="{00000000-0005-0000-0000-000078480000}"/>
    <cellStyle name="Currency [0] 11226" xfId="18563" hidden="1" xr:uid="{00000000-0005-0000-0000-0000A4480000}"/>
    <cellStyle name="Currency [0] 11227" xfId="18531" hidden="1" xr:uid="{00000000-0005-0000-0000-000084480000}"/>
    <cellStyle name="Currency [0] 11228" xfId="18539" hidden="1" xr:uid="{00000000-0005-0000-0000-00008C480000}"/>
    <cellStyle name="Currency [0] 11229" xfId="18575" hidden="1" xr:uid="{00000000-0005-0000-0000-0000B0480000}"/>
    <cellStyle name="Currency [0] 1123" xfId="1245" hidden="1" xr:uid="{00000000-0005-0000-0000-0000FE040000}"/>
    <cellStyle name="Currency [0] 11230" xfId="18577" hidden="1" xr:uid="{00000000-0005-0000-0000-0000B2480000}"/>
    <cellStyle name="Currency [0] 11231" xfId="18533" hidden="1" xr:uid="{00000000-0005-0000-0000-000086480000}"/>
    <cellStyle name="Currency [0] 11232" xfId="18546" hidden="1" xr:uid="{00000000-0005-0000-0000-000093480000}"/>
    <cellStyle name="Currency [0] 11233" xfId="18551" hidden="1" xr:uid="{00000000-0005-0000-0000-000098480000}"/>
    <cellStyle name="Currency [0] 11234" xfId="18545" hidden="1" xr:uid="{00000000-0005-0000-0000-000092480000}"/>
    <cellStyle name="Currency [0] 11235" xfId="18593" hidden="1" xr:uid="{00000000-0005-0000-0000-0000C2480000}"/>
    <cellStyle name="Currency [0] 11236" xfId="18601" hidden="1" xr:uid="{00000000-0005-0000-0000-0000CA480000}"/>
    <cellStyle name="Currency [0] 11237" xfId="18529" hidden="1" xr:uid="{00000000-0005-0000-0000-000082480000}"/>
    <cellStyle name="Currency [0] 11238" xfId="18587" hidden="1" xr:uid="{00000000-0005-0000-0000-0000BC480000}"/>
    <cellStyle name="Currency [0] 11239" xfId="18610" hidden="1" xr:uid="{00000000-0005-0000-0000-0000D3480000}"/>
    <cellStyle name="Currency [0] 1124" xfId="1220" hidden="1" xr:uid="{00000000-0005-0000-0000-0000E5040000}"/>
    <cellStyle name="Currency [0] 11240" xfId="18612" hidden="1" xr:uid="{00000000-0005-0000-0000-0000D5480000}"/>
    <cellStyle name="Currency [0] 11241" xfId="18512" hidden="1" xr:uid="{00000000-0005-0000-0000-000071480000}"/>
    <cellStyle name="Currency [0] 11242" xfId="18522" hidden="1" xr:uid="{00000000-0005-0000-0000-00007B480000}"/>
    <cellStyle name="Currency [0] 11243" xfId="18584" hidden="1" xr:uid="{00000000-0005-0000-0000-0000B9480000}"/>
    <cellStyle name="Currency [0] 11244" xfId="18549" hidden="1" xr:uid="{00000000-0005-0000-0000-000096480000}"/>
    <cellStyle name="Currency [0] 11245" xfId="18499" hidden="1" xr:uid="{00000000-0005-0000-0000-000064480000}"/>
    <cellStyle name="Currency [0] 11246" xfId="18620" hidden="1" xr:uid="{00000000-0005-0000-0000-0000DD480000}"/>
    <cellStyle name="Currency [0] 11247" xfId="18585" hidden="1" xr:uid="{00000000-0005-0000-0000-0000BA480000}"/>
    <cellStyle name="Currency [0] 11248" xfId="18596" hidden="1" xr:uid="{00000000-0005-0000-0000-0000C5480000}"/>
    <cellStyle name="Currency [0] 11249" xfId="18628" hidden="1" xr:uid="{00000000-0005-0000-0000-0000E5480000}"/>
    <cellStyle name="Currency [0] 1125" xfId="1219" hidden="1" xr:uid="{00000000-0005-0000-0000-0000E4040000}"/>
    <cellStyle name="Currency [0] 11250" xfId="18630" hidden="1" xr:uid="{00000000-0005-0000-0000-0000E7480000}"/>
    <cellStyle name="Currency [0] 11251" xfId="18582" hidden="1" xr:uid="{00000000-0005-0000-0000-0000B7480000}"/>
    <cellStyle name="Currency [0] 11252" xfId="18581" hidden="1" xr:uid="{00000000-0005-0000-0000-0000B6480000}"/>
    <cellStyle name="Currency [0] 11253" xfId="18571" hidden="1" xr:uid="{00000000-0005-0000-0000-0000AC480000}"/>
    <cellStyle name="Currency [0] 11254" xfId="18567" hidden="1" xr:uid="{00000000-0005-0000-0000-0000A8480000}"/>
    <cellStyle name="Currency [0] 11255" xfId="18569" hidden="1" xr:uid="{00000000-0005-0000-0000-0000AA480000}"/>
    <cellStyle name="Currency [0] 11256" xfId="18637" hidden="1" xr:uid="{00000000-0005-0000-0000-0000EE480000}"/>
    <cellStyle name="Currency [0] 11257" xfId="17796" hidden="1" xr:uid="{00000000-0005-0000-0000-0000A5450000}"/>
    <cellStyle name="Currency [0] 11258" xfId="18615" hidden="1" xr:uid="{00000000-0005-0000-0000-0000D8480000}"/>
    <cellStyle name="Currency [0] 11259" xfId="18643" hidden="1" xr:uid="{00000000-0005-0000-0000-0000F4480000}"/>
    <cellStyle name="Currency [0] 1126" xfId="1214" hidden="1" xr:uid="{00000000-0005-0000-0000-0000DF040000}"/>
    <cellStyle name="Currency [0] 11260" xfId="18645" hidden="1" xr:uid="{00000000-0005-0000-0000-0000F6480000}"/>
    <cellStyle name="Currency [0] 11261" xfId="18520" hidden="1" xr:uid="{00000000-0005-0000-0000-000079480000}"/>
    <cellStyle name="Currency [0] 11262" xfId="18594" hidden="1" xr:uid="{00000000-0005-0000-0000-0000C3480000}"/>
    <cellStyle name="Currency [0] 11263" xfId="18550" hidden="1" xr:uid="{00000000-0005-0000-0000-000097480000}"/>
    <cellStyle name="Currency [0] 11264" xfId="18586" hidden="1" xr:uid="{00000000-0005-0000-0000-0000BB480000}"/>
    <cellStyle name="Currency [0] 11265" xfId="18590" hidden="1" xr:uid="{00000000-0005-0000-0000-0000BF480000}"/>
    <cellStyle name="Currency [0] 11266" xfId="18651" hidden="1" xr:uid="{00000000-0005-0000-0000-0000FC480000}"/>
    <cellStyle name="Currency [0] 11267" xfId="17809" hidden="1" xr:uid="{00000000-0005-0000-0000-0000B2450000}"/>
    <cellStyle name="Currency [0] 11268" xfId="18633" hidden="1" xr:uid="{00000000-0005-0000-0000-0000EA480000}"/>
    <cellStyle name="Currency [0] 11269" xfId="18656" hidden="1" xr:uid="{00000000-0005-0000-0000-000001490000}"/>
    <cellStyle name="Currency [0] 1127" xfId="1212" hidden="1" xr:uid="{00000000-0005-0000-0000-0000DD040000}"/>
    <cellStyle name="Currency [0] 11270" xfId="18658" hidden="1" xr:uid="{00000000-0005-0000-0000-000003490000}"/>
    <cellStyle name="Currency [0] 11271" xfId="18514" hidden="1" xr:uid="{00000000-0005-0000-0000-000073480000}"/>
    <cellStyle name="Currency [0] 11272" xfId="18613" hidden="1" xr:uid="{00000000-0005-0000-0000-0000D6480000}"/>
    <cellStyle name="Currency [0] 11273" xfId="18580" hidden="1" xr:uid="{00000000-0005-0000-0000-0000B5480000}"/>
    <cellStyle name="Currency [0] 11274" xfId="18598" hidden="1" xr:uid="{00000000-0005-0000-0000-0000C7480000}"/>
    <cellStyle name="Currency [0] 11275" xfId="18595" hidden="1" xr:uid="{00000000-0005-0000-0000-0000C4480000}"/>
    <cellStyle name="Currency [0] 11276" xfId="18662" hidden="1" xr:uid="{00000000-0005-0000-0000-000007490000}"/>
    <cellStyle name="Currency [0] 11277" xfId="18547" hidden="1" xr:uid="{00000000-0005-0000-0000-000094480000}"/>
    <cellStyle name="Currency [0] 11278" xfId="18647" hidden="1" xr:uid="{00000000-0005-0000-0000-0000F8480000}"/>
    <cellStyle name="Currency [0] 11279" xfId="18669" hidden="1" xr:uid="{00000000-0005-0000-0000-00000E490000}"/>
    <cellStyle name="Currency [0] 1128" xfId="1213" hidden="1" xr:uid="{00000000-0005-0000-0000-0000DE040000}"/>
    <cellStyle name="Currency [0] 11280" xfId="18671" hidden="1" xr:uid="{00000000-0005-0000-0000-000010490000}"/>
    <cellStyle name="Currency [0] 11281" xfId="18599" hidden="1" xr:uid="{00000000-0005-0000-0000-0000C8480000}"/>
    <cellStyle name="Currency [0] 11282" xfId="18631" hidden="1" xr:uid="{00000000-0005-0000-0000-0000E8480000}"/>
    <cellStyle name="Currency [0] 11283" xfId="17761" hidden="1" xr:uid="{00000000-0005-0000-0000-000082450000}"/>
    <cellStyle name="Currency [0] 11284" xfId="18617" hidden="1" xr:uid="{00000000-0005-0000-0000-0000DA480000}"/>
    <cellStyle name="Currency [0] 11285" xfId="18614" hidden="1" xr:uid="{00000000-0005-0000-0000-0000D7480000}"/>
    <cellStyle name="Currency [0] 11286" xfId="18675" hidden="1" xr:uid="{00000000-0005-0000-0000-000014490000}"/>
    <cellStyle name="Currency [0] 11287" xfId="18510" hidden="1" xr:uid="{00000000-0005-0000-0000-00006F480000}"/>
    <cellStyle name="Currency [0] 11288" xfId="18659" hidden="1" xr:uid="{00000000-0005-0000-0000-000004490000}"/>
    <cellStyle name="Currency [0] 11289" xfId="18679" hidden="1" xr:uid="{00000000-0005-0000-0000-000018490000}"/>
    <cellStyle name="Currency [0] 1129" xfId="1250" hidden="1" xr:uid="{00000000-0005-0000-0000-000003050000}"/>
    <cellStyle name="Currency [0] 11290" xfId="18681" hidden="1" xr:uid="{00000000-0005-0000-0000-00001A490000}"/>
    <cellStyle name="Currency [0] 11291" xfId="18618" hidden="1" xr:uid="{00000000-0005-0000-0000-0000DB480000}"/>
    <cellStyle name="Currency [0] 11292" xfId="18646" hidden="1" xr:uid="{00000000-0005-0000-0000-0000F7480000}"/>
    <cellStyle name="Currency [0] 11293" xfId="18606" hidden="1" xr:uid="{00000000-0005-0000-0000-0000CF480000}"/>
    <cellStyle name="Currency [0] 11294" xfId="18635" hidden="1" xr:uid="{00000000-0005-0000-0000-0000EC480000}"/>
    <cellStyle name="Currency [0] 11295" xfId="18632" hidden="1" xr:uid="{00000000-0005-0000-0000-0000E9480000}"/>
    <cellStyle name="Currency [0] 11296" xfId="18685" hidden="1" xr:uid="{00000000-0005-0000-0000-00001E490000}"/>
    <cellStyle name="Currency [0] 11297" xfId="18513" hidden="1" xr:uid="{00000000-0005-0000-0000-000072480000}"/>
    <cellStyle name="Currency [0] 11298" xfId="18672" hidden="1" xr:uid="{00000000-0005-0000-0000-000011490000}"/>
    <cellStyle name="Currency [0] 11299" xfId="18689" hidden="1" xr:uid="{00000000-0005-0000-0000-000022490000}"/>
    <cellStyle name="Currency [0] 113" xfId="172" hidden="1" xr:uid="{00000000-0005-0000-0000-0000CD000000}"/>
    <cellStyle name="Currency [0] 1130" xfId="829" hidden="1" xr:uid="{00000000-0005-0000-0000-00005E030000}"/>
    <cellStyle name="Currency [0] 11300" xfId="18691" hidden="1" xr:uid="{00000000-0005-0000-0000-000024490000}"/>
    <cellStyle name="Currency [0] 11301" xfId="18572" hidden="1" xr:uid="{00000000-0005-0000-0000-0000AD480000}"/>
    <cellStyle name="Currency [0] 11302" xfId="18608" hidden="1" xr:uid="{00000000-0005-0000-0000-0000D1480000}"/>
    <cellStyle name="Currency [0] 11303" xfId="18677" hidden="1" xr:uid="{00000000-0005-0000-0000-000016490000}"/>
    <cellStyle name="Currency [0] 11304" xfId="18665" hidden="1" xr:uid="{00000000-0005-0000-0000-00000A490000}"/>
    <cellStyle name="Currency [0] 11305" xfId="18682" hidden="1" xr:uid="{00000000-0005-0000-0000-00001B490000}"/>
    <cellStyle name="Currency [0] 11306" xfId="18693" hidden="1" xr:uid="{00000000-0005-0000-0000-000026490000}"/>
    <cellStyle name="Currency [0] 11307" xfId="18541" hidden="1" xr:uid="{00000000-0005-0000-0000-00008E480000}"/>
    <cellStyle name="Currency [0] 11308" xfId="18605" hidden="1" xr:uid="{00000000-0005-0000-0000-0000CE480000}"/>
    <cellStyle name="Currency [0] 11309" xfId="18697" hidden="1" xr:uid="{00000000-0005-0000-0000-00002A490000}"/>
    <cellStyle name="Currency [0] 1131" xfId="1240" hidden="1" xr:uid="{00000000-0005-0000-0000-0000F9040000}"/>
    <cellStyle name="Currency [0] 11310" xfId="18699" hidden="1" xr:uid="{00000000-0005-0000-0000-00002C490000}"/>
    <cellStyle name="Currency [0] 11311" xfId="18654" hidden="1" xr:uid="{00000000-0005-0000-0000-0000FF480000}"/>
    <cellStyle name="Currency [0] 11312" xfId="18666" hidden="1" xr:uid="{00000000-0005-0000-0000-00000B490000}"/>
    <cellStyle name="Currency [0] 11313" xfId="18694" hidden="1" xr:uid="{00000000-0005-0000-0000-000027490000}"/>
    <cellStyle name="Currency [0] 11314" xfId="18667" hidden="1" xr:uid="{00000000-0005-0000-0000-00000C490000}"/>
    <cellStyle name="Currency [0] 11315" xfId="18700" hidden="1" xr:uid="{00000000-0005-0000-0000-00002D490000}"/>
    <cellStyle name="Currency [0] 11316" xfId="18702" hidden="1" xr:uid="{00000000-0005-0000-0000-00002F490000}"/>
    <cellStyle name="Currency [0] 11317" xfId="18695" hidden="1" xr:uid="{00000000-0005-0000-0000-000028490000}"/>
    <cellStyle name="Currency [0] 11318" xfId="18641" hidden="1" xr:uid="{00000000-0005-0000-0000-0000F2480000}"/>
    <cellStyle name="Currency [0] 11319" xfId="18704" hidden="1" xr:uid="{00000000-0005-0000-0000-000031490000}"/>
    <cellStyle name="Currency [0] 1132" xfId="1252" hidden="1" xr:uid="{00000000-0005-0000-0000-000005050000}"/>
    <cellStyle name="Currency [0] 11320" xfId="18706" hidden="1" xr:uid="{00000000-0005-0000-0000-000033490000}"/>
    <cellStyle name="Currency [0] 11321" xfId="15335" hidden="1" xr:uid="{00000000-0005-0000-0000-0000083C0000}"/>
    <cellStyle name="Currency [0] 11322" xfId="15339" hidden="1" xr:uid="{00000000-0005-0000-0000-00000C3C0000}"/>
    <cellStyle name="Currency [0] 11323" xfId="15333" hidden="1" xr:uid="{00000000-0005-0000-0000-0000063C0000}"/>
    <cellStyle name="Currency [0] 11324" xfId="15320" hidden="1" xr:uid="{00000000-0005-0000-0000-0000F93B0000}"/>
    <cellStyle name="Currency [0] 11325" xfId="18709" hidden="1" xr:uid="{00000000-0005-0000-0000-000036490000}"/>
    <cellStyle name="Currency [0] 11326" xfId="18715" hidden="1" xr:uid="{00000000-0005-0000-0000-00003C490000}"/>
    <cellStyle name="Currency [0] 11327" xfId="18717" hidden="1" xr:uid="{00000000-0005-0000-0000-00003E490000}"/>
    <cellStyle name="Currency [0] 11328" xfId="15321" hidden="1" xr:uid="{00000000-0005-0000-0000-0000FA3B0000}"/>
    <cellStyle name="Currency [0] 11329" xfId="18711" hidden="1" xr:uid="{00000000-0005-0000-0000-000038490000}"/>
    <cellStyle name="Currency [0] 1133" xfId="1253" hidden="1" xr:uid="{00000000-0005-0000-0000-000006050000}"/>
    <cellStyle name="Currency [0] 11330" xfId="18719" hidden="1" xr:uid="{00000000-0005-0000-0000-000040490000}"/>
    <cellStyle name="Currency [0] 11331" xfId="18721" hidden="1" xr:uid="{00000000-0005-0000-0000-000042490000}"/>
    <cellStyle name="Currency [0] 11332" xfId="18710" hidden="1" xr:uid="{00000000-0005-0000-0000-000037490000}"/>
    <cellStyle name="Currency [0] 11333" xfId="15312" hidden="1" xr:uid="{00000000-0005-0000-0000-0000F13B0000}"/>
    <cellStyle name="Currency [0] 11334" xfId="18732" hidden="1" xr:uid="{00000000-0005-0000-0000-00004D490000}"/>
    <cellStyle name="Currency [0] 11335" xfId="18741" hidden="1" xr:uid="{00000000-0005-0000-0000-000056490000}"/>
    <cellStyle name="Currency [0] 11336" xfId="18752" hidden="1" xr:uid="{00000000-0005-0000-0000-000061490000}"/>
    <cellStyle name="Currency [0] 11337" xfId="18758" hidden="1" xr:uid="{00000000-0005-0000-0000-000067490000}"/>
    <cellStyle name="Currency [0] 11338" xfId="18730" hidden="1" xr:uid="{00000000-0005-0000-0000-00004B490000}"/>
    <cellStyle name="Currency [0] 11339" xfId="18748" hidden="1" xr:uid="{00000000-0005-0000-0000-00005D490000}"/>
    <cellStyle name="Currency [0] 1134" xfId="1191" hidden="1" xr:uid="{00000000-0005-0000-0000-0000C8040000}"/>
    <cellStyle name="Currency [0] 11340" xfId="18770" hidden="1" xr:uid="{00000000-0005-0000-0000-000073490000}"/>
    <cellStyle name="Currency [0] 11341" xfId="18772" hidden="1" xr:uid="{00000000-0005-0000-0000-000075490000}"/>
    <cellStyle name="Currency [0] 11342" xfId="15338" hidden="1" xr:uid="{00000000-0005-0000-0000-00000B3C0000}"/>
    <cellStyle name="Currency [0] 11343" xfId="15313" hidden="1" xr:uid="{00000000-0005-0000-0000-0000F23B0000}"/>
    <cellStyle name="Currency [0] 11344" xfId="18744" hidden="1" xr:uid="{00000000-0005-0000-0000-000059490000}"/>
    <cellStyle name="Currency [0] 11345" xfId="15316" hidden="1" xr:uid="{00000000-0005-0000-0000-0000F53B0000}"/>
    <cellStyle name="Currency [0] 11346" xfId="18733" hidden="1" xr:uid="{00000000-0005-0000-0000-00004E490000}"/>
    <cellStyle name="Currency [0] 11347" xfId="18777" hidden="1" xr:uid="{00000000-0005-0000-0000-00007A490000}"/>
    <cellStyle name="Currency [0] 11348" xfId="18745" hidden="1" xr:uid="{00000000-0005-0000-0000-00005A490000}"/>
    <cellStyle name="Currency [0] 11349" xfId="18753" hidden="1" xr:uid="{00000000-0005-0000-0000-000062490000}"/>
    <cellStyle name="Currency [0] 1135" xfId="1227" hidden="1" xr:uid="{00000000-0005-0000-0000-0000EC040000}"/>
    <cellStyle name="Currency [0] 11350" xfId="18789" hidden="1" xr:uid="{00000000-0005-0000-0000-000086490000}"/>
    <cellStyle name="Currency [0] 11351" xfId="18791" hidden="1" xr:uid="{00000000-0005-0000-0000-000088490000}"/>
    <cellStyle name="Currency [0] 11352" xfId="18747" hidden="1" xr:uid="{00000000-0005-0000-0000-00005C490000}"/>
    <cellStyle name="Currency [0] 11353" xfId="18760" hidden="1" xr:uid="{00000000-0005-0000-0000-000069490000}"/>
    <cellStyle name="Currency [0] 11354" xfId="18765" hidden="1" xr:uid="{00000000-0005-0000-0000-00006E490000}"/>
    <cellStyle name="Currency [0] 11355" xfId="18759" hidden="1" xr:uid="{00000000-0005-0000-0000-000068490000}"/>
    <cellStyle name="Currency [0] 11356" xfId="18807" hidden="1" xr:uid="{00000000-0005-0000-0000-000098490000}"/>
    <cellStyle name="Currency [0] 11357" xfId="18815" hidden="1" xr:uid="{00000000-0005-0000-0000-0000A0490000}"/>
    <cellStyle name="Currency [0] 11358" xfId="18743" hidden="1" xr:uid="{00000000-0005-0000-0000-000058490000}"/>
    <cellStyle name="Currency [0] 11359" xfId="18801" hidden="1" xr:uid="{00000000-0005-0000-0000-000092490000}"/>
    <cellStyle name="Currency [0] 1136" xfId="1207" hidden="1" xr:uid="{00000000-0005-0000-0000-0000D8040000}"/>
    <cellStyle name="Currency [0] 11360" xfId="18824" hidden="1" xr:uid="{00000000-0005-0000-0000-0000A9490000}"/>
    <cellStyle name="Currency [0] 11361" xfId="18826" hidden="1" xr:uid="{00000000-0005-0000-0000-0000AB490000}"/>
    <cellStyle name="Currency [0] 11362" xfId="18726" hidden="1" xr:uid="{00000000-0005-0000-0000-000047490000}"/>
    <cellStyle name="Currency [0] 11363" xfId="18736" hidden="1" xr:uid="{00000000-0005-0000-0000-000051490000}"/>
    <cellStyle name="Currency [0] 11364" xfId="18798" hidden="1" xr:uid="{00000000-0005-0000-0000-00008F490000}"/>
    <cellStyle name="Currency [0] 11365" xfId="18763" hidden="1" xr:uid="{00000000-0005-0000-0000-00006C490000}"/>
    <cellStyle name="Currency [0] 11366" xfId="18713" hidden="1" xr:uid="{00000000-0005-0000-0000-00003A490000}"/>
    <cellStyle name="Currency [0] 11367" xfId="18834" hidden="1" xr:uid="{00000000-0005-0000-0000-0000B3490000}"/>
    <cellStyle name="Currency [0] 11368" xfId="18799" hidden="1" xr:uid="{00000000-0005-0000-0000-000090490000}"/>
    <cellStyle name="Currency [0] 11369" xfId="18810" hidden="1" xr:uid="{00000000-0005-0000-0000-00009B490000}"/>
    <cellStyle name="Currency [0] 1137" xfId="1223" hidden="1" xr:uid="{00000000-0005-0000-0000-0000E8040000}"/>
    <cellStyle name="Currency [0] 11370" xfId="18842" hidden="1" xr:uid="{00000000-0005-0000-0000-0000BB490000}"/>
    <cellStyle name="Currency [0] 11371" xfId="18844" hidden="1" xr:uid="{00000000-0005-0000-0000-0000BD490000}"/>
    <cellStyle name="Currency [0] 11372" xfId="18796" hidden="1" xr:uid="{00000000-0005-0000-0000-00008D490000}"/>
    <cellStyle name="Currency [0] 11373" xfId="18795" hidden="1" xr:uid="{00000000-0005-0000-0000-00008C490000}"/>
    <cellStyle name="Currency [0] 11374" xfId="18785" hidden="1" xr:uid="{00000000-0005-0000-0000-000082490000}"/>
    <cellStyle name="Currency [0] 11375" xfId="18781" hidden="1" xr:uid="{00000000-0005-0000-0000-00007E490000}"/>
    <cellStyle name="Currency [0] 11376" xfId="18783" hidden="1" xr:uid="{00000000-0005-0000-0000-000080490000}"/>
    <cellStyle name="Currency [0] 11377" xfId="18851" hidden="1" xr:uid="{00000000-0005-0000-0000-0000C4490000}"/>
    <cellStyle name="Currency [0] 11378" xfId="15326" hidden="1" xr:uid="{00000000-0005-0000-0000-0000FF3B0000}"/>
    <cellStyle name="Currency [0] 11379" xfId="18829" hidden="1" xr:uid="{00000000-0005-0000-0000-0000AE490000}"/>
    <cellStyle name="Currency [0] 1138" xfId="1225" hidden="1" xr:uid="{00000000-0005-0000-0000-0000EA040000}"/>
    <cellStyle name="Currency [0] 11380" xfId="18857" hidden="1" xr:uid="{00000000-0005-0000-0000-0000CA490000}"/>
    <cellStyle name="Currency [0] 11381" xfId="18859" hidden="1" xr:uid="{00000000-0005-0000-0000-0000CC490000}"/>
    <cellStyle name="Currency [0] 11382" xfId="18734" hidden="1" xr:uid="{00000000-0005-0000-0000-00004F490000}"/>
    <cellStyle name="Currency [0] 11383" xfId="18808" hidden="1" xr:uid="{00000000-0005-0000-0000-000099490000}"/>
    <cellStyle name="Currency [0] 11384" xfId="18764" hidden="1" xr:uid="{00000000-0005-0000-0000-00006D490000}"/>
    <cellStyle name="Currency [0] 11385" xfId="18800" hidden="1" xr:uid="{00000000-0005-0000-0000-000091490000}"/>
    <cellStyle name="Currency [0] 11386" xfId="18804" hidden="1" xr:uid="{00000000-0005-0000-0000-000095490000}"/>
    <cellStyle name="Currency [0] 11387" xfId="18865" hidden="1" xr:uid="{00000000-0005-0000-0000-0000D2490000}"/>
    <cellStyle name="Currency [0] 11388" xfId="15329" hidden="1" xr:uid="{00000000-0005-0000-0000-0000023C0000}"/>
    <cellStyle name="Currency [0] 11389" xfId="18847" hidden="1" xr:uid="{00000000-0005-0000-0000-0000C0490000}"/>
    <cellStyle name="Currency [0] 1139" xfId="1256" hidden="1" xr:uid="{00000000-0005-0000-0000-000009050000}"/>
    <cellStyle name="Currency [0] 11390" xfId="18870" hidden="1" xr:uid="{00000000-0005-0000-0000-0000D7490000}"/>
    <cellStyle name="Currency [0] 11391" xfId="18872" hidden="1" xr:uid="{00000000-0005-0000-0000-0000D9490000}"/>
    <cellStyle name="Currency [0] 11392" xfId="18728" hidden="1" xr:uid="{00000000-0005-0000-0000-000049490000}"/>
    <cellStyle name="Currency [0] 11393" xfId="18827" hidden="1" xr:uid="{00000000-0005-0000-0000-0000AC490000}"/>
    <cellStyle name="Currency [0] 11394" xfId="18794" hidden="1" xr:uid="{00000000-0005-0000-0000-00008B490000}"/>
    <cellStyle name="Currency [0] 11395" xfId="18812" hidden="1" xr:uid="{00000000-0005-0000-0000-00009D490000}"/>
    <cellStyle name="Currency [0] 11396" xfId="18809" hidden="1" xr:uid="{00000000-0005-0000-0000-00009A490000}"/>
    <cellStyle name="Currency [0] 11397" xfId="18876" hidden="1" xr:uid="{00000000-0005-0000-0000-0000DD490000}"/>
    <cellStyle name="Currency [0] 11398" xfId="18761" hidden="1" xr:uid="{00000000-0005-0000-0000-00006A490000}"/>
    <cellStyle name="Currency [0] 11399" xfId="18861" hidden="1" xr:uid="{00000000-0005-0000-0000-0000CE490000}"/>
    <cellStyle name="Currency [0] 114" xfId="159" hidden="1" xr:uid="{00000000-0005-0000-0000-0000C0000000}"/>
    <cellStyle name="Currency [0] 1140" xfId="832" hidden="1" xr:uid="{00000000-0005-0000-0000-000061030000}"/>
    <cellStyle name="Currency [0] 11400" xfId="18883" hidden="1" xr:uid="{00000000-0005-0000-0000-0000E4490000}"/>
    <cellStyle name="Currency [0] 11401" xfId="18885" hidden="1" xr:uid="{00000000-0005-0000-0000-0000E6490000}"/>
    <cellStyle name="Currency [0] 11402" xfId="18813" hidden="1" xr:uid="{00000000-0005-0000-0000-00009E490000}"/>
    <cellStyle name="Currency [0] 11403" xfId="18845" hidden="1" xr:uid="{00000000-0005-0000-0000-0000BE490000}"/>
    <cellStyle name="Currency [0] 11404" xfId="15337" hidden="1" xr:uid="{00000000-0005-0000-0000-00000A3C0000}"/>
    <cellStyle name="Currency [0] 11405" xfId="18831" hidden="1" xr:uid="{00000000-0005-0000-0000-0000B0490000}"/>
    <cellStyle name="Currency [0] 11406" xfId="18828" hidden="1" xr:uid="{00000000-0005-0000-0000-0000AD490000}"/>
    <cellStyle name="Currency [0] 11407" xfId="18889" hidden="1" xr:uid="{00000000-0005-0000-0000-0000EA490000}"/>
    <cellStyle name="Currency [0] 11408" xfId="18724" hidden="1" xr:uid="{00000000-0005-0000-0000-000045490000}"/>
    <cellStyle name="Currency [0] 11409" xfId="18873" hidden="1" xr:uid="{00000000-0005-0000-0000-0000DA490000}"/>
    <cellStyle name="Currency [0] 1141" xfId="1248" hidden="1" xr:uid="{00000000-0005-0000-0000-000001050000}"/>
    <cellStyle name="Currency [0] 11410" xfId="18893" hidden="1" xr:uid="{00000000-0005-0000-0000-0000EE490000}"/>
    <cellStyle name="Currency [0] 11411" xfId="18895" hidden="1" xr:uid="{00000000-0005-0000-0000-0000F0490000}"/>
    <cellStyle name="Currency [0] 11412" xfId="18832" hidden="1" xr:uid="{00000000-0005-0000-0000-0000B1490000}"/>
    <cellStyle name="Currency [0] 11413" xfId="18860" hidden="1" xr:uid="{00000000-0005-0000-0000-0000CD490000}"/>
    <cellStyle name="Currency [0] 11414" xfId="18820" hidden="1" xr:uid="{00000000-0005-0000-0000-0000A5490000}"/>
    <cellStyle name="Currency [0] 11415" xfId="18849" hidden="1" xr:uid="{00000000-0005-0000-0000-0000C2490000}"/>
    <cellStyle name="Currency [0] 11416" xfId="18846" hidden="1" xr:uid="{00000000-0005-0000-0000-0000BF490000}"/>
    <cellStyle name="Currency [0] 11417" xfId="18899" hidden="1" xr:uid="{00000000-0005-0000-0000-0000F4490000}"/>
    <cellStyle name="Currency [0] 11418" xfId="18727" hidden="1" xr:uid="{00000000-0005-0000-0000-000048490000}"/>
    <cellStyle name="Currency [0] 11419" xfId="18886" hidden="1" xr:uid="{00000000-0005-0000-0000-0000E7490000}"/>
    <cellStyle name="Currency [0] 1142" xfId="1258" hidden="1" xr:uid="{00000000-0005-0000-0000-00000B050000}"/>
    <cellStyle name="Currency [0] 11420" xfId="18903" hidden="1" xr:uid="{00000000-0005-0000-0000-0000F8490000}"/>
    <cellStyle name="Currency [0] 11421" xfId="18905" hidden="1" xr:uid="{00000000-0005-0000-0000-0000FA490000}"/>
    <cellStyle name="Currency [0] 11422" xfId="18786" hidden="1" xr:uid="{00000000-0005-0000-0000-000083490000}"/>
    <cellStyle name="Currency [0] 11423" xfId="18822" hidden="1" xr:uid="{00000000-0005-0000-0000-0000A7490000}"/>
    <cellStyle name="Currency [0] 11424" xfId="18891" hidden="1" xr:uid="{00000000-0005-0000-0000-0000EC490000}"/>
    <cellStyle name="Currency [0] 11425" xfId="18879" hidden="1" xr:uid="{00000000-0005-0000-0000-0000E0490000}"/>
    <cellStyle name="Currency [0] 11426" xfId="18896" hidden="1" xr:uid="{00000000-0005-0000-0000-0000F1490000}"/>
    <cellStyle name="Currency [0] 11427" xfId="18907" hidden="1" xr:uid="{00000000-0005-0000-0000-0000FC490000}"/>
    <cellStyle name="Currency [0] 11428" xfId="18755" hidden="1" xr:uid="{00000000-0005-0000-0000-000064490000}"/>
    <cellStyle name="Currency [0] 11429" xfId="18819" hidden="1" xr:uid="{00000000-0005-0000-0000-0000A4490000}"/>
    <cellStyle name="Currency [0] 1143" xfId="1259" hidden="1" xr:uid="{00000000-0005-0000-0000-00000C050000}"/>
    <cellStyle name="Currency [0] 11430" xfId="18911" hidden="1" xr:uid="{00000000-0005-0000-0000-0000004A0000}"/>
    <cellStyle name="Currency [0] 11431" xfId="18913" hidden="1" xr:uid="{00000000-0005-0000-0000-0000024A0000}"/>
    <cellStyle name="Currency [0] 11432" xfId="18868" hidden="1" xr:uid="{00000000-0005-0000-0000-0000D5490000}"/>
    <cellStyle name="Currency [0] 11433" xfId="18880" hidden="1" xr:uid="{00000000-0005-0000-0000-0000E1490000}"/>
    <cellStyle name="Currency [0] 11434" xfId="18908" hidden="1" xr:uid="{00000000-0005-0000-0000-0000FD490000}"/>
    <cellStyle name="Currency [0] 11435" xfId="18881" hidden="1" xr:uid="{00000000-0005-0000-0000-0000E2490000}"/>
    <cellStyle name="Currency [0] 11436" xfId="18914" hidden="1" xr:uid="{00000000-0005-0000-0000-0000034A0000}"/>
    <cellStyle name="Currency [0] 11437" xfId="18916" hidden="1" xr:uid="{00000000-0005-0000-0000-0000054A0000}"/>
    <cellStyle name="Currency [0] 11438" xfId="18909" hidden="1" xr:uid="{00000000-0005-0000-0000-0000FE490000}"/>
    <cellStyle name="Currency [0] 11439" xfId="18855" hidden="1" xr:uid="{00000000-0005-0000-0000-0000C8490000}"/>
    <cellStyle name="Currency [0] 1144" xfId="1187" hidden="1" xr:uid="{00000000-0005-0000-0000-0000C4040000}"/>
    <cellStyle name="Currency [0] 11440" xfId="18918" hidden="1" xr:uid="{00000000-0005-0000-0000-0000074A0000}"/>
    <cellStyle name="Currency [0] 11441" xfId="18920" hidden="1" xr:uid="{00000000-0005-0000-0000-0000094A0000}"/>
    <cellStyle name="Currency [0] 11442" xfId="18977" hidden="1" xr:uid="{00000000-0005-0000-0000-0000424A0000}"/>
    <cellStyle name="Currency [0] 11443" xfId="18996" hidden="1" xr:uid="{00000000-0005-0000-0000-0000554A0000}"/>
    <cellStyle name="Currency [0] 11444" xfId="19003" hidden="1" xr:uid="{00000000-0005-0000-0000-00005C4A0000}"/>
    <cellStyle name="Currency [0] 11445" xfId="19010" hidden="1" xr:uid="{00000000-0005-0000-0000-0000634A0000}"/>
    <cellStyle name="Currency [0] 11446" xfId="19015" hidden="1" xr:uid="{00000000-0005-0000-0000-0000684A0000}"/>
    <cellStyle name="Currency [0] 11447" xfId="18994" hidden="1" xr:uid="{00000000-0005-0000-0000-0000534A0000}"/>
    <cellStyle name="Currency [0] 11448" xfId="19005" hidden="1" xr:uid="{00000000-0005-0000-0000-00005E4A0000}"/>
    <cellStyle name="Currency [0] 11449" xfId="19019" hidden="1" xr:uid="{00000000-0005-0000-0000-00006C4A0000}"/>
    <cellStyle name="Currency [0] 1145" xfId="1238" hidden="1" xr:uid="{00000000-0005-0000-0000-0000F7040000}"/>
    <cellStyle name="Currency [0] 11450" xfId="19021" hidden="1" xr:uid="{00000000-0005-0000-0000-00006E4A0000}"/>
    <cellStyle name="Currency [0] 11451" xfId="19004" hidden="1" xr:uid="{00000000-0005-0000-0000-00005D4A0000}"/>
    <cellStyle name="Currency [0] 11452" xfId="18978" hidden="1" xr:uid="{00000000-0005-0000-0000-0000434A0000}"/>
    <cellStyle name="Currency [0] 11453" xfId="19032" hidden="1" xr:uid="{00000000-0005-0000-0000-0000794A0000}"/>
    <cellStyle name="Currency [0] 11454" xfId="19041" hidden="1" xr:uid="{00000000-0005-0000-0000-0000824A0000}"/>
    <cellStyle name="Currency [0] 11455" xfId="19052" hidden="1" xr:uid="{00000000-0005-0000-0000-00008D4A0000}"/>
    <cellStyle name="Currency [0] 11456" xfId="19058" hidden="1" xr:uid="{00000000-0005-0000-0000-0000934A0000}"/>
    <cellStyle name="Currency [0] 11457" xfId="19030" hidden="1" xr:uid="{00000000-0005-0000-0000-0000774A0000}"/>
    <cellStyle name="Currency [0] 11458" xfId="19048" hidden="1" xr:uid="{00000000-0005-0000-0000-0000894A0000}"/>
    <cellStyle name="Currency [0] 11459" xfId="19070" hidden="1" xr:uid="{00000000-0005-0000-0000-00009F4A0000}"/>
    <cellStyle name="Currency [0] 1146" xfId="1218" hidden="1" xr:uid="{00000000-0005-0000-0000-0000E3040000}"/>
    <cellStyle name="Currency [0] 11460" xfId="19072" hidden="1" xr:uid="{00000000-0005-0000-0000-0000A14A0000}"/>
    <cellStyle name="Currency [0] 11461" xfId="19000" hidden="1" xr:uid="{00000000-0005-0000-0000-0000594A0000}"/>
    <cellStyle name="Currency [0] 11462" xfId="18984" hidden="1" xr:uid="{00000000-0005-0000-0000-0000494A0000}"/>
    <cellStyle name="Currency [0] 11463" xfId="19044" hidden="1" xr:uid="{00000000-0005-0000-0000-0000854A0000}"/>
    <cellStyle name="Currency [0] 11464" xfId="18989" hidden="1" xr:uid="{00000000-0005-0000-0000-00004E4A0000}"/>
    <cellStyle name="Currency [0] 11465" xfId="19033" hidden="1" xr:uid="{00000000-0005-0000-0000-00007A4A0000}"/>
    <cellStyle name="Currency [0] 11466" xfId="19077" hidden="1" xr:uid="{00000000-0005-0000-0000-0000A64A0000}"/>
    <cellStyle name="Currency [0] 11467" xfId="19045" hidden="1" xr:uid="{00000000-0005-0000-0000-0000864A0000}"/>
    <cellStyle name="Currency [0] 11468" xfId="19053" hidden="1" xr:uid="{00000000-0005-0000-0000-00008E4A0000}"/>
    <cellStyle name="Currency [0] 11469" xfId="19089" hidden="1" xr:uid="{00000000-0005-0000-0000-0000B24A0000}"/>
    <cellStyle name="Currency [0] 1147" xfId="1230" hidden="1" xr:uid="{00000000-0005-0000-0000-0000EF040000}"/>
    <cellStyle name="Currency [0] 11470" xfId="19091" hidden="1" xr:uid="{00000000-0005-0000-0000-0000B44A0000}"/>
    <cellStyle name="Currency [0] 11471" xfId="19047" hidden="1" xr:uid="{00000000-0005-0000-0000-0000884A0000}"/>
    <cellStyle name="Currency [0] 11472" xfId="19060" hidden="1" xr:uid="{00000000-0005-0000-0000-0000954A0000}"/>
    <cellStyle name="Currency [0] 11473" xfId="19065" hidden="1" xr:uid="{00000000-0005-0000-0000-00009A4A0000}"/>
    <cellStyle name="Currency [0] 11474" xfId="19059" hidden="1" xr:uid="{00000000-0005-0000-0000-0000944A0000}"/>
    <cellStyle name="Currency [0] 11475" xfId="19107" hidden="1" xr:uid="{00000000-0005-0000-0000-0000C44A0000}"/>
    <cellStyle name="Currency [0] 11476" xfId="19115" hidden="1" xr:uid="{00000000-0005-0000-0000-0000CC4A0000}"/>
    <cellStyle name="Currency [0] 11477" xfId="19043" hidden="1" xr:uid="{00000000-0005-0000-0000-0000844A0000}"/>
    <cellStyle name="Currency [0] 11478" xfId="19101" hidden="1" xr:uid="{00000000-0005-0000-0000-0000BE4A0000}"/>
    <cellStyle name="Currency [0] 11479" xfId="19124" hidden="1" xr:uid="{00000000-0005-0000-0000-0000D54A0000}"/>
    <cellStyle name="Currency [0] 1148" xfId="1228" hidden="1" xr:uid="{00000000-0005-0000-0000-0000ED040000}"/>
    <cellStyle name="Currency [0] 11480" xfId="19126" hidden="1" xr:uid="{00000000-0005-0000-0000-0000D74A0000}"/>
    <cellStyle name="Currency [0] 11481" xfId="19026" hidden="1" xr:uid="{00000000-0005-0000-0000-0000734A0000}"/>
    <cellStyle name="Currency [0] 11482" xfId="19036" hidden="1" xr:uid="{00000000-0005-0000-0000-00007D4A0000}"/>
    <cellStyle name="Currency [0] 11483" xfId="19098" hidden="1" xr:uid="{00000000-0005-0000-0000-0000BB4A0000}"/>
    <cellStyle name="Currency [0] 11484" xfId="19063" hidden="1" xr:uid="{00000000-0005-0000-0000-0000984A0000}"/>
    <cellStyle name="Currency [0] 11485" xfId="19008" hidden="1" xr:uid="{00000000-0005-0000-0000-0000614A0000}"/>
    <cellStyle name="Currency [0] 11486" xfId="19134" hidden="1" xr:uid="{00000000-0005-0000-0000-0000DF4A0000}"/>
    <cellStyle name="Currency [0] 11487" xfId="19099" hidden="1" xr:uid="{00000000-0005-0000-0000-0000BC4A0000}"/>
    <cellStyle name="Currency [0] 11488" xfId="19110" hidden="1" xr:uid="{00000000-0005-0000-0000-0000C74A0000}"/>
    <cellStyle name="Currency [0] 11489" xfId="19142" hidden="1" xr:uid="{00000000-0005-0000-0000-0000E74A0000}"/>
    <cellStyle name="Currency [0] 1149" xfId="1261" hidden="1" xr:uid="{00000000-0005-0000-0000-00000E050000}"/>
    <cellStyle name="Currency [0] 11490" xfId="19144" hidden="1" xr:uid="{00000000-0005-0000-0000-0000E94A0000}"/>
    <cellStyle name="Currency [0] 11491" xfId="19096" hidden="1" xr:uid="{00000000-0005-0000-0000-0000B94A0000}"/>
    <cellStyle name="Currency [0] 11492" xfId="19095" hidden="1" xr:uid="{00000000-0005-0000-0000-0000B84A0000}"/>
    <cellStyle name="Currency [0] 11493" xfId="19085" hidden="1" xr:uid="{00000000-0005-0000-0000-0000AE4A0000}"/>
    <cellStyle name="Currency [0] 11494" xfId="19081" hidden="1" xr:uid="{00000000-0005-0000-0000-0000AA4A0000}"/>
    <cellStyle name="Currency [0] 11495" xfId="19083" hidden="1" xr:uid="{00000000-0005-0000-0000-0000AC4A0000}"/>
    <cellStyle name="Currency [0] 11496" xfId="19151" hidden="1" xr:uid="{00000000-0005-0000-0000-0000F04A0000}"/>
    <cellStyle name="Currency [0] 11497" xfId="18986" hidden="1" xr:uid="{00000000-0005-0000-0000-00004B4A0000}"/>
    <cellStyle name="Currency [0] 11498" xfId="19129" hidden="1" xr:uid="{00000000-0005-0000-0000-0000DA4A0000}"/>
    <cellStyle name="Currency [0] 11499" xfId="19157" hidden="1" xr:uid="{00000000-0005-0000-0000-0000F64A0000}"/>
    <cellStyle name="Currency [0] 115" xfId="176" hidden="1" xr:uid="{00000000-0005-0000-0000-0000D1000000}"/>
    <cellStyle name="Currency [0] 1150" xfId="1205" hidden="1" xr:uid="{00000000-0005-0000-0000-0000D6040000}"/>
    <cellStyle name="Currency [0] 11500" xfId="19159" hidden="1" xr:uid="{00000000-0005-0000-0000-0000F84A0000}"/>
    <cellStyle name="Currency [0] 11501" xfId="19034" hidden="1" xr:uid="{00000000-0005-0000-0000-00007B4A0000}"/>
    <cellStyle name="Currency [0] 11502" xfId="19108" hidden="1" xr:uid="{00000000-0005-0000-0000-0000C54A0000}"/>
    <cellStyle name="Currency [0] 11503" xfId="19064" hidden="1" xr:uid="{00000000-0005-0000-0000-0000994A0000}"/>
    <cellStyle name="Currency [0] 11504" xfId="19100" hidden="1" xr:uid="{00000000-0005-0000-0000-0000BD4A0000}"/>
    <cellStyle name="Currency [0] 11505" xfId="19104" hidden="1" xr:uid="{00000000-0005-0000-0000-0000C14A0000}"/>
    <cellStyle name="Currency [0] 11506" xfId="19165" hidden="1" xr:uid="{00000000-0005-0000-0000-0000FE4A0000}"/>
    <cellStyle name="Currency [0] 11507" xfId="18981" hidden="1" xr:uid="{00000000-0005-0000-0000-0000464A0000}"/>
    <cellStyle name="Currency [0] 11508" xfId="19147" hidden="1" xr:uid="{00000000-0005-0000-0000-0000EC4A0000}"/>
    <cellStyle name="Currency [0] 11509" xfId="19170" hidden="1" xr:uid="{00000000-0005-0000-0000-0000034B0000}"/>
    <cellStyle name="Currency [0] 1151" xfId="1255" hidden="1" xr:uid="{00000000-0005-0000-0000-000008050000}"/>
    <cellStyle name="Currency [0] 11510" xfId="19172" hidden="1" xr:uid="{00000000-0005-0000-0000-0000054B0000}"/>
    <cellStyle name="Currency [0] 11511" xfId="19028" hidden="1" xr:uid="{00000000-0005-0000-0000-0000754A0000}"/>
    <cellStyle name="Currency [0] 11512" xfId="19127" hidden="1" xr:uid="{00000000-0005-0000-0000-0000D84A0000}"/>
    <cellStyle name="Currency [0] 11513" xfId="19094" hidden="1" xr:uid="{00000000-0005-0000-0000-0000B74A0000}"/>
    <cellStyle name="Currency [0] 11514" xfId="19112" hidden="1" xr:uid="{00000000-0005-0000-0000-0000C94A0000}"/>
    <cellStyle name="Currency [0] 11515" xfId="19109" hidden="1" xr:uid="{00000000-0005-0000-0000-0000C64A0000}"/>
    <cellStyle name="Currency [0] 11516" xfId="19176" hidden="1" xr:uid="{00000000-0005-0000-0000-0000094B0000}"/>
    <cellStyle name="Currency [0] 11517" xfId="19061" hidden="1" xr:uid="{00000000-0005-0000-0000-0000964A0000}"/>
    <cellStyle name="Currency [0] 11518" xfId="19161" hidden="1" xr:uid="{00000000-0005-0000-0000-0000FA4A0000}"/>
    <cellStyle name="Currency [0] 11519" xfId="19183" hidden="1" xr:uid="{00000000-0005-0000-0000-0000104B0000}"/>
    <cellStyle name="Currency [0] 1152" xfId="1265" hidden="1" xr:uid="{00000000-0005-0000-0000-000012050000}"/>
    <cellStyle name="Currency [0] 11520" xfId="19185" hidden="1" xr:uid="{00000000-0005-0000-0000-0000124B0000}"/>
    <cellStyle name="Currency [0] 11521" xfId="19113" hidden="1" xr:uid="{00000000-0005-0000-0000-0000CA4A0000}"/>
    <cellStyle name="Currency [0] 11522" xfId="19145" hidden="1" xr:uid="{00000000-0005-0000-0000-0000EA4A0000}"/>
    <cellStyle name="Currency [0] 11523" xfId="18997" hidden="1" xr:uid="{00000000-0005-0000-0000-0000564A0000}"/>
    <cellStyle name="Currency [0] 11524" xfId="19131" hidden="1" xr:uid="{00000000-0005-0000-0000-0000DC4A0000}"/>
    <cellStyle name="Currency [0] 11525" xfId="19128" hidden="1" xr:uid="{00000000-0005-0000-0000-0000D94A0000}"/>
    <cellStyle name="Currency [0] 11526" xfId="19189" hidden="1" xr:uid="{00000000-0005-0000-0000-0000164B0000}"/>
    <cellStyle name="Currency [0] 11527" xfId="19024" hidden="1" xr:uid="{00000000-0005-0000-0000-0000714A0000}"/>
    <cellStyle name="Currency [0] 11528" xfId="19173" hidden="1" xr:uid="{00000000-0005-0000-0000-0000064B0000}"/>
    <cellStyle name="Currency [0] 11529" xfId="19193" hidden="1" xr:uid="{00000000-0005-0000-0000-00001A4B0000}"/>
    <cellStyle name="Currency [0] 1153" xfId="1266" hidden="1" xr:uid="{00000000-0005-0000-0000-000013050000}"/>
    <cellStyle name="Currency [0] 11530" xfId="19195" hidden="1" xr:uid="{00000000-0005-0000-0000-00001C4B0000}"/>
    <cellStyle name="Currency [0] 11531" xfId="19132" hidden="1" xr:uid="{00000000-0005-0000-0000-0000DD4A0000}"/>
    <cellStyle name="Currency [0] 11532" xfId="19160" hidden="1" xr:uid="{00000000-0005-0000-0000-0000F94A0000}"/>
    <cellStyle name="Currency [0] 11533" xfId="19120" hidden="1" xr:uid="{00000000-0005-0000-0000-0000D14A0000}"/>
    <cellStyle name="Currency [0] 11534" xfId="19149" hidden="1" xr:uid="{00000000-0005-0000-0000-0000EE4A0000}"/>
    <cellStyle name="Currency [0] 11535" xfId="19146" hidden="1" xr:uid="{00000000-0005-0000-0000-0000EB4A0000}"/>
    <cellStyle name="Currency [0] 11536" xfId="19199" hidden="1" xr:uid="{00000000-0005-0000-0000-0000204B0000}"/>
    <cellStyle name="Currency [0] 11537" xfId="19027" hidden="1" xr:uid="{00000000-0005-0000-0000-0000744A0000}"/>
    <cellStyle name="Currency [0] 11538" xfId="19186" hidden="1" xr:uid="{00000000-0005-0000-0000-0000134B0000}"/>
    <cellStyle name="Currency [0] 11539" xfId="19203" hidden="1" xr:uid="{00000000-0005-0000-0000-0000244B0000}"/>
    <cellStyle name="Currency [0] 1154" xfId="1231" hidden="1" xr:uid="{00000000-0005-0000-0000-0000F0040000}"/>
    <cellStyle name="Currency [0] 11540" xfId="19205" hidden="1" xr:uid="{00000000-0005-0000-0000-0000264B0000}"/>
    <cellStyle name="Currency [0] 11541" xfId="19086" hidden="1" xr:uid="{00000000-0005-0000-0000-0000AF4A0000}"/>
    <cellStyle name="Currency [0] 11542" xfId="19122" hidden="1" xr:uid="{00000000-0005-0000-0000-0000D34A0000}"/>
    <cellStyle name="Currency [0] 11543" xfId="19191" hidden="1" xr:uid="{00000000-0005-0000-0000-0000184B0000}"/>
    <cellStyle name="Currency [0] 11544" xfId="19179" hidden="1" xr:uid="{00000000-0005-0000-0000-00000C4B0000}"/>
    <cellStyle name="Currency [0] 11545" xfId="19196" hidden="1" xr:uid="{00000000-0005-0000-0000-00001D4B0000}"/>
    <cellStyle name="Currency [0] 11546" xfId="19207" hidden="1" xr:uid="{00000000-0005-0000-0000-0000284B0000}"/>
    <cellStyle name="Currency [0] 11547" xfId="19055" hidden="1" xr:uid="{00000000-0005-0000-0000-0000904A0000}"/>
    <cellStyle name="Currency [0] 11548" xfId="19119" hidden="1" xr:uid="{00000000-0005-0000-0000-0000D04A0000}"/>
    <cellStyle name="Currency [0] 11549" xfId="19211" hidden="1" xr:uid="{00000000-0005-0000-0000-00002C4B0000}"/>
    <cellStyle name="Currency [0] 1155" xfId="1246" hidden="1" xr:uid="{00000000-0005-0000-0000-0000FF040000}"/>
    <cellStyle name="Currency [0] 11550" xfId="19213" hidden="1" xr:uid="{00000000-0005-0000-0000-00002E4B0000}"/>
    <cellStyle name="Currency [0] 11551" xfId="19168" hidden="1" xr:uid="{00000000-0005-0000-0000-0000014B0000}"/>
    <cellStyle name="Currency [0] 11552" xfId="19180" hidden="1" xr:uid="{00000000-0005-0000-0000-00000D4B0000}"/>
    <cellStyle name="Currency [0] 11553" xfId="19208" hidden="1" xr:uid="{00000000-0005-0000-0000-0000294B0000}"/>
    <cellStyle name="Currency [0] 11554" xfId="19181" hidden="1" xr:uid="{00000000-0005-0000-0000-00000E4B0000}"/>
    <cellStyle name="Currency [0] 11555" xfId="19214" hidden="1" xr:uid="{00000000-0005-0000-0000-00002F4B0000}"/>
    <cellStyle name="Currency [0] 11556" xfId="19216" hidden="1" xr:uid="{00000000-0005-0000-0000-0000314B0000}"/>
    <cellStyle name="Currency [0] 11557" xfId="19209" hidden="1" xr:uid="{00000000-0005-0000-0000-00002A4B0000}"/>
    <cellStyle name="Currency [0] 11558" xfId="19155" hidden="1" xr:uid="{00000000-0005-0000-0000-0000F44A0000}"/>
    <cellStyle name="Currency [0] 11559" xfId="19219" hidden="1" xr:uid="{00000000-0005-0000-0000-0000344B0000}"/>
    <cellStyle name="Currency [0] 1156" xfId="812" hidden="1" xr:uid="{00000000-0005-0000-0000-00004D030000}"/>
    <cellStyle name="Currency [0] 11560" xfId="19221" hidden="1" xr:uid="{00000000-0005-0000-0000-0000364B0000}"/>
    <cellStyle name="Currency [0] 11561" xfId="18938" hidden="1" xr:uid="{00000000-0005-0000-0000-00001B4A0000}"/>
    <cellStyle name="Currency [0] 11562" xfId="18960" hidden="1" xr:uid="{00000000-0005-0000-0000-0000314A0000}"/>
    <cellStyle name="Currency [0] 11563" xfId="19225" hidden="1" xr:uid="{00000000-0005-0000-0000-00003A4B0000}"/>
    <cellStyle name="Currency [0] 11564" xfId="19232" hidden="1" xr:uid="{00000000-0005-0000-0000-0000414B0000}"/>
    <cellStyle name="Currency [0] 11565" xfId="19234" hidden="1" xr:uid="{00000000-0005-0000-0000-0000434B0000}"/>
    <cellStyle name="Currency [0] 11566" xfId="18925" hidden="1" xr:uid="{00000000-0005-0000-0000-00000E4A0000}"/>
    <cellStyle name="Currency [0] 11567" xfId="19228" hidden="1" xr:uid="{00000000-0005-0000-0000-00003D4B0000}"/>
    <cellStyle name="Currency [0] 11568" xfId="19237" hidden="1" xr:uid="{00000000-0005-0000-0000-0000464B0000}"/>
    <cellStyle name="Currency [0] 11569" xfId="19239" hidden="1" xr:uid="{00000000-0005-0000-0000-0000484B0000}"/>
    <cellStyle name="Currency [0] 1157" xfId="1241" hidden="1" xr:uid="{00000000-0005-0000-0000-0000FA040000}"/>
    <cellStyle name="Currency [0] 11570" xfId="19227" hidden="1" xr:uid="{00000000-0005-0000-0000-00003C4B0000}"/>
    <cellStyle name="Currency [0] 11571" xfId="18937" hidden="1" xr:uid="{00000000-0005-0000-0000-00001A4A0000}"/>
    <cellStyle name="Currency [0] 11572" xfId="19250" hidden="1" xr:uid="{00000000-0005-0000-0000-0000534B0000}"/>
    <cellStyle name="Currency [0] 11573" xfId="19259" hidden="1" xr:uid="{00000000-0005-0000-0000-00005C4B0000}"/>
    <cellStyle name="Currency [0] 11574" xfId="19270" hidden="1" xr:uid="{00000000-0005-0000-0000-0000674B0000}"/>
    <cellStyle name="Currency [0] 11575" xfId="19276" hidden="1" xr:uid="{00000000-0005-0000-0000-00006D4B0000}"/>
    <cellStyle name="Currency [0] 11576" xfId="19248" hidden="1" xr:uid="{00000000-0005-0000-0000-0000514B0000}"/>
    <cellStyle name="Currency [0] 11577" xfId="19266" hidden="1" xr:uid="{00000000-0005-0000-0000-0000634B0000}"/>
    <cellStyle name="Currency [0] 11578" xfId="19288" hidden="1" xr:uid="{00000000-0005-0000-0000-0000794B0000}"/>
    <cellStyle name="Currency [0] 11579" xfId="19290" hidden="1" xr:uid="{00000000-0005-0000-0000-00007B4B0000}"/>
    <cellStyle name="Currency [0] 1158" xfId="1239" hidden="1" xr:uid="{00000000-0005-0000-0000-0000F8040000}"/>
    <cellStyle name="Currency [0] 11580" xfId="19222" hidden="1" xr:uid="{00000000-0005-0000-0000-0000374B0000}"/>
    <cellStyle name="Currency [0] 11581" xfId="18933" hidden="1" xr:uid="{00000000-0005-0000-0000-0000164A0000}"/>
    <cellStyle name="Currency [0] 11582" xfId="19262" hidden="1" xr:uid="{00000000-0005-0000-0000-00005F4B0000}"/>
    <cellStyle name="Currency [0] 11583" xfId="18929" hidden="1" xr:uid="{00000000-0005-0000-0000-0000124A0000}"/>
    <cellStyle name="Currency [0] 11584" xfId="19251" hidden="1" xr:uid="{00000000-0005-0000-0000-0000544B0000}"/>
    <cellStyle name="Currency [0] 11585" xfId="19295" hidden="1" xr:uid="{00000000-0005-0000-0000-0000804B0000}"/>
    <cellStyle name="Currency [0] 11586" xfId="19263" hidden="1" xr:uid="{00000000-0005-0000-0000-0000604B0000}"/>
    <cellStyle name="Currency [0] 11587" xfId="19271" hidden="1" xr:uid="{00000000-0005-0000-0000-0000684B0000}"/>
    <cellStyle name="Currency [0] 11588" xfId="19307" hidden="1" xr:uid="{00000000-0005-0000-0000-00008C4B0000}"/>
    <cellStyle name="Currency [0] 11589" xfId="19309" hidden="1" xr:uid="{00000000-0005-0000-0000-00008E4B0000}"/>
    <cellStyle name="Currency [0] 1159" xfId="1268" hidden="1" xr:uid="{00000000-0005-0000-0000-000015050000}"/>
    <cellStyle name="Currency [0] 11590" xfId="19265" hidden="1" xr:uid="{00000000-0005-0000-0000-0000624B0000}"/>
    <cellStyle name="Currency [0] 11591" xfId="19278" hidden="1" xr:uid="{00000000-0005-0000-0000-00006F4B0000}"/>
    <cellStyle name="Currency [0] 11592" xfId="19283" hidden="1" xr:uid="{00000000-0005-0000-0000-0000744B0000}"/>
    <cellStyle name="Currency [0] 11593" xfId="19277" hidden="1" xr:uid="{00000000-0005-0000-0000-00006E4B0000}"/>
    <cellStyle name="Currency [0] 11594" xfId="19325" hidden="1" xr:uid="{00000000-0005-0000-0000-00009E4B0000}"/>
    <cellStyle name="Currency [0] 11595" xfId="19333" hidden="1" xr:uid="{00000000-0005-0000-0000-0000A64B0000}"/>
    <cellStyle name="Currency [0] 11596" xfId="19261" hidden="1" xr:uid="{00000000-0005-0000-0000-00005E4B0000}"/>
    <cellStyle name="Currency [0] 11597" xfId="19319" hidden="1" xr:uid="{00000000-0005-0000-0000-0000984B0000}"/>
    <cellStyle name="Currency [0] 11598" xfId="19342" hidden="1" xr:uid="{00000000-0005-0000-0000-0000AF4B0000}"/>
    <cellStyle name="Currency [0] 11599" xfId="19344" hidden="1" xr:uid="{00000000-0005-0000-0000-0000B14B0000}"/>
    <cellStyle name="Currency [0] 116" xfId="177" hidden="1" xr:uid="{00000000-0005-0000-0000-0000D2000000}"/>
    <cellStyle name="Currency [0] 1160" xfId="1184" hidden="1" xr:uid="{00000000-0005-0000-0000-0000C1040000}"/>
    <cellStyle name="Currency [0] 11600" xfId="19244" hidden="1" xr:uid="{00000000-0005-0000-0000-00004D4B0000}"/>
    <cellStyle name="Currency [0] 11601" xfId="19254" hidden="1" xr:uid="{00000000-0005-0000-0000-0000574B0000}"/>
    <cellStyle name="Currency [0] 11602" xfId="19316" hidden="1" xr:uid="{00000000-0005-0000-0000-0000954B0000}"/>
    <cellStyle name="Currency [0] 11603" xfId="19281" hidden="1" xr:uid="{00000000-0005-0000-0000-0000724B0000}"/>
    <cellStyle name="Currency [0] 11604" xfId="19230" hidden="1" xr:uid="{00000000-0005-0000-0000-00003F4B0000}"/>
    <cellStyle name="Currency [0] 11605" xfId="19352" hidden="1" xr:uid="{00000000-0005-0000-0000-0000B94B0000}"/>
    <cellStyle name="Currency [0] 11606" xfId="19317" hidden="1" xr:uid="{00000000-0005-0000-0000-0000964B0000}"/>
    <cellStyle name="Currency [0] 11607" xfId="19328" hidden="1" xr:uid="{00000000-0005-0000-0000-0000A14B0000}"/>
    <cellStyle name="Currency [0] 11608" xfId="19360" hidden="1" xr:uid="{00000000-0005-0000-0000-0000C14B0000}"/>
    <cellStyle name="Currency [0] 11609" xfId="19362" hidden="1" xr:uid="{00000000-0005-0000-0000-0000C34B0000}"/>
    <cellStyle name="Currency [0] 1161" xfId="1260" hidden="1" xr:uid="{00000000-0005-0000-0000-00000D050000}"/>
    <cellStyle name="Currency [0] 11610" xfId="19314" hidden="1" xr:uid="{00000000-0005-0000-0000-0000934B0000}"/>
    <cellStyle name="Currency [0] 11611" xfId="19313" hidden="1" xr:uid="{00000000-0005-0000-0000-0000924B0000}"/>
    <cellStyle name="Currency [0] 11612" xfId="19303" hidden="1" xr:uid="{00000000-0005-0000-0000-0000884B0000}"/>
    <cellStyle name="Currency [0] 11613" xfId="19299" hidden="1" xr:uid="{00000000-0005-0000-0000-0000844B0000}"/>
    <cellStyle name="Currency [0] 11614" xfId="19301" hidden="1" xr:uid="{00000000-0005-0000-0000-0000864B0000}"/>
    <cellStyle name="Currency [0] 11615" xfId="19369" hidden="1" xr:uid="{00000000-0005-0000-0000-0000CA4B0000}"/>
    <cellStyle name="Currency [0] 11616" xfId="18931" hidden="1" xr:uid="{00000000-0005-0000-0000-0000144A0000}"/>
    <cellStyle name="Currency [0] 11617" xfId="19347" hidden="1" xr:uid="{00000000-0005-0000-0000-0000B44B0000}"/>
    <cellStyle name="Currency [0] 11618" xfId="19375" hidden="1" xr:uid="{00000000-0005-0000-0000-0000D04B0000}"/>
    <cellStyle name="Currency [0] 11619" xfId="19377" hidden="1" xr:uid="{00000000-0005-0000-0000-0000D24B0000}"/>
    <cellStyle name="Currency [0] 1162" xfId="1270" hidden="1" xr:uid="{00000000-0005-0000-0000-000017050000}"/>
    <cellStyle name="Currency [0] 11620" xfId="19252" hidden="1" xr:uid="{00000000-0005-0000-0000-0000554B0000}"/>
    <cellStyle name="Currency [0] 11621" xfId="19326" hidden="1" xr:uid="{00000000-0005-0000-0000-00009F4B0000}"/>
    <cellStyle name="Currency [0] 11622" xfId="19282" hidden="1" xr:uid="{00000000-0005-0000-0000-0000734B0000}"/>
    <cellStyle name="Currency [0] 11623" xfId="19318" hidden="1" xr:uid="{00000000-0005-0000-0000-0000974B0000}"/>
    <cellStyle name="Currency [0] 11624" xfId="19322" hidden="1" xr:uid="{00000000-0005-0000-0000-00009B4B0000}"/>
    <cellStyle name="Currency [0] 11625" xfId="19383" hidden="1" xr:uid="{00000000-0005-0000-0000-0000D84B0000}"/>
    <cellStyle name="Currency [0] 11626" xfId="18966" hidden="1" xr:uid="{00000000-0005-0000-0000-0000374A0000}"/>
    <cellStyle name="Currency [0] 11627" xfId="19365" hidden="1" xr:uid="{00000000-0005-0000-0000-0000C64B0000}"/>
    <cellStyle name="Currency [0] 11628" xfId="19388" hidden="1" xr:uid="{00000000-0005-0000-0000-0000DD4B0000}"/>
    <cellStyle name="Currency [0] 11629" xfId="19390" hidden="1" xr:uid="{00000000-0005-0000-0000-0000DF4B0000}"/>
    <cellStyle name="Currency [0] 1163" xfId="1271" hidden="1" xr:uid="{00000000-0005-0000-0000-000018050000}"/>
    <cellStyle name="Currency [0] 11630" xfId="19246" hidden="1" xr:uid="{00000000-0005-0000-0000-00004F4B0000}"/>
    <cellStyle name="Currency [0] 11631" xfId="19345" hidden="1" xr:uid="{00000000-0005-0000-0000-0000B24B0000}"/>
    <cellStyle name="Currency [0] 11632" xfId="19312" hidden="1" xr:uid="{00000000-0005-0000-0000-0000914B0000}"/>
    <cellStyle name="Currency [0] 11633" xfId="19330" hidden="1" xr:uid="{00000000-0005-0000-0000-0000A34B0000}"/>
    <cellStyle name="Currency [0] 11634" xfId="19327" hidden="1" xr:uid="{00000000-0005-0000-0000-0000A04B0000}"/>
    <cellStyle name="Currency [0] 11635" xfId="19394" hidden="1" xr:uid="{00000000-0005-0000-0000-0000E34B0000}"/>
    <cellStyle name="Currency [0] 11636" xfId="19279" hidden="1" xr:uid="{00000000-0005-0000-0000-0000704B0000}"/>
    <cellStyle name="Currency [0] 11637" xfId="19379" hidden="1" xr:uid="{00000000-0005-0000-0000-0000D44B0000}"/>
    <cellStyle name="Currency [0] 11638" xfId="19401" hidden="1" xr:uid="{00000000-0005-0000-0000-0000EA4B0000}"/>
    <cellStyle name="Currency [0] 11639" xfId="19403" hidden="1" xr:uid="{00000000-0005-0000-0000-0000EC4B0000}"/>
    <cellStyle name="Currency [0] 1164" xfId="1242" hidden="1" xr:uid="{00000000-0005-0000-0000-0000FB040000}"/>
    <cellStyle name="Currency [0] 11640" xfId="19331" hidden="1" xr:uid="{00000000-0005-0000-0000-0000A44B0000}"/>
    <cellStyle name="Currency [0] 11641" xfId="19363" hidden="1" xr:uid="{00000000-0005-0000-0000-0000C44B0000}"/>
    <cellStyle name="Currency [0] 11642" xfId="19011" hidden="1" xr:uid="{00000000-0005-0000-0000-0000644A0000}"/>
    <cellStyle name="Currency [0] 11643" xfId="19349" hidden="1" xr:uid="{00000000-0005-0000-0000-0000B64B0000}"/>
    <cellStyle name="Currency [0] 11644" xfId="19346" hidden="1" xr:uid="{00000000-0005-0000-0000-0000B34B0000}"/>
    <cellStyle name="Currency [0] 11645" xfId="19407" hidden="1" xr:uid="{00000000-0005-0000-0000-0000F04B0000}"/>
    <cellStyle name="Currency [0] 11646" xfId="19242" hidden="1" xr:uid="{00000000-0005-0000-0000-00004B4B0000}"/>
    <cellStyle name="Currency [0] 11647" xfId="19391" hidden="1" xr:uid="{00000000-0005-0000-0000-0000E04B0000}"/>
    <cellStyle name="Currency [0] 11648" xfId="19411" hidden="1" xr:uid="{00000000-0005-0000-0000-0000F44B0000}"/>
    <cellStyle name="Currency [0] 11649" xfId="19413" hidden="1" xr:uid="{00000000-0005-0000-0000-0000F64B0000}"/>
    <cellStyle name="Currency [0] 1165" xfId="1254" hidden="1" xr:uid="{00000000-0005-0000-0000-000007050000}"/>
    <cellStyle name="Currency [0] 11650" xfId="19350" hidden="1" xr:uid="{00000000-0005-0000-0000-0000B74B0000}"/>
    <cellStyle name="Currency [0] 11651" xfId="19378" hidden="1" xr:uid="{00000000-0005-0000-0000-0000D34B0000}"/>
    <cellStyle name="Currency [0] 11652" xfId="19338" hidden="1" xr:uid="{00000000-0005-0000-0000-0000AB4B0000}"/>
    <cellStyle name="Currency [0] 11653" xfId="19367" hidden="1" xr:uid="{00000000-0005-0000-0000-0000C84B0000}"/>
    <cellStyle name="Currency [0] 11654" xfId="19364" hidden="1" xr:uid="{00000000-0005-0000-0000-0000C54B0000}"/>
    <cellStyle name="Currency [0] 11655" xfId="19417" hidden="1" xr:uid="{00000000-0005-0000-0000-0000FA4B0000}"/>
    <cellStyle name="Currency [0] 11656" xfId="19245" hidden="1" xr:uid="{00000000-0005-0000-0000-00004E4B0000}"/>
    <cellStyle name="Currency [0] 11657" xfId="19404" hidden="1" xr:uid="{00000000-0005-0000-0000-0000ED4B0000}"/>
    <cellStyle name="Currency [0] 11658" xfId="19421" hidden="1" xr:uid="{00000000-0005-0000-0000-0000FE4B0000}"/>
    <cellStyle name="Currency [0] 11659" xfId="19423" hidden="1" xr:uid="{00000000-0005-0000-0000-0000004C0000}"/>
    <cellStyle name="Currency [0] 1166" xfId="1234" hidden="1" xr:uid="{00000000-0005-0000-0000-0000F3040000}"/>
    <cellStyle name="Currency [0] 11660" xfId="19304" hidden="1" xr:uid="{00000000-0005-0000-0000-0000894B0000}"/>
    <cellStyle name="Currency [0] 11661" xfId="19340" hidden="1" xr:uid="{00000000-0005-0000-0000-0000AD4B0000}"/>
    <cellStyle name="Currency [0] 11662" xfId="19409" hidden="1" xr:uid="{00000000-0005-0000-0000-0000F24B0000}"/>
    <cellStyle name="Currency [0] 11663" xfId="19397" hidden="1" xr:uid="{00000000-0005-0000-0000-0000E64B0000}"/>
    <cellStyle name="Currency [0] 11664" xfId="19414" hidden="1" xr:uid="{00000000-0005-0000-0000-0000F74B0000}"/>
    <cellStyle name="Currency [0] 11665" xfId="19425" hidden="1" xr:uid="{00000000-0005-0000-0000-0000024C0000}"/>
    <cellStyle name="Currency [0] 11666" xfId="19273" hidden="1" xr:uid="{00000000-0005-0000-0000-00006A4B0000}"/>
    <cellStyle name="Currency [0] 11667" xfId="19337" hidden="1" xr:uid="{00000000-0005-0000-0000-0000AA4B0000}"/>
    <cellStyle name="Currency [0] 11668" xfId="19429" hidden="1" xr:uid="{00000000-0005-0000-0000-0000064C0000}"/>
    <cellStyle name="Currency [0] 11669" xfId="19431" hidden="1" xr:uid="{00000000-0005-0000-0000-0000084C0000}"/>
    <cellStyle name="Currency [0] 1167" xfId="1249" hidden="1" xr:uid="{00000000-0005-0000-0000-000002050000}"/>
    <cellStyle name="Currency [0] 11670" xfId="19386" hidden="1" xr:uid="{00000000-0005-0000-0000-0000DB4B0000}"/>
    <cellStyle name="Currency [0] 11671" xfId="19398" hidden="1" xr:uid="{00000000-0005-0000-0000-0000E74B0000}"/>
    <cellStyle name="Currency [0] 11672" xfId="19426" hidden="1" xr:uid="{00000000-0005-0000-0000-0000034C0000}"/>
    <cellStyle name="Currency [0] 11673" xfId="19399" hidden="1" xr:uid="{00000000-0005-0000-0000-0000E84B0000}"/>
    <cellStyle name="Currency [0] 11674" xfId="19432" hidden="1" xr:uid="{00000000-0005-0000-0000-0000094C0000}"/>
    <cellStyle name="Currency [0] 11675" xfId="19434" hidden="1" xr:uid="{00000000-0005-0000-0000-00000B4C0000}"/>
    <cellStyle name="Currency [0] 11676" xfId="19427" hidden="1" xr:uid="{00000000-0005-0000-0000-0000044C0000}"/>
    <cellStyle name="Currency [0] 11677" xfId="19373" hidden="1" xr:uid="{00000000-0005-0000-0000-0000CE4B0000}"/>
    <cellStyle name="Currency [0] 11678" xfId="19436" hidden="1" xr:uid="{00000000-0005-0000-0000-00000D4C0000}"/>
    <cellStyle name="Currency [0] 11679" xfId="19438" hidden="1" xr:uid="{00000000-0005-0000-0000-00000F4C0000}"/>
    <cellStyle name="Currency [0] 1168" xfId="1247" hidden="1" xr:uid="{00000000-0005-0000-0000-000000050000}"/>
    <cellStyle name="Currency [0] 11680" xfId="18950" hidden="1" xr:uid="{00000000-0005-0000-0000-0000274A0000}"/>
    <cellStyle name="Currency [0] 11681" xfId="18928" hidden="1" xr:uid="{00000000-0005-0000-0000-0000114A0000}"/>
    <cellStyle name="Currency [0] 11682" xfId="19444" hidden="1" xr:uid="{00000000-0005-0000-0000-0000154C0000}"/>
    <cellStyle name="Currency [0] 11683" xfId="19450" hidden="1" xr:uid="{00000000-0005-0000-0000-00001B4C0000}"/>
    <cellStyle name="Currency [0] 11684" xfId="19452" hidden="1" xr:uid="{00000000-0005-0000-0000-00001D4C0000}"/>
    <cellStyle name="Currency [0] 11685" xfId="18945" hidden="1" xr:uid="{00000000-0005-0000-0000-0000224A0000}"/>
    <cellStyle name="Currency [0] 11686" xfId="19446" hidden="1" xr:uid="{00000000-0005-0000-0000-0000174C0000}"/>
    <cellStyle name="Currency [0] 11687" xfId="19454" hidden="1" xr:uid="{00000000-0005-0000-0000-00001F4C0000}"/>
    <cellStyle name="Currency [0] 11688" xfId="19456" hidden="1" xr:uid="{00000000-0005-0000-0000-0000214C0000}"/>
    <cellStyle name="Currency [0] 11689" xfId="19445" hidden="1" xr:uid="{00000000-0005-0000-0000-0000164C0000}"/>
    <cellStyle name="Currency [0] 1169" xfId="1273" hidden="1" xr:uid="{00000000-0005-0000-0000-00001A050000}"/>
    <cellStyle name="Currency [0] 11690" xfId="18951" hidden="1" xr:uid="{00000000-0005-0000-0000-0000284A0000}"/>
    <cellStyle name="Currency [0] 11691" xfId="19467" hidden="1" xr:uid="{00000000-0005-0000-0000-00002C4C0000}"/>
    <cellStyle name="Currency [0] 11692" xfId="19476" hidden="1" xr:uid="{00000000-0005-0000-0000-0000354C0000}"/>
    <cellStyle name="Currency [0] 11693" xfId="19487" hidden="1" xr:uid="{00000000-0005-0000-0000-0000404C0000}"/>
    <cellStyle name="Currency [0] 11694" xfId="19493" hidden="1" xr:uid="{00000000-0005-0000-0000-0000464C0000}"/>
    <cellStyle name="Currency [0] 11695" xfId="19465" hidden="1" xr:uid="{00000000-0005-0000-0000-00002A4C0000}"/>
    <cellStyle name="Currency [0] 11696" xfId="19483" hidden="1" xr:uid="{00000000-0005-0000-0000-00003C4C0000}"/>
    <cellStyle name="Currency [0] 11697" xfId="19505" hidden="1" xr:uid="{00000000-0005-0000-0000-0000524C0000}"/>
    <cellStyle name="Currency [0] 11698" xfId="19507" hidden="1" xr:uid="{00000000-0005-0000-0000-0000544C0000}"/>
    <cellStyle name="Currency [0] 11699" xfId="19441" hidden="1" xr:uid="{00000000-0005-0000-0000-0000124C0000}"/>
    <cellStyle name="Currency [0] 117" xfId="173" hidden="1" xr:uid="{00000000-0005-0000-0000-0000CE000000}"/>
    <cellStyle name="Currency [0] 1170" xfId="1186" hidden="1" xr:uid="{00000000-0005-0000-0000-0000C3040000}"/>
    <cellStyle name="Currency [0] 11700" xfId="18955" hidden="1" xr:uid="{00000000-0005-0000-0000-00002C4A0000}"/>
    <cellStyle name="Currency [0] 11701" xfId="19479" hidden="1" xr:uid="{00000000-0005-0000-0000-0000384C0000}"/>
    <cellStyle name="Currency [0] 11702" xfId="18971" hidden="1" xr:uid="{00000000-0005-0000-0000-00003C4A0000}"/>
    <cellStyle name="Currency [0] 11703" xfId="19468" hidden="1" xr:uid="{00000000-0005-0000-0000-00002D4C0000}"/>
    <cellStyle name="Currency [0] 11704" xfId="19512" hidden="1" xr:uid="{00000000-0005-0000-0000-0000594C0000}"/>
    <cellStyle name="Currency [0] 11705" xfId="19480" hidden="1" xr:uid="{00000000-0005-0000-0000-0000394C0000}"/>
    <cellStyle name="Currency [0] 11706" xfId="19488" hidden="1" xr:uid="{00000000-0005-0000-0000-0000414C0000}"/>
    <cellStyle name="Currency [0] 11707" xfId="19524" hidden="1" xr:uid="{00000000-0005-0000-0000-0000654C0000}"/>
    <cellStyle name="Currency [0] 11708" xfId="19526" hidden="1" xr:uid="{00000000-0005-0000-0000-0000674C0000}"/>
    <cellStyle name="Currency [0] 11709" xfId="19482" hidden="1" xr:uid="{00000000-0005-0000-0000-00003B4C0000}"/>
    <cellStyle name="Currency [0] 1171" xfId="1267" hidden="1" xr:uid="{00000000-0005-0000-0000-000014050000}"/>
    <cellStyle name="Currency [0] 11710" xfId="19495" hidden="1" xr:uid="{00000000-0005-0000-0000-0000484C0000}"/>
    <cellStyle name="Currency [0] 11711" xfId="19500" hidden="1" xr:uid="{00000000-0005-0000-0000-00004D4C0000}"/>
    <cellStyle name="Currency [0] 11712" xfId="19494" hidden="1" xr:uid="{00000000-0005-0000-0000-0000474C0000}"/>
    <cellStyle name="Currency [0] 11713" xfId="19542" hidden="1" xr:uid="{00000000-0005-0000-0000-0000774C0000}"/>
    <cellStyle name="Currency [0] 11714" xfId="19550" hidden="1" xr:uid="{00000000-0005-0000-0000-00007F4C0000}"/>
    <cellStyle name="Currency [0] 11715" xfId="19478" hidden="1" xr:uid="{00000000-0005-0000-0000-0000374C0000}"/>
    <cellStyle name="Currency [0] 11716" xfId="19536" hidden="1" xr:uid="{00000000-0005-0000-0000-0000714C0000}"/>
    <cellStyle name="Currency [0] 11717" xfId="19559" hidden="1" xr:uid="{00000000-0005-0000-0000-0000884C0000}"/>
    <cellStyle name="Currency [0] 11718" xfId="19561" hidden="1" xr:uid="{00000000-0005-0000-0000-00008A4C0000}"/>
    <cellStyle name="Currency [0] 11719" xfId="19461" hidden="1" xr:uid="{00000000-0005-0000-0000-0000264C0000}"/>
    <cellStyle name="Currency [0] 1172" xfId="1274" hidden="1" xr:uid="{00000000-0005-0000-0000-00001B050000}"/>
    <cellStyle name="Currency [0] 11720" xfId="19471" hidden="1" xr:uid="{00000000-0005-0000-0000-0000304C0000}"/>
    <cellStyle name="Currency [0] 11721" xfId="19533" hidden="1" xr:uid="{00000000-0005-0000-0000-00006E4C0000}"/>
    <cellStyle name="Currency [0] 11722" xfId="19498" hidden="1" xr:uid="{00000000-0005-0000-0000-00004B4C0000}"/>
    <cellStyle name="Currency [0] 11723" xfId="19448" hidden="1" xr:uid="{00000000-0005-0000-0000-0000194C0000}"/>
    <cellStyle name="Currency [0] 11724" xfId="19569" hidden="1" xr:uid="{00000000-0005-0000-0000-0000924C0000}"/>
    <cellStyle name="Currency [0] 11725" xfId="19534" hidden="1" xr:uid="{00000000-0005-0000-0000-00006F4C0000}"/>
    <cellStyle name="Currency [0] 11726" xfId="19545" hidden="1" xr:uid="{00000000-0005-0000-0000-00007A4C0000}"/>
    <cellStyle name="Currency [0] 11727" xfId="19577" hidden="1" xr:uid="{00000000-0005-0000-0000-00009A4C0000}"/>
    <cellStyle name="Currency [0] 11728" xfId="19579" hidden="1" xr:uid="{00000000-0005-0000-0000-00009C4C0000}"/>
    <cellStyle name="Currency [0] 11729" xfId="19531" hidden="1" xr:uid="{00000000-0005-0000-0000-00006C4C0000}"/>
    <cellStyle name="Currency [0] 1173" xfId="1275" hidden="1" xr:uid="{00000000-0005-0000-0000-00001C050000}"/>
    <cellStyle name="Currency [0] 11730" xfId="19530" hidden="1" xr:uid="{00000000-0005-0000-0000-00006B4C0000}"/>
    <cellStyle name="Currency [0] 11731" xfId="19520" hidden="1" xr:uid="{00000000-0005-0000-0000-0000614C0000}"/>
    <cellStyle name="Currency [0] 11732" xfId="19516" hidden="1" xr:uid="{00000000-0005-0000-0000-00005D4C0000}"/>
    <cellStyle name="Currency [0] 11733" xfId="19518" hidden="1" xr:uid="{00000000-0005-0000-0000-00005F4C0000}"/>
    <cellStyle name="Currency [0] 11734" xfId="19586" hidden="1" xr:uid="{00000000-0005-0000-0000-0000A34C0000}"/>
    <cellStyle name="Currency [0] 11735" xfId="18957" hidden="1" xr:uid="{00000000-0005-0000-0000-00002E4A0000}"/>
    <cellStyle name="Currency [0] 11736" xfId="19564" hidden="1" xr:uid="{00000000-0005-0000-0000-00008D4C0000}"/>
    <cellStyle name="Currency [0] 11737" xfId="19592" hidden="1" xr:uid="{00000000-0005-0000-0000-0000A94C0000}"/>
    <cellStyle name="Currency [0] 11738" xfId="19594" hidden="1" xr:uid="{00000000-0005-0000-0000-0000AB4C0000}"/>
    <cellStyle name="Currency [0] 11739" xfId="19469" hidden="1" xr:uid="{00000000-0005-0000-0000-00002E4C0000}"/>
    <cellStyle name="Currency [0] 1174" xfId="1215" hidden="1" xr:uid="{00000000-0005-0000-0000-0000E0040000}"/>
    <cellStyle name="Currency [0] 11740" xfId="19543" hidden="1" xr:uid="{00000000-0005-0000-0000-0000784C0000}"/>
    <cellStyle name="Currency [0] 11741" xfId="19499" hidden="1" xr:uid="{00000000-0005-0000-0000-00004C4C0000}"/>
    <cellStyle name="Currency [0] 11742" xfId="19535" hidden="1" xr:uid="{00000000-0005-0000-0000-0000704C0000}"/>
    <cellStyle name="Currency [0] 11743" xfId="19539" hidden="1" xr:uid="{00000000-0005-0000-0000-0000744C0000}"/>
    <cellStyle name="Currency [0] 11744" xfId="19600" hidden="1" xr:uid="{00000000-0005-0000-0000-0000B14C0000}"/>
    <cellStyle name="Currency [0] 11745" xfId="18944" hidden="1" xr:uid="{00000000-0005-0000-0000-0000214A0000}"/>
    <cellStyle name="Currency [0] 11746" xfId="19582" hidden="1" xr:uid="{00000000-0005-0000-0000-00009F4C0000}"/>
    <cellStyle name="Currency [0] 11747" xfId="19605" hidden="1" xr:uid="{00000000-0005-0000-0000-0000B64C0000}"/>
    <cellStyle name="Currency [0] 11748" xfId="19607" hidden="1" xr:uid="{00000000-0005-0000-0000-0000B84C0000}"/>
    <cellStyle name="Currency [0] 11749" xfId="19463" hidden="1" xr:uid="{00000000-0005-0000-0000-0000284C0000}"/>
    <cellStyle name="Currency [0] 1175" xfId="1235" hidden="1" xr:uid="{00000000-0005-0000-0000-0000F4040000}"/>
    <cellStyle name="Currency [0] 11750" xfId="19562" hidden="1" xr:uid="{00000000-0005-0000-0000-00008B4C0000}"/>
    <cellStyle name="Currency [0] 11751" xfId="19529" hidden="1" xr:uid="{00000000-0005-0000-0000-00006A4C0000}"/>
    <cellStyle name="Currency [0] 11752" xfId="19547" hidden="1" xr:uid="{00000000-0005-0000-0000-00007C4C0000}"/>
    <cellStyle name="Currency [0] 11753" xfId="19544" hidden="1" xr:uid="{00000000-0005-0000-0000-0000794C0000}"/>
    <cellStyle name="Currency [0] 11754" xfId="19611" hidden="1" xr:uid="{00000000-0005-0000-0000-0000BC4C0000}"/>
    <cellStyle name="Currency [0] 11755" xfId="19496" hidden="1" xr:uid="{00000000-0005-0000-0000-0000494C0000}"/>
    <cellStyle name="Currency [0] 11756" xfId="19596" hidden="1" xr:uid="{00000000-0005-0000-0000-0000AD4C0000}"/>
    <cellStyle name="Currency [0] 11757" xfId="19618" hidden="1" xr:uid="{00000000-0005-0000-0000-0000C34C0000}"/>
    <cellStyle name="Currency [0] 11758" xfId="19620" hidden="1" xr:uid="{00000000-0005-0000-0000-0000C54C0000}"/>
    <cellStyle name="Currency [0] 11759" xfId="19548" hidden="1" xr:uid="{00000000-0005-0000-0000-00007D4C0000}"/>
    <cellStyle name="Currency [0] 1176" xfId="1269" hidden="1" xr:uid="{00000000-0005-0000-0000-000016050000}"/>
    <cellStyle name="Currency [0] 11760" xfId="19580" hidden="1" xr:uid="{00000000-0005-0000-0000-00009D4C0000}"/>
    <cellStyle name="Currency [0] 11761" xfId="18923" hidden="1" xr:uid="{00000000-0005-0000-0000-00000C4A0000}"/>
    <cellStyle name="Currency [0] 11762" xfId="19566" hidden="1" xr:uid="{00000000-0005-0000-0000-00008F4C0000}"/>
    <cellStyle name="Currency [0] 11763" xfId="19563" hidden="1" xr:uid="{00000000-0005-0000-0000-00008C4C0000}"/>
    <cellStyle name="Currency [0] 11764" xfId="19624" hidden="1" xr:uid="{00000000-0005-0000-0000-0000C94C0000}"/>
    <cellStyle name="Currency [0] 11765" xfId="19459" hidden="1" xr:uid="{00000000-0005-0000-0000-0000244C0000}"/>
    <cellStyle name="Currency [0] 11766" xfId="19608" hidden="1" xr:uid="{00000000-0005-0000-0000-0000B94C0000}"/>
    <cellStyle name="Currency [0] 11767" xfId="19628" hidden="1" xr:uid="{00000000-0005-0000-0000-0000CD4C0000}"/>
    <cellStyle name="Currency [0] 11768" xfId="19630" hidden="1" xr:uid="{00000000-0005-0000-0000-0000CF4C0000}"/>
    <cellStyle name="Currency [0] 11769" xfId="19567" hidden="1" xr:uid="{00000000-0005-0000-0000-0000904C0000}"/>
    <cellStyle name="Currency [0] 1177" xfId="1262" hidden="1" xr:uid="{00000000-0005-0000-0000-00000F050000}"/>
    <cellStyle name="Currency [0] 11770" xfId="19595" hidden="1" xr:uid="{00000000-0005-0000-0000-0000AC4C0000}"/>
    <cellStyle name="Currency [0] 11771" xfId="19555" hidden="1" xr:uid="{00000000-0005-0000-0000-0000844C0000}"/>
    <cellStyle name="Currency [0] 11772" xfId="19584" hidden="1" xr:uid="{00000000-0005-0000-0000-0000A14C0000}"/>
    <cellStyle name="Currency [0] 11773" xfId="19581" hidden="1" xr:uid="{00000000-0005-0000-0000-00009E4C0000}"/>
    <cellStyle name="Currency [0] 11774" xfId="19634" hidden="1" xr:uid="{00000000-0005-0000-0000-0000D34C0000}"/>
    <cellStyle name="Currency [0] 11775" xfId="19462" hidden="1" xr:uid="{00000000-0005-0000-0000-0000274C0000}"/>
    <cellStyle name="Currency [0] 11776" xfId="19621" hidden="1" xr:uid="{00000000-0005-0000-0000-0000C64C0000}"/>
    <cellStyle name="Currency [0] 11777" xfId="19638" hidden="1" xr:uid="{00000000-0005-0000-0000-0000D74C0000}"/>
    <cellStyle name="Currency [0] 11778" xfId="19640" hidden="1" xr:uid="{00000000-0005-0000-0000-0000D94C0000}"/>
    <cellStyle name="Currency [0] 11779" xfId="19521" hidden="1" xr:uid="{00000000-0005-0000-0000-0000624C0000}"/>
    <cellStyle name="Currency [0] 1178" xfId="1272" hidden="1" xr:uid="{00000000-0005-0000-0000-000019050000}"/>
    <cellStyle name="Currency [0] 11780" xfId="19557" hidden="1" xr:uid="{00000000-0005-0000-0000-0000864C0000}"/>
    <cellStyle name="Currency [0] 11781" xfId="19626" hidden="1" xr:uid="{00000000-0005-0000-0000-0000CB4C0000}"/>
    <cellStyle name="Currency [0] 11782" xfId="19614" hidden="1" xr:uid="{00000000-0005-0000-0000-0000BF4C0000}"/>
    <cellStyle name="Currency [0] 11783" xfId="19631" hidden="1" xr:uid="{00000000-0005-0000-0000-0000D04C0000}"/>
    <cellStyle name="Currency [0] 11784" xfId="19642" hidden="1" xr:uid="{00000000-0005-0000-0000-0000DB4C0000}"/>
    <cellStyle name="Currency [0] 11785" xfId="19490" hidden="1" xr:uid="{00000000-0005-0000-0000-0000434C0000}"/>
    <cellStyle name="Currency [0] 11786" xfId="19554" hidden="1" xr:uid="{00000000-0005-0000-0000-0000834C0000}"/>
    <cellStyle name="Currency [0] 11787" xfId="19646" hidden="1" xr:uid="{00000000-0005-0000-0000-0000DF4C0000}"/>
    <cellStyle name="Currency [0] 11788" xfId="19648" hidden="1" xr:uid="{00000000-0005-0000-0000-0000E14C0000}"/>
    <cellStyle name="Currency [0] 11789" xfId="19603" hidden="1" xr:uid="{00000000-0005-0000-0000-0000B44C0000}"/>
    <cellStyle name="Currency [0] 1179" xfId="1276" hidden="1" xr:uid="{00000000-0005-0000-0000-00001D050000}"/>
    <cellStyle name="Currency [0] 11790" xfId="19615" hidden="1" xr:uid="{00000000-0005-0000-0000-0000C04C0000}"/>
    <cellStyle name="Currency [0] 11791" xfId="19643" hidden="1" xr:uid="{00000000-0005-0000-0000-0000DC4C0000}"/>
    <cellStyle name="Currency [0] 11792" xfId="19616" hidden="1" xr:uid="{00000000-0005-0000-0000-0000C14C0000}"/>
    <cellStyle name="Currency [0] 11793" xfId="19649" hidden="1" xr:uid="{00000000-0005-0000-0000-0000E24C0000}"/>
    <cellStyle name="Currency [0] 11794" xfId="19651" hidden="1" xr:uid="{00000000-0005-0000-0000-0000E44C0000}"/>
    <cellStyle name="Currency [0] 11795" xfId="19644" hidden="1" xr:uid="{00000000-0005-0000-0000-0000DD4C0000}"/>
    <cellStyle name="Currency [0] 11796" xfId="19590" hidden="1" xr:uid="{00000000-0005-0000-0000-0000A74C0000}"/>
    <cellStyle name="Currency [0] 11797" xfId="19653" hidden="1" xr:uid="{00000000-0005-0000-0000-0000E64C0000}"/>
    <cellStyle name="Currency [0] 11798" xfId="19655" hidden="1" xr:uid="{00000000-0005-0000-0000-0000E84C0000}"/>
    <cellStyle name="Currency [0] 11799" xfId="19017" hidden="1" xr:uid="{00000000-0005-0000-0000-00006A4A0000}"/>
    <cellStyle name="Currency [0] 118" xfId="146" hidden="1" xr:uid="{00000000-0005-0000-0000-0000B3000000}"/>
    <cellStyle name="Currency [0] 1180" xfId="1201" hidden="1" xr:uid="{00000000-0005-0000-0000-0000D2040000}"/>
    <cellStyle name="Currency [0] 11800" xfId="18958" hidden="1" xr:uid="{00000000-0005-0000-0000-00002F4A0000}"/>
    <cellStyle name="Currency [0] 11801" xfId="19661" hidden="1" xr:uid="{00000000-0005-0000-0000-0000EE4C0000}"/>
    <cellStyle name="Currency [0] 11802" xfId="19667" hidden="1" xr:uid="{00000000-0005-0000-0000-0000F44C0000}"/>
    <cellStyle name="Currency [0] 11803" xfId="19669" hidden="1" xr:uid="{00000000-0005-0000-0000-0000F64C0000}"/>
    <cellStyle name="Currency [0] 11804" xfId="18948" hidden="1" xr:uid="{00000000-0005-0000-0000-0000254A0000}"/>
    <cellStyle name="Currency [0] 11805" xfId="19663" hidden="1" xr:uid="{00000000-0005-0000-0000-0000F04C0000}"/>
    <cellStyle name="Currency [0] 11806" xfId="19671" hidden="1" xr:uid="{00000000-0005-0000-0000-0000F84C0000}"/>
    <cellStyle name="Currency [0] 11807" xfId="19673" hidden="1" xr:uid="{00000000-0005-0000-0000-0000FA4C0000}"/>
    <cellStyle name="Currency [0] 11808" xfId="19662" hidden="1" xr:uid="{00000000-0005-0000-0000-0000EF4C0000}"/>
    <cellStyle name="Currency [0] 11809" xfId="18993" hidden="1" xr:uid="{00000000-0005-0000-0000-0000524A0000}"/>
    <cellStyle name="Currency [0] 1181" xfId="1233" hidden="1" xr:uid="{00000000-0005-0000-0000-0000F2040000}"/>
    <cellStyle name="Currency [0] 11810" xfId="19684" hidden="1" xr:uid="{00000000-0005-0000-0000-0000054D0000}"/>
    <cellStyle name="Currency [0] 11811" xfId="19693" hidden="1" xr:uid="{00000000-0005-0000-0000-00000E4D0000}"/>
    <cellStyle name="Currency [0] 11812" xfId="19704" hidden="1" xr:uid="{00000000-0005-0000-0000-0000194D0000}"/>
    <cellStyle name="Currency [0] 11813" xfId="19710" hidden="1" xr:uid="{00000000-0005-0000-0000-00001F4D0000}"/>
    <cellStyle name="Currency [0] 11814" xfId="19682" hidden="1" xr:uid="{00000000-0005-0000-0000-0000034D0000}"/>
    <cellStyle name="Currency [0] 11815" xfId="19700" hidden="1" xr:uid="{00000000-0005-0000-0000-0000154D0000}"/>
    <cellStyle name="Currency [0] 11816" xfId="19722" hidden="1" xr:uid="{00000000-0005-0000-0000-00002B4D0000}"/>
    <cellStyle name="Currency [0] 11817" xfId="19724" hidden="1" xr:uid="{00000000-0005-0000-0000-00002D4D0000}"/>
    <cellStyle name="Currency [0] 11818" xfId="19658" hidden="1" xr:uid="{00000000-0005-0000-0000-0000EB4C0000}"/>
    <cellStyle name="Currency [0] 11819" xfId="18947" hidden="1" xr:uid="{00000000-0005-0000-0000-0000244A0000}"/>
    <cellStyle name="Currency [0] 1182" xfId="1279" hidden="1" xr:uid="{00000000-0005-0000-0000-000020050000}"/>
    <cellStyle name="Currency [0] 11820" xfId="19696" hidden="1" xr:uid="{00000000-0005-0000-0000-0000114D0000}"/>
    <cellStyle name="Currency [0] 11821" xfId="18926" hidden="1" xr:uid="{00000000-0005-0000-0000-00000F4A0000}"/>
    <cellStyle name="Currency [0] 11822" xfId="19685" hidden="1" xr:uid="{00000000-0005-0000-0000-0000064D0000}"/>
    <cellStyle name="Currency [0] 11823" xfId="19729" hidden="1" xr:uid="{00000000-0005-0000-0000-0000324D0000}"/>
    <cellStyle name="Currency [0] 11824" xfId="19697" hidden="1" xr:uid="{00000000-0005-0000-0000-0000124D0000}"/>
    <cellStyle name="Currency [0] 11825" xfId="19705" hidden="1" xr:uid="{00000000-0005-0000-0000-00001A4D0000}"/>
    <cellStyle name="Currency [0] 11826" xfId="19741" hidden="1" xr:uid="{00000000-0005-0000-0000-00003E4D0000}"/>
    <cellStyle name="Currency [0] 11827" xfId="19743" hidden="1" xr:uid="{00000000-0005-0000-0000-0000404D0000}"/>
    <cellStyle name="Currency [0] 11828" xfId="19699" hidden="1" xr:uid="{00000000-0005-0000-0000-0000144D0000}"/>
    <cellStyle name="Currency [0] 11829" xfId="19712" hidden="1" xr:uid="{00000000-0005-0000-0000-0000214D0000}"/>
    <cellStyle name="Currency [0] 1183" xfId="1280" hidden="1" xr:uid="{00000000-0005-0000-0000-000021050000}"/>
    <cellStyle name="Currency [0] 11830" xfId="19717" hidden="1" xr:uid="{00000000-0005-0000-0000-0000264D0000}"/>
    <cellStyle name="Currency [0] 11831" xfId="19711" hidden="1" xr:uid="{00000000-0005-0000-0000-0000204D0000}"/>
    <cellStyle name="Currency [0] 11832" xfId="19759" hidden="1" xr:uid="{00000000-0005-0000-0000-0000504D0000}"/>
    <cellStyle name="Currency [0] 11833" xfId="19767" hidden="1" xr:uid="{00000000-0005-0000-0000-0000584D0000}"/>
    <cellStyle name="Currency [0] 11834" xfId="19695" hidden="1" xr:uid="{00000000-0005-0000-0000-0000104D0000}"/>
    <cellStyle name="Currency [0] 11835" xfId="19753" hidden="1" xr:uid="{00000000-0005-0000-0000-00004A4D0000}"/>
    <cellStyle name="Currency [0] 11836" xfId="19776" hidden="1" xr:uid="{00000000-0005-0000-0000-0000614D0000}"/>
    <cellStyle name="Currency [0] 11837" xfId="19778" hidden="1" xr:uid="{00000000-0005-0000-0000-0000634D0000}"/>
    <cellStyle name="Currency [0] 11838" xfId="19678" hidden="1" xr:uid="{00000000-0005-0000-0000-0000FF4C0000}"/>
    <cellStyle name="Currency [0] 11839" xfId="19688" hidden="1" xr:uid="{00000000-0005-0000-0000-0000094D0000}"/>
    <cellStyle name="Currency [0] 1184" xfId="1257" hidden="1" xr:uid="{00000000-0005-0000-0000-00000A050000}"/>
    <cellStyle name="Currency [0] 11840" xfId="19750" hidden="1" xr:uid="{00000000-0005-0000-0000-0000474D0000}"/>
    <cellStyle name="Currency [0] 11841" xfId="19715" hidden="1" xr:uid="{00000000-0005-0000-0000-0000244D0000}"/>
    <cellStyle name="Currency [0] 11842" xfId="19665" hidden="1" xr:uid="{00000000-0005-0000-0000-0000F24C0000}"/>
    <cellStyle name="Currency [0] 11843" xfId="19786" hidden="1" xr:uid="{00000000-0005-0000-0000-00006B4D0000}"/>
    <cellStyle name="Currency [0] 11844" xfId="19751" hidden="1" xr:uid="{00000000-0005-0000-0000-0000484D0000}"/>
    <cellStyle name="Currency [0] 11845" xfId="19762" hidden="1" xr:uid="{00000000-0005-0000-0000-0000534D0000}"/>
    <cellStyle name="Currency [0] 11846" xfId="19794" hidden="1" xr:uid="{00000000-0005-0000-0000-0000734D0000}"/>
    <cellStyle name="Currency [0] 11847" xfId="19796" hidden="1" xr:uid="{00000000-0005-0000-0000-0000754D0000}"/>
    <cellStyle name="Currency [0] 11848" xfId="19748" hidden="1" xr:uid="{00000000-0005-0000-0000-0000454D0000}"/>
    <cellStyle name="Currency [0] 11849" xfId="19747" hidden="1" xr:uid="{00000000-0005-0000-0000-0000444D0000}"/>
    <cellStyle name="Currency [0] 1185" xfId="1263" hidden="1" xr:uid="{00000000-0005-0000-0000-000010050000}"/>
    <cellStyle name="Currency [0] 11850" xfId="19737" hidden="1" xr:uid="{00000000-0005-0000-0000-00003A4D0000}"/>
    <cellStyle name="Currency [0] 11851" xfId="19733" hidden="1" xr:uid="{00000000-0005-0000-0000-0000364D0000}"/>
    <cellStyle name="Currency [0] 11852" xfId="19735" hidden="1" xr:uid="{00000000-0005-0000-0000-0000384D0000}"/>
    <cellStyle name="Currency [0] 11853" xfId="19803" hidden="1" xr:uid="{00000000-0005-0000-0000-00007C4D0000}"/>
    <cellStyle name="Currency [0] 11854" xfId="18962" hidden="1" xr:uid="{00000000-0005-0000-0000-0000334A0000}"/>
    <cellStyle name="Currency [0] 11855" xfId="19781" hidden="1" xr:uid="{00000000-0005-0000-0000-0000664D0000}"/>
    <cellStyle name="Currency [0] 11856" xfId="19809" hidden="1" xr:uid="{00000000-0005-0000-0000-0000824D0000}"/>
    <cellStyle name="Currency [0] 11857" xfId="19811" hidden="1" xr:uid="{00000000-0005-0000-0000-0000844D0000}"/>
    <cellStyle name="Currency [0] 11858" xfId="19686" hidden="1" xr:uid="{00000000-0005-0000-0000-0000074D0000}"/>
    <cellStyle name="Currency [0] 11859" xfId="19760" hidden="1" xr:uid="{00000000-0005-0000-0000-0000514D0000}"/>
    <cellStyle name="Currency [0] 1186" xfId="1277" hidden="1" xr:uid="{00000000-0005-0000-0000-00001E050000}"/>
    <cellStyle name="Currency [0] 11860" xfId="19716" hidden="1" xr:uid="{00000000-0005-0000-0000-0000254D0000}"/>
    <cellStyle name="Currency [0] 11861" xfId="19752" hidden="1" xr:uid="{00000000-0005-0000-0000-0000494D0000}"/>
    <cellStyle name="Currency [0] 11862" xfId="19756" hidden="1" xr:uid="{00000000-0005-0000-0000-00004D4D0000}"/>
    <cellStyle name="Currency [0] 11863" xfId="19817" hidden="1" xr:uid="{00000000-0005-0000-0000-00008A4D0000}"/>
    <cellStyle name="Currency [0] 11864" xfId="18975" hidden="1" xr:uid="{00000000-0005-0000-0000-0000404A0000}"/>
    <cellStyle name="Currency [0] 11865" xfId="19799" hidden="1" xr:uid="{00000000-0005-0000-0000-0000784D0000}"/>
    <cellStyle name="Currency [0] 11866" xfId="19822" hidden="1" xr:uid="{00000000-0005-0000-0000-00008F4D0000}"/>
    <cellStyle name="Currency [0] 11867" xfId="19824" hidden="1" xr:uid="{00000000-0005-0000-0000-0000914D0000}"/>
    <cellStyle name="Currency [0] 11868" xfId="19680" hidden="1" xr:uid="{00000000-0005-0000-0000-0000014D0000}"/>
    <cellStyle name="Currency [0] 11869" xfId="19779" hidden="1" xr:uid="{00000000-0005-0000-0000-0000644D0000}"/>
    <cellStyle name="Currency [0] 1187" xfId="1264" hidden="1" xr:uid="{00000000-0005-0000-0000-000011050000}"/>
    <cellStyle name="Currency [0] 11870" xfId="19746" hidden="1" xr:uid="{00000000-0005-0000-0000-0000434D0000}"/>
    <cellStyle name="Currency [0] 11871" xfId="19764" hidden="1" xr:uid="{00000000-0005-0000-0000-0000554D0000}"/>
    <cellStyle name="Currency [0] 11872" xfId="19761" hidden="1" xr:uid="{00000000-0005-0000-0000-0000524D0000}"/>
    <cellStyle name="Currency [0] 11873" xfId="19828" hidden="1" xr:uid="{00000000-0005-0000-0000-0000954D0000}"/>
    <cellStyle name="Currency [0] 11874" xfId="19713" hidden="1" xr:uid="{00000000-0005-0000-0000-0000224D0000}"/>
    <cellStyle name="Currency [0] 11875" xfId="19813" hidden="1" xr:uid="{00000000-0005-0000-0000-0000864D0000}"/>
    <cellStyle name="Currency [0] 11876" xfId="19835" hidden="1" xr:uid="{00000000-0005-0000-0000-00009C4D0000}"/>
    <cellStyle name="Currency [0] 11877" xfId="19837" hidden="1" xr:uid="{00000000-0005-0000-0000-00009E4D0000}"/>
    <cellStyle name="Currency [0] 11878" xfId="19765" hidden="1" xr:uid="{00000000-0005-0000-0000-0000564D0000}"/>
    <cellStyle name="Currency [0] 11879" xfId="19797" hidden="1" xr:uid="{00000000-0005-0000-0000-0000764D0000}"/>
    <cellStyle name="Currency [0] 1188" xfId="1281" hidden="1" xr:uid="{00000000-0005-0000-0000-000022050000}"/>
    <cellStyle name="Currency [0] 11880" xfId="18927" hidden="1" xr:uid="{00000000-0005-0000-0000-0000104A0000}"/>
    <cellStyle name="Currency [0] 11881" xfId="19783" hidden="1" xr:uid="{00000000-0005-0000-0000-0000684D0000}"/>
    <cellStyle name="Currency [0] 11882" xfId="19780" hidden="1" xr:uid="{00000000-0005-0000-0000-0000654D0000}"/>
    <cellStyle name="Currency [0] 11883" xfId="19841" hidden="1" xr:uid="{00000000-0005-0000-0000-0000A24D0000}"/>
    <cellStyle name="Currency [0] 11884" xfId="19676" hidden="1" xr:uid="{00000000-0005-0000-0000-0000FD4C0000}"/>
    <cellStyle name="Currency [0] 11885" xfId="19825" hidden="1" xr:uid="{00000000-0005-0000-0000-0000924D0000}"/>
    <cellStyle name="Currency [0] 11886" xfId="19845" hidden="1" xr:uid="{00000000-0005-0000-0000-0000A64D0000}"/>
    <cellStyle name="Currency [0] 11887" xfId="19847" hidden="1" xr:uid="{00000000-0005-0000-0000-0000A84D0000}"/>
    <cellStyle name="Currency [0] 11888" xfId="19784" hidden="1" xr:uid="{00000000-0005-0000-0000-0000694D0000}"/>
    <cellStyle name="Currency [0] 11889" xfId="19812" hidden="1" xr:uid="{00000000-0005-0000-0000-0000854D0000}"/>
    <cellStyle name="Currency [0] 1189" xfId="1282" hidden="1" xr:uid="{00000000-0005-0000-0000-000023050000}"/>
    <cellStyle name="Currency [0] 11890" xfId="19772" hidden="1" xr:uid="{00000000-0005-0000-0000-00005D4D0000}"/>
    <cellStyle name="Currency [0] 11891" xfId="19801" hidden="1" xr:uid="{00000000-0005-0000-0000-00007A4D0000}"/>
    <cellStyle name="Currency [0] 11892" xfId="19798" hidden="1" xr:uid="{00000000-0005-0000-0000-0000774D0000}"/>
    <cellStyle name="Currency [0] 11893" xfId="19851" hidden="1" xr:uid="{00000000-0005-0000-0000-0000AC4D0000}"/>
    <cellStyle name="Currency [0] 11894" xfId="19679" hidden="1" xr:uid="{00000000-0005-0000-0000-0000004D0000}"/>
    <cellStyle name="Currency [0] 11895" xfId="19838" hidden="1" xr:uid="{00000000-0005-0000-0000-00009F4D0000}"/>
    <cellStyle name="Currency [0] 11896" xfId="19855" hidden="1" xr:uid="{00000000-0005-0000-0000-0000B04D0000}"/>
    <cellStyle name="Currency [0] 11897" xfId="19857" hidden="1" xr:uid="{00000000-0005-0000-0000-0000B24D0000}"/>
    <cellStyle name="Currency [0] 11898" xfId="19738" hidden="1" xr:uid="{00000000-0005-0000-0000-00003B4D0000}"/>
    <cellStyle name="Currency [0] 11899" xfId="19774" hidden="1" xr:uid="{00000000-0005-0000-0000-00005F4D0000}"/>
    <cellStyle name="Currency [0] 119" xfId="178" hidden="1" xr:uid="{00000000-0005-0000-0000-0000D3000000}"/>
    <cellStyle name="Currency [0] 1190" xfId="1278" hidden="1" xr:uid="{00000000-0005-0000-0000-00001F050000}"/>
    <cellStyle name="Currency [0] 11900" xfId="19843" hidden="1" xr:uid="{00000000-0005-0000-0000-0000A44D0000}"/>
    <cellStyle name="Currency [0] 11901" xfId="19831" hidden="1" xr:uid="{00000000-0005-0000-0000-0000984D0000}"/>
    <cellStyle name="Currency [0] 11902" xfId="19848" hidden="1" xr:uid="{00000000-0005-0000-0000-0000A94D0000}"/>
    <cellStyle name="Currency [0] 11903" xfId="19859" hidden="1" xr:uid="{00000000-0005-0000-0000-0000B44D0000}"/>
    <cellStyle name="Currency [0] 11904" xfId="19707" hidden="1" xr:uid="{00000000-0005-0000-0000-00001C4D0000}"/>
    <cellStyle name="Currency [0] 11905" xfId="19771" hidden="1" xr:uid="{00000000-0005-0000-0000-00005C4D0000}"/>
    <cellStyle name="Currency [0] 11906" xfId="19863" hidden="1" xr:uid="{00000000-0005-0000-0000-0000B84D0000}"/>
    <cellStyle name="Currency [0] 11907" xfId="19865" hidden="1" xr:uid="{00000000-0005-0000-0000-0000BA4D0000}"/>
    <cellStyle name="Currency [0] 11908" xfId="19820" hidden="1" xr:uid="{00000000-0005-0000-0000-00008D4D0000}"/>
    <cellStyle name="Currency [0] 11909" xfId="19832" hidden="1" xr:uid="{00000000-0005-0000-0000-0000994D0000}"/>
    <cellStyle name="Currency [0] 1191" xfId="1251" hidden="1" xr:uid="{00000000-0005-0000-0000-000004050000}"/>
    <cellStyle name="Currency [0] 11910" xfId="19860" hidden="1" xr:uid="{00000000-0005-0000-0000-0000B54D0000}"/>
    <cellStyle name="Currency [0] 11911" xfId="19833" hidden="1" xr:uid="{00000000-0005-0000-0000-00009A4D0000}"/>
    <cellStyle name="Currency [0] 11912" xfId="19866" hidden="1" xr:uid="{00000000-0005-0000-0000-0000BB4D0000}"/>
    <cellStyle name="Currency [0] 11913" xfId="19868" hidden="1" xr:uid="{00000000-0005-0000-0000-0000BD4D0000}"/>
    <cellStyle name="Currency [0] 11914" xfId="19861" hidden="1" xr:uid="{00000000-0005-0000-0000-0000B64D0000}"/>
    <cellStyle name="Currency [0] 11915" xfId="19807" hidden="1" xr:uid="{00000000-0005-0000-0000-0000804D0000}"/>
    <cellStyle name="Currency [0] 11916" xfId="19870" hidden="1" xr:uid="{00000000-0005-0000-0000-0000BF4D0000}"/>
    <cellStyle name="Currency [0] 11917" xfId="19872" hidden="1" xr:uid="{00000000-0005-0000-0000-0000C14D0000}"/>
    <cellStyle name="Currency [0] 11918" xfId="19931" hidden="1" xr:uid="{00000000-0005-0000-0000-0000FC4D0000}"/>
    <cellStyle name="Currency [0] 11919" xfId="19955" hidden="1" xr:uid="{00000000-0005-0000-0000-0000144E0000}"/>
    <cellStyle name="Currency [0] 1192" xfId="1283" hidden="1" xr:uid="{00000000-0005-0000-0000-000024050000}"/>
    <cellStyle name="Currency [0] 11920" xfId="19962" hidden="1" xr:uid="{00000000-0005-0000-0000-00001B4E0000}"/>
    <cellStyle name="Currency [0] 11921" xfId="19974" hidden="1" xr:uid="{00000000-0005-0000-0000-0000274E0000}"/>
    <cellStyle name="Currency [0] 11922" xfId="19977" hidden="1" xr:uid="{00000000-0005-0000-0000-00002A4E0000}"/>
    <cellStyle name="Currency [0] 11923" xfId="19953" hidden="1" xr:uid="{00000000-0005-0000-0000-0000124E0000}"/>
    <cellStyle name="Currency [0] 11924" xfId="19970" hidden="1" xr:uid="{00000000-0005-0000-0000-0000234E0000}"/>
    <cellStyle name="Currency [0] 11925" xfId="19981" hidden="1" xr:uid="{00000000-0005-0000-0000-00002E4E0000}"/>
    <cellStyle name="Currency [0] 11926" xfId="19983" hidden="1" xr:uid="{00000000-0005-0000-0000-0000304E0000}"/>
    <cellStyle name="Currency [0] 11927" xfId="19963" hidden="1" xr:uid="{00000000-0005-0000-0000-00001C4E0000}"/>
    <cellStyle name="Currency [0] 11928" xfId="19932" hidden="1" xr:uid="{00000000-0005-0000-0000-0000FD4D0000}"/>
    <cellStyle name="Currency [0] 11929" xfId="19994" hidden="1" xr:uid="{00000000-0005-0000-0000-00003B4E0000}"/>
    <cellStyle name="Currency [0] 1193" xfId="1284" hidden="1" xr:uid="{00000000-0005-0000-0000-000025050000}"/>
    <cellStyle name="Currency [0] 11930" xfId="20003" hidden="1" xr:uid="{00000000-0005-0000-0000-0000444E0000}"/>
    <cellStyle name="Currency [0] 11931" xfId="20014" hidden="1" xr:uid="{00000000-0005-0000-0000-00004F4E0000}"/>
    <cellStyle name="Currency [0] 11932" xfId="20020" hidden="1" xr:uid="{00000000-0005-0000-0000-0000554E0000}"/>
    <cellStyle name="Currency [0] 11933" xfId="19992" hidden="1" xr:uid="{00000000-0005-0000-0000-0000394E0000}"/>
    <cellStyle name="Currency [0] 11934" xfId="20010" hidden="1" xr:uid="{00000000-0005-0000-0000-00004B4E0000}"/>
    <cellStyle name="Currency [0] 11935" xfId="20032" hidden="1" xr:uid="{00000000-0005-0000-0000-0000614E0000}"/>
    <cellStyle name="Currency [0] 11936" xfId="20034" hidden="1" xr:uid="{00000000-0005-0000-0000-0000634E0000}"/>
    <cellStyle name="Currency [0] 11937" xfId="19959" hidden="1" xr:uid="{00000000-0005-0000-0000-0000184E0000}"/>
    <cellStyle name="Currency [0] 11938" xfId="19938" hidden="1" xr:uid="{00000000-0005-0000-0000-0000034E0000}"/>
    <cellStyle name="Currency [0] 11939" xfId="20006" hidden="1" xr:uid="{00000000-0005-0000-0000-0000474E0000}"/>
    <cellStyle name="Currency [0] 1194" xfId="1316" hidden="1" xr:uid="{00000000-0005-0000-0000-000045050000}"/>
    <cellStyle name="Currency [0] 11940" xfId="19944" hidden="1" xr:uid="{00000000-0005-0000-0000-0000094E0000}"/>
    <cellStyle name="Currency [0] 11941" xfId="19995" hidden="1" xr:uid="{00000000-0005-0000-0000-00003C4E0000}"/>
    <cellStyle name="Currency [0] 11942" xfId="20039" hidden="1" xr:uid="{00000000-0005-0000-0000-0000684E0000}"/>
    <cellStyle name="Currency [0] 11943" xfId="20007" hidden="1" xr:uid="{00000000-0005-0000-0000-0000484E0000}"/>
    <cellStyle name="Currency [0] 11944" xfId="20015" hidden="1" xr:uid="{00000000-0005-0000-0000-0000504E0000}"/>
    <cellStyle name="Currency [0] 11945" xfId="20051" hidden="1" xr:uid="{00000000-0005-0000-0000-0000744E0000}"/>
    <cellStyle name="Currency [0] 11946" xfId="20053" hidden="1" xr:uid="{00000000-0005-0000-0000-0000764E0000}"/>
    <cellStyle name="Currency [0] 11947" xfId="20009" hidden="1" xr:uid="{00000000-0005-0000-0000-00004A4E0000}"/>
    <cellStyle name="Currency [0] 11948" xfId="20022" hidden="1" xr:uid="{00000000-0005-0000-0000-0000574E0000}"/>
    <cellStyle name="Currency [0] 11949" xfId="20027" hidden="1" xr:uid="{00000000-0005-0000-0000-00005C4E0000}"/>
    <cellStyle name="Currency [0] 1195" xfId="1325" hidden="1" xr:uid="{00000000-0005-0000-0000-00004E050000}"/>
    <cellStyle name="Currency [0] 11950" xfId="20021" hidden="1" xr:uid="{00000000-0005-0000-0000-0000564E0000}"/>
    <cellStyle name="Currency [0] 11951" xfId="20069" hidden="1" xr:uid="{00000000-0005-0000-0000-0000864E0000}"/>
    <cellStyle name="Currency [0] 11952" xfId="20077" hidden="1" xr:uid="{00000000-0005-0000-0000-00008E4E0000}"/>
    <cellStyle name="Currency [0] 11953" xfId="20005" hidden="1" xr:uid="{00000000-0005-0000-0000-0000464E0000}"/>
    <cellStyle name="Currency [0] 11954" xfId="20063" hidden="1" xr:uid="{00000000-0005-0000-0000-0000804E0000}"/>
    <cellStyle name="Currency [0] 11955" xfId="20086" hidden="1" xr:uid="{00000000-0005-0000-0000-0000974E0000}"/>
    <cellStyle name="Currency [0] 11956" xfId="20088" hidden="1" xr:uid="{00000000-0005-0000-0000-0000994E0000}"/>
    <cellStyle name="Currency [0] 11957" xfId="19988" hidden="1" xr:uid="{00000000-0005-0000-0000-0000354E0000}"/>
    <cellStyle name="Currency [0] 11958" xfId="19998" hidden="1" xr:uid="{00000000-0005-0000-0000-00003F4E0000}"/>
    <cellStyle name="Currency [0] 11959" xfId="20060" hidden="1" xr:uid="{00000000-0005-0000-0000-00007D4E0000}"/>
    <cellStyle name="Currency [0] 1196" xfId="1328" hidden="1" xr:uid="{00000000-0005-0000-0000-000051050000}"/>
    <cellStyle name="Currency [0] 11960" xfId="20025" hidden="1" xr:uid="{00000000-0005-0000-0000-00005A4E0000}"/>
    <cellStyle name="Currency [0] 11961" xfId="19972" hidden="1" xr:uid="{00000000-0005-0000-0000-0000254E0000}"/>
    <cellStyle name="Currency [0] 11962" xfId="20096" hidden="1" xr:uid="{00000000-0005-0000-0000-0000A14E0000}"/>
    <cellStyle name="Currency [0] 11963" xfId="20061" hidden="1" xr:uid="{00000000-0005-0000-0000-00007E4E0000}"/>
    <cellStyle name="Currency [0] 11964" xfId="20072" hidden="1" xr:uid="{00000000-0005-0000-0000-0000894E0000}"/>
    <cellStyle name="Currency [0] 11965" xfId="20104" hidden="1" xr:uid="{00000000-0005-0000-0000-0000A94E0000}"/>
    <cellStyle name="Currency [0] 11966" xfId="20106" hidden="1" xr:uid="{00000000-0005-0000-0000-0000AB4E0000}"/>
    <cellStyle name="Currency [0] 11967" xfId="20058" hidden="1" xr:uid="{00000000-0005-0000-0000-00007B4E0000}"/>
    <cellStyle name="Currency [0] 11968" xfId="20057" hidden="1" xr:uid="{00000000-0005-0000-0000-00007A4E0000}"/>
    <cellStyle name="Currency [0] 11969" xfId="20047" hidden="1" xr:uid="{00000000-0005-0000-0000-0000704E0000}"/>
    <cellStyle name="Currency [0] 1197" xfId="1334" hidden="1" xr:uid="{00000000-0005-0000-0000-000057050000}"/>
    <cellStyle name="Currency [0] 11970" xfId="20043" hidden="1" xr:uid="{00000000-0005-0000-0000-00006C4E0000}"/>
    <cellStyle name="Currency [0] 11971" xfId="20045" hidden="1" xr:uid="{00000000-0005-0000-0000-00006E4E0000}"/>
    <cellStyle name="Currency [0] 11972" xfId="20113" hidden="1" xr:uid="{00000000-0005-0000-0000-0000B24E0000}"/>
    <cellStyle name="Currency [0] 11973" xfId="19940" hidden="1" xr:uid="{00000000-0005-0000-0000-0000054E0000}"/>
    <cellStyle name="Currency [0] 11974" xfId="20091" hidden="1" xr:uid="{00000000-0005-0000-0000-00009C4E0000}"/>
    <cellStyle name="Currency [0] 11975" xfId="20119" hidden="1" xr:uid="{00000000-0005-0000-0000-0000B84E0000}"/>
    <cellStyle name="Currency [0] 11976" xfId="20121" hidden="1" xr:uid="{00000000-0005-0000-0000-0000BA4E0000}"/>
    <cellStyle name="Currency [0] 11977" xfId="19996" hidden="1" xr:uid="{00000000-0005-0000-0000-00003D4E0000}"/>
    <cellStyle name="Currency [0] 11978" xfId="20070" hidden="1" xr:uid="{00000000-0005-0000-0000-0000874E0000}"/>
    <cellStyle name="Currency [0] 11979" xfId="20026" hidden="1" xr:uid="{00000000-0005-0000-0000-00005B4E0000}"/>
    <cellStyle name="Currency [0] 1198" xfId="1336" hidden="1" xr:uid="{00000000-0005-0000-0000-000059050000}"/>
    <cellStyle name="Currency [0] 11980" xfId="20062" hidden="1" xr:uid="{00000000-0005-0000-0000-00007F4E0000}"/>
    <cellStyle name="Currency [0] 11981" xfId="20066" hidden="1" xr:uid="{00000000-0005-0000-0000-0000834E0000}"/>
    <cellStyle name="Currency [0] 11982" xfId="20127" hidden="1" xr:uid="{00000000-0005-0000-0000-0000C04E0000}"/>
    <cellStyle name="Currency [0] 11983" xfId="19935" hidden="1" xr:uid="{00000000-0005-0000-0000-0000004E0000}"/>
    <cellStyle name="Currency [0] 11984" xfId="20109" hidden="1" xr:uid="{00000000-0005-0000-0000-0000AE4E0000}"/>
    <cellStyle name="Currency [0] 11985" xfId="20132" hidden="1" xr:uid="{00000000-0005-0000-0000-0000C54E0000}"/>
    <cellStyle name="Currency [0] 11986" xfId="20134" hidden="1" xr:uid="{00000000-0005-0000-0000-0000C74E0000}"/>
    <cellStyle name="Currency [0] 11987" xfId="19990" hidden="1" xr:uid="{00000000-0005-0000-0000-0000374E0000}"/>
    <cellStyle name="Currency [0] 11988" xfId="20089" hidden="1" xr:uid="{00000000-0005-0000-0000-00009A4E0000}"/>
    <cellStyle name="Currency [0] 11989" xfId="20056" hidden="1" xr:uid="{00000000-0005-0000-0000-0000794E0000}"/>
    <cellStyle name="Currency [0] 1199" xfId="1324" hidden="1" xr:uid="{00000000-0005-0000-0000-00004D050000}"/>
    <cellStyle name="Currency [0] 11990" xfId="20074" hidden="1" xr:uid="{00000000-0005-0000-0000-00008B4E0000}"/>
    <cellStyle name="Currency [0] 11991" xfId="20071" hidden="1" xr:uid="{00000000-0005-0000-0000-0000884E0000}"/>
    <cellStyle name="Currency [0] 11992" xfId="20138" hidden="1" xr:uid="{00000000-0005-0000-0000-0000CB4E0000}"/>
    <cellStyle name="Currency [0] 11993" xfId="20023" hidden="1" xr:uid="{00000000-0005-0000-0000-0000584E0000}"/>
    <cellStyle name="Currency [0] 11994" xfId="20123" hidden="1" xr:uid="{00000000-0005-0000-0000-0000BC4E0000}"/>
    <cellStyle name="Currency [0] 11995" xfId="20145" hidden="1" xr:uid="{00000000-0005-0000-0000-0000D24E0000}"/>
    <cellStyle name="Currency [0] 11996" xfId="20147" hidden="1" xr:uid="{00000000-0005-0000-0000-0000D44E0000}"/>
    <cellStyle name="Currency [0] 11997" xfId="20075" hidden="1" xr:uid="{00000000-0005-0000-0000-00008C4E0000}"/>
    <cellStyle name="Currency [0] 11998" xfId="20107" hidden="1" xr:uid="{00000000-0005-0000-0000-0000AC4E0000}"/>
    <cellStyle name="Currency [0] 11999" xfId="19956" hidden="1" xr:uid="{00000000-0005-0000-0000-0000154E0000}"/>
    <cellStyle name="Currency [0] 12" xfId="53" hidden="1" xr:uid="{00000000-0005-0000-0000-000055000000}"/>
    <cellStyle name="Currency [0] 120" xfId="179" hidden="1" xr:uid="{00000000-0005-0000-0000-0000D4000000}"/>
    <cellStyle name="Currency [0] 1200" xfId="1332" hidden="1" xr:uid="{00000000-0005-0000-0000-000055050000}"/>
    <cellStyle name="Currency [0] 12000" xfId="20093" hidden="1" xr:uid="{00000000-0005-0000-0000-00009E4E0000}"/>
    <cellStyle name="Currency [0] 12001" xfId="20090" hidden="1" xr:uid="{00000000-0005-0000-0000-00009B4E0000}"/>
    <cellStyle name="Currency [0] 12002" xfId="20151" hidden="1" xr:uid="{00000000-0005-0000-0000-0000D84E0000}"/>
    <cellStyle name="Currency [0] 12003" xfId="19986" hidden="1" xr:uid="{00000000-0005-0000-0000-0000334E0000}"/>
    <cellStyle name="Currency [0] 12004" xfId="20135" hidden="1" xr:uid="{00000000-0005-0000-0000-0000C84E0000}"/>
    <cellStyle name="Currency [0] 12005" xfId="20155" hidden="1" xr:uid="{00000000-0005-0000-0000-0000DC4E0000}"/>
    <cellStyle name="Currency [0] 12006" xfId="20157" hidden="1" xr:uid="{00000000-0005-0000-0000-0000DE4E0000}"/>
    <cellStyle name="Currency [0] 12007" xfId="20094" hidden="1" xr:uid="{00000000-0005-0000-0000-00009F4E0000}"/>
    <cellStyle name="Currency [0] 12008" xfId="20122" hidden="1" xr:uid="{00000000-0005-0000-0000-0000BB4E0000}"/>
    <cellStyle name="Currency [0] 12009" xfId="20082" hidden="1" xr:uid="{00000000-0005-0000-0000-0000934E0000}"/>
    <cellStyle name="Currency [0] 1201" xfId="1337" hidden="1" xr:uid="{00000000-0005-0000-0000-00005A050000}"/>
    <cellStyle name="Currency [0] 12010" xfId="20111" hidden="1" xr:uid="{00000000-0005-0000-0000-0000B04E0000}"/>
    <cellStyle name="Currency [0] 12011" xfId="20108" hidden="1" xr:uid="{00000000-0005-0000-0000-0000AD4E0000}"/>
    <cellStyle name="Currency [0] 12012" xfId="20161" hidden="1" xr:uid="{00000000-0005-0000-0000-0000E24E0000}"/>
    <cellStyle name="Currency [0] 12013" xfId="19989" hidden="1" xr:uid="{00000000-0005-0000-0000-0000364E0000}"/>
    <cellStyle name="Currency [0] 12014" xfId="20148" hidden="1" xr:uid="{00000000-0005-0000-0000-0000D54E0000}"/>
    <cellStyle name="Currency [0] 12015" xfId="20165" hidden="1" xr:uid="{00000000-0005-0000-0000-0000E64E0000}"/>
    <cellStyle name="Currency [0] 12016" xfId="20167" hidden="1" xr:uid="{00000000-0005-0000-0000-0000E84E0000}"/>
    <cellStyle name="Currency [0] 12017" xfId="20048" hidden="1" xr:uid="{00000000-0005-0000-0000-0000714E0000}"/>
    <cellStyle name="Currency [0] 12018" xfId="20084" hidden="1" xr:uid="{00000000-0005-0000-0000-0000954E0000}"/>
    <cellStyle name="Currency [0] 12019" xfId="20153" hidden="1" xr:uid="{00000000-0005-0000-0000-0000DA4E0000}"/>
    <cellStyle name="Currency [0] 1202" xfId="1338" hidden="1" xr:uid="{00000000-0005-0000-0000-00005B050000}"/>
    <cellStyle name="Currency [0] 12020" xfId="20141" hidden="1" xr:uid="{00000000-0005-0000-0000-0000CE4E0000}"/>
    <cellStyle name="Currency [0] 12021" xfId="20158" hidden="1" xr:uid="{00000000-0005-0000-0000-0000DF4E0000}"/>
    <cellStyle name="Currency [0] 12022" xfId="20169" hidden="1" xr:uid="{00000000-0005-0000-0000-0000EA4E0000}"/>
    <cellStyle name="Currency [0] 12023" xfId="20017" hidden="1" xr:uid="{00000000-0005-0000-0000-0000524E0000}"/>
    <cellStyle name="Currency [0] 12024" xfId="20081" hidden="1" xr:uid="{00000000-0005-0000-0000-0000924E0000}"/>
    <cellStyle name="Currency [0] 12025" xfId="20173" hidden="1" xr:uid="{00000000-0005-0000-0000-0000EE4E0000}"/>
    <cellStyle name="Currency [0] 12026" xfId="20175" hidden="1" xr:uid="{00000000-0005-0000-0000-0000F04E0000}"/>
    <cellStyle name="Currency [0] 12027" xfId="20130" hidden="1" xr:uid="{00000000-0005-0000-0000-0000C34E0000}"/>
    <cellStyle name="Currency [0] 12028" xfId="20142" hidden="1" xr:uid="{00000000-0005-0000-0000-0000CF4E0000}"/>
    <cellStyle name="Currency [0] 12029" xfId="20170" hidden="1" xr:uid="{00000000-0005-0000-0000-0000EB4E0000}"/>
    <cellStyle name="Currency [0] 1203" xfId="1329" hidden="1" xr:uid="{00000000-0005-0000-0000-000052050000}"/>
    <cellStyle name="Currency [0] 12030" xfId="20143" hidden="1" xr:uid="{00000000-0005-0000-0000-0000D04E0000}"/>
    <cellStyle name="Currency [0] 12031" xfId="20176" hidden="1" xr:uid="{00000000-0005-0000-0000-0000F14E0000}"/>
    <cellStyle name="Currency [0] 12032" xfId="20178" hidden="1" xr:uid="{00000000-0005-0000-0000-0000F34E0000}"/>
    <cellStyle name="Currency [0] 12033" xfId="20171" hidden="1" xr:uid="{00000000-0005-0000-0000-0000EC4E0000}"/>
    <cellStyle name="Currency [0] 12034" xfId="20117" hidden="1" xr:uid="{00000000-0005-0000-0000-0000B64E0000}"/>
    <cellStyle name="Currency [0] 12035" xfId="20180" hidden="1" xr:uid="{00000000-0005-0000-0000-0000F54E0000}"/>
    <cellStyle name="Currency [0] 12036" xfId="20182" hidden="1" xr:uid="{00000000-0005-0000-0000-0000F74E0000}"/>
    <cellStyle name="Currency [0] 12037" xfId="20242" hidden="1" xr:uid="{00000000-0005-0000-0000-0000334F0000}"/>
    <cellStyle name="Currency [0] 12038" xfId="20261" hidden="1" xr:uid="{00000000-0005-0000-0000-0000464F0000}"/>
    <cellStyle name="Currency [0] 12039" xfId="20268" hidden="1" xr:uid="{00000000-0005-0000-0000-00004D4F0000}"/>
    <cellStyle name="Currency [0] 1204" xfId="1317" hidden="1" xr:uid="{00000000-0005-0000-0000-000046050000}"/>
    <cellStyle name="Currency [0] 12040" xfId="20275" hidden="1" xr:uid="{00000000-0005-0000-0000-0000544F0000}"/>
    <cellStyle name="Currency [0] 12041" xfId="20280" hidden="1" xr:uid="{00000000-0005-0000-0000-0000594F0000}"/>
    <cellStyle name="Currency [0] 12042" xfId="20259" hidden="1" xr:uid="{00000000-0005-0000-0000-0000444F0000}"/>
    <cellStyle name="Currency [0] 12043" xfId="20270" hidden="1" xr:uid="{00000000-0005-0000-0000-00004F4F0000}"/>
    <cellStyle name="Currency [0] 12044" xfId="20284" hidden="1" xr:uid="{00000000-0005-0000-0000-00005D4F0000}"/>
    <cellStyle name="Currency [0] 12045" xfId="20286" hidden="1" xr:uid="{00000000-0005-0000-0000-00005F4F0000}"/>
    <cellStyle name="Currency [0] 12046" xfId="20269" hidden="1" xr:uid="{00000000-0005-0000-0000-00004E4F0000}"/>
    <cellStyle name="Currency [0] 12047" xfId="20243" hidden="1" xr:uid="{00000000-0005-0000-0000-0000344F0000}"/>
    <cellStyle name="Currency [0] 12048" xfId="20297" hidden="1" xr:uid="{00000000-0005-0000-0000-00006A4F0000}"/>
    <cellStyle name="Currency [0] 12049" xfId="20306" hidden="1" xr:uid="{00000000-0005-0000-0000-0000734F0000}"/>
    <cellStyle name="Currency [0] 1205" xfId="1344" hidden="1" xr:uid="{00000000-0005-0000-0000-000061050000}"/>
    <cellStyle name="Currency [0] 12050" xfId="20317" hidden="1" xr:uid="{00000000-0005-0000-0000-00007E4F0000}"/>
    <cellStyle name="Currency [0] 12051" xfId="20323" hidden="1" xr:uid="{00000000-0005-0000-0000-0000844F0000}"/>
    <cellStyle name="Currency [0] 12052" xfId="20295" hidden="1" xr:uid="{00000000-0005-0000-0000-0000684F0000}"/>
    <cellStyle name="Currency [0] 12053" xfId="20313" hidden="1" xr:uid="{00000000-0005-0000-0000-00007A4F0000}"/>
    <cellStyle name="Currency [0] 12054" xfId="20335" hidden="1" xr:uid="{00000000-0005-0000-0000-0000904F0000}"/>
    <cellStyle name="Currency [0] 12055" xfId="20337" hidden="1" xr:uid="{00000000-0005-0000-0000-0000924F0000}"/>
    <cellStyle name="Currency [0] 12056" xfId="20265" hidden="1" xr:uid="{00000000-0005-0000-0000-00004A4F0000}"/>
    <cellStyle name="Currency [0] 12057" xfId="20249" hidden="1" xr:uid="{00000000-0005-0000-0000-00003A4F0000}"/>
    <cellStyle name="Currency [0] 12058" xfId="20309" hidden="1" xr:uid="{00000000-0005-0000-0000-0000764F0000}"/>
    <cellStyle name="Currency [0] 12059" xfId="20254" hidden="1" xr:uid="{00000000-0005-0000-0000-00003F4F0000}"/>
    <cellStyle name="Currency [0] 1206" xfId="1348" hidden="1" xr:uid="{00000000-0005-0000-0000-000065050000}"/>
    <cellStyle name="Currency [0] 12060" xfId="20298" hidden="1" xr:uid="{00000000-0005-0000-0000-00006B4F0000}"/>
    <cellStyle name="Currency [0] 12061" xfId="20342" hidden="1" xr:uid="{00000000-0005-0000-0000-0000974F0000}"/>
    <cellStyle name="Currency [0] 12062" xfId="20310" hidden="1" xr:uid="{00000000-0005-0000-0000-0000774F0000}"/>
    <cellStyle name="Currency [0] 12063" xfId="20318" hidden="1" xr:uid="{00000000-0005-0000-0000-00007F4F0000}"/>
    <cellStyle name="Currency [0] 12064" xfId="20354" hidden="1" xr:uid="{00000000-0005-0000-0000-0000A34F0000}"/>
    <cellStyle name="Currency [0] 12065" xfId="20356" hidden="1" xr:uid="{00000000-0005-0000-0000-0000A54F0000}"/>
    <cellStyle name="Currency [0] 12066" xfId="20312" hidden="1" xr:uid="{00000000-0005-0000-0000-0000794F0000}"/>
    <cellStyle name="Currency [0] 12067" xfId="20325" hidden="1" xr:uid="{00000000-0005-0000-0000-0000864F0000}"/>
    <cellStyle name="Currency [0] 12068" xfId="20330" hidden="1" xr:uid="{00000000-0005-0000-0000-00008B4F0000}"/>
    <cellStyle name="Currency [0] 12069" xfId="20324" hidden="1" xr:uid="{00000000-0005-0000-0000-0000854F0000}"/>
    <cellStyle name="Currency [0] 1207" xfId="1354" hidden="1" xr:uid="{00000000-0005-0000-0000-00006B050000}"/>
    <cellStyle name="Currency [0] 12070" xfId="20372" hidden="1" xr:uid="{00000000-0005-0000-0000-0000B54F0000}"/>
    <cellStyle name="Currency [0] 12071" xfId="20380" hidden="1" xr:uid="{00000000-0005-0000-0000-0000BD4F0000}"/>
    <cellStyle name="Currency [0] 12072" xfId="20308" hidden="1" xr:uid="{00000000-0005-0000-0000-0000754F0000}"/>
    <cellStyle name="Currency [0] 12073" xfId="20366" hidden="1" xr:uid="{00000000-0005-0000-0000-0000AF4F0000}"/>
    <cellStyle name="Currency [0] 12074" xfId="20389" hidden="1" xr:uid="{00000000-0005-0000-0000-0000C64F0000}"/>
    <cellStyle name="Currency [0] 12075" xfId="20391" hidden="1" xr:uid="{00000000-0005-0000-0000-0000C84F0000}"/>
    <cellStyle name="Currency [0] 12076" xfId="20291" hidden="1" xr:uid="{00000000-0005-0000-0000-0000644F0000}"/>
    <cellStyle name="Currency [0] 12077" xfId="20301" hidden="1" xr:uid="{00000000-0005-0000-0000-00006E4F0000}"/>
    <cellStyle name="Currency [0] 12078" xfId="20363" hidden="1" xr:uid="{00000000-0005-0000-0000-0000AC4F0000}"/>
    <cellStyle name="Currency [0] 12079" xfId="20328" hidden="1" xr:uid="{00000000-0005-0000-0000-0000894F0000}"/>
    <cellStyle name="Currency [0] 1208" xfId="1357" hidden="1" xr:uid="{00000000-0005-0000-0000-00006E050000}"/>
    <cellStyle name="Currency [0] 12080" xfId="20273" hidden="1" xr:uid="{00000000-0005-0000-0000-0000524F0000}"/>
    <cellStyle name="Currency [0] 12081" xfId="20399" hidden="1" xr:uid="{00000000-0005-0000-0000-0000D04F0000}"/>
    <cellStyle name="Currency [0] 12082" xfId="20364" hidden="1" xr:uid="{00000000-0005-0000-0000-0000AD4F0000}"/>
    <cellStyle name="Currency [0] 12083" xfId="20375" hidden="1" xr:uid="{00000000-0005-0000-0000-0000B84F0000}"/>
    <cellStyle name="Currency [0] 12084" xfId="20407" hidden="1" xr:uid="{00000000-0005-0000-0000-0000D84F0000}"/>
    <cellStyle name="Currency [0] 12085" xfId="20409" hidden="1" xr:uid="{00000000-0005-0000-0000-0000DA4F0000}"/>
    <cellStyle name="Currency [0] 12086" xfId="20361" hidden="1" xr:uid="{00000000-0005-0000-0000-0000AA4F0000}"/>
    <cellStyle name="Currency [0] 12087" xfId="20360" hidden="1" xr:uid="{00000000-0005-0000-0000-0000A94F0000}"/>
    <cellStyle name="Currency [0] 12088" xfId="20350" hidden="1" xr:uid="{00000000-0005-0000-0000-00009F4F0000}"/>
    <cellStyle name="Currency [0] 12089" xfId="20346" hidden="1" xr:uid="{00000000-0005-0000-0000-00009B4F0000}"/>
    <cellStyle name="Currency [0] 1209" xfId="1343" hidden="1" xr:uid="{00000000-0005-0000-0000-000060050000}"/>
    <cellStyle name="Currency [0] 12090" xfId="20348" hidden="1" xr:uid="{00000000-0005-0000-0000-00009D4F0000}"/>
    <cellStyle name="Currency [0] 12091" xfId="20416" hidden="1" xr:uid="{00000000-0005-0000-0000-0000E14F0000}"/>
    <cellStyle name="Currency [0] 12092" xfId="20251" hidden="1" xr:uid="{00000000-0005-0000-0000-00003C4F0000}"/>
    <cellStyle name="Currency [0] 12093" xfId="20394" hidden="1" xr:uid="{00000000-0005-0000-0000-0000CB4F0000}"/>
    <cellStyle name="Currency [0] 12094" xfId="20422" hidden="1" xr:uid="{00000000-0005-0000-0000-0000E74F0000}"/>
    <cellStyle name="Currency [0] 12095" xfId="20424" hidden="1" xr:uid="{00000000-0005-0000-0000-0000E94F0000}"/>
    <cellStyle name="Currency [0] 12096" xfId="20299" hidden="1" xr:uid="{00000000-0005-0000-0000-00006C4F0000}"/>
    <cellStyle name="Currency [0] 12097" xfId="20373" hidden="1" xr:uid="{00000000-0005-0000-0000-0000B64F0000}"/>
    <cellStyle name="Currency [0] 12098" xfId="20329" hidden="1" xr:uid="{00000000-0005-0000-0000-00008A4F0000}"/>
    <cellStyle name="Currency [0] 12099" xfId="20365" hidden="1" xr:uid="{00000000-0005-0000-0000-0000AE4F0000}"/>
    <cellStyle name="Currency [0] 121" xfId="204" hidden="1" xr:uid="{00000000-0005-0000-0000-0000ED000000}"/>
    <cellStyle name="Currency [0] 1210" xfId="1353" hidden="1" xr:uid="{00000000-0005-0000-0000-00006A050000}"/>
    <cellStyle name="Currency [0] 12100" xfId="20369" hidden="1" xr:uid="{00000000-0005-0000-0000-0000B24F0000}"/>
    <cellStyle name="Currency [0] 12101" xfId="20430" hidden="1" xr:uid="{00000000-0005-0000-0000-0000EF4F0000}"/>
    <cellStyle name="Currency [0] 12102" xfId="20246" hidden="1" xr:uid="{00000000-0005-0000-0000-0000374F0000}"/>
    <cellStyle name="Currency [0] 12103" xfId="20412" hidden="1" xr:uid="{00000000-0005-0000-0000-0000DD4F0000}"/>
    <cellStyle name="Currency [0] 12104" xfId="20435" hidden="1" xr:uid="{00000000-0005-0000-0000-0000F44F0000}"/>
    <cellStyle name="Currency [0] 12105" xfId="20437" hidden="1" xr:uid="{00000000-0005-0000-0000-0000F64F0000}"/>
    <cellStyle name="Currency [0] 12106" xfId="20293" hidden="1" xr:uid="{00000000-0005-0000-0000-0000664F0000}"/>
    <cellStyle name="Currency [0] 12107" xfId="20392" hidden="1" xr:uid="{00000000-0005-0000-0000-0000C94F0000}"/>
    <cellStyle name="Currency [0] 12108" xfId="20359" hidden="1" xr:uid="{00000000-0005-0000-0000-0000A84F0000}"/>
    <cellStyle name="Currency [0] 12109" xfId="20377" hidden="1" xr:uid="{00000000-0005-0000-0000-0000BA4F0000}"/>
    <cellStyle name="Currency [0] 1211" xfId="1364" hidden="1" xr:uid="{00000000-0005-0000-0000-000075050000}"/>
    <cellStyle name="Currency [0] 12110" xfId="20374" hidden="1" xr:uid="{00000000-0005-0000-0000-0000B74F0000}"/>
    <cellStyle name="Currency [0] 12111" xfId="20441" hidden="1" xr:uid="{00000000-0005-0000-0000-0000FA4F0000}"/>
    <cellStyle name="Currency [0] 12112" xfId="20326" hidden="1" xr:uid="{00000000-0005-0000-0000-0000874F0000}"/>
    <cellStyle name="Currency [0] 12113" xfId="20426" hidden="1" xr:uid="{00000000-0005-0000-0000-0000EB4F0000}"/>
    <cellStyle name="Currency [0] 12114" xfId="20448" hidden="1" xr:uid="{00000000-0005-0000-0000-000001500000}"/>
    <cellStyle name="Currency [0] 12115" xfId="20450" hidden="1" xr:uid="{00000000-0005-0000-0000-000003500000}"/>
    <cellStyle name="Currency [0] 12116" xfId="20378" hidden="1" xr:uid="{00000000-0005-0000-0000-0000BB4F0000}"/>
    <cellStyle name="Currency [0] 12117" xfId="20410" hidden="1" xr:uid="{00000000-0005-0000-0000-0000DB4F0000}"/>
    <cellStyle name="Currency [0] 12118" xfId="20262" hidden="1" xr:uid="{00000000-0005-0000-0000-0000474F0000}"/>
    <cellStyle name="Currency [0] 12119" xfId="20396" hidden="1" xr:uid="{00000000-0005-0000-0000-0000CD4F0000}"/>
    <cellStyle name="Currency [0] 1212" xfId="1365" hidden="1" xr:uid="{00000000-0005-0000-0000-000076050000}"/>
    <cellStyle name="Currency [0] 12120" xfId="20393" hidden="1" xr:uid="{00000000-0005-0000-0000-0000CA4F0000}"/>
    <cellStyle name="Currency [0] 12121" xfId="20454" hidden="1" xr:uid="{00000000-0005-0000-0000-000007500000}"/>
    <cellStyle name="Currency [0] 12122" xfId="20289" hidden="1" xr:uid="{00000000-0005-0000-0000-0000624F0000}"/>
    <cellStyle name="Currency [0] 12123" xfId="20438" hidden="1" xr:uid="{00000000-0005-0000-0000-0000F74F0000}"/>
    <cellStyle name="Currency [0] 12124" xfId="20458" hidden="1" xr:uid="{00000000-0005-0000-0000-00000B500000}"/>
    <cellStyle name="Currency [0] 12125" xfId="20460" hidden="1" xr:uid="{00000000-0005-0000-0000-00000D500000}"/>
    <cellStyle name="Currency [0] 12126" xfId="20397" hidden="1" xr:uid="{00000000-0005-0000-0000-0000CE4F0000}"/>
    <cellStyle name="Currency [0] 12127" xfId="20425" hidden="1" xr:uid="{00000000-0005-0000-0000-0000EA4F0000}"/>
    <cellStyle name="Currency [0] 12128" xfId="20385" hidden="1" xr:uid="{00000000-0005-0000-0000-0000C24F0000}"/>
    <cellStyle name="Currency [0] 12129" xfId="20414" hidden="1" xr:uid="{00000000-0005-0000-0000-0000DF4F0000}"/>
    <cellStyle name="Currency [0] 1213" xfId="1327" hidden="1" xr:uid="{00000000-0005-0000-0000-000050050000}"/>
    <cellStyle name="Currency [0] 12130" xfId="20411" hidden="1" xr:uid="{00000000-0005-0000-0000-0000DC4F0000}"/>
    <cellStyle name="Currency [0] 12131" xfId="20464" hidden="1" xr:uid="{00000000-0005-0000-0000-000011500000}"/>
    <cellStyle name="Currency [0] 12132" xfId="20292" hidden="1" xr:uid="{00000000-0005-0000-0000-0000654F0000}"/>
    <cellStyle name="Currency [0] 12133" xfId="20451" hidden="1" xr:uid="{00000000-0005-0000-0000-000004500000}"/>
    <cellStyle name="Currency [0] 12134" xfId="20468" hidden="1" xr:uid="{00000000-0005-0000-0000-000015500000}"/>
    <cellStyle name="Currency [0] 12135" xfId="20470" hidden="1" xr:uid="{00000000-0005-0000-0000-000017500000}"/>
    <cellStyle name="Currency [0] 12136" xfId="20351" hidden="1" xr:uid="{00000000-0005-0000-0000-0000A04F0000}"/>
    <cellStyle name="Currency [0] 12137" xfId="20387" hidden="1" xr:uid="{00000000-0005-0000-0000-0000C44F0000}"/>
    <cellStyle name="Currency [0] 12138" xfId="20456" hidden="1" xr:uid="{00000000-0005-0000-0000-000009500000}"/>
    <cellStyle name="Currency [0] 12139" xfId="20444" hidden="1" xr:uid="{00000000-0005-0000-0000-0000FD4F0000}"/>
    <cellStyle name="Currency [0] 1214" xfId="1319" hidden="1" xr:uid="{00000000-0005-0000-0000-000048050000}"/>
    <cellStyle name="Currency [0] 12140" xfId="20461" hidden="1" xr:uid="{00000000-0005-0000-0000-00000E500000}"/>
    <cellStyle name="Currency [0] 12141" xfId="20472" hidden="1" xr:uid="{00000000-0005-0000-0000-000019500000}"/>
    <cellStyle name="Currency [0] 12142" xfId="20320" hidden="1" xr:uid="{00000000-0005-0000-0000-0000814F0000}"/>
    <cellStyle name="Currency [0] 12143" xfId="20384" hidden="1" xr:uid="{00000000-0005-0000-0000-0000C14F0000}"/>
    <cellStyle name="Currency [0] 12144" xfId="20476" hidden="1" xr:uid="{00000000-0005-0000-0000-00001D500000}"/>
    <cellStyle name="Currency [0] 12145" xfId="20478" hidden="1" xr:uid="{00000000-0005-0000-0000-00001F500000}"/>
    <cellStyle name="Currency [0] 12146" xfId="20433" hidden="1" xr:uid="{00000000-0005-0000-0000-0000F24F0000}"/>
    <cellStyle name="Currency [0] 12147" xfId="20445" hidden="1" xr:uid="{00000000-0005-0000-0000-0000FE4F0000}"/>
    <cellStyle name="Currency [0] 12148" xfId="20473" hidden="1" xr:uid="{00000000-0005-0000-0000-00001A500000}"/>
    <cellStyle name="Currency [0] 12149" xfId="20446" hidden="1" xr:uid="{00000000-0005-0000-0000-0000FF4F0000}"/>
    <cellStyle name="Currency [0] 1215" xfId="1350" hidden="1" xr:uid="{00000000-0005-0000-0000-000067050000}"/>
    <cellStyle name="Currency [0] 12150" xfId="20479" hidden="1" xr:uid="{00000000-0005-0000-0000-000020500000}"/>
    <cellStyle name="Currency [0] 12151" xfId="20481" hidden="1" xr:uid="{00000000-0005-0000-0000-000022500000}"/>
    <cellStyle name="Currency [0] 12152" xfId="20474" hidden="1" xr:uid="{00000000-0005-0000-0000-00001B500000}"/>
    <cellStyle name="Currency [0] 12153" xfId="20420" hidden="1" xr:uid="{00000000-0005-0000-0000-0000E54F0000}"/>
    <cellStyle name="Currency [0] 12154" xfId="20484" hidden="1" xr:uid="{00000000-0005-0000-0000-000025500000}"/>
    <cellStyle name="Currency [0] 12155" xfId="20486" hidden="1" xr:uid="{00000000-0005-0000-0000-000027500000}"/>
    <cellStyle name="Currency [0] 12156" xfId="20203" hidden="1" xr:uid="{00000000-0005-0000-0000-00000C4F0000}"/>
    <cellStyle name="Currency [0] 12157" xfId="20225" hidden="1" xr:uid="{00000000-0005-0000-0000-0000224F0000}"/>
    <cellStyle name="Currency [0] 12158" xfId="20490" hidden="1" xr:uid="{00000000-0005-0000-0000-00002B500000}"/>
    <cellStyle name="Currency [0] 12159" xfId="20497" hidden="1" xr:uid="{00000000-0005-0000-0000-000032500000}"/>
    <cellStyle name="Currency [0] 1216" xfId="1322" hidden="1" xr:uid="{00000000-0005-0000-0000-00004B050000}"/>
    <cellStyle name="Currency [0] 12160" xfId="20499" hidden="1" xr:uid="{00000000-0005-0000-0000-000034500000}"/>
    <cellStyle name="Currency [0] 12161" xfId="20190" hidden="1" xr:uid="{00000000-0005-0000-0000-0000FF4E0000}"/>
    <cellStyle name="Currency [0] 12162" xfId="20493" hidden="1" xr:uid="{00000000-0005-0000-0000-00002E500000}"/>
    <cellStyle name="Currency [0] 12163" xfId="20502" hidden="1" xr:uid="{00000000-0005-0000-0000-000037500000}"/>
    <cellStyle name="Currency [0] 12164" xfId="20504" hidden="1" xr:uid="{00000000-0005-0000-0000-000039500000}"/>
    <cellStyle name="Currency [0] 12165" xfId="20492" hidden="1" xr:uid="{00000000-0005-0000-0000-00002D500000}"/>
    <cellStyle name="Currency [0] 12166" xfId="20202" hidden="1" xr:uid="{00000000-0005-0000-0000-00000B4F0000}"/>
    <cellStyle name="Currency [0] 12167" xfId="20515" hidden="1" xr:uid="{00000000-0005-0000-0000-000044500000}"/>
    <cellStyle name="Currency [0] 12168" xfId="20524" hidden="1" xr:uid="{00000000-0005-0000-0000-00004D500000}"/>
    <cellStyle name="Currency [0] 12169" xfId="20535" hidden="1" xr:uid="{00000000-0005-0000-0000-000058500000}"/>
    <cellStyle name="Currency [0] 1217" xfId="1345" hidden="1" xr:uid="{00000000-0005-0000-0000-000062050000}"/>
    <cellStyle name="Currency [0] 12170" xfId="20541" hidden="1" xr:uid="{00000000-0005-0000-0000-00005E500000}"/>
    <cellStyle name="Currency [0] 12171" xfId="20513" hidden="1" xr:uid="{00000000-0005-0000-0000-000042500000}"/>
    <cellStyle name="Currency [0] 12172" xfId="20531" hidden="1" xr:uid="{00000000-0005-0000-0000-000054500000}"/>
    <cellStyle name="Currency [0] 12173" xfId="20553" hidden="1" xr:uid="{00000000-0005-0000-0000-00006A500000}"/>
    <cellStyle name="Currency [0] 12174" xfId="20555" hidden="1" xr:uid="{00000000-0005-0000-0000-00006C500000}"/>
    <cellStyle name="Currency [0] 12175" xfId="20487" hidden="1" xr:uid="{00000000-0005-0000-0000-000028500000}"/>
    <cellStyle name="Currency [0] 12176" xfId="20198" hidden="1" xr:uid="{00000000-0005-0000-0000-0000074F0000}"/>
    <cellStyle name="Currency [0] 12177" xfId="20527" hidden="1" xr:uid="{00000000-0005-0000-0000-000050500000}"/>
    <cellStyle name="Currency [0] 12178" xfId="20194" hidden="1" xr:uid="{00000000-0005-0000-0000-0000034F0000}"/>
    <cellStyle name="Currency [0] 12179" xfId="20516" hidden="1" xr:uid="{00000000-0005-0000-0000-000045500000}"/>
    <cellStyle name="Currency [0] 1218" xfId="1366" hidden="1" xr:uid="{00000000-0005-0000-0000-000077050000}"/>
    <cellStyle name="Currency [0] 12180" xfId="20560" hidden="1" xr:uid="{00000000-0005-0000-0000-000071500000}"/>
    <cellStyle name="Currency [0] 12181" xfId="20528" hidden="1" xr:uid="{00000000-0005-0000-0000-000051500000}"/>
    <cellStyle name="Currency [0] 12182" xfId="20536" hidden="1" xr:uid="{00000000-0005-0000-0000-000059500000}"/>
    <cellStyle name="Currency [0] 12183" xfId="20572" hidden="1" xr:uid="{00000000-0005-0000-0000-00007D500000}"/>
    <cellStyle name="Currency [0] 12184" xfId="20574" hidden="1" xr:uid="{00000000-0005-0000-0000-00007F500000}"/>
    <cellStyle name="Currency [0] 12185" xfId="20530" hidden="1" xr:uid="{00000000-0005-0000-0000-000053500000}"/>
    <cellStyle name="Currency [0] 12186" xfId="20543" hidden="1" xr:uid="{00000000-0005-0000-0000-000060500000}"/>
    <cellStyle name="Currency [0] 12187" xfId="20548" hidden="1" xr:uid="{00000000-0005-0000-0000-000065500000}"/>
    <cellStyle name="Currency [0] 12188" xfId="20542" hidden="1" xr:uid="{00000000-0005-0000-0000-00005F500000}"/>
    <cellStyle name="Currency [0] 12189" xfId="20590" hidden="1" xr:uid="{00000000-0005-0000-0000-00008F500000}"/>
    <cellStyle name="Currency [0] 1219" xfId="1351" hidden="1" xr:uid="{00000000-0005-0000-0000-000068050000}"/>
    <cellStyle name="Currency [0] 12190" xfId="20598" hidden="1" xr:uid="{00000000-0005-0000-0000-000097500000}"/>
    <cellStyle name="Currency [0] 12191" xfId="20526" hidden="1" xr:uid="{00000000-0005-0000-0000-00004F500000}"/>
    <cellStyle name="Currency [0] 12192" xfId="20584" hidden="1" xr:uid="{00000000-0005-0000-0000-000089500000}"/>
    <cellStyle name="Currency [0] 12193" xfId="20607" hidden="1" xr:uid="{00000000-0005-0000-0000-0000A0500000}"/>
    <cellStyle name="Currency [0] 12194" xfId="20609" hidden="1" xr:uid="{00000000-0005-0000-0000-0000A2500000}"/>
    <cellStyle name="Currency [0] 12195" xfId="20509" hidden="1" xr:uid="{00000000-0005-0000-0000-00003E500000}"/>
    <cellStyle name="Currency [0] 12196" xfId="20519" hidden="1" xr:uid="{00000000-0005-0000-0000-000048500000}"/>
    <cellStyle name="Currency [0] 12197" xfId="20581" hidden="1" xr:uid="{00000000-0005-0000-0000-000086500000}"/>
    <cellStyle name="Currency [0] 12198" xfId="20546" hidden="1" xr:uid="{00000000-0005-0000-0000-000063500000}"/>
    <cellStyle name="Currency [0] 12199" xfId="20495" hidden="1" xr:uid="{00000000-0005-0000-0000-000030500000}"/>
    <cellStyle name="Currency [0] 122" xfId="212" hidden="1" xr:uid="{00000000-0005-0000-0000-0000F5000000}"/>
    <cellStyle name="Currency [0] 1220" xfId="1355" hidden="1" xr:uid="{00000000-0005-0000-0000-00006C050000}"/>
    <cellStyle name="Currency [0] 12200" xfId="20617" hidden="1" xr:uid="{00000000-0005-0000-0000-0000AA500000}"/>
    <cellStyle name="Currency [0] 12201" xfId="20582" hidden="1" xr:uid="{00000000-0005-0000-0000-000087500000}"/>
    <cellStyle name="Currency [0] 12202" xfId="20593" hidden="1" xr:uid="{00000000-0005-0000-0000-000092500000}"/>
    <cellStyle name="Currency [0] 12203" xfId="20625" hidden="1" xr:uid="{00000000-0005-0000-0000-0000B2500000}"/>
    <cellStyle name="Currency [0] 12204" xfId="20627" hidden="1" xr:uid="{00000000-0005-0000-0000-0000B4500000}"/>
    <cellStyle name="Currency [0] 12205" xfId="20579" hidden="1" xr:uid="{00000000-0005-0000-0000-000084500000}"/>
    <cellStyle name="Currency [0] 12206" xfId="20578" hidden="1" xr:uid="{00000000-0005-0000-0000-000083500000}"/>
    <cellStyle name="Currency [0] 12207" xfId="20568" hidden="1" xr:uid="{00000000-0005-0000-0000-000079500000}"/>
    <cellStyle name="Currency [0] 12208" xfId="20564" hidden="1" xr:uid="{00000000-0005-0000-0000-000075500000}"/>
    <cellStyle name="Currency [0] 12209" xfId="20566" hidden="1" xr:uid="{00000000-0005-0000-0000-000077500000}"/>
    <cellStyle name="Currency [0] 1221" xfId="1371" hidden="1" xr:uid="{00000000-0005-0000-0000-00007C050000}"/>
    <cellStyle name="Currency [0] 12210" xfId="20634" hidden="1" xr:uid="{00000000-0005-0000-0000-0000BB500000}"/>
    <cellStyle name="Currency [0] 12211" xfId="20196" hidden="1" xr:uid="{00000000-0005-0000-0000-0000054F0000}"/>
    <cellStyle name="Currency [0] 12212" xfId="20612" hidden="1" xr:uid="{00000000-0005-0000-0000-0000A5500000}"/>
    <cellStyle name="Currency [0] 12213" xfId="20640" hidden="1" xr:uid="{00000000-0005-0000-0000-0000C1500000}"/>
    <cellStyle name="Currency [0] 12214" xfId="20642" hidden="1" xr:uid="{00000000-0005-0000-0000-0000C3500000}"/>
    <cellStyle name="Currency [0] 12215" xfId="20517" hidden="1" xr:uid="{00000000-0005-0000-0000-000046500000}"/>
    <cellStyle name="Currency [0] 12216" xfId="20591" hidden="1" xr:uid="{00000000-0005-0000-0000-000090500000}"/>
    <cellStyle name="Currency [0] 12217" xfId="20547" hidden="1" xr:uid="{00000000-0005-0000-0000-000064500000}"/>
    <cellStyle name="Currency [0] 12218" xfId="20583" hidden="1" xr:uid="{00000000-0005-0000-0000-000088500000}"/>
    <cellStyle name="Currency [0] 12219" xfId="20587" hidden="1" xr:uid="{00000000-0005-0000-0000-00008C500000}"/>
    <cellStyle name="Currency [0] 1222" xfId="1372" hidden="1" xr:uid="{00000000-0005-0000-0000-00007D050000}"/>
    <cellStyle name="Currency [0] 12220" xfId="20648" hidden="1" xr:uid="{00000000-0005-0000-0000-0000C9500000}"/>
    <cellStyle name="Currency [0] 12221" xfId="20231" hidden="1" xr:uid="{00000000-0005-0000-0000-0000284F0000}"/>
    <cellStyle name="Currency [0] 12222" xfId="20630" hidden="1" xr:uid="{00000000-0005-0000-0000-0000B7500000}"/>
    <cellStyle name="Currency [0] 12223" xfId="20653" hidden="1" xr:uid="{00000000-0005-0000-0000-0000CE500000}"/>
    <cellStyle name="Currency [0] 12224" xfId="20655" hidden="1" xr:uid="{00000000-0005-0000-0000-0000D0500000}"/>
    <cellStyle name="Currency [0] 12225" xfId="20511" hidden="1" xr:uid="{00000000-0005-0000-0000-000040500000}"/>
    <cellStyle name="Currency [0] 12226" xfId="20610" hidden="1" xr:uid="{00000000-0005-0000-0000-0000A3500000}"/>
    <cellStyle name="Currency [0] 12227" xfId="20577" hidden="1" xr:uid="{00000000-0005-0000-0000-000082500000}"/>
    <cellStyle name="Currency [0] 12228" xfId="20595" hidden="1" xr:uid="{00000000-0005-0000-0000-000094500000}"/>
    <cellStyle name="Currency [0] 12229" xfId="20592" hidden="1" xr:uid="{00000000-0005-0000-0000-000091500000}"/>
    <cellStyle name="Currency [0] 1223" xfId="1352" hidden="1" xr:uid="{00000000-0005-0000-0000-000069050000}"/>
    <cellStyle name="Currency [0] 12230" xfId="20659" hidden="1" xr:uid="{00000000-0005-0000-0000-0000D4500000}"/>
    <cellStyle name="Currency [0] 12231" xfId="20544" hidden="1" xr:uid="{00000000-0005-0000-0000-000061500000}"/>
    <cellStyle name="Currency [0] 12232" xfId="20644" hidden="1" xr:uid="{00000000-0005-0000-0000-0000C5500000}"/>
    <cellStyle name="Currency [0] 12233" xfId="20666" hidden="1" xr:uid="{00000000-0005-0000-0000-0000DB500000}"/>
    <cellStyle name="Currency [0] 12234" xfId="20668" hidden="1" xr:uid="{00000000-0005-0000-0000-0000DD500000}"/>
    <cellStyle name="Currency [0] 12235" xfId="20596" hidden="1" xr:uid="{00000000-0005-0000-0000-000095500000}"/>
    <cellStyle name="Currency [0] 12236" xfId="20628" hidden="1" xr:uid="{00000000-0005-0000-0000-0000B5500000}"/>
    <cellStyle name="Currency [0] 12237" xfId="20276" hidden="1" xr:uid="{00000000-0005-0000-0000-0000554F0000}"/>
    <cellStyle name="Currency [0] 12238" xfId="20614" hidden="1" xr:uid="{00000000-0005-0000-0000-0000A7500000}"/>
    <cellStyle name="Currency [0] 12239" xfId="20611" hidden="1" xr:uid="{00000000-0005-0000-0000-0000A4500000}"/>
    <cellStyle name="Currency [0] 1224" xfId="1359" hidden="1" xr:uid="{00000000-0005-0000-0000-000070050000}"/>
    <cellStyle name="Currency [0] 12240" xfId="20672" hidden="1" xr:uid="{00000000-0005-0000-0000-0000E1500000}"/>
    <cellStyle name="Currency [0] 12241" xfId="20507" hidden="1" xr:uid="{00000000-0005-0000-0000-00003C500000}"/>
    <cellStyle name="Currency [0] 12242" xfId="20656" hidden="1" xr:uid="{00000000-0005-0000-0000-0000D1500000}"/>
    <cellStyle name="Currency [0] 12243" xfId="20676" hidden="1" xr:uid="{00000000-0005-0000-0000-0000E5500000}"/>
    <cellStyle name="Currency [0] 12244" xfId="20678" hidden="1" xr:uid="{00000000-0005-0000-0000-0000E7500000}"/>
    <cellStyle name="Currency [0] 12245" xfId="20615" hidden="1" xr:uid="{00000000-0005-0000-0000-0000A8500000}"/>
    <cellStyle name="Currency [0] 12246" xfId="20643" hidden="1" xr:uid="{00000000-0005-0000-0000-0000C4500000}"/>
    <cellStyle name="Currency [0] 12247" xfId="20603" hidden="1" xr:uid="{00000000-0005-0000-0000-00009C500000}"/>
    <cellStyle name="Currency [0] 12248" xfId="20632" hidden="1" xr:uid="{00000000-0005-0000-0000-0000B9500000}"/>
    <cellStyle name="Currency [0] 12249" xfId="20629" hidden="1" xr:uid="{00000000-0005-0000-0000-0000B6500000}"/>
    <cellStyle name="Currency [0] 1225" xfId="1363" hidden="1" xr:uid="{00000000-0005-0000-0000-000074050000}"/>
    <cellStyle name="Currency [0] 12250" xfId="20682" hidden="1" xr:uid="{00000000-0005-0000-0000-0000EB500000}"/>
    <cellStyle name="Currency [0] 12251" xfId="20510" hidden="1" xr:uid="{00000000-0005-0000-0000-00003F500000}"/>
    <cellStyle name="Currency [0] 12252" xfId="20669" hidden="1" xr:uid="{00000000-0005-0000-0000-0000DE500000}"/>
    <cellStyle name="Currency [0] 12253" xfId="20686" hidden="1" xr:uid="{00000000-0005-0000-0000-0000EF500000}"/>
    <cellStyle name="Currency [0] 12254" xfId="20688" hidden="1" xr:uid="{00000000-0005-0000-0000-0000F1500000}"/>
    <cellStyle name="Currency [0] 12255" xfId="20569" hidden="1" xr:uid="{00000000-0005-0000-0000-00007A500000}"/>
    <cellStyle name="Currency [0] 12256" xfId="20605" hidden="1" xr:uid="{00000000-0005-0000-0000-00009E500000}"/>
    <cellStyle name="Currency [0] 12257" xfId="20674" hidden="1" xr:uid="{00000000-0005-0000-0000-0000E3500000}"/>
    <cellStyle name="Currency [0] 12258" xfId="20662" hidden="1" xr:uid="{00000000-0005-0000-0000-0000D7500000}"/>
    <cellStyle name="Currency [0] 12259" xfId="20679" hidden="1" xr:uid="{00000000-0005-0000-0000-0000E8500000}"/>
    <cellStyle name="Currency [0] 1226" xfId="1358" hidden="1" xr:uid="{00000000-0005-0000-0000-00006F050000}"/>
    <cellStyle name="Currency [0] 12260" xfId="20690" hidden="1" xr:uid="{00000000-0005-0000-0000-0000F3500000}"/>
    <cellStyle name="Currency [0] 12261" xfId="20538" hidden="1" xr:uid="{00000000-0005-0000-0000-00005B500000}"/>
    <cellStyle name="Currency [0] 12262" xfId="20602" hidden="1" xr:uid="{00000000-0005-0000-0000-00009B500000}"/>
    <cellStyle name="Currency [0] 12263" xfId="20694" hidden="1" xr:uid="{00000000-0005-0000-0000-0000F7500000}"/>
    <cellStyle name="Currency [0] 12264" xfId="20696" hidden="1" xr:uid="{00000000-0005-0000-0000-0000F9500000}"/>
    <cellStyle name="Currency [0] 12265" xfId="20651" hidden="1" xr:uid="{00000000-0005-0000-0000-0000CC500000}"/>
    <cellStyle name="Currency [0] 12266" xfId="20663" hidden="1" xr:uid="{00000000-0005-0000-0000-0000D8500000}"/>
    <cellStyle name="Currency [0] 12267" xfId="20691" hidden="1" xr:uid="{00000000-0005-0000-0000-0000F4500000}"/>
    <cellStyle name="Currency [0] 12268" xfId="20664" hidden="1" xr:uid="{00000000-0005-0000-0000-0000D9500000}"/>
    <cellStyle name="Currency [0] 12269" xfId="20697" hidden="1" xr:uid="{00000000-0005-0000-0000-0000FA500000}"/>
    <cellStyle name="Currency [0] 1227" xfId="1381" hidden="1" xr:uid="{00000000-0005-0000-0000-000086050000}"/>
    <cellStyle name="Currency [0] 12270" xfId="20699" hidden="1" xr:uid="{00000000-0005-0000-0000-0000FC500000}"/>
    <cellStyle name="Currency [0] 12271" xfId="20692" hidden="1" xr:uid="{00000000-0005-0000-0000-0000F5500000}"/>
    <cellStyle name="Currency [0] 12272" xfId="20638" hidden="1" xr:uid="{00000000-0005-0000-0000-0000BF500000}"/>
    <cellStyle name="Currency [0] 12273" xfId="20701" hidden="1" xr:uid="{00000000-0005-0000-0000-0000FE500000}"/>
    <cellStyle name="Currency [0] 12274" xfId="20703" hidden="1" xr:uid="{00000000-0005-0000-0000-000000510000}"/>
    <cellStyle name="Currency [0] 12275" xfId="20215" hidden="1" xr:uid="{00000000-0005-0000-0000-0000184F0000}"/>
    <cellStyle name="Currency [0] 12276" xfId="20193" hidden="1" xr:uid="{00000000-0005-0000-0000-0000024F0000}"/>
    <cellStyle name="Currency [0] 12277" xfId="20709" hidden="1" xr:uid="{00000000-0005-0000-0000-000006510000}"/>
    <cellStyle name="Currency [0] 12278" xfId="20715" hidden="1" xr:uid="{00000000-0005-0000-0000-00000C510000}"/>
    <cellStyle name="Currency [0] 12279" xfId="20717" hidden="1" xr:uid="{00000000-0005-0000-0000-00000E510000}"/>
    <cellStyle name="Currency [0] 1228" xfId="1387" hidden="1" xr:uid="{00000000-0005-0000-0000-00008C050000}"/>
    <cellStyle name="Currency [0] 12280" xfId="20210" hidden="1" xr:uid="{00000000-0005-0000-0000-0000134F0000}"/>
    <cellStyle name="Currency [0] 12281" xfId="20711" hidden="1" xr:uid="{00000000-0005-0000-0000-000008510000}"/>
    <cellStyle name="Currency [0] 12282" xfId="20719" hidden="1" xr:uid="{00000000-0005-0000-0000-000010510000}"/>
    <cellStyle name="Currency [0] 12283" xfId="20721" hidden="1" xr:uid="{00000000-0005-0000-0000-000012510000}"/>
    <cellStyle name="Currency [0] 12284" xfId="20710" hidden="1" xr:uid="{00000000-0005-0000-0000-000007510000}"/>
    <cellStyle name="Currency [0] 12285" xfId="20216" hidden="1" xr:uid="{00000000-0005-0000-0000-0000194F0000}"/>
    <cellStyle name="Currency [0] 12286" xfId="20732" hidden="1" xr:uid="{00000000-0005-0000-0000-00001D510000}"/>
    <cellStyle name="Currency [0] 12287" xfId="20741" hidden="1" xr:uid="{00000000-0005-0000-0000-000026510000}"/>
    <cellStyle name="Currency [0] 12288" xfId="20752" hidden="1" xr:uid="{00000000-0005-0000-0000-000031510000}"/>
    <cellStyle name="Currency [0] 12289" xfId="20758" hidden="1" xr:uid="{00000000-0005-0000-0000-000037510000}"/>
    <cellStyle name="Currency [0] 1229" xfId="1349" hidden="1" xr:uid="{00000000-0005-0000-0000-000066050000}"/>
    <cellStyle name="Currency [0] 12290" xfId="20730" hidden="1" xr:uid="{00000000-0005-0000-0000-00001B510000}"/>
    <cellStyle name="Currency [0] 12291" xfId="20748" hidden="1" xr:uid="{00000000-0005-0000-0000-00002D510000}"/>
    <cellStyle name="Currency [0] 12292" xfId="20770" hidden="1" xr:uid="{00000000-0005-0000-0000-000043510000}"/>
    <cellStyle name="Currency [0] 12293" xfId="20772" hidden="1" xr:uid="{00000000-0005-0000-0000-000045510000}"/>
    <cellStyle name="Currency [0] 12294" xfId="20706" hidden="1" xr:uid="{00000000-0005-0000-0000-000003510000}"/>
    <cellStyle name="Currency [0] 12295" xfId="20220" hidden="1" xr:uid="{00000000-0005-0000-0000-00001D4F0000}"/>
    <cellStyle name="Currency [0] 12296" xfId="20744" hidden="1" xr:uid="{00000000-0005-0000-0000-000029510000}"/>
    <cellStyle name="Currency [0] 12297" xfId="20236" hidden="1" xr:uid="{00000000-0005-0000-0000-00002D4F0000}"/>
    <cellStyle name="Currency [0] 12298" xfId="20733" hidden="1" xr:uid="{00000000-0005-0000-0000-00001E510000}"/>
    <cellStyle name="Currency [0] 12299" xfId="20777" hidden="1" xr:uid="{00000000-0005-0000-0000-00004A510000}"/>
    <cellStyle name="Currency [0] 123" xfId="215" hidden="1" xr:uid="{00000000-0005-0000-0000-0000F8000000}"/>
    <cellStyle name="Currency [0] 1230" xfId="1379" hidden="1" xr:uid="{00000000-0005-0000-0000-000084050000}"/>
    <cellStyle name="Currency [0] 12300" xfId="20745" hidden="1" xr:uid="{00000000-0005-0000-0000-00002A510000}"/>
    <cellStyle name="Currency [0] 12301" xfId="20753" hidden="1" xr:uid="{00000000-0005-0000-0000-000032510000}"/>
    <cellStyle name="Currency [0] 12302" xfId="20789" hidden="1" xr:uid="{00000000-0005-0000-0000-000056510000}"/>
    <cellStyle name="Currency [0] 12303" xfId="20791" hidden="1" xr:uid="{00000000-0005-0000-0000-000058510000}"/>
    <cellStyle name="Currency [0] 12304" xfId="20747" hidden="1" xr:uid="{00000000-0005-0000-0000-00002C510000}"/>
    <cellStyle name="Currency [0] 12305" xfId="20760" hidden="1" xr:uid="{00000000-0005-0000-0000-000039510000}"/>
    <cellStyle name="Currency [0] 12306" xfId="20765" hidden="1" xr:uid="{00000000-0005-0000-0000-00003E510000}"/>
    <cellStyle name="Currency [0] 12307" xfId="20759" hidden="1" xr:uid="{00000000-0005-0000-0000-000038510000}"/>
    <cellStyle name="Currency [0] 12308" xfId="20807" hidden="1" xr:uid="{00000000-0005-0000-0000-000068510000}"/>
    <cellStyle name="Currency [0] 12309" xfId="20815" hidden="1" xr:uid="{00000000-0005-0000-0000-000070510000}"/>
    <cellStyle name="Currency [0] 1231" xfId="1391" hidden="1" xr:uid="{00000000-0005-0000-0000-000090050000}"/>
    <cellStyle name="Currency [0] 12310" xfId="20743" hidden="1" xr:uid="{00000000-0005-0000-0000-000028510000}"/>
    <cellStyle name="Currency [0] 12311" xfId="20801" hidden="1" xr:uid="{00000000-0005-0000-0000-000062510000}"/>
    <cellStyle name="Currency [0] 12312" xfId="20824" hidden="1" xr:uid="{00000000-0005-0000-0000-000079510000}"/>
    <cellStyle name="Currency [0] 12313" xfId="20826" hidden="1" xr:uid="{00000000-0005-0000-0000-00007B510000}"/>
    <cellStyle name="Currency [0] 12314" xfId="20726" hidden="1" xr:uid="{00000000-0005-0000-0000-000017510000}"/>
    <cellStyle name="Currency [0] 12315" xfId="20736" hidden="1" xr:uid="{00000000-0005-0000-0000-000021510000}"/>
    <cellStyle name="Currency [0] 12316" xfId="20798" hidden="1" xr:uid="{00000000-0005-0000-0000-00005F510000}"/>
    <cellStyle name="Currency [0] 12317" xfId="20763" hidden="1" xr:uid="{00000000-0005-0000-0000-00003C510000}"/>
    <cellStyle name="Currency [0] 12318" xfId="20713" hidden="1" xr:uid="{00000000-0005-0000-0000-00000A510000}"/>
    <cellStyle name="Currency [0] 12319" xfId="20834" hidden="1" xr:uid="{00000000-0005-0000-0000-000083510000}"/>
    <cellStyle name="Currency [0] 1232" xfId="1392" hidden="1" xr:uid="{00000000-0005-0000-0000-000091050000}"/>
    <cellStyle name="Currency [0] 12320" xfId="20799" hidden="1" xr:uid="{00000000-0005-0000-0000-000060510000}"/>
    <cellStyle name="Currency [0] 12321" xfId="20810" hidden="1" xr:uid="{00000000-0005-0000-0000-00006B510000}"/>
    <cellStyle name="Currency [0] 12322" xfId="20842" hidden="1" xr:uid="{00000000-0005-0000-0000-00008B510000}"/>
    <cellStyle name="Currency [0] 12323" xfId="20844" hidden="1" xr:uid="{00000000-0005-0000-0000-00008D510000}"/>
    <cellStyle name="Currency [0] 12324" xfId="20796" hidden="1" xr:uid="{00000000-0005-0000-0000-00005D510000}"/>
    <cellStyle name="Currency [0] 12325" xfId="20795" hidden="1" xr:uid="{00000000-0005-0000-0000-00005C510000}"/>
    <cellStyle name="Currency [0] 12326" xfId="20785" hidden="1" xr:uid="{00000000-0005-0000-0000-000052510000}"/>
    <cellStyle name="Currency [0] 12327" xfId="20781" hidden="1" xr:uid="{00000000-0005-0000-0000-00004E510000}"/>
    <cellStyle name="Currency [0] 12328" xfId="20783" hidden="1" xr:uid="{00000000-0005-0000-0000-000050510000}"/>
    <cellStyle name="Currency [0] 12329" xfId="20851" hidden="1" xr:uid="{00000000-0005-0000-0000-000094510000}"/>
    <cellStyle name="Currency [0] 1233" xfId="1340" hidden="1" xr:uid="{00000000-0005-0000-0000-00005D050000}"/>
    <cellStyle name="Currency [0] 12330" xfId="20222" hidden="1" xr:uid="{00000000-0005-0000-0000-00001F4F0000}"/>
    <cellStyle name="Currency [0] 12331" xfId="20829" hidden="1" xr:uid="{00000000-0005-0000-0000-00007E510000}"/>
    <cellStyle name="Currency [0] 12332" xfId="20857" hidden="1" xr:uid="{00000000-0005-0000-0000-00009A510000}"/>
    <cellStyle name="Currency [0] 12333" xfId="20859" hidden="1" xr:uid="{00000000-0005-0000-0000-00009C510000}"/>
    <cellStyle name="Currency [0] 12334" xfId="20734" hidden="1" xr:uid="{00000000-0005-0000-0000-00001F510000}"/>
    <cellStyle name="Currency [0] 12335" xfId="20808" hidden="1" xr:uid="{00000000-0005-0000-0000-000069510000}"/>
    <cellStyle name="Currency [0] 12336" xfId="20764" hidden="1" xr:uid="{00000000-0005-0000-0000-00003D510000}"/>
    <cellStyle name="Currency [0] 12337" xfId="20800" hidden="1" xr:uid="{00000000-0005-0000-0000-000061510000}"/>
    <cellStyle name="Currency [0] 12338" xfId="20804" hidden="1" xr:uid="{00000000-0005-0000-0000-000065510000}"/>
    <cellStyle name="Currency [0] 12339" xfId="20865" hidden="1" xr:uid="{00000000-0005-0000-0000-0000A2510000}"/>
    <cellStyle name="Currency [0] 1234" xfId="1347" hidden="1" xr:uid="{00000000-0005-0000-0000-000064050000}"/>
    <cellStyle name="Currency [0] 12340" xfId="20209" hidden="1" xr:uid="{00000000-0005-0000-0000-0000124F0000}"/>
    <cellStyle name="Currency [0] 12341" xfId="20847" hidden="1" xr:uid="{00000000-0005-0000-0000-000090510000}"/>
    <cellStyle name="Currency [0] 12342" xfId="20870" hidden="1" xr:uid="{00000000-0005-0000-0000-0000A7510000}"/>
    <cellStyle name="Currency [0] 12343" xfId="20872" hidden="1" xr:uid="{00000000-0005-0000-0000-0000A9510000}"/>
    <cellStyle name="Currency [0] 12344" xfId="20728" hidden="1" xr:uid="{00000000-0005-0000-0000-000019510000}"/>
    <cellStyle name="Currency [0] 12345" xfId="20827" hidden="1" xr:uid="{00000000-0005-0000-0000-00007C510000}"/>
    <cellStyle name="Currency [0] 12346" xfId="20794" hidden="1" xr:uid="{00000000-0005-0000-0000-00005B510000}"/>
    <cellStyle name="Currency [0] 12347" xfId="20812" hidden="1" xr:uid="{00000000-0005-0000-0000-00006D510000}"/>
    <cellStyle name="Currency [0] 12348" xfId="20809" hidden="1" xr:uid="{00000000-0005-0000-0000-00006A510000}"/>
    <cellStyle name="Currency [0] 12349" xfId="20876" hidden="1" xr:uid="{00000000-0005-0000-0000-0000AD510000}"/>
    <cellStyle name="Currency [0] 1235" xfId="1376" hidden="1" xr:uid="{00000000-0005-0000-0000-000081050000}"/>
    <cellStyle name="Currency [0] 12350" xfId="20761" hidden="1" xr:uid="{00000000-0005-0000-0000-00003A510000}"/>
    <cellStyle name="Currency [0] 12351" xfId="20861" hidden="1" xr:uid="{00000000-0005-0000-0000-00009E510000}"/>
    <cellStyle name="Currency [0] 12352" xfId="20883" hidden="1" xr:uid="{00000000-0005-0000-0000-0000B4510000}"/>
    <cellStyle name="Currency [0] 12353" xfId="20885" hidden="1" xr:uid="{00000000-0005-0000-0000-0000B6510000}"/>
    <cellStyle name="Currency [0] 12354" xfId="20813" hidden="1" xr:uid="{00000000-0005-0000-0000-00006E510000}"/>
    <cellStyle name="Currency [0] 12355" xfId="20845" hidden="1" xr:uid="{00000000-0005-0000-0000-00008E510000}"/>
    <cellStyle name="Currency [0] 12356" xfId="20188" hidden="1" xr:uid="{00000000-0005-0000-0000-0000FD4E0000}"/>
    <cellStyle name="Currency [0] 12357" xfId="20831" hidden="1" xr:uid="{00000000-0005-0000-0000-000080510000}"/>
    <cellStyle name="Currency [0] 12358" xfId="20828" hidden="1" xr:uid="{00000000-0005-0000-0000-00007D510000}"/>
    <cellStyle name="Currency [0] 12359" xfId="20889" hidden="1" xr:uid="{00000000-0005-0000-0000-0000BA510000}"/>
    <cellStyle name="Currency [0] 1236" xfId="1361" hidden="1" xr:uid="{00000000-0005-0000-0000-000072050000}"/>
    <cellStyle name="Currency [0] 12360" xfId="20724" hidden="1" xr:uid="{00000000-0005-0000-0000-000015510000}"/>
    <cellStyle name="Currency [0] 12361" xfId="20873" hidden="1" xr:uid="{00000000-0005-0000-0000-0000AA510000}"/>
    <cellStyle name="Currency [0] 12362" xfId="20893" hidden="1" xr:uid="{00000000-0005-0000-0000-0000BE510000}"/>
    <cellStyle name="Currency [0] 12363" xfId="20895" hidden="1" xr:uid="{00000000-0005-0000-0000-0000C0510000}"/>
    <cellStyle name="Currency [0] 12364" xfId="20832" hidden="1" xr:uid="{00000000-0005-0000-0000-000081510000}"/>
    <cellStyle name="Currency [0] 12365" xfId="20860" hidden="1" xr:uid="{00000000-0005-0000-0000-00009D510000}"/>
    <cellStyle name="Currency [0] 12366" xfId="20820" hidden="1" xr:uid="{00000000-0005-0000-0000-000075510000}"/>
    <cellStyle name="Currency [0] 12367" xfId="20849" hidden="1" xr:uid="{00000000-0005-0000-0000-000092510000}"/>
    <cellStyle name="Currency [0] 12368" xfId="20846" hidden="1" xr:uid="{00000000-0005-0000-0000-00008F510000}"/>
    <cellStyle name="Currency [0] 12369" xfId="20899" hidden="1" xr:uid="{00000000-0005-0000-0000-0000C4510000}"/>
    <cellStyle name="Currency [0] 1237" xfId="1333" hidden="1" xr:uid="{00000000-0005-0000-0000-000056050000}"/>
    <cellStyle name="Currency [0] 12370" xfId="20727" hidden="1" xr:uid="{00000000-0005-0000-0000-000018510000}"/>
    <cellStyle name="Currency [0] 12371" xfId="20886" hidden="1" xr:uid="{00000000-0005-0000-0000-0000B7510000}"/>
    <cellStyle name="Currency [0] 12372" xfId="20903" hidden="1" xr:uid="{00000000-0005-0000-0000-0000C8510000}"/>
    <cellStyle name="Currency [0] 12373" xfId="20905" hidden="1" xr:uid="{00000000-0005-0000-0000-0000CA510000}"/>
    <cellStyle name="Currency [0] 12374" xfId="20786" hidden="1" xr:uid="{00000000-0005-0000-0000-000053510000}"/>
    <cellStyle name="Currency [0] 12375" xfId="20822" hidden="1" xr:uid="{00000000-0005-0000-0000-000077510000}"/>
    <cellStyle name="Currency [0] 12376" xfId="20891" hidden="1" xr:uid="{00000000-0005-0000-0000-0000BC510000}"/>
    <cellStyle name="Currency [0] 12377" xfId="20879" hidden="1" xr:uid="{00000000-0005-0000-0000-0000B0510000}"/>
    <cellStyle name="Currency [0] 12378" xfId="20896" hidden="1" xr:uid="{00000000-0005-0000-0000-0000C1510000}"/>
    <cellStyle name="Currency [0] 12379" xfId="20907" hidden="1" xr:uid="{00000000-0005-0000-0000-0000CC510000}"/>
    <cellStyle name="Currency [0] 1238" xfId="1398" hidden="1" xr:uid="{00000000-0005-0000-0000-000097050000}"/>
    <cellStyle name="Currency [0] 12380" xfId="20755" hidden="1" xr:uid="{00000000-0005-0000-0000-000034510000}"/>
    <cellStyle name="Currency [0] 12381" xfId="20819" hidden="1" xr:uid="{00000000-0005-0000-0000-000074510000}"/>
    <cellStyle name="Currency [0] 12382" xfId="20911" hidden="1" xr:uid="{00000000-0005-0000-0000-0000D0510000}"/>
    <cellStyle name="Currency [0] 12383" xfId="20913" hidden="1" xr:uid="{00000000-0005-0000-0000-0000D2510000}"/>
    <cellStyle name="Currency [0] 12384" xfId="20868" hidden="1" xr:uid="{00000000-0005-0000-0000-0000A5510000}"/>
    <cellStyle name="Currency [0] 12385" xfId="20880" hidden="1" xr:uid="{00000000-0005-0000-0000-0000B1510000}"/>
    <cellStyle name="Currency [0] 12386" xfId="20908" hidden="1" xr:uid="{00000000-0005-0000-0000-0000CD510000}"/>
    <cellStyle name="Currency [0] 12387" xfId="20881" hidden="1" xr:uid="{00000000-0005-0000-0000-0000B2510000}"/>
    <cellStyle name="Currency [0] 12388" xfId="20914" hidden="1" xr:uid="{00000000-0005-0000-0000-0000D3510000}"/>
    <cellStyle name="Currency [0] 12389" xfId="20916" hidden="1" xr:uid="{00000000-0005-0000-0000-0000D5510000}"/>
    <cellStyle name="Currency [0] 1239" xfId="1377" hidden="1" xr:uid="{00000000-0005-0000-0000-000082050000}"/>
    <cellStyle name="Currency [0] 12390" xfId="20909" hidden="1" xr:uid="{00000000-0005-0000-0000-0000CE510000}"/>
    <cellStyle name="Currency [0] 12391" xfId="20855" hidden="1" xr:uid="{00000000-0005-0000-0000-000098510000}"/>
    <cellStyle name="Currency [0] 12392" xfId="20918" hidden="1" xr:uid="{00000000-0005-0000-0000-0000D7510000}"/>
    <cellStyle name="Currency [0] 12393" xfId="20920" hidden="1" xr:uid="{00000000-0005-0000-0000-0000D9510000}"/>
    <cellStyle name="Currency [0] 12394" xfId="20282" hidden="1" xr:uid="{00000000-0005-0000-0000-00005B4F0000}"/>
    <cellStyle name="Currency [0] 12395" xfId="20223" hidden="1" xr:uid="{00000000-0005-0000-0000-0000204F0000}"/>
    <cellStyle name="Currency [0] 12396" xfId="20926" hidden="1" xr:uid="{00000000-0005-0000-0000-0000DF510000}"/>
    <cellStyle name="Currency [0] 12397" xfId="20932" hidden="1" xr:uid="{00000000-0005-0000-0000-0000E5510000}"/>
    <cellStyle name="Currency [0] 12398" xfId="20934" hidden="1" xr:uid="{00000000-0005-0000-0000-0000E7510000}"/>
    <cellStyle name="Currency [0] 12399" xfId="20213" hidden="1" xr:uid="{00000000-0005-0000-0000-0000164F0000}"/>
    <cellStyle name="Currency [0] 124" xfId="219" hidden="1" xr:uid="{00000000-0005-0000-0000-0000FC000000}"/>
    <cellStyle name="Currency [0] 1240" xfId="1384" hidden="1" xr:uid="{00000000-0005-0000-0000-000089050000}"/>
    <cellStyle name="Currency [0] 12400" xfId="20928" hidden="1" xr:uid="{00000000-0005-0000-0000-0000E1510000}"/>
    <cellStyle name="Currency [0] 12401" xfId="20936" hidden="1" xr:uid="{00000000-0005-0000-0000-0000E9510000}"/>
    <cellStyle name="Currency [0] 12402" xfId="20938" hidden="1" xr:uid="{00000000-0005-0000-0000-0000EB510000}"/>
    <cellStyle name="Currency [0] 12403" xfId="20927" hidden="1" xr:uid="{00000000-0005-0000-0000-0000E0510000}"/>
    <cellStyle name="Currency [0] 12404" xfId="20258" hidden="1" xr:uid="{00000000-0005-0000-0000-0000434F0000}"/>
    <cellStyle name="Currency [0] 12405" xfId="20949" hidden="1" xr:uid="{00000000-0005-0000-0000-0000F6510000}"/>
    <cellStyle name="Currency [0] 12406" xfId="20958" hidden="1" xr:uid="{00000000-0005-0000-0000-0000FF510000}"/>
    <cellStyle name="Currency [0] 12407" xfId="20969" hidden="1" xr:uid="{00000000-0005-0000-0000-00000A520000}"/>
    <cellStyle name="Currency [0] 12408" xfId="20975" hidden="1" xr:uid="{00000000-0005-0000-0000-000010520000}"/>
    <cellStyle name="Currency [0] 12409" xfId="20947" hidden="1" xr:uid="{00000000-0005-0000-0000-0000F4510000}"/>
    <cellStyle name="Currency [0] 1241" xfId="1399" hidden="1" xr:uid="{00000000-0005-0000-0000-000098050000}"/>
    <cellStyle name="Currency [0] 12410" xfId="20965" hidden="1" xr:uid="{00000000-0005-0000-0000-000006520000}"/>
    <cellStyle name="Currency [0] 12411" xfId="20987" hidden="1" xr:uid="{00000000-0005-0000-0000-00001C520000}"/>
    <cellStyle name="Currency [0] 12412" xfId="20989" hidden="1" xr:uid="{00000000-0005-0000-0000-00001E520000}"/>
    <cellStyle name="Currency [0] 12413" xfId="20923" hidden="1" xr:uid="{00000000-0005-0000-0000-0000DC510000}"/>
    <cellStyle name="Currency [0] 12414" xfId="20212" hidden="1" xr:uid="{00000000-0005-0000-0000-0000154F0000}"/>
    <cellStyle name="Currency [0] 12415" xfId="20961" hidden="1" xr:uid="{00000000-0005-0000-0000-000002520000}"/>
    <cellStyle name="Currency [0] 12416" xfId="20191" hidden="1" xr:uid="{00000000-0005-0000-0000-0000004F0000}"/>
    <cellStyle name="Currency [0] 12417" xfId="20950" hidden="1" xr:uid="{00000000-0005-0000-0000-0000F7510000}"/>
    <cellStyle name="Currency [0] 12418" xfId="20994" hidden="1" xr:uid="{00000000-0005-0000-0000-000023520000}"/>
    <cellStyle name="Currency [0] 12419" xfId="20962" hidden="1" xr:uid="{00000000-0005-0000-0000-000003520000}"/>
    <cellStyle name="Currency [0] 1242" xfId="1400" hidden="1" xr:uid="{00000000-0005-0000-0000-000099050000}"/>
    <cellStyle name="Currency [0] 12420" xfId="20970" hidden="1" xr:uid="{00000000-0005-0000-0000-00000B520000}"/>
    <cellStyle name="Currency [0] 12421" xfId="21006" hidden="1" xr:uid="{00000000-0005-0000-0000-00002F520000}"/>
    <cellStyle name="Currency [0] 12422" xfId="21008" hidden="1" xr:uid="{00000000-0005-0000-0000-000031520000}"/>
    <cellStyle name="Currency [0] 12423" xfId="20964" hidden="1" xr:uid="{00000000-0005-0000-0000-000005520000}"/>
    <cellStyle name="Currency [0] 12424" xfId="20977" hidden="1" xr:uid="{00000000-0005-0000-0000-000012520000}"/>
    <cellStyle name="Currency [0] 12425" xfId="20982" hidden="1" xr:uid="{00000000-0005-0000-0000-000017520000}"/>
    <cellStyle name="Currency [0] 12426" xfId="20976" hidden="1" xr:uid="{00000000-0005-0000-0000-000011520000}"/>
    <cellStyle name="Currency [0] 12427" xfId="21024" hidden="1" xr:uid="{00000000-0005-0000-0000-000041520000}"/>
    <cellStyle name="Currency [0] 12428" xfId="21032" hidden="1" xr:uid="{00000000-0005-0000-0000-000049520000}"/>
    <cellStyle name="Currency [0] 12429" xfId="20960" hidden="1" xr:uid="{00000000-0005-0000-0000-000001520000}"/>
    <cellStyle name="Currency [0] 1243" xfId="1375" hidden="1" xr:uid="{00000000-0005-0000-0000-000080050000}"/>
    <cellStyle name="Currency [0] 12430" xfId="21018" hidden="1" xr:uid="{00000000-0005-0000-0000-00003B520000}"/>
    <cellStyle name="Currency [0] 12431" xfId="21041" hidden="1" xr:uid="{00000000-0005-0000-0000-000052520000}"/>
    <cellStyle name="Currency [0] 12432" xfId="21043" hidden="1" xr:uid="{00000000-0005-0000-0000-000054520000}"/>
    <cellStyle name="Currency [0] 12433" xfId="20943" hidden="1" xr:uid="{00000000-0005-0000-0000-0000F0510000}"/>
    <cellStyle name="Currency [0] 12434" xfId="20953" hidden="1" xr:uid="{00000000-0005-0000-0000-0000FA510000}"/>
    <cellStyle name="Currency [0] 12435" xfId="21015" hidden="1" xr:uid="{00000000-0005-0000-0000-000038520000}"/>
    <cellStyle name="Currency [0] 12436" xfId="20980" hidden="1" xr:uid="{00000000-0005-0000-0000-000015520000}"/>
    <cellStyle name="Currency [0] 12437" xfId="20930" hidden="1" xr:uid="{00000000-0005-0000-0000-0000E3510000}"/>
    <cellStyle name="Currency [0] 12438" xfId="21051" hidden="1" xr:uid="{00000000-0005-0000-0000-00005C520000}"/>
    <cellStyle name="Currency [0] 12439" xfId="21016" hidden="1" xr:uid="{00000000-0005-0000-0000-000039520000}"/>
    <cellStyle name="Currency [0] 1244" xfId="1374" hidden="1" xr:uid="{00000000-0005-0000-0000-00007F050000}"/>
    <cellStyle name="Currency [0] 12440" xfId="21027" hidden="1" xr:uid="{00000000-0005-0000-0000-000044520000}"/>
    <cellStyle name="Currency [0] 12441" xfId="21059" hidden="1" xr:uid="{00000000-0005-0000-0000-000064520000}"/>
    <cellStyle name="Currency [0] 12442" xfId="21061" hidden="1" xr:uid="{00000000-0005-0000-0000-000066520000}"/>
    <cellStyle name="Currency [0] 12443" xfId="21013" hidden="1" xr:uid="{00000000-0005-0000-0000-000036520000}"/>
    <cellStyle name="Currency [0] 12444" xfId="21012" hidden="1" xr:uid="{00000000-0005-0000-0000-000035520000}"/>
    <cellStyle name="Currency [0] 12445" xfId="21002" hidden="1" xr:uid="{00000000-0005-0000-0000-00002B520000}"/>
    <cellStyle name="Currency [0] 12446" xfId="20998" hidden="1" xr:uid="{00000000-0005-0000-0000-000027520000}"/>
    <cellStyle name="Currency [0] 12447" xfId="21000" hidden="1" xr:uid="{00000000-0005-0000-0000-000029520000}"/>
    <cellStyle name="Currency [0] 12448" xfId="21068" hidden="1" xr:uid="{00000000-0005-0000-0000-00006D520000}"/>
    <cellStyle name="Currency [0] 12449" xfId="20227" hidden="1" xr:uid="{00000000-0005-0000-0000-0000244F0000}"/>
    <cellStyle name="Currency [0] 1245" xfId="1369" hidden="1" xr:uid="{00000000-0005-0000-0000-00007A050000}"/>
    <cellStyle name="Currency [0] 12450" xfId="21046" hidden="1" xr:uid="{00000000-0005-0000-0000-000057520000}"/>
    <cellStyle name="Currency [0] 12451" xfId="21074" hidden="1" xr:uid="{00000000-0005-0000-0000-000073520000}"/>
    <cellStyle name="Currency [0] 12452" xfId="21076" hidden="1" xr:uid="{00000000-0005-0000-0000-000075520000}"/>
    <cellStyle name="Currency [0] 12453" xfId="20951" hidden="1" xr:uid="{00000000-0005-0000-0000-0000F8510000}"/>
    <cellStyle name="Currency [0] 12454" xfId="21025" hidden="1" xr:uid="{00000000-0005-0000-0000-000042520000}"/>
    <cellStyle name="Currency [0] 12455" xfId="20981" hidden="1" xr:uid="{00000000-0005-0000-0000-000016520000}"/>
    <cellStyle name="Currency [0] 12456" xfId="21017" hidden="1" xr:uid="{00000000-0005-0000-0000-00003A520000}"/>
    <cellStyle name="Currency [0] 12457" xfId="21021" hidden="1" xr:uid="{00000000-0005-0000-0000-00003E520000}"/>
    <cellStyle name="Currency [0] 12458" xfId="21082" hidden="1" xr:uid="{00000000-0005-0000-0000-00007B520000}"/>
    <cellStyle name="Currency [0] 12459" xfId="20240" hidden="1" xr:uid="{00000000-0005-0000-0000-0000314F0000}"/>
    <cellStyle name="Currency [0] 1246" xfId="1367" hidden="1" xr:uid="{00000000-0005-0000-0000-000078050000}"/>
    <cellStyle name="Currency [0] 12460" xfId="21064" hidden="1" xr:uid="{00000000-0005-0000-0000-000069520000}"/>
    <cellStyle name="Currency [0] 12461" xfId="21087" hidden="1" xr:uid="{00000000-0005-0000-0000-000080520000}"/>
    <cellStyle name="Currency [0] 12462" xfId="21089" hidden="1" xr:uid="{00000000-0005-0000-0000-000082520000}"/>
    <cellStyle name="Currency [0] 12463" xfId="20945" hidden="1" xr:uid="{00000000-0005-0000-0000-0000F2510000}"/>
    <cellStyle name="Currency [0] 12464" xfId="21044" hidden="1" xr:uid="{00000000-0005-0000-0000-000055520000}"/>
    <cellStyle name="Currency [0] 12465" xfId="21011" hidden="1" xr:uid="{00000000-0005-0000-0000-000034520000}"/>
    <cellStyle name="Currency [0] 12466" xfId="21029" hidden="1" xr:uid="{00000000-0005-0000-0000-000046520000}"/>
    <cellStyle name="Currency [0] 12467" xfId="21026" hidden="1" xr:uid="{00000000-0005-0000-0000-000043520000}"/>
    <cellStyle name="Currency [0] 12468" xfId="21093" hidden="1" xr:uid="{00000000-0005-0000-0000-000086520000}"/>
    <cellStyle name="Currency [0] 12469" xfId="20978" hidden="1" xr:uid="{00000000-0005-0000-0000-000013520000}"/>
    <cellStyle name="Currency [0] 1247" xfId="1368" hidden="1" xr:uid="{00000000-0005-0000-0000-000079050000}"/>
    <cellStyle name="Currency [0] 12470" xfId="21078" hidden="1" xr:uid="{00000000-0005-0000-0000-000077520000}"/>
    <cellStyle name="Currency [0] 12471" xfId="21100" hidden="1" xr:uid="{00000000-0005-0000-0000-00008D520000}"/>
    <cellStyle name="Currency [0] 12472" xfId="21102" hidden="1" xr:uid="{00000000-0005-0000-0000-00008F520000}"/>
    <cellStyle name="Currency [0] 12473" xfId="21030" hidden="1" xr:uid="{00000000-0005-0000-0000-000047520000}"/>
    <cellStyle name="Currency [0] 12474" xfId="21062" hidden="1" xr:uid="{00000000-0005-0000-0000-000067520000}"/>
    <cellStyle name="Currency [0] 12475" xfId="20192" hidden="1" xr:uid="{00000000-0005-0000-0000-0000014F0000}"/>
    <cellStyle name="Currency [0] 12476" xfId="21048" hidden="1" xr:uid="{00000000-0005-0000-0000-000059520000}"/>
    <cellStyle name="Currency [0] 12477" xfId="21045" hidden="1" xr:uid="{00000000-0005-0000-0000-000056520000}"/>
    <cellStyle name="Currency [0] 12478" xfId="21106" hidden="1" xr:uid="{00000000-0005-0000-0000-000093520000}"/>
    <cellStyle name="Currency [0] 12479" xfId="20941" hidden="1" xr:uid="{00000000-0005-0000-0000-0000EE510000}"/>
    <cellStyle name="Currency [0] 1248" xfId="1405" hidden="1" xr:uid="{00000000-0005-0000-0000-00009E050000}"/>
    <cellStyle name="Currency [0] 12480" xfId="21090" hidden="1" xr:uid="{00000000-0005-0000-0000-000083520000}"/>
    <cellStyle name="Currency [0] 12481" xfId="21110" hidden="1" xr:uid="{00000000-0005-0000-0000-000097520000}"/>
    <cellStyle name="Currency [0] 12482" xfId="21112" hidden="1" xr:uid="{00000000-0005-0000-0000-000099520000}"/>
    <cellStyle name="Currency [0] 12483" xfId="21049" hidden="1" xr:uid="{00000000-0005-0000-0000-00005A520000}"/>
    <cellStyle name="Currency [0] 12484" xfId="21077" hidden="1" xr:uid="{00000000-0005-0000-0000-000076520000}"/>
    <cellStyle name="Currency [0] 12485" xfId="21037" hidden="1" xr:uid="{00000000-0005-0000-0000-00004E520000}"/>
    <cellStyle name="Currency [0] 12486" xfId="21066" hidden="1" xr:uid="{00000000-0005-0000-0000-00006B520000}"/>
    <cellStyle name="Currency [0] 12487" xfId="21063" hidden="1" xr:uid="{00000000-0005-0000-0000-000068520000}"/>
    <cellStyle name="Currency [0] 12488" xfId="21116" hidden="1" xr:uid="{00000000-0005-0000-0000-00009D520000}"/>
    <cellStyle name="Currency [0] 12489" xfId="20944" hidden="1" xr:uid="{00000000-0005-0000-0000-0000F1510000}"/>
    <cellStyle name="Currency [0] 1249" xfId="1320" hidden="1" xr:uid="{00000000-0005-0000-0000-000049050000}"/>
    <cellStyle name="Currency [0] 12490" xfId="21103" hidden="1" xr:uid="{00000000-0005-0000-0000-000090520000}"/>
    <cellStyle name="Currency [0] 12491" xfId="21120" hidden="1" xr:uid="{00000000-0005-0000-0000-0000A1520000}"/>
    <cellStyle name="Currency [0] 12492" xfId="21122" hidden="1" xr:uid="{00000000-0005-0000-0000-0000A3520000}"/>
    <cellStyle name="Currency [0] 12493" xfId="21003" hidden="1" xr:uid="{00000000-0005-0000-0000-00002C520000}"/>
    <cellStyle name="Currency [0] 12494" xfId="21039" hidden="1" xr:uid="{00000000-0005-0000-0000-000050520000}"/>
    <cellStyle name="Currency [0] 12495" xfId="21108" hidden="1" xr:uid="{00000000-0005-0000-0000-000095520000}"/>
    <cellStyle name="Currency [0] 12496" xfId="21096" hidden="1" xr:uid="{00000000-0005-0000-0000-000089520000}"/>
    <cellStyle name="Currency [0] 12497" xfId="21113" hidden="1" xr:uid="{00000000-0005-0000-0000-00009A520000}"/>
    <cellStyle name="Currency [0] 12498" xfId="21124" hidden="1" xr:uid="{00000000-0005-0000-0000-0000A5520000}"/>
    <cellStyle name="Currency [0] 12499" xfId="20972" hidden="1" xr:uid="{00000000-0005-0000-0000-00000D520000}"/>
    <cellStyle name="Currency [0] 125" xfId="221" hidden="1" xr:uid="{00000000-0005-0000-0000-0000FE000000}"/>
    <cellStyle name="Currency [0] 1250" xfId="1395" hidden="1" xr:uid="{00000000-0005-0000-0000-000094050000}"/>
    <cellStyle name="Currency [0] 12500" xfId="21036" hidden="1" xr:uid="{00000000-0005-0000-0000-00004D520000}"/>
    <cellStyle name="Currency [0] 12501" xfId="21128" hidden="1" xr:uid="{00000000-0005-0000-0000-0000A9520000}"/>
    <cellStyle name="Currency [0] 12502" xfId="21130" hidden="1" xr:uid="{00000000-0005-0000-0000-0000AB520000}"/>
    <cellStyle name="Currency [0] 12503" xfId="21085" hidden="1" xr:uid="{00000000-0005-0000-0000-00007E520000}"/>
    <cellStyle name="Currency [0] 12504" xfId="21097" hidden="1" xr:uid="{00000000-0005-0000-0000-00008A520000}"/>
    <cellStyle name="Currency [0] 12505" xfId="21125" hidden="1" xr:uid="{00000000-0005-0000-0000-0000A6520000}"/>
    <cellStyle name="Currency [0] 12506" xfId="21098" hidden="1" xr:uid="{00000000-0005-0000-0000-00008B520000}"/>
    <cellStyle name="Currency [0] 12507" xfId="21131" hidden="1" xr:uid="{00000000-0005-0000-0000-0000AC520000}"/>
    <cellStyle name="Currency [0] 12508" xfId="21133" hidden="1" xr:uid="{00000000-0005-0000-0000-0000AE520000}"/>
    <cellStyle name="Currency [0] 12509" xfId="21126" hidden="1" xr:uid="{00000000-0005-0000-0000-0000A7520000}"/>
    <cellStyle name="Currency [0] 1251" xfId="1407" hidden="1" xr:uid="{00000000-0005-0000-0000-0000A0050000}"/>
    <cellStyle name="Currency [0] 12510" xfId="21072" hidden="1" xr:uid="{00000000-0005-0000-0000-000071520000}"/>
    <cellStyle name="Currency [0] 12511" xfId="21135" hidden="1" xr:uid="{00000000-0005-0000-0000-0000B0520000}"/>
    <cellStyle name="Currency [0] 12512" xfId="21137" hidden="1" xr:uid="{00000000-0005-0000-0000-0000B2520000}"/>
    <cellStyle name="Currency [0] 12513" xfId="19875" hidden="1" xr:uid="{00000000-0005-0000-0000-0000C44D0000}"/>
    <cellStyle name="Currency [0] 12514" xfId="19942" hidden="1" xr:uid="{00000000-0005-0000-0000-0000074E0000}"/>
    <cellStyle name="Currency [0] 12515" xfId="19975" hidden="1" xr:uid="{00000000-0005-0000-0000-0000284E0000}"/>
    <cellStyle name="Currency [0] 12516" xfId="21144" hidden="1" xr:uid="{00000000-0005-0000-0000-0000B9520000}"/>
    <cellStyle name="Currency [0] 12517" xfId="21147" hidden="1" xr:uid="{00000000-0005-0000-0000-0000BC520000}"/>
    <cellStyle name="Currency [0] 12518" xfId="19883" hidden="1" xr:uid="{00000000-0005-0000-0000-0000CC4D0000}"/>
    <cellStyle name="Currency [0] 12519" xfId="21140" hidden="1" xr:uid="{00000000-0005-0000-0000-0000B5520000}"/>
    <cellStyle name="Currency [0] 1252" xfId="1408" hidden="1" xr:uid="{00000000-0005-0000-0000-0000A1050000}"/>
    <cellStyle name="Currency [0] 12520" xfId="21149" hidden="1" xr:uid="{00000000-0005-0000-0000-0000BE520000}"/>
    <cellStyle name="Currency [0] 12521" xfId="21151" hidden="1" xr:uid="{00000000-0005-0000-0000-0000C0520000}"/>
    <cellStyle name="Currency [0] 12522" xfId="19916" hidden="1" xr:uid="{00000000-0005-0000-0000-0000ED4D0000}"/>
    <cellStyle name="Currency [0] 12523" xfId="19874" hidden="1" xr:uid="{00000000-0005-0000-0000-0000C34D0000}"/>
    <cellStyle name="Currency [0] 12524" xfId="21162" hidden="1" xr:uid="{00000000-0005-0000-0000-0000CB520000}"/>
    <cellStyle name="Currency [0] 12525" xfId="21171" hidden="1" xr:uid="{00000000-0005-0000-0000-0000D4520000}"/>
    <cellStyle name="Currency [0] 12526" xfId="21182" hidden="1" xr:uid="{00000000-0005-0000-0000-0000DF520000}"/>
    <cellStyle name="Currency [0] 12527" xfId="21188" hidden="1" xr:uid="{00000000-0005-0000-0000-0000E5520000}"/>
    <cellStyle name="Currency [0] 12528" xfId="21160" hidden="1" xr:uid="{00000000-0005-0000-0000-0000C9520000}"/>
    <cellStyle name="Currency [0] 12529" xfId="21178" hidden="1" xr:uid="{00000000-0005-0000-0000-0000DB520000}"/>
    <cellStyle name="Currency [0] 1253" xfId="1346" hidden="1" xr:uid="{00000000-0005-0000-0000-000063050000}"/>
    <cellStyle name="Currency [0] 12530" xfId="21200" hidden="1" xr:uid="{00000000-0005-0000-0000-0000F1520000}"/>
    <cellStyle name="Currency [0] 12531" xfId="21202" hidden="1" xr:uid="{00000000-0005-0000-0000-0000F3520000}"/>
    <cellStyle name="Currency [0] 12532" xfId="19878" hidden="1" xr:uid="{00000000-0005-0000-0000-0000C74D0000}"/>
    <cellStyle name="Currency [0] 12533" xfId="19893" hidden="1" xr:uid="{00000000-0005-0000-0000-0000D64D0000}"/>
    <cellStyle name="Currency [0] 12534" xfId="21174" hidden="1" xr:uid="{00000000-0005-0000-0000-0000D7520000}"/>
    <cellStyle name="Currency [0] 12535" xfId="19888" hidden="1" xr:uid="{00000000-0005-0000-0000-0000D14D0000}"/>
    <cellStyle name="Currency [0] 12536" xfId="21163" hidden="1" xr:uid="{00000000-0005-0000-0000-0000CC520000}"/>
    <cellStyle name="Currency [0] 12537" xfId="21207" hidden="1" xr:uid="{00000000-0005-0000-0000-0000F8520000}"/>
    <cellStyle name="Currency [0] 12538" xfId="21175" hidden="1" xr:uid="{00000000-0005-0000-0000-0000D8520000}"/>
    <cellStyle name="Currency [0] 12539" xfId="21183" hidden="1" xr:uid="{00000000-0005-0000-0000-0000E0520000}"/>
    <cellStyle name="Currency [0] 1254" xfId="1382" hidden="1" xr:uid="{00000000-0005-0000-0000-000087050000}"/>
    <cellStyle name="Currency [0] 12540" xfId="21219" hidden="1" xr:uid="{00000000-0005-0000-0000-000004530000}"/>
    <cellStyle name="Currency [0] 12541" xfId="21221" hidden="1" xr:uid="{00000000-0005-0000-0000-000006530000}"/>
    <cellStyle name="Currency [0] 12542" xfId="21177" hidden="1" xr:uid="{00000000-0005-0000-0000-0000DA520000}"/>
    <cellStyle name="Currency [0] 12543" xfId="21190" hidden="1" xr:uid="{00000000-0005-0000-0000-0000E7520000}"/>
    <cellStyle name="Currency [0] 12544" xfId="21195" hidden="1" xr:uid="{00000000-0005-0000-0000-0000EC520000}"/>
    <cellStyle name="Currency [0] 12545" xfId="21189" hidden="1" xr:uid="{00000000-0005-0000-0000-0000E6520000}"/>
    <cellStyle name="Currency [0] 12546" xfId="21237" hidden="1" xr:uid="{00000000-0005-0000-0000-000016530000}"/>
    <cellStyle name="Currency [0] 12547" xfId="21245" hidden="1" xr:uid="{00000000-0005-0000-0000-00001E530000}"/>
    <cellStyle name="Currency [0] 12548" xfId="21173" hidden="1" xr:uid="{00000000-0005-0000-0000-0000D6520000}"/>
    <cellStyle name="Currency [0] 12549" xfId="21231" hidden="1" xr:uid="{00000000-0005-0000-0000-000010530000}"/>
    <cellStyle name="Currency [0] 1255" xfId="1362" hidden="1" xr:uid="{00000000-0005-0000-0000-000073050000}"/>
    <cellStyle name="Currency [0] 12550" xfId="21254" hidden="1" xr:uid="{00000000-0005-0000-0000-000027530000}"/>
    <cellStyle name="Currency [0] 12551" xfId="21256" hidden="1" xr:uid="{00000000-0005-0000-0000-000029530000}"/>
    <cellStyle name="Currency [0] 12552" xfId="21156" hidden="1" xr:uid="{00000000-0005-0000-0000-0000C5520000}"/>
    <cellStyle name="Currency [0] 12553" xfId="21166" hidden="1" xr:uid="{00000000-0005-0000-0000-0000CF520000}"/>
    <cellStyle name="Currency [0] 12554" xfId="21228" hidden="1" xr:uid="{00000000-0005-0000-0000-00000D530000}"/>
    <cellStyle name="Currency [0] 12555" xfId="21193" hidden="1" xr:uid="{00000000-0005-0000-0000-0000EA520000}"/>
    <cellStyle name="Currency [0] 12556" xfId="21142" hidden="1" xr:uid="{00000000-0005-0000-0000-0000B7520000}"/>
    <cellStyle name="Currency [0] 12557" xfId="21264" hidden="1" xr:uid="{00000000-0005-0000-0000-000031530000}"/>
    <cellStyle name="Currency [0] 12558" xfId="21229" hidden="1" xr:uid="{00000000-0005-0000-0000-00000E530000}"/>
    <cellStyle name="Currency [0] 12559" xfId="21240" hidden="1" xr:uid="{00000000-0005-0000-0000-000019530000}"/>
    <cellStyle name="Currency [0] 1256" xfId="1378" hidden="1" xr:uid="{00000000-0005-0000-0000-000083050000}"/>
    <cellStyle name="Currency [0] 12560" xfId="21272" hidden="1" xr:uid="{00000000-0005-0000-0000-000039530000}"/>
    <cellStyle name="Currency [0] 12561" xfId="21274" hidden="1" xr:uid="{00000000-0005-0000-0000-00003B530000}"/>
    <cellStyle name="Currency [0] 12562" xfId="21226" hidden="1" xr:uid="{00000000-0005-0000-0000-00000B530000}"/>
    <cellStyle name="Currency [0] 12563" xfId="21225" hidden="1" xr:uid="{00000000-0005-0000-0000-00000A530000}"/>
    <cellStyle name="Currency [0] 12564" xfId="21215" hidden="1" xr:uid="{00000000-0005-0000-0000-000000530000}"/>
    <cellStyle name="Currency [0] 12565" xfId="21211" hidden="1" xr:uid="{00000000-0005-0000-0000-0000FC520000}"/>
    <cellStyle name="Currency [0] 12566" xfId="21213" hidden="1" xr:uid="{00000000-0005-0000-0000-0000FE520000}"/>
    <cellStyle name="Currency [0] 12567" xfId="21281" hidden="1" xr:uid="{00000000-0005-0000-0000-000042530000}"/>
    <cellStyle name="Currency [0] 12568" xfId="19920" hidden="1" xr:uid="{00000000-0005-0000-0000-0000F14D0000}"/>
    <cellStyle name="Currency [0] 12569" xfId="21259" hidden="1" xr:uid="{00000000-0005-0000-0000-00002C530000}"/>
    <cellStyle name="Currency [0] 1257" xfId="1380" hidden="1" xr:uid="{00000000-0005-0000-0000-000085050000}"/>
    <cellStyle name="Currency [0] 12570" xfId="21287" hidden="1" xr:uid="{00000000-0005-0000-0000-000048530000}"/>
    <cellStyle name="Currency [0] 12571" xfId="21289" hidden="1" xr:uid="{00000000-0005-0000-0000-00004A530000}"/>
    <cellStyle name="Currency [0] 12572" xfId="21164" hidden="1" xr:uid="{00000000-0005-0000-0000-0000CD520000}"/>
    <cellStyle name="Currency [0] 12573" xfId="21238" hidden="1" xr:uid="{00000000-0005-0000-0000-000017530000}"/>
    <cellStyle name="Currency [0] 12574" xfId="21194" hidden="1" xr:uid="{00000000-0005-0000-0000-0000EB520000}"/>
    <cellStyle name="Currency [0] 12575" xfId="21230" hidden="1" xr:uid="{00000000-0005-0000-0000-00000F530000}"/>
    <cellStyle name="Currency [0] 12576" xfId="21234" hidden="1" xr:uid="{00000000-0005-0000-0000-000013530000}"/>
    <cellStyle name="Currency [0] 12577" xfId="21295" hidden="1" xr:uid="{00000000-0005-0000-0000-000050530000}"/>
    <cellStyle name="Currency [0] 12578" xfId="19895" hidden="1" xr:uid="{00000000-0005-0000-0000-0000D84D0000}"/>
    <cellStyle name="Currency [0] 12579" xfId="21277" hidden="1" xr:uid="{00000000-0005-0000-0000-00003E530000}"/>
    <cellStyle name="Currency [0] 1258" xfId="1411" hidden="1" xr:uid="{00000000-0005-0000-0000-0000A4050000}"/>
    <cellStyle name="Currency [0] 12580" xfId="21300" hidden="1" xr:uid="{00000000-0005-0000-0000-000055530000}"/>
    <cellStyle name="Currency [0] 12581" xfId="21302" hidden="1" xr:uid="{00000000-0005-0000-0000-000057530000}"/>
    <cellStyle name="Currency [0] 12582" xfId="21158" hidden="1" xr:uid="{00000000-0005-0000-0000-0000C7520000}"/>
    <cellStyle name="Currency [0] 12583" xfId="21257" hidden="1" xr:uid="{00000000-0005-0000-0000-00002A530000}"/>
    <cellStyle name="Currency [0] 12584" xfId="21224" hidden="1" xr:uid="{00000000-0005-0000-0000-000009530000}"/>
    <cellStyle name="Currency [0] 12585" xfId="21242" hidden="1" xr:uid="{00000000-0005-0000-0000-00001B530000}"/>
    <cellStyle name="Currency [0] 12586" xfId="21239" hidden="1" xr:uid="{00000000-0005-0000-0000-000018530000}"/>
    <cellStyle name="Currency [0] 12587" xfId="21306" hidden="1" xr:uid="{00000000-0005-0000-0000-00005B530000}"/>
    <cellStyle name="Currency [0] 12588" xfId="21191" hidden="1" xr:uid="{00000000-0005-0000-0000-0000E8520000}"/>
    <cellStyle name="Currency [0] 12589" xfId="21291" hidden="1" xr:uid="{00000000-0005-0000-0000-00004C530000}"/>
    <cellStyle name="Currency [0] 1259" xfId="1318" hidden="1" xr:uid="{00000000-0005-0000-0000-000047050000}"/>
    <cellStyle name="Currency [0] 12590" xfId="21313" hidden="1" xr:uid="{00000000-0005-0000-0000-000062530000}"/>
    <cellStyle name="Currency [0] 12591" xfId="21315" hidden="1" xr:uid="{00000000-0005-0000-0000-000064530000}"/>
    <cellStyle name="Currency [0] 12592" xfId="21243" hidden="1" xr:uid="{00000000-0005-0000-0000-00001C530000}"/>
    <cellStyle name="Currency [0] 12593" xfId="21275" hidden="1" xr:uid="{00000000-0005-0000-0000-00003C530000}"/>
    <cellStyle name="Currency [0] 12594" xfId="19881" hidden="1" xr:uid="{00000000-0005-0000-0000-0000CA4D0000}"/>
    <cellStyle name="Currency [0] 12595" xfId="21261" hidden="1" xr:uid="{00000000-0005-0000-0000-00002E530000}"/>
    <cellStyle name="Currency [0] 12596" xfId="21258" hidden="1" xr:uid="{00000000-0005-0000-0000-00002B530000}"/>
    <cellStyle name="Currency [0] 12597" xfId="21319" hidden="1" xr:uid="{00000000-0005-0000-0000-000068530000}"/>
    <cellStyle name="Currency [0] 12598" xfId="21154" hidden="1" xr:uid="{00000000-0005-0000-0000-0000C3520000}"/>
    <cellStyle name="Currency [0] 12599" xfId="21303" hidden="1" xr:uid="{00000000-0005-0000-0000-000058530000}"/>
    <cellStyle name="Currency [0] 126" xfId="211" hidden="1" xr:uid="{00000000-0005-0000-0000-0000F4000000}"/>
    <cellStyle name="Currency [0] 1260" xfId="1403" hidden="1" xr:uid="{00000000-0005-0000-0000-00009C050000}"/>
    <cellStyle name="Currency [0] 12600" xfId="21323" hidden="1" xr:uid="{00000000-0005-0000-0000-00006C530000}"/>
    <cellStyle name="Currency [0] 12601" xfId="21325" hidden="1" xr:uid="{00000000-0005-0000-0000-00006E530000}"/>
    <cellStyle name="Currency [0] 12602" xfId="21262" hidden="1" xr:uid="{00000000-0005-0000-0000-00002F530000}"/>
    <cellStyle name="Currency [0] 12603" xfId="21290" hidden="1" xr:uid="{00000000-0005-0000-0000-00004B530000}"/>
    <cellStyle name="Currency [0] 12604" xfId="21250" hidden="1" xr:uid="{00000000-0005-0000-0000-000023530000}"/>
    <cellStyle name="Currency [0] 12605" xfId="21279" hidden="1" xr:uid="{00000000-0005-0000-0000-000040530000}"/>
    <cellStyle name="Currency [0] 12606" xfId="21276" hidden="1" xr:uid="{00000000-0005-0000-0000-00003D530000}"/>
    <cellStyle name="Currency [0] 12607" xfId="21329" hidden="1" xr:uid="{00000000-0005-0000-0000-000072530000}"/>
    <cellStyle name="Currency [0] 12608" xfId="21157" hidden="1" xr:uid="{00000000-0005-0000-0000-0000C6520000}"/>
    <cellStyle name="Currency [0] 12609" xfId="21316" hidden="1" xr:uid="{00000000-0005-0000-0000-000065530000}"/>
    <cellStyle name="Currency [0] 1261" xfId="1413" hidden="1" xr:uid="{00000000-0005-0000-0000-0000A6050000}"/>
    <cellStyle name="Currency [0] 12610" xfId="21333" hidden="1" xr:uid="{00000000-0005-0000-0000-000076530000}"/>
    <cellStyle name="Currency [0] 12611" xfId="21335" hidden="1" xr:uid="{00000000-0005-0000-0000-000078530000}"/>
    <cellStyle name="Currency [0] 12612" xfId="21216" hidden="1" xr:uid="{00000000-0005-0000-0000-000001530000}"/>
    <cellStyle name="Currency [0] 12613" xfId="21252" hidden="1" xr:uid="{00000000-0005-0000-0000-000025530000}"/>
    <cellStyle name="Currency [0] 12614" xfId="21321" hidden="1" xr:uid="{00000000-0005-0000-0000-00006A530000}"/>
    <cellStyle name="Currency [0] 12615" xfId="21309" hidden="1" xr:uid="{00000000-0005-0000-0000-00005E530000}"/>
    <cellStyle name="Currency [0] 12616" xfId="21326" hidden="1" xr:uid="{00000000-0005-0000-0000-00006F530000}"/>
    <cellStyle name="Currency [0] 12617" xfId="21337" hidden="1" xr:uid="{00000000-0005-0000-0000-00007A530000}"/>
    <cellStyle name="Currency [0] 12618" xfId="21185" hidden="1" xr:uid="{00000000-0005-0000-0000-0000E2520000}"/>
    <cellStyle name="Currency [0] 12619" xfId="21249" hidden="1" xr:uid="{00000000-0005-0000-0000-000022530000}"/>
    <cellStyle name="Currency [0] 1262" xfId="1414" hidden="1" xr:uid="{00000000-0005-0000-0000-0000A7050000}"/>
    <cellStyle name="Currency [0] 12620" xfId="21341" hidden="1" xr:uid="{00000000-0005-0000-0000-00007E530000}"/>
    <cellStyle name="Currency [0] 12621" xfId="21343" hidden="1" xr:uid="{00000000-0005-0000-0000-000080530000}"/>
    <cellStyle name="Currency [0] 12622" xfId="21298" hidden="1" xr:uid="{00000000-0005-0000-0000-000053530000}"/>
    <cellStyle name="Currency [0] 12623" xfId="21310" hidden="1" xr:uid="{00000000-0005-0000-0000-00005F530000}"/>
    <cellStyle name="Currency [0] 12624" xfId="21338" hidden="1" xr:uid="{00000000-0005-0000-0000-00007B530000}"/>
    <cellStyle name="Currency [0] 12625" xfId="21311" hidden="1" xr:uid="{00000000-0005-0000-0000-000060530000}"/>
    <cellStyle name="Currency [0] 12626" xfId="21344" hidden="1" xr:uid="{00000000-0005-0000-0000-000081530000}"/>
    <cellStyle name="Currency [0] 12627" xfId="21346" hidden="1" xr:uid="{00000000-0005-0000-0000-000083530000}"/>
    <cellStyle name="Currency [0] 12628" xfId="21339" hidden="1" xr:uid="{00000000-0005-0000-0000-00007C530000}"/>
    <cellStyle name="Currency [0] 12629" xfId="21285" hidden="1" xr:uid="{00000000-0005-0000-0000-000046530000}"/>
    <cellStyle name="Currency [0] 1263" xfId="1342" hidden="1" xr:uid="{00000000-0005-0000-0000-00005F050000}"/>
    <cellStyle name="Currency [0] 12630" xfId="21348" hidden="1" xr:uid="{00000000-0005-0000-0000-000085530000}"/>
    <cellStyle name="Currency [0] 12631" xfId="21350" hidden="1" xr:uid="{00000000-0005-0000-0000-000087530000}"/>
    <cellStyle name="Currency [0] 12632" xfId="21410" hidden="1" xr:uid="{00000000-0005-0000-0000-0000C3530000}"/>
    <cellStyle name="Currency [0] 12633" xfId="21429" hidden="1" xr:uid="{00000000-0005-0000-0000-0000D6530000}"/>
    <cellStyle name="Currency [0] 12634" xfId="21436" hidden="1" xr:uid="{00000000-0005-0000-0000-0000DD530000}"/>
    <cellStyle name="Currency [0] 12635" xfId="21443" hidden="1" xr:uid="{00000000-0005-0000-0000-0000E4530000}"/>
    <cellStyle name="Currency [0] 12636" xfId="21448" hidden="1" xr:uid="{00000000-0005-0000-0000-0000E9530000}"/>
    <cellStyle name="Currency [0] 12637" xfId="21427" hidden="1" xr:uid="{00000000-0005-0000-0000-0000D4530000}"/>
    <cellStyle name="Currency [0] 12638" xfId="21438" hidden="1" xr:uid="{00000000-0005-0000-0000-0000DF530000}"/>
    <cellStyle name="Currency [0] 12639" xfId="21452" hidden="1" xr:uid="{00000000-0005-0000-0000-0000ED530000}"/>
    <cellStyle name="Currency [0] 1264" xfId="1393" hidden="1" xr:uid="{00000000-0005-0000-0000-000092050000}"/>
    <cellStyle name="Currency [0] 12640" xfId="21454" hidden="1" xr:uid="{00000000-0005-0000-0000-0000EF530000}"/>
    <cellStyle name="Currency [0] 12641" xfId="21437" hidden="1" xr:uid="{00000000-0005-0000-0000-0000DE530000}"/>
    <cellStyle name="Currency [0] 12642" xfId="21411" hidden="1" xr:uid="{00000000-0005-0000-0000-0000C4530000}"/>
    <cellStyle name="Currency [0] 12643" xfId="21465" hidden="1" xr:uid="{00000000-0005-0000-0000-0000FA530000}"/>
    <cellStyle name="Currency [0] 12644" xfId="21474" hidden="1" xr:uid="{00000000-0005-0000-0000-000003540000}"/>
    <cellStyle name="Currency [0] 12645" xfId="21485" hidden="1" xr:uid="{00000000-0005-0000-0000-00000E540000}"/>
    <cellStyle name="Currency [0] 12646" xfId="21491" hidden="1" xr:uid="{00000000-0005-0000-0000-000014540000}"/>
    <cellStyle name="Currency [0] 12647" xfId="21463" hidden="1" xr:uid="{00000000-0005-0000-0000-0000F8530000}"/>
    <cellStyle name="Currency [0] 12648" xfId="21481" hidden="1" xr:uid="{00000000-0005-0000-0000-00000A540000}"/>
    <cellStyle name="Currency [0] 12649" xfId="21503" hidden="1" xr:uid="{00000000-0005-0000-0000-000020540000}"/>
    <cellStyle name="Currency [0] 1265" xfId="1373" hidden="1" xr:uid="{00000000-0005-0000-0000-00007E050000}"/>
    <cellStyle name="Currency [0] 12650" xfId="21505" hidden="1" xr:uid="{00000000-0005-0000-0000-000022540000}"/>
    <cellStyle name="Currency [0] 12651" xfId="21433" hidden="1" xr:uid="{00000000-0005-0000-0000-0000DA530000}"/>
    <cellStyle name="Currency [0] 12652" xfId="21417" hidden="1" xr:uid="{00000000-0005-0000-0000-0000CA530000}"/>
    <cellStyle name="Currency [0] 12653" xfId="21477" hidden="1" xr:uid="{00000000-0005-0000-0000-000006540000}"/>
    <cellStyle name="Currency [0] 12654" xfId="21422" hidden="1" xr:uid="{00000000-0005-0000-0000-0000CF530000}"/>
    <cellStyle name="Currency [0] 12655" xfId="21466" hidden="1" xr:uid="{00000000-0005-0000-0000-0000FB530000}"/>
    <cellStyle name="Currency [0] 12656" xfId="21510" hidden="1" xr:uid="{00000000-0005-0000-0000-000027540000}"/>
    <cellStyle name="Currency [0] 12657" xfId="21478" hidden="1" xr:uid="{00000000-0005-0000-0000-000007540000}"/>
    <cellStyle name="Currency [0] 12658" xfId="21486" hidden="1" xr:uid="{00000000-0005-0000-0000-00000F540000}"/>
    <cellStyle name="Currency [0] 12659" xfId="21522" hidden="1" xr:uid="{00000000-0005-0000-0000-000033540000}"/>
    <cellStyle name="Currency [0] 1266" xfId="1385" hidden="1" xr:uid="{00000000-0005-0000-0000-00008A050000}"/>
    <cellStyle name="Currency [0] 12660" xfId="21524" hidden="1" xr:uid="{00000000-0005-0000-0000-000035540000}"/>
    <cellStyle name="Currency [0] 12661" xfId="21480" hidden="1" xr:uid="{00000000-0005-0000-0000-000009540000}"/>
    <cellStyle name="Currency [0] 12662" xfId="21493" hidden="1" xr:uid="{00000000-0005-0000-0000-000016540000}"/>
    <cellStyle name="Currency [0] 12663" xfId="21498" hidden="1" xr:uid="{00000000-0005-0000-0000-00001B540000}"/>
    <cellStyle name="Currency [0] 12664" xfId="21492" hidden="1" xr:uid="{00000000-0005-0000-0000-000015540000}"/>
    <cellStyle name="Currency [0] 12665" xfId="21540" hidden="1" xr:uid="{00000000-0005-0000-0000-000045540000}"/>
    <cellStyle name="Currency [0] 12666" xfId="21548" hidden="1" xr:uid="{00000000-0005-0000-0000-00004D540000}"/>
    <cellStyle name="Currency [0] 12667" xfId="21476" hidden="1" xr:uid="{00000000-0005-0000-0000-000005540000}"/>
    <cellStyle name="Currency [0] 12668" xfId="21534" hidden="1" xr:uid="{00000000-0005-0000-0000-00003F540000}"/>
    <cellStyle name="Currency [0] 12669" xfId="21557" hidden="1" xr:uid="{00000000-0005-0000-0000-000056540000}"/>
    <cellStyle name="Currency [0] 1267" xfId="1383" hidden="1" xr:uid="{00000000-0005-0000-0000-000088050000}"/>
    <cellStyle name="Currency [0] 12670" xfId="21559" hidden="1" xr:uid="{00000000-0005-0000-0000-000058540000}"/>
    <cellStyle name="Currency [0] 12671" xfId="21459" hidden="1" xr:uid="{00000000-0005-0000-0000-0000F4530000}"/>
    <cellStyle name="Currency [0] 12672" xfId="21469" hidden="1" xr:uid="{00000000-0005-0000-0000-0000FE530000}"/>
    <cellStyle name="Currency [0] 12673" xfId="21531" hidden="1" xr:uid="{00000000-0005-0000-0000-00003C540000}"/>
    <cellStyle name="Currency [0] 12674" xfId="21496" hidden="1" xr:uid="{00000000-0005-0000-0000-000019540000}"/>
    <cellStyle name="Currency [0] 12675" xfId="21441" hidden="1" xr:uid="{00000000-0005-0000-0000-0000E2530000}"/>
    <cellStyle name="Currency [0] 12676" xfId="21567" hidden="1" xr:uid="{00000000-0005-0000-0000-000060540000}"/>
    <cellStyle name="Currency [0] 12677" xfId="21532" hidden="1" xr:uid="{00000000-0005-0000-0000-00003D540000}"/>
    <cellStyle name="Currency [0] 12678" xfId="21543" hidden="1" xr:uid="{00000000-0005-0000-0000-000048540000}"/>
    <cellStyle name="Currency [0] 12679" xfId="21575" hidden="1" xr:uid="{00000000-0005-0000-0000-000068540000}"/>
    <cellStyle name="Currency [0] 1268" xfId="1416" hidden="1" xr:uid="{00000000-0005-0000-0000-0000A9050000}"/>
    <cellStyle name="Currency [0] 12680" xfId="21577" hidden="1" xr:uid="{00000000-0005-0000-0000-00006A540000}"/>
    <cellStyle name="Currency [0] 12681" xfId="21529" hidden="1" xr:uid="{00000000-0005-0000-0000-00003A540000}"/>
    <cellStyle name="Currency [0] 12682" xfId="21528" hidden="1" xr:uid="{00000000-0005-0000-0000-000039540000}"/>
    <cellStyle name="Currency [0] 12683" xfId="21518" hidden="1" xr:uid="{00000000-0005-0000-0000-00002F540000}"/>
    <cellStyle name="Currency [0] 12684" xfId="21514" hidden="1" xr:uid="{00000000-0005-0000-0000-00002B540000}"/>
    <cellStyle name="Currency [0] 12685" xfId="21516" hidden="1" xr:uid="{00000000-0005-0000-0000-00002D540000}"/>
    <cellStyle name="Currency [0] 12686" xfId="21584" hidden="1" xr:uid="{00000000-0005-0000-0000-000071540000}"/>
    <cellStyle name="Currency [0] 12687" xfId="21419" hidden="1" xr:uid="{00000000-0005-0000-0000-0000CC530000}"/>
    <cellStyle name="Currency [0] 12688" xfId="21562" hidden="1" xr:uid="{00000000-0005-0000-0000-00005B540000}"/>
    <cellStyle name="Currency [0] 12689" xfId="21590" hidden="1" xr:uid="{00000000-0005-0000-0000-000077540000}"/>
    <cellStyle name="Currency [0] 1269" xfId="1360" hidden="1" xr:uid="{00000000-0005-0000-0000-000071050000}"/>
    <cellStyle name="Currency [0] 12690" xfId="21592" hidden="1" xr:uid="{00000000-0005-0000-0000-000079540000}"/>
    <cellStyle name="Currency [0] 12691" xfId="21467" hidden="1" xr:uid="{00000000-0005-0000-0000-0000FC530000}"/>
    <cellStyle name="Currency [0] 12692" xfId="21541" hidden="1" xr:uid="{00000000-0005-0000-0000-000046540000}"/>
    <cellStyle name="Currency [0] 12693" xfId="21497" hidden="1" xr:uid="{00000000-0005-0000-0000-00001A540000}"/>
    <cellStyle name="Currency [0] 12694" xfId="21533" hidden="1" xr:uid="{00000000-0005-0000-0000-00003E540000}"/>
    <cellStyle name="Currency [0] 12695" xfId="21537" hidden="1" xr:uid="{00000000-0005-0000-0000-000042540000}"/>
    <cellStyle name="Currency [0] 12696" xfId="21598" hidden="1" xr:uid="{00000000-0005-0000-0000-00007F540000}"/>
    <cellStyle name="Currency [0] 12697" xfId="21414" hidden="1" xr:uid="{00000000-0005-0000-0000-0000C7530000}"/>
    <cellStyle name="Currency [0] 12698" xfId="21580" hidden="1" xr:uid="{00000000-0005-0000-0000-00006D540000}"/>
    <cellStyle name="Currency [0] 12699" xfId="21603" hidden="1" xr:uid="{00000000-0005-0000-0000-000084540000}"/>
    <cellStyle name="Currency [0] 127" xfId="217" hidden="1" xr:uid="{00000000-0005-0000-0000-0000FA000000}"/>
    <cellStyle name="Currency [0] 1270" xfId="1410" hidden="1" xr:uid="{00000000-0005-0000-0000-0000A3050000}"/>
    <cellStyle name="Currency [0] 12700" xfId="21605" hidden="1" xr:uid="{00000000-0005-0000-0000-000086540000}"/>
    <cellStyle name="Currency [0] 12701" xfId="21461" hidden="1" xr:uid="{00000000-0005-0000-0000-0000F6530000}"/>
    <cellStyle name="Currency [0] 12702" xfId="21560" hidden="1" xr:uid="{00000000-0005-0000-0000-000059540000}"/>
    <cellStyle name="Currency [0] 12703" xfId="21527" hidden="1" xr:uid="{00000000-0005-0000-0000-000038540000}"/>
    <cellStyle name="Currency [0] 12704" xfId="21545" hidden="1" xr:uid="{00000000-0005-0000-0000-00004A540000}"/>
    <cellStyle name="Currency [0] 12705" xfId="21542" hidden="1" xr:uid="{00000000-0005-0000-0000-000047540000}"/>
    <cellStyle name="Currency [0] 12706" xfId="21609" hidden="1" xr:uid="{00000000-0005-0000-0000-00008A540000}"/>
    <cellStyle name="Currency [0] 12707" xfId="21494" hidden="1" xr:uid="{00000000-0005-0000-0000-000017540000}"/>
    <cellStyle name="Currency [0] 12708" xfId="21594" hidden="1" xr:uid="{00000000-0005-0000-0000-00007B540000}"/>
    <cellStyle name="Currency [0] 12709" xfId="21616" hidden="1" xr:uid="{00000000-0005-0000-0000-000091540000}"/>
    <cellStyle name="Currency [0] 1271" xfId="1420" hidden="1" xr:uid="{00000000-0005-0000-0000-0000AD050000}"/>
    <cellStyle name="Currency [0] 12710" xfId="21618" hidden="1" xr:uid="{00000000-0005-0000-0000-000093540000}"/>
    <cellStyle name="Currency [0] 12711" xfId="21546" hidden="1" xr:uid="{00000000-0005-0000-0000-00004B540000}"/>
    <cellStyle name="Currency [0] 12712" xfId="21578" hidden="1" xr:uid="{00000000-0005-0000-0000-00006B540000}"/>
    <cellStyle name="Currency [0] 12713" xfId="21430" hidden="1" xr:uid="{00000000-0005-0000-0000-0000D7530000}"/>
    <cellStyle name="Currency [0] 12714" xfId="21564" hidden="1" xr:uid="{00000000-0005-0000-0000-00005D540000}"/>
    <cellStyle name="Currency [0] 12715" xfId="21561" hidden="1" xr:uid="{00000000-0005-0000-0000-00005A540000}"/>
    <cellStyle name="Currency [0] 12716" xfId="21622" hidden="1" xr:uid="{00000000-0005-0000-0000-000097540000}"/>
    <cellStyle name="Currency [0] 12717" xfId="21457" hidden="1" xr:uid="{00000000-0005-0000-0000-0000F2530000}"/>
    <cellStyle name="Currency [0] 12718" xfId="21606" hidden="1" xr:uid="{00000000-0005-0000-0000-000087540000}"/>
    <cellStyle name="Currency [0] 12719" xfId="21626" hidden="1" xr:uid="{00000000-0005-0000-0000-00009B540000}"/>
    <cellStyle name="Currency [0] 1272" xfId="1421" hidden="1" xr:uid="{00000000-0005-0000-0000-0000AE050000}"/>
    <cellStyle name="Currency [0] 12720" xfId="21628" hidden="1" xr:uid="{00000000-0005-0000-0000-00009D540000}"/>
    <cellStyle name="Currency [0] 12721" xfId="21565" hidden="1" xr:uid="{00000000-0005-0000-0000-00005E540000}"/>
    <cellStyle name="Currency [0] 12722" xfId="21593" hidden="1" xr:uid="{00000000-0005-0000-0000-00007A540000}"/>
    <cellStyle name="Currency [0] 12723" xfId="21553" hidden="1" xr:uid="{00000000-0005-0000-0000-000052540000}"/>
    <cellStyle name="Currency [0] 12724" xfId="21582" hidden="1" xr:uid="{00000000-0005-0000-0000-00006F540000}"/>
    <cellStyle name="Currency [0] 12725" xfId="21579" hidden="1" xr:uid="{00000000-0005-0000-0000-00006C540000}"/>
    <cellStyle name="Currency [0] 12726" xfId="21632" hidden="1" xr:uid="{00000000-0005-0000-0000-0000A1540000}"/>
    <cellStyle name="Currency [0] 12727" xfId="21460" hidden="1" xr:uid="{00000000-0005-0000-0000-0000F5530000}"/>
    <cellStyle name="Currency [0] 12728" xfId="21619" hidden="1" xr:uid="{00000000-0005-0000-0000-000094540000}"/>
    <cellStyle name="Currency [0] 12729" xfId="21636" hidden="1" xr:uid="{00000000-0005-0000-0000-0000A5540000}"/>
    <cellStyle name="Currency [0] 1273" xfId="1386" hidden="1" xr:uid="{00000000-0005-0000-0000-00008B050000}"/>
    <cellStyle name="Currency [0] 12730" xfId="21638" hidden="1" xr:uid="{00000000-0005-0000-0000-0000A7540000}"/>
    <cellStyle name="Currency [0] 12731" xfId="21519" hidden="1" xr:uid="{00000000-0005-0000-0000-000030540000}"/>
    <cellStyle name="Currency [0] 12732" xfId="21555" hidden="1" xr:uid="{00000000-0005-0000-0000-000054540000}"/>
    <cellStyle name="Currency [0] 12733" xfId="21624" hidden="1" xr:uid="{00000000-0005-0000-0000-000099540000}"/>
    <cellStyle name="Currency [0] 12734" xfId="21612" hidden="1" xr:uid="{00000000-0005-0000-0000-00008D540000}"/>
    <cellStyle name="Currency [0] 12735" xfId="21629" hidden="1" xr:uid="{00000000-0005-0000-0000-00009E540000}"/>
    <cellStyle name="Currency [0] 12736" xfId="21640" hidden="1" xr:uid="{00000000-0005-0000-0000-0000A9540000}"/>
    <cellStyle name="Currency [0] 12737" xfId="21488" hidden="1" xr:uid="{00000000-0005-0000-0000-000011540000}"/>
    <cellStyle name="Currency [0] 12738" xfId="21552" hidden="1" xr:uid="{00000000-0005-0000-0000-000051540000}"/>
    <cellStyle name="Currency [0] 12739" xfId="21644" hidden="1" xr:uid="{00000000-0005-0000-0000-0000AD540000}"/>
    <cellStyle name="Currency [0] 1274" xfId="1401" hidden="1" xr:uid="{00000000-0005-0000-0000-00009A050000}"/>
    <cellStyle name="Currency [0] 12740" xfId="21646" hidden="1" xr:uid="{00000000-0005-0000-0000-0000AF540000}"/>
    <cellStyle name="Currency [0] 12741" xfId="21601" hidden="1" xr:uid="{00000000-0005-0000-0000-000082540000}"/>
    <cellStyle name="Currency [0] 12742" xfId="21613" hidden="1" xr:uid="{00000000-0005-0000-0000-00008E540000}"/>
    <cellStyle name="Currency [0] 12743" xfId="21641" hidden="1" xr:uid="{00000000-0005-0000-0000-0000AA540000}"/>
    <cellStyle name="Currency [0] 12744" xfId="21614" hidden="1" xr:uid="{00000000-0005-0000-0000-00008F540000}"/>
    <cellStyle name="Currency [0] 12745" xfId="21647" hidden="1" xr:uid="{00000000-0005-0000-0000-0000B0540000}"/>
    <cellStyle name="Currency [0] 12746" xfId="21649" hidden="1" xr:uid="{00000000-0005-0000-0000-0000B2540000}"/>
    <cellStyle name="Currency [0] 12747" xfId="21642" hidden="1" xr:uid="{00000000-0005-0000-0000-0000AB540000}"/>
    <cellStyle name="Currency [0] 12748" xfId="21588" hidden="1" xr:uid="{00000000-0005-0000-0000-000075540000}"/>
    <cellStyle name="Currency [0] 12749" xfId="21652" hidden="1" xr:uid="{00000000-0005-0000-0000-0000B5540000}"/>
    <cellStyle name="Currency [0] 1275" xfId="1326" hidden="1" xr:uid="{00000000-0005-0000-0000-00004F050000}"/>
    <cellStyle name="Currency [0] 12750" xfId="21654" hidden="1" xr:uid="{00000000-0005-0000-0000-0000B7540000}"/>
    <cellStyle name="Currency [0] 12751" xfId="21371" hidden="1" xr:uid="{00000000-0005-0000-0000-00009C530000}"/>
    <cellStyle name="Currency [0] 12752" xfId="21393" hidden="1" xr:uid="{00000000-0005-0000-0000-0000B2530000}"/>
    <cellStyle name="Currency [0] 12753" xfId="21658" hidden="1" xr:uid="{00000000-0005-0000-0000-0000BB540000}"/>
    <cellStyle name="Currency [0] 12754" xfId="21665" hidden="1" xr:uid="{00000000-0005-0000-0000-0000C2540000}"/>
    <cellStyle name="Currency [0] 12755" xfId="21667" hidden="1" xr:uid="{00000000-0005-0000-0000-0000C4540000}"/>
    <cellStyle name="Currency [0] 12756" xfId="21358" hidden="1" xr:uid="{00000000-0005-0000-0000-00008F530000}"/>
    <cellStyle name="Currency [0] 12757" xfId="21661" hidden="1" xr:uid="{00000000-0005-0000-0000-0000BE540000}"/>
    <cellStyle name="Currency [0] 12758" xfId="21670" hidden="1" xr:uid="{00000000-0005-0000-0000-0000C7540000}"/>
    <cellStyle name="Currency [0] 12759" xfId="21672" hidden="1" xr:uid="{00000000-0005-0000-0000-0000C9540000}"/>
    <cellStyle name="Currency [0] 1276" xfId="1396" hidden="1" xr:uid="{00000000-0005-0000-0000-000095050000}"/>
    <cellStyle name="Currency [0] 12760" xfId="21660" hidden="1" xr:uid="{00000000-0005-0000-0000-0000BD540000}"/>
    <cellStyle name="Currency [0] 12761" xfId="21370" hidden="1" xr:uid="{00000000-0005-0000-0000-00009B530000}"/>
    <cellStyle name="Currency [0] 12762" xfId="21683" hidden="1" xr:uid="{00000000-0005-0000-0000-0000D4540000}"/>
    <cellStyle name="Currency [0] 12763" xfId="21692" hidden="1" xr:uid="{00000000-0005-0000-0000-0000DD540000}"/>
    <cellStyle name="Currency [0] 12764" xfId="21703" hidden="1" xr:uid="{00000000-0005-0000-0000-0000E8540000}"/>
    <cellStyle name="Currency [0] 12765" xfId="21709" hidden="1" xr:uid="{00000000-0005-0000-0000-0000EE540000}"/>
    <cellStyle name="Currency [0] 12766" xfId="21681" hidden="1" xr:uid="{00000000-0005-0000-0000-0000D2540000}"/>
    <cellStyle name="Currency [0] 12767" xfId="21699" hidden="1" xr:uid="{00000000-0005-0000-0000-0000E4540000}"/>
    <cellStyle name="Currency [0] 12768" xfId="21721" hidden="1" xr:uid="{00000000-0005-0000-0000-0000FA540000}"/>
    <cellStyle name="Currency [0] 12769" xfId="21723" hidden="1" xr:uid="{00000000-0005-0000-0000-0000FC540000}"/>
    <cellStyle name="Currency [0] 1277" xfId="1394" hidden="1" xr:uid="{00000000-0005-0000-0000-000093050000}"/>
    <cellStyle name="Currency [0] 12770" xfId="21655" hidden="1" xr:uid="{00000000-0005-0000-0000-0000B8540000}"/>
    <cellStyle name="Currency [0] 12771" xfId="21366" hidden="1" xr:uid="{00000000-0005-0000-0000-000097530000}"/>
    <cellStyle name="Currency [0] 12772" xfId="21695" hidden="1" xr:uid="{00000000-0005-0000-0000-0000E0540000}"/>
    <cellStyle name="Currency [0] 12773" xfId="21362" hidden="1" xr:uid="{00000000-0005-0000-0000-000093530000}"/>
    <cellStyle name="Currency [0] 12774" xfId="21684" hidden="1" xr:uid="{00000000-0005-0000-0000-0000D5540000}"/>
    <cellStyle name="Currency [0] 12775" xfId="21728" hidden="1" xr:uid="{00000000-0005-0000-0000-000001550000}"/>
    <cellStyle name="Currency [0] 12776" xfId="21696" hidden="1" xr:uid="{00000000-0005-0000-0000-0000E1540000}"/>
    <cellStyle name="Currency [0] 12777" xfId="21704" hidden="1" xr:uid="{00000000-0005-0000-0000-0000E9540000}"/>
    <cellStyle name="Currency [0] 12778" xfId="21740" hidden="1" xr:uid="{00000000-0005-0000-0000-00000D550000}"/>
    <cellStyle name="Currency [0] 12779" xfId="21742" hidden="1" xr:uid="{00000000-0005-0000-0000-00000F550000}"/>
    <cellStyle name="Currency [0] 1278" xfId="1423" hidden="1" xr:uid="{00000000-0005-0000-0000-0000B0050000}"/>
    <cellStyle name="Currency [0] 12780" xfId="21698" hidden="1" xr:uid="{00000000-0005-0000-0000-0000E3540000}"/>
    <cellStyle name="Currency [0] 12781" xfId="21711" hidden="1" xr:uid="{00000000-0005-0000-0000-0000F0540000}"/>
    <cellStyle name="Currency [0] 12782" xfId="21716" hidden="1" xr:uid="{00000000-0005-0000-0000-0000F5540000}"/>
    <cellStyle name="Currency [0] 12783" xfId="21710" hidden="1" xr:uid="{00000000-0005-0000-0000-0000EF540000}"/>
    <cellStyle name="Currency [0] 12784" xfId="21758" hidden="1" xr:uid="{00000000-0005-0000-0000-00001F550000}"/>
    <cellStyle name="Currency [0] 12785" xfId="21766" hidden="1" xr:uid="{00000000-0005-0000-0000-000027550000}"/>
    <cellStyle name="Currency [0] 12786" xfId="21694" hidden="1" xr:uid="{00000000-0005-0000-0000-0000DF540000}"/>
    <cellStyle name="Currency [0] 12787" xfId="21752" hidden="1" xr:uid="{00000000-0005-0000-0000-000019550000}"/>
    <cellStyle name="Currency [0] 12788" xfId="21775" hidden="1" xr:uid="{00000000-0005-0000-0000-000030550000}"/>
    <cellStyle name="Currency [0] 12789" xfId="21777" hidden="1" xr:uid="{00000000-0005-0000-0000-000032550000}"/>
    <cellStyle name="Currency [0] 1279" xfId="1339" hidden="1" xr:uid="{00000000-0005-0000-0000-00005C050000}"/>
    <cellStyle name="Currency [0] 12790" xfId="21677" hidden="1" xr:uid="{00000000-0005-0000-0000-0000CE540000}"/>
    <cellStyle name="Currency [0] 12791" xfId="21687" hidden="1" xr:uid="{00000000-0005-0000-0000-0000D8540000}"/>
    <cellStyle name="Currency [0] 12792" xfId="21749" hidden="1" xr:uid="{00000000-0005-0000-0000-000016550000}"/>
    <cellStyle name="Currency [0] 12793" xfId="21714" hidden="1" xr:uid="{00000000-0005-0000-0000-0000F3540000}"/>
    <cellStyle name="Currency [0] 12794" xfId="21663" hidden="1" xr:uid="{00000000-0005-0000-0000-0000C0540000}"/>
    <cellStyle name="Currency [0] 12795" xfId="21785" hidden="1" xr:uid="{00000000-0005-0000-0000-00003A550000}"/>
    <cellStyle name="Currency [0] 12796" xfId="21750" hidden="1" xr:uid="{00000000-0005-0000-0000-000017550000}"/>
    <cellStyle name="Currency [0] 12797" xfId="21761" hidden="1" xr:uid="{00000000-0005-0000-0000-000022550000}"/>
    <cellStyle name="Currency [0] 12798" xfId="21793" hidden="1" xr:uid="{00000000-0005-0000-0000-000042550000}"/>
    <cellStyle name="Currency [0] 12799" xfId="21795" hidden="1" xr:uid="{00000000-0005-0000-0000-000044550000}"/>
    <cellStyle name="Currency [0] 128" xfId="223" hidden="1" xr:uid="{00000000-0005-0000-0000-000000010000}"/>
    <cellStyle name="Currency [0] 1280" xfId="1415" hidden="1" xr:uid="{00000000-0005-0000-0000-0000A8050000}"/>
    <cellStyle name="Currency [0] 12800" xfId="21747" hidden="1" xr:uid="{00000000-0005-0000-0000-000014550000}"/>
    <cellStyle name="Currency [0] 12801" xfId="21746" hidden="1" xr:uid="{00000000-0005-0000-0000-000013550000}"/>
    <cellStyle name="Currency [0] 12802" xfId="21736" hidden="1" xr:uid="{00000000-0005-0000-0000-000009550000}"/>
    <cellStyle name="Currency [0] 12803" xfId="21732" hidden="1" xr:uid="{00000000-0005-0000-0000-000005550000}"/>
    <cellStyle name="Currency [0] 12804" xfId="21734" hidden="1" xr:uid="{00000000-0005-0000-0000-000007550000}"/>
    <cellStyle name="Currency [0] 12805" xfId="21802" hidden="1" xr:uid="{00000000-0005-0000-0000-00004B550000}"/>
    <cellStyle name="Currency [0] 12806" xfId="21364" hidden="1" xr:uid="{00000000-0005-0000-0000-000095530000}"/>
    <cellStyle name="Currency [0] 12807" xfId="21780" hidden="1" xr:uid="{00000000-0005-0000-0000-000035550000}"/>
    <cellStyle name="Currency [0] 12808" xfId="21808" hidden="1" xr:uid="{00000000-0005-0000-0000-000051550000}"/>
    <cellStyle name="Currency [0] 12809" xfId="21810" hidden="1" xr:uid="{00000000-0005-0000-0000-000053550000}"/>
    <cellStyle name="Currency [0] 1281" xfId="1425" hidden="1" xr:uid="{00000000-0005-0000-0000-0000B2050000}"/>
    <cellStyle name="Currency [0] 12810" xfId="21685" hidden="1" xr:uid="{00000000-0005-0000-0000-0000D6540000}"/>
    <cellStyle name="Currency [0] 12811" xfId="21759" hidden="1" xr:uid="{00000000-0005-0000-0000-000020550000}"/>
    <cellStyle name="Currency [0] 12812" xfId="21715" hidden="1" xr:uid="{00000000-0005-0000-0000-0000F4540000}"/>
    <cellStyle name="Currency [0] 12813" xfId="21751" hidden="1" xr:uid="{00000000-0005-0000-0000-000018550000}"/>
    <cellStyle name="Currency [0] 12814" xfId="21755" hidden="1" xr:uid="{00000000-0005-0000-0000-00001C550000}"/>
    <cellStyle name="Currency [0] 12815" xfId="21816" hidden="1" xr:uid="{00000000-0005-0000-0000-000059550000}"/>
    <cellStyle name="Currency [0] 12816" xfId="21399" hidden="1" xr:uid="{00000000-0005-0000-0000-0000B8530000}"/>
    <cellStyle name="Currency [0] 12817" xfId="21798" hidden="1" xr:uid="{00000000-0005-0000-0000-000047550000}"/>
    <cellStyle name="Currency [0] 12818" xfId="21821" hidden="1" xr:uid="{00000000-0005-0000-0000-00005E550000}"/>
    <cellStyle name="Currency [0] 12819" xfId="21823" hidden="1" xr:uid="{00000000-0005-0000-0000-000060550000}"/>
    <cellStyle name="Currency [0] 1282" xfId="1426" hidden="1" xr:uid="{00000000-0005-0000-0000-0000B3050000}"/>
    <cellStyle name="Currency [0] 12820" xfId="21679" hidden="1" xr:uid="{00000000-0005-0000-0000-0000D0540000}"/>
    <cellStyle name="Currency [0] 12821" xfId="21778" hidden="1" xr:uid="{00000000-0005-0000-0000-000033550000}"/>
    <cellStyle name="Currency [0] 12822" xfId="21745" hidden="1" xr:uid="{00000000-0005-0000-0000-000012550000}"/>
    <cellStyle name="Currency [0] 12823" xfId="21763" hidden="1" xr:uid="{00000000-0005-0000-0000-000024550000}"/>
    <cellStyle name="Currency [0] 12824" xfId="21760" hidden="1" xr:uid="{00000000-0005-0000-0000-000021550000}"/>
    <cellStyle name="Currency [0] 12825" xfId="21827" hidden="1" xr:uid="{00000000-0005-0000-0000-000064550000}"/>
    <cellStyle name="Currency [0] 12826" xfId="21712" hidden="1" xr:uid="{00000000-0005-0000-0000-0000F1540000}"/>
    <cellStyle name="Currency [0] 12827" xfId="21812" hidden="1" xr:uid="{00000000-0005-0000-0000-000055550000}"/>
    <cellStyle name="Currency [0] 12828" xfId="21834" hidden="1" xr:uid="{00000000-0005-0000-0000-00006B550000}"/>
    <cellStyle name="Currency [0] 12829" xfId="21836" hidden="1" xr:uid="{00000000-0005-0000-0000-00006D550000}"/>
    <cellStyle name="Currency [0] 1283" xfId="1397" hidden="1" xr:uid="{00000000-0005-0000-0000-000096050000}"/>
    <cellStyle name="Currency [0] 12830" xfId="21764" hidden="1" xr:uid="{00000000-0005-0000-0000-000025550000}"/>
    <cellStyle name="Currency [0] 12831" xfId="21796" hidden="1" xr:uid="{00000000-0005-0000-0000-000045550000}"/>
    <cellStyle name="Currency [0] 12832" xfId="21444" hidden="1" xr:uid="{00000000-0005-0000-0000-0000E5530000}"/>
    <cellStyle name="Currency [0] 12833" xfId="21782" hidden="1" xr:uid="{00000000-0005-0000-0000-000037550000}"/>
    <cellStyle name="Currency [0] 12834" xfId="21779" hidden="1" xr:uid="{00000000-0005-0000-0000-000034550000}"/>
    <cellStyle name="Currency [0] 12835" xfId="21840" hidden="1" xr:uid="{00000000-0005-0000-0000-000071550000}"/>
    <cellStyle name="Currency [0] 12836" xfId="21675" hidden="1" xr:uid="{00000000-0005-0000-0000-0000CC540000}"/>
    <cellStyle name="Currency [0] 12837" xfId="21824" hidden="1" xr:uid="{00000000-0005-0000-0000-000061550000}"/>
    <cellStyle name="Currency [0] 12838" xfId="21844" hidden="1" xr:uid="{00000000-0005-0000-0000-000075550000}"/>
    <cellStyle name="Currency [0] 12839" xfId="21846" hidden="1" xr:uid="{00000000-0005-0000-0000-000077550000}"/>
    <cellStyle name="Currency [0] 1284" xfId="1409" hidden="1" xr:uid="{00000000-0005-0000-0000-0000A2050000}"/>
    <cellStyle name="Currency [0] 12840" xfId="21783" hidden="1" xr:uid="{00000000-0005-0000-0000-000038550000}"/>
    <cellStyle name="Currency [0] 12841" xfId="21811" hidden="1" xr:uid="{00000000-0005-0000-0000-000054550000}"/>
    <cellStyle name="Currency [0] 12842" xfId="21771" hidden="1" xr:uid="{00000000-0005-0000-0000-00002C550000}"/>
    <cellStyle name="Currency [0] 12843" xfId="21800" hidden="1" xr:uid="{00000000-0005-0000-0000-000049550000}"/>
    <cellStyle name="Currency [0] 12844" xfId="21797" hidden="1" xr:uid="{00000000-0005-0000-0000-000046550000}"/>
    <cellStyle name="Currency [0] 12845" xfId="21850" hidden="1" xr:uid="{00000000-0005-0000-0000-00007B550000}"/>
    <cellStyle name="Currency [0] 12846" xfId="21678" hidden="1" xr:uid="{00000000-0005-0000-0000-0000CF540000}"/>
    <cellStyle name="Currency [0] 12847" xfId="21837" hidden="1" xr:uid="{00000000-0005-0000-0000-00006E550000}"/>
    <cellStyle name="Currency [0] 12848" xfId="21854" hidden="1" xr:uid="{00000000-0005-0000-0000-00007F550000}"/>
    <cellStyle name="Currency [0] 12849" xfId="21856" hidden="1" xr:uid="{00000000-0005-0000-0000-000081550000}"/>
    <cellStyle name="Currency [0] 1285" xfId="1389" hidden="1" xr:uid="{00000000-0005-0000-0000-00008E050000}"/>
    <cellStyle name="Currency [0] 12850" xfId="21737" hidden="1" xr:uid="{00000000-0005-0000-0000-00000A550000}"/>
    <cellStyle name="Currency [0] 12851" xfId="21773" hidden="1" xr:uid="{00000000-0005-0000-0000-00002E550000}"/>
    <cellStyle name="Currency [0] 12852" xfId="21842" hidden="1" xr:uid="{00000000-0005-0000-0000-000073550000}"/>
    <cellStyle name="Currency [0] 12853" xfId="21830" hidden="1" xr:uid="{00000000-0005-0000-0000-000067550000}"/>
    <cellStyle name="Currency [0] 12854" xfId="21847" hidden="1" xr:uid="{00000000-0005-0000-0000-000078550000}"/>
    <cellStyle name="Currency [0] 12855" xfId="21858" hidden="1" xr:uid="{00000000-0005-0000-0000-000083550000}"/>
    <cellStyle name="Currency [0] 12856" xfId="21706" hidden="1" xr:uid="{00000000-0005-0000-0000-0000EB540000}"/>
    <cellStyle name="Currency [0] 12857" xfId="21770" hidden="1" xr:uid="{00000000-0005-0000-0000-00002B550000}"/>
    <cellStyle name="Currency [0] 12858" xfId="21862" hidden="1" xr:uid="{00000000-0005-0000-0000-000087550000}"/>
    <cellStyle name="Currency [0] 12859" xfId="21864" hidden="1" xr:uid="{00000000-0005-0000-0000-000089550000}"/>
    <cellStyle name="Currency [0] 1286" xfId="1404" hidden="1" xr:uid="{00000000-0005-0000-0000-00009D050000}"/>
    <cellStyle name="Currency [0] 12860" xfId="21819" hidden="1" xr:uid="{00000000-0005-0000-0000-00005C550000}"/>
    <cellStyle name="Currency [0] 12861" xfId="21831" hidden="1" xr:uid="{00000000-0005-0000-0000-000068550000}"/>
    <cellStyle name="Currency [0] 12862" xfId="21859" hidden="1" xr:uid="{00000000-0005-0000-0000-000084550000}"/>
    <cellStyle name="Currency [0] 12863" xfId="21832" hidden="1" xr:uid="{00000000-0005-0000-0000-000069550000}"/>
    <cellStyle name="Currency [0] 12864" xfId="21865" hidden="1" xr:uid="{00000000-0005-0000-0000-00008A550000}"/>
    <cellStyle name="Currency [0] 12865" xfId="21867" hidden="1" xr:uid="{00000000-0005-0000-0000-00008C550000}"/>
    <cellStyle name="Currency [0] 12866" xfId="21860" hidden="1" xr:uid="{00000000-0005-0000-0000-000085550000}"/>
    <cellStyle name="Currency [0] 12867" xfId="21806" hidden="1" xr:uid="{00000000-0005-0000-0000-00004F550000}"/>
    <cellStyle name="Currency [0] 12868" xfId="21869" hidden="1" xr:uid="{00000000-0005-0000-0000-00008E550000}"/>
    <cellStyle name="Currency [0] 12869" xfId="21871" hidden="1" xr:uid="{00000000-0005-0000-0000-000090550000}"/>
    <cellStyle name="Currency [0] 1287" xfId="1402" hidden="1" xr:uid="{00000000-0005-0000-0000-00009B050000}"/>
    <cellStyle name="Currency [0] 12870" xfId="21383" hidden="1" xr:uid="{00000000-0005-0000-0000-0000A8530000}"/>
    <cellStyle name="Currency [0] 12871" xfId="21361" hidden="1" xr:uid="{00000000-0005-0000-0000-000092530000}"/>
    <cellStyle name="Currency [0] 12872" xfId="21877" hidden="1" xr:uid="{00000000-0005-0000-0000-000096550000}"/>
    <cellStyle name="Currency [0] 12873" xfId="21883" hidden="1" xr:uid="{00000000-0005-0000-0000-00009C550000}"/>
    <cellStyle name="Currency [0] 12874" xfId="21885" hidden="1" xr:uid="{00000000-0005-0000-0000-00009E550000}"/>
    <cellStyle name="Currency [0] 12875" xfId="21378" hidden="1" xr:uid="{00000000-0005-0000-0000-0000A3530000}"/>
    <cellStyle name="Currency [0] 12876" xfId="21879" hidden="1" xr:uid="{00000000-0005-0000-0000-000098550000}"/>
    <cellStyle name="Currency [0] 12877" xfId="21887" hidden="1" xr:uid="{00000000-0005-0000-0000-0000A0550000}"/>
    <cellStyle name="Currency [0] 12878" xfId="21889" hidden="1" xr:uid="{00000000-0005-0000-0000-0000A2550000}"/>
    <cellStyle name="Currency [0] 12879" xfId="21878" hidden="1" xr:uid="{00000000-0005-0000-0000-000097550000}"/>
    <cellStyle name="Currency [0] 1288" xfId="1428" hidden="1" xr:uid="{00000000-0005-0000-0000-0000B5050000}"/>
    <cellStyle name="Currency [0] 12880" xfId="21384" hidden="1" xr:uid="{00000000-0005-0000-0000-0000A9530000}"/>
    <cellStyle name="Currency [0] 12881" xfId="21900" hidden="1" xr:uid="{00000000-0005-0000-0000-0000AD550000}"/>
    <cellStyle name="Currency [0] 12882" xfId="21909" hidden="1" xr:uid="{00000000-0005-0000-0000-0000B6550000}"/>
    <cellStyle name="Currency [0] 12883" xfId="21920" hidden="1" xr:uid="{00000000-0005-0000-0000-0000C1550000}"/>
    <cellStyle name="Currency [0] 12884" xfId="21926" hidden="1" xr:uid="{00000000-0005-0000-0000-0000C7550000}"/>
    <cellStyle name="Currency [0] 12885" xfId="21898" hidden="1" xr:uid="{00000000-0005-0000-0000-0000AB550000}"/>
    <cellStyle name="Currency [0] 12886" xfId="21916" hidden="1" xr:uid="{00000000-0005-0000-0000-0000BD550000}"/>
    <cellStyle name="Currency [0] 12887" xfId="21938" hidden="1" xr:uid="{00000000-0005-0000-0000-0000D3550000}"/>
    <cellStyle name="Currency [0] 12888" xfId="21940" hidden="1" xr:uid="{00000000-0005-0000-0000-0000D5550000}"/>
    <cellStyle name="Currency [0] 12889" xfId="21874" hidden="1" xr:uid="{00000000-0005-0000-0000-000093550000}"/>
    <cellStyle name="Currency [0] 1289" xfId="1341" hidden="1" xr:uid="{00000000-0005-0000-0000-00005E050000}"/>
    <cellStyle name="Currency [0] 12890" xfId="21388" hidden="1" xr:uid="{00000000-0005-0000-0000-0000AD530000}"/>
    <cellStyle name="Currency [0] 12891" xfId="21912" hidden="1" xr:uid="{00000000-0005-0000-0000-0000B9550000}"/>
    <cellStyle name="Currency [0] 12892" xfId="21404" hidden="1" xr:uid="{00000000-0005-0000-0000-0000BD530000}"/>
    <cellStyle name="Currency [0] 12893" xfId="21901" hidden="1" xr:uid="{00000000-0005-0000-0000-0000AE550000}"/>
    <cellStyle name="Currency [0] 12894" xfId="21945" hidden="1" xr:uid="{00000000-0005-0000-0000-0000DA550000}"/>
    <cellStyle name="Currency [0] 12895" xfId="21913" hidden="1" xr:uid="{00000000-0005-0000-0000-0000BA550000}"/>
    <cellStyle name="Currency [0] 12896" xfId="21921" hidden="1" xr:uid="{00000000-0005-0000-0000-0000C2550000}"/>
    <cellStyle name="Currency [0] 12897" xfId="21957" hidden="1" xr:uid="{00000000-0005-0000-0000-0000E6550000}"/>
    <cellStyle name="Currency [0] 12898" xfId="21959" hidden="1" xr:uid="{00000000-0005-0000-0000-0000E8550000}"/>
    <cellStyle name="Currency [0] 12899" xfId="21915" hidden="1" xr:uid="{00000000-0005-0000-0000-0000BC550000}"/>
    <cellStyle name="Currency [0] 129" xfId="224" hidden="1" xr:uid="{00000000-0005-0000-0000-000001010000}"/>
    <cellStyle name="Currency [0] 1290" xfId="1422" hidden="1" xr:uid="{00000000-0005-0000-0000-0000AF050000}"/>
    <cellStyle name="Currency [0] 12900" xfId="21928" hidden="1" xr:uid="{00000000-0005-0000-0000-0000C9550000}"/>
    <cellStyle name="Currency [0] 12901" xfId="21933" hidden="1" xr:uid="{00000000-0005-0000-0000-0000CE550000}"/>
    <cellStyle name="Currency [0] 12902" xfId="21927" hidden="1" xr:uid="{00000000-0005-0000-0000-0000C8550000}"/>
    <cellStyle name="Currency [0] 12903" xfId="21975" hidden="1" xr:uid="{00000000-0005-0000-0000-0000F8550000}"/>
    <cellStyle name="Currency [0] 12904" xfId="21983" hidden="1" xr:uid="{00000000-0005-0000-0000-000000560000}"/>
    <cellStyle name="Currency [0] 12905" xfId="21911" hidden="1" xr:uid="{00000000-0005-0000-0000-0000B8550000}"/>
    <cellStyle name="Currency [0] 12906" xfId="21969" hidden="1" xr:uid="{00000000-0005-0000-0000-0000F2550000}"/>
    <cellStyle name="Currency [0] 12907" xfId="21992" hidden="1" xr:uid="{00000000-0005-0000-0000-000009560000}"/>
    <cellStyle name="Currency [0] 12908" xfId="21994" hidden="1" xr:uid="{00000000-0005-0000-0000-00000B560000}"/>
    <cellStyle name="Currency [0] 12909" xfId="21894" hidden="1" xr:uid="{00000000-0005-0000-0000-0000A7550000}"/>
    <cellStyle name="Currency [0] 1291" xfId="1429" hidden="1" xr:uid="{00000000-0005-0000-0000-0000B6050000}"/>
    <cellStyle name="Currency [0] 12910" xfId="21904" hidden="1" xr:uid="{00000000-0005-0000-0000-0000B1550000}"/>
    <cellStyle name="Currency [0] 12911" xfId="21966" hidden="1" xr:uid="{00000000-0005-0000-0000-0000EF550000}"/>
    <cellStyle name="Currency [0] 12912" xfId="21931" hidden="1" xr:uid="{00000000-0005-0000-0000-0000CC550000}"/>
    <cellStyle name="Currency [0] 12913" xfId="21881" hidden="1" xr:uid="{00000000-0005-0000-0000-00009A550000}"/>
    <cellStyle name="Currency [0] 12914" xfId="22002" hidden="1" xr:uid="{00000000-0005-0000-0000-000013560000}"/>
    <cellStyle name="Currency [0] 12915" xfId="21967" hidden="1" xr:uid="{00000000-0005-0000-0000-0000F0550000}"/>
    <cellStyle name="Currency [0] 12916" xfId="21978" hidden="1" xr:uid="{00000000-0005-0000-0000-0000FB550000}"/>
    <cellStyle name="Currency [0] 12917" xfId="22010" hidden="1" xr:uid="{00000000-0005-0000-0000-00001B560000}"/>
    <cellStyle name="Currency [0] 12918" xfId="22012" hidden="1" xr:uid="{00000000-0005-0000-0000-00001D560000}"/>
    <cellStyle name="Currency [0] 12919" xfId="21964" hidden="1" xr:uid="{00000000-0005-0000-0000-0000ED550000}"/>
    <cellStyle name="Currency [0] 1292" xfId="1430" hidden="1" xr:uid="{00000000-0005-0000-0000-0000B7050000}"/>
    <cellStyle name="Currency [0] 12920" xfId="21963" hidden="1" xr:uid="{00000000-0005-0000-0000-0000EC550000}"/>
    <cellStyle name="Currency [0] 12921" xfId="21953" hidden="1" xr:uid="{00000000-0005-0000-0000-0000E2550000}"/>
    <cellStyle name="Currency [0] 12922" xfId="21949" hidden="1" xr:uid="{00000000-0005-0000-0000-0000DE550000}"/>
    <cellStyle name="Currency [0] 12923" xfId="21951" hidden="1" xr:uid="{00000000-0005-0000-0000-0000E0550000}"/>
    <cellStyle name="Currency [0] 12924" xfId="22019" hidden="1" xr:uid="{00000000-0005-0000-0000-000024560000}"/>
    <cellStyle name="Currency [0] 12925" xfId="21390" hidden="1" xr:uid="{00000000-0005-0000-0000-0000AF530000}"/>
    <cellStyle name="Currency [0] 12926" xfId="21997" hidden="1" xr:uid="{00000000-0005-0000-0000-00000E560000}"/>
    <cellStyle name="Currency [0] 12927" xfId="22025" hidden="1" xr:uid="{00000000-0005-0000-0000-00002A560000}"/>
    <cellStyle name="Currency [0] 12928" xfId="22027" hidden="1" xr:uid="{00000000-0005-0000-0000-00002C560000}"/>
    <cellStyle name="Currency [0] 12929" xfId="21902" hidden="1" xr:uid="{00000000-0005-0000-0000-0000AF550000}"/>
    <cellStyle name="Currency [0] 1293" xfId="1370" hidden="1" xr:uid="{00000000-0005-0000-0000-00007B050000}"/>
    <cellStyle name="Currency [0] 12930" xfId="21976" hidden="1" xr:uid="{00000000-0005-0000-0000-0000F9550000}"/>
    <cellStyle name="Currency [0] 12931" xfId="21932" hidden="1" xr:uid="{00000000-0005-0000-0000-0000CD550000}"/>
    <cellStyle name="Currency [0] 12932" xfId="21968" hidden="1" xr:uid="{00000000-0005-0000-0000-0000F1550000}"/>
    <cellStyle name="Currency [0] 12933" xfId="21972" hidden="1" xr:uid="{00000000-0005-0000-0000-0000F5550000}"/>
    <cellStyle name="Currency [0] 12934" xfId="22033" hidden="1" xr:uid="{00000000-0005-0000-0000-000032560000}"/>
    <cellStyle name="Currency [0] 12935" xfId="21377" hidden="1" xr:uid="{00000000-0005-0000-0000-0000A2530000}"/>
    <cellStyle name="Currency [0] 12936" xfId="22015" hidden="1" xr:uid="{00000000-0005-0000-0000-000020560000}"/>
    <cellStyle name="Currency [0] 12937" xfId="22038" hidden="1" xr:uid="{00000000-0005-0000-0000-000037560000}"/>
    <cellStyle name="Currency [0] 12938" xfId="22040" hidden="1" xr:uid="{00000000-0005-0000-0000-000039560000}"/>
    <cellStyle name="Currency [0] 12939" xfId="21896" hidden="1" xr:uid="{00000000-0005-0000-0000-0000A9550000}"/>
    <cellStyle name="Currency [0] 1294" xfId="1390" hidden="1" xr:uid="{00000000-0005-0000-0000-00008F050000}"/>
    <cellStyle name="Currency [0] 12940" xfId="21995" hidden="1" xr:uid="{00000000-0005-0000-0000-00000C560000}"/>
    <cellStyle name="Currency [0] 12941" xfId="21962" hidden="1" xr:uid="{00000000-0005-0000-0000-0000EB550000}"/>
    <cellStyle name="Currency [0] 12942" xfId="21980" hidden="1" xr:uid="{00000000-0005-0000-0000-0000FD550000}"/>
    <cellStyle name="Currency [0] 12943" xfId="21977" hidden="1" xr:uid="{00000000-0005-0000-0000-0000FA550000}"/>
    <cellStyle name="Currency [0] 12944" xfId="22044" hidden="1" xr:uid="{00000000-0005-0000-0000-00003D560000}"/>
    <cellStyle name="Currency [0] 12945" xfId="21929" hidden="1" xr:uid="{00000000-0005-0000-0000-0000CA550000}"/>
    <cellStyle name="Currency [0] 12946" xfId="22029" hidden="1" xr:uid="{00000000-0005-0000-0000-00002E560000}"/>
    <cellStyle name="Currency [0] 12947" xfId="22051" hidden="1" xr:uid="{00000000-0005-0000-0000-000044560000}"/>
    <cellStyle name="Currency [0] 12948" xfId="22053" hidden="1" xr:uid="{00000000-0005-0000-0000-000046560000}"/>
    <cellStyle name="Currency [0] 12949" xfId="21981" hidden="1" xr:uid="{00000000-0005-0000-0000-0000FE550000}"/>
    <cellStyle name="Currency [0] 1295" xfId="1424" hidden="1" xr:uid="{00000000-0005-0000-0000-0000B1050000}"/>
    <cellStyle name="Currency [0] 12950" xfId="22013" hidden="1" xr:uid="{00000000-0005-0000-0000-00001E560000}"/>
    <cellStyle name="Currency [0] 12951" xfId="21356" hidden="1" xr:uid="{00000000-0005-0000-0000-00008D530000}"/>
    <cellStyle name="Currency [0] 12952" xfId="21999" hidden="1" xr:uid="{00000000-0005-0000-0000-000010560000}"/>
    <cellStyle name="Currency [0] 12953" xfId="21996" hidden="1" xr:uid="{00000000-0005-0000-0000-00000D560000}"/>
    <cellStyle name="Currency [0] 12954" xfId="22057" hidden="1" xr:uid="{00000000-0005-0000-0000-00004A560000}"/>
    <cellStyle name="Currency [0] 12955" xfId="21892" hidden="1" xr:uid="{00000000-0005-0000-0000-0000A5550000}"/>
    <cellStyle name="Currency [0] 12956" xfId="22041" hidden="1" xr:uid="{00000000-0005-0000-0000-00003A560000}"/>
    <cellStyle name="Currency [0] 12957" xfId="22061" hidden="1" xr:uid="{00000000-0005-0000-0000-00004E560000}"/>
    <cellStyle name="Currency [0] 12958" xfId="22063" hidden="1" xr:uid="{00000000-0005-0000-0000-000050560000}"/>
    <cellStyle name="Currency [0] 12959" xfId="22000" hidden="1" xr:uid="{00000000-0005-0000-0000-000011560000}"/>
    <cellStyle name="Currency [0] 1296" xfId="1417" hidden="1" xr:uid="{00000000-0005-0000-0000-0000AA050000}"/>
    <cellStyle name="Currency [0] 12960" xfId="22028" hidden="1" xr:uid="{00000000-0005-0000-0000-00002D560000}"/>
    <cellStyle name="Currency [0] 12961" xfId="21988" hidden="1" xr:uid="{00000000-0005-0000-0000-000005560000}"/>
    <cellStyle name="Currency [0] 12962" xfId="22017" hidden="1" xr:uid="{00000000-0005-0000-0000-000022560000}"/>
    <cellStyle name="Currency [0] 12963" xfId="22014" hidden="1" xr:uid="{00000000-0005-0000-0000-00001F560000}"/>
    <cellStyle name="Currency [0] 12964" xfId="22067" hidden="1" xr:uid="{00000000-0005-0000-0000-000054560000}"/>
    <cellStyle name="Currency [0] 12965" xfId="21895" hidden="1" xr:uid="{00000000-0005-0000-0000-0000A8550000}"/>
    <cellStyle name="Currency [0] 12966" xfId="22054" hidden="1" xr:uid="{00000000-0005-0000-0000-000047560000}"/>
    <cellStyle name="Currency [0] 12967" xfId="22071" hidden="1" xr:uid="{00000000-0005-0000-0000-000058560000}"/>
    <cellStyle name="Currency [0] 12968" xfId="22073" hidden="1" xr:uid="{00000000-0005-0000-0000-00005A560000}"/>
    <cellStyle name="Currency [0] 12969" xfId="21954" hidden="1" xr:uid="{00000000-0005-0000-0000-0000E3550000}"/>
    <cellStyle name="Currency [0] 1297" xfId="1427" hidden="1" xr:uid="{00000000-0005-0000-0000-0000B4050000}"/>
    <cellStyle name="Currency [0] 12970" xfId="21990" hidden="1" xr:uid="{00000000-0005-0000-0000-000007560000}"/>
    <cellStyle name="Currency [0] 12971" xfId="22059" hidden="1" xr:uid="{00000000-0005-0000-0000-00004C560000}"/>
    <cellStyle name="Currency [0] 12972" xfId="22047" hidden="1" xr:uid="{00000000-0005-0000-0000-000040560000}"/>
    <cellStyle name="Currency [0] 12973" xfId="22064" hidden="1" xr:uid="{00000000-0005-0000-0000-000051560000}"/>
    <cellStyle name="Currency [0] 12974" xfId="22075" hidden="1" xr:uid="{00000000-0005-0000-0000-00005C560000}"/>
    <cellStyle name="Currency [0] 12975" xfId="21923" hidden="1" xr:uid="{00000000-0005-0000-0000-0000C4550000}"/>
    <cellStyle name="Currency [0] 12976" xfId="21987" hidden="1" xr:uid="{00000000-0005-0000-0000-000004560000}"/>
    <cellStyle name="Currency [0] 12977" xfId="22079" hidden="1" xr:uid="{00000000-0005-0000-0000-000060560000}"/>
    <cellStyle name="Currency [0] 12978" xfId="22081" hidden="1" xr:uid="{00000000-0005-0000-0000-000062560000}"/>
    <cellStyle name="Currency [0] 12979" xfId="22036" hidden="1" xr:uid="{00000000-0005-0000-0000-000035560000}"/>
    <cellStyle name="Currency [0] 1298" xfId="1431" hidden="1" xr:uid="{00000000-0005-0000-0000-0000B8050000}"/>
    <cellStyle name="Currency [0] 12980" xfId="22048" hidden="1" xr:uid="{00000000-0005-0000-0000-000041560000}"/>
    <cellStyle name="Currency [0] 12981" xfId="22076" hidden="1" xr:uid="{00000000-0005-0000-0000-00005D560000}"/>
    <cellStyle name="Currency [0] 12982" xfId="22049" hidden="1" xr:uid="{00000000-0005-0000-0000-000042560000}"/>
    <cellStyle name="Currency [0] 12983" xfId="22082" hidden="1" xr:uid="{00000000-0005-0000-0000-000063560000}"/>
    <cellStyle name="Currency [0] 12984" xfId="22084" hidden="1" xr:uid="{00000000-0005-0000-0000-000065560000}"/>
    <cellStyle name="Currency [0] 12985" xfId="22077" hidden="1" xr:uid="{00000000-0005-0000-0000-00005E560000}"/>
    <cellStyle name="Currency [0] 12986" xfId="22023" hidden="1" xr:uid="{00000000-0005-0000-0000-000028560000}"/>
    <cellStyle name="Currency [0] 12987" xfId="22086" hidden="1" xr:uid="{00000000-0005-0000-0000-000067560000}"/>
    <cellStyle name="Currency [0] 12988" xfId="22088" hidden="1" xr:uid="{00000000-0005-0000-0000-000069560000}"/>
    <cellStyle name="Currency [0] 12989" xfId="21450" hidden="1" xr:uid="{00000000-0005-0000-0000-0000EB530000}"/>
    <cellStyle name="Currency [0] 1299" xfId="1356" hidden="1" xr:uid="{00000000-0005-0000-0000-00006D050000}"/>
    <cellStyle name="Currency [0] 12990" xfId="21391" hidden="1" xr:uid="{00000000-0005-0000-0000-0000B0530000}"/>
    <cellStyle name="Currency [0] 12991" xfId="22094" hidden="1" xr:uid="{00000000-0005-0000-0000-00006F560000}"/>
    <cellStyle name="Currency [0] 12992" xfId="22100" hidden="1" xr:uid="{00000000-0005-0000-0000-000075560000}"/>
    <cellStyle name="Currency [0] 12993" xfId="22102" hidden="1" xr:uid="{00000000-0005-0000-0000-000077560000}"/>
    <cellStyle name="Currency [0] 12994" xfId="21381" hidden="1" xr:uid="{00000000-0005-0000-0000-0000A6530000}"/>
    <cellStyle name="Currency [0] 12995" xfId="22096" hidden="1" xr:uid="{00000000-0005-0000-0000-000071560000}"/>
    <cellStyle name="Currency [0] 12996" xfId="22104" hidden="1" xr:uid="{00000000-0005-0000-0000-000079560000}"/>
    <cellStyle name="Currency [0] 12997" xfId="22106" hidden="1" xr:uid="{00000000-0005-0000-0000-00007B560000}"/>
    <cellStyle name="Currency [0] 12998" xfId="22095" hidden="1" xr:uid="{00000000-0005-0000-0000-000070560000}"/>
    <cellStyle name="Currency [0] 12999" xfId="21426" hidden="1" xr:uid="{00000000-0005-0000-0000-0000D3530000}"/>
    <cellStyle name="Currency [0] 13" xfId="51" hidden="1" xr:uid="{00000000-0005-0000-0000-000053000000}"/>
    <cellStyle name="Currency [0] 130" xfId="216" hidden="1" xr:uid="{00000000-0005-0000-0000-0000F9000000}"/>
    <cellStyle name="Currency [0] 1300" xfId="1388" hidden="1" xr:uid="{00000000-0005-0000-0000-00008D050000}"/>
    <cellStyle name="Currency [0] 13000" xfId="22117" hidden="1" xr:uid="{00000000-0005-0000-0000-000086560000}"/>
    <cellStyle name="Currency [0] 13001" xfId="22126" hidden="1" xr:uid="{00000000-0005-0000-0000-00008F560000}"/>
    <cellStyle name="Currency [0] 13002" xfId="22137" hidden="1" xr:uid="{00000000-0005-0000-0000-00009A560000}"/>
    <cellStyle name="Currency [0] 13003" xfId="22143" hidden="1" xr:uid="{00000000-0005-0000-0000-0000A0560000}"/>
    <cellStyle name="Currency [0] 13004" xfId="22115" hidden="1" xr:uid="{00000000-0005-0000-0000-000084560000}"/>
    <cellStyle name="Currency [0] 13005" xfId="22133" hidden="1" xr:uid="{00000000-0005-0000-0000-000096560000}"/>
    <cellStyle name="Currency [0] 13006" xfId="22155" hidden="1" xr:uid="{00000000-0005-0000-0000-0000AC560000}"/>
    <cellStyle name="Currency [0] 13007" xfId="22157" hidden="1" xr:uid="{00000000-0005-0000-0000-0000AE560000}"/>
    <cellStyle name="Currency [0] 13008" xfId="22091" hidden="1" xr:uid="{00000000-0005-0000-0000-00006C560000}"/>
    <cellStyle name="Currency [0] 13009" xfId="21380" hidden="1" xr:uid="{00000000-0005-0000-0000-0000A5530000}"/>
    <cellStyle name="Currency [0] 1301" xfId="1434" hidden="1" xr:uid="{00000000-0005-0000-0000-0000BB050000}"/>
    <cellStyle name="Currency [0] 13010" xfId="22129" hidden="1" xr:uid="{00000000-0005-0000-0000-000092560000}"/>
    <cellStyle name="Currency [0] 13011" xfId="21359" hidden="1" xr:uid="{00000000-0005-0000-0000-000090530000}"/>
    <cellStyle name="Currency [0] 13012" xfId="22118" hidden="1" xr:uid="{00000000-0005-0000-0000-000087560000}"/>
    <cellStyle name="Currency [0] 13013" xfId="22162" hidden="1" xr:uid="{00000000-0005-0000-0000-0000B3560000}"/>
    <cellStyle name="Currency [0] 13014" xfId="22130" hidden="1" xr:uid="{00000000-0005-0000-0000-000093560000}"/>
    <cellStyle name="Currency [0] 13015" xfId="22138" hidden="1" xr:uid="{00000000-0005-0000-0000-00009B560000}"/>
    <cellStyle name="Currency [0] 13016" xfId="22174" hidden="1" xr:uid="{00000000-0005-0000-0000-0000BF560000}"/>
    <cellStyle name="Currency [0] 13017" xfId="22176" hidden="1" xr:uid="{00000000-0005-0000-0000-0000C1560000}"/>
    <cellStyle name="Currency [0] 13018" xfId="22132" hidden="1" xr:uid="{00000000-0005-0000-0000-000095560000}"/>
    <cellStyle name="Currency [0] 13019" xfId="22145" hidden="1" xr:uid="{00000000-0005-0000-0000-0000A2560000}"/>
    <cellStyle name="Currency [0] 1302" xfId="1435" hidden="1" xr:uid="{00000000-0005-0000-0000-0000BC050000}"/>
    <cellStyle name="Currency [0] 13020" xfId="22150" hidden="1" xr:uid="{00000000-0005-0000-0000-0000A7560000}"/>
    <cellStyle name="Currency [0] 13021" xfId="22144" hidden="1" xr:uid="{00000000-0005-0000-0000-0000A1560000}"/>
    <cellStyle name="Currency [0] 13022" xfId="22192" hidden="1" xr:uid="{00000000-0005-0000-0000-0000D1560000}"/>
    <cellStyle name="Currency [0] 13023" xfId="22200" hidden="1" xr:uid="{00000000-0005-0000-0000-0000D9560000}"/>
    <cellStyle name="Currency [0] 13024" xfId="22128" hidden="1" xr:uid="{00000000-0005-0000-0000-000091560000}"/>
    <cellStyle name="Currency [0] 13025" xfId="22186" hidden="1" xr:uid="{00000000-0005-0000-0000-0000CB560000}"/>
    <cellStyle name="Currency [0] 13026" xfId="22209" hidden="1" xr:uid="{00000000-0005-0000-0000-0000E2560000}"/>
    <cellStyle name="Currency [0] 13027" xfId="22211" hidden="1" xr:uid="{00000000-0005-0000-0000-0000E4560000}"/>
    <cellStyle name="Currency [0] 13028" xfId="22111" hidden="1" xr:uid="{00000000-0005-0000-0000-000080560000}"/>
    <cellStyle name="Currency [0] 13029" xfId="22121" hidden="1" xr:uid="{00000000-0005-0000-0000-00008A560000}"/>
    <cellStyle name="Currency [0] 1303" xfId="1412" hidden="1" xr:uid="{00000000-0005-0000-0000-0000A5050000}"/>
    <cellStyle name="Currency [0] 13030" xfId="22183" hidden="1" xr:uid="{00000000-0005-0000-0000-0000C8560000}"/>
    <cellStyle name="Currency [0] 13031" xfId="22148" hidden="1" xr:uid="{00000000-0005-0000-0000-0000A5560000}"/>
    <cellStyle name="Currency [0] 13032" xfId="22098" hidden="1" xr:uid="{00000000-0005-0000-0000-000073560000}"/>
    <cellStyle name="Currency [0] 13033" xfId="22219" hidden="1" xr:uid="{00000000-0005-0000-0000-0000EC560000}"/>
    <cellStyle name="Currency [0] 13034" xfId="22184" hidden="1" xr:uid="{00000000-0005-0000-0000-0000C9560000}"/>
    <cellStyle name="Currency [0] 13035" xfId="22195" hidden="1" xr:uid="{00000000-0005-0000-0000-0000D4560000}"/>
    <cellStyle name="Currency [0] 13036" xfId="22227" hidden="1" xr:uid="{00000000-0005-0000-0000-0000F4560000}"/>
    <cellStyle name="Currency [0] 13037" xfId="22229" hidden="1" xr:uid="{00000000-0005-0000-0000-0000F6560000}"/>
    <cellStyle name="Currency [0] 13038" xfId="22181" hidden="1" xr:uid="{00000000-0005-0000-0000-0000C6560000}"/>
    <cellStyle name="Currency [0] 13039" xfId="22180" hidden="1" xr:uid="{00000000-0005-0000-0000-0000C5560000}"/>
    <cellStyle name="Currency [0] 1304" xfId="1418" hidden="1" xr:uid="{00000000-0005-0000-0000-0000AB050000}"/>
    <cellStyle name="Currency [0] 13040" xfId="22170" hidden="1" xr:uid="{00000000-0005-0000-0000-0000BB560000}"/>
    <cellStyle name="Currency [0] 13041" xfId="22166" hidden="1" xr:uid="{00000000-0005-0000-0000-0000B7560000}"/>
    <cellStyle name="Currency [0] 13042" xfId="22168" hidden="1" xr:uid="{00000000-0005-0000-0000-0000B9560000}"/>
    <cellStyle name="Currency [0] 13043" xfId="22236" hidden="1" xr:uid="{00000000-0005-0000-0000-0000FD560000}"/>
    <cellStyle name="Currency [0] 13044" xfId="21395" hidden="1" xr:uid="{00000000-0005-0000-0000-0000B4530000}"/>
    <cellStyle name="Currency [0] 13045" xfId="22214" hidden="1" xr:uid="{00000000-0005-0000-0000-0000E7560000}"/>
    <cellStyle name="Currency [0] 13046" xfId="22242" hidden="1" xr:uid="{00000000-0005-0000-0000-000003570000}"/>
    <cellStyle name="Currency [0] 13047" xfId="22244" hidden="1" xr:uid="{00000000-0005-0000-0000-000005570000}"/>
    <cellStyle name="Currency [0] 13048" xfId="22119" hidden="1" xr:uid="{00000000-0005-0000-0000-000088560000}"/>
    <cellStyle name="Currency [0] 13049" xfId="22193" hidden="1" xr:uid="{00000000-0005-0000-0000-0000D2560000}"/>
    <cellStyle name="Currency [0] 1305" xfId="1432" hidden="1" xr:uid="{00000000-0005-0000-0000-0000B9050000}"/>
    <cellStyle name="Currency [0] 13050" xfId="22149" hidden="1" xr:uid="{00000000-0005-0000-0000-0000A6560000}"/>
    <cellStyle name="Currency [0] 13051" xfId="22185" hidden="1" xr:uid="{00000000-0005-0000-0000-0000CA560000}"/>
    <cellStyle name="Currency [0] 13052" xfId="22189" hidden="1" xr:uid="{00000000-0005-0000-0000-0000CE560000}"/>
    <cellStyle name="Currency [0] 13053" xfId="22250" hidden="1" xr:uid="{00000000-0005-0000-0000-00000B570000}"/>
    <cellStyle name="Currency [0] 13054" xfId="21408" hidden="1" xr:uid="{00000000-0005-0000-0000-0000C1530000}"/>
    <cellStyle name="Currency [0] 13055" xfId="22232" hidden="1" xr:uid="{00000000-0005-0000-0000-0000F9560000}"/>
    <cellStyle name="Currency [0] 13056" xfId="22255" hidden="1" xr:uid="{00000000-0005-0000-0000-000010570000}"/>
    <cellStyle name="Currency [0] 13057" xfId="22257" hidden="1" xr:uid="{00000000-0005-0000-0000-000012570000}"/>
    <cellStyle name="Currency [0] 13058" xfId="22113" hidden="1" xr:uid="{00000000-0005-0000-0000-000082560000}"/>
    <cellStyle name="Currency [0] 13059" xfId="22212" hidden="1" xr:uid="{00000000-0005-0000-0000-0000E5560000}"/>
    <cellStyle name="Currency [0] 1306" xfId="1419" hidden="1" xr:uid="{00000000-0005-0000-0000-0000AC050000}"/>
    <cellStyle name="Currency [0] 13060" xfId="22179" hidden="1" xr:uid="{00000000-0005-0000-0000-0000C4560000}"/>
    <cellStyle name="Currency [0] 13061" xfId="22197" hidden="1" xr:uid="{00000000-0005-0000-0000-0000D6560000}"/>
    <cellStyle name="Currency [0] 13062" xfId="22194" hidden="1" xr:uid="{00000000-0005-0000-0000-0000D3560000}"/>
    <cellStyle name="Currency [0] 13063" xfId="22261" hidden="1" xr:uid="{00000000-0005-0000-0000-000016570000}"/>
    <cellStyle name="Currency [0] 13064" xfId="22146" hidden="1" xr:uid="{00000000-0005-0000-0000-0000A3560000}"/>
    <cellStyle name="Currency [0] 13065" xfId="22246" hidden="1" xr:uid="{00000000-0005-0000-0000-000007570000}"/>
    <cellStyle name="Currency [0] 13066" xfId="22268" hidden="1" xr:uid="{00000000-0005-0000-0000-00001D570000}"/>
    <cellStyle name="Currency [0] 13067" xfId="22270" hidden="1" xr:uid="{00000000-0005-0000-0000-00001F570000}"/>
    <cellStyle name="Currency [0] 13068" xfId="22198" hidden="1" xr:uid="{00000000-0005-0000-0000-0000D7560000}"/>
    <cellStyle name="Currency [0] 13069" xfId="22230" hidden="1" xr:uid="{00000000-0005-0000-0000-0000F7560000}"/>
    <cellStyle name="Currency [0] 1307" xfId="1436" hidden="1" xr:uid="{00000000-0005-0000-0000-0000BD050000}"/>
    <cellStyle name="Currency [0] 13070" xfId="21360" hidden="1" xr:uid="{00000000-0005-0000-0000-000091530000}"/>
    <cellStyle name="Currency [0] 13071" xfId="22216" hidden="1" xr:uid="{00000000-0005-0000-0000-0000E9560000}"/>
    <cellStyle name="Currency [0] 13072" xfId="22213" hidden="1" xr:uid="{00000000-0005-0000-0000-0000E6560000}"/>
    <cellStyle name="Currency [0] 13073" xfId="22274" hidden="1" xr:uid="{00000000-0005-0000-0000-000023570000}"/>
    <cellStyle name="Currency [0] 13074" xfId="22109" hidden="1" xr:uid="{00000000-0005-0000-0000-00007E560000}"/>
    <cellStyle name="Currency [0] 13075" xfId="22258" hidden="1" xr:uid="{00000000-0005-0000-0000-000013570000}"/>
    <cellStyle name="Currency [0] 13076" xfId="22278" hidden="1" xr:uid="{00000000-0005-0000-0000-000027570000}"/>
    <cellStyle name="Currency [0] 13077" xfId="22280" hidden="1" xr:uid="{00000000-0005-0000-0000-000029570000}"/>
    <cellStyle name="Currency [0] 13078" xfId="22217" hidden="1" xr:uid="{00000000-0005-0000-0000-0000EA560000}"/>
    <cellStyle name="Currency [0] 13079" xfId="22245" hidden="1" xr:uid="{00000000-0005-0000-0000-000006570000}"/>
    <cellStyle name="Currency [0] 1308" xfId="1437" hidden="1" xr:uid="{00000000-0005-0000-0000-0000BE050000}"/>
    <cellStyle name="Currency [0] 13080" xfId="22205" hidden="1" xr:uid="{00000000-0005-0000-0000-0000DE560000}"/>
    <cellStyle name="Currency [0] 13081" xfId="22234" hidden="1" xr:uid="{00000000-0005-0000-0000-0000FB560000}"/>
    <cellStyle name="Currency [0] 13082" xfId="22231" hidden="1" xr:uid="{00000000-0005-0000-0000-0000F8560000}"/>
    <cellStyle name="Currency [0] 13083" xfId="22284" hidden="1" xr:uid="{00000000-0005-0000-0000-00002D570000}"/>
    <cellStyle name="Currency [0] 13084" xfId="22112" hidden="1" xr:uid="{00000000-0005-0000-0000-000081560000}"/>
    <cellStyle name="Currency [0] 13085" xfId="22271" hidden="1" xr:uid="{00000000-0005-0000-0000-000020570000}"/>
    <cellStyle name="Currency [0] 13086" xfId="22288" hidden="1" xr:uid="{00000000-0005-0000-0000-000031570000}"/>
    <cellStyle name="Currency [0] 13087" xfId="22290" hidden="1" xr:uid="{00000000-0005-0000-0000-000033570000}"/>
    <cellStyle name="Currency [0] 13088" xfId="22171" hidden="1" xr:uid="{00000000-0005-0000-0000-0000BC560000}"/>
    <cellStyle name="Currency [0] 13089" xfId="22207" hidden="1" xr:uid="{00000000-0005-0000-0000-0000E0560000}"/>
    <cellStyle name="Currency [0] 1309" xfId="1433" hidden="1" xr:uid="{00000000-0005-0000-0000-0000BA050000}"/>
    <cellStyle name="Currency [0] 13090" xfId="22276" hidden="1" xr:uid="{00000000-0005-0000-0000-000025570000}"/>
    <cellStyle name="Currency [0] 13091" xfId="22264" hidden="1" xr:uid="{00000000-0005-0000-0000-000019570000}"/>
    <cellStyle name="Currency [0] 13092" xfId="22281" hidden="1" xr:uid="{00000000-0005-0000-0000-00002A570000}"/>
    <cellStyle name="Currency [0] 13093" xfId="22292" hidden="1" xr:uid="{00000000-0005-0000-0000-000035570000}"/>
    <cellStyle name="Currency [0] 13094" xfId="22140" hidden="1" xr:uid="{00000000-0005-0000-0000-00009D560000}"/>
    <cellStyle name="Currency [0] 13095" xfId="22204" hidden="1" xr:uid="{00000000-0005-0000-0000-0000DD560000}"/>
    <cellStyle name="Currency [0] 13096" xfId="22296" hidden="1" xr:uid="{00000000-0005-0000-0000-000039570000}"/>
    <cellStyle name="Currency [0] 13097" xfId="22298" hidden="1" xr:uid="{00000000-0005-0000-0000-00003B570000}"/>
    <cellStyle name="Currency [0] 13098" xfId="22253" hidden="1" xr:uid="{00000000-0005-0000-0000-00000E570000}"/>
    <cellStyle name="Currency [0] 13099" xfId="22265" hidden="1" xr:uid="{00000000-0005-0000-0000-00001A570000}"/>
    <cellStyle name="Currency [0] 131" xfId="205" hidden="1" xr:uid="{00000000-0005-0000-0000-0000EE000000}"/>
    <cellStyle name="Currency [0] 1310" xfId="1406" hidden="1" xr:uid="{00000000-0005-0000-0000-00009F050000}"/>
    <cellStyle name="Currency [0] 13100" xfId="22293" hidden="1" xr:uid="{00000000-0005-0000-0000-000036570000}"/>
    <cellStyle name="Currency [0] 13101" xfId="22266" hidden="1" xr:uid="{00000000-0005-0000-0000-00001B570000}"/>
    <cellStyle name="Currency [0] 13102" xfId="22299" hidden="1" xr:uid="{00000000-0005-0000-0000-00003C570000}"/>
    <cellStyle name="Currency [0] 13103" xfId="22301" hidden="1" xr:uid="{00000000-0005-0000-0000-00003E570000}"/>
    <cellStyle name="Currency [0] 13104" xfId="22294" hidden="1" xr:uid="{00000000-0005-0000-0000-000037570000}"/>
    <cellStyle name="Currency [0] 13105" xfId="22240" hidden="1" xr:uid="{00000000-0005-0000-0000-000001570000}"/>
    <cellStyle name="Currency [0] 13106" xfId="22303" hidden="1" xr:uid="{00000000-0005-0000-0000-000040570000}"/>
    <cellStyle name="Currency [0] 13107" xfId="22305" hidden="1" xr:uid="{00000000-0005-0000-0000-000042570000}"/>
    <cellStyle name="Currency [0] 13108" xfId="19952" hidden="1" xr:uid="{00000000-0005-0000-0000-0000114E0000}"/>
    <cellStyle name="Currency [0] 13109" xfId="19890" hidden="1" xr:uid="{00000000-0005-0000-0000-0000D34D0000}"/>
    <cellStyle name="Currency [0] 1311" xfId="1438" hidden="1" xr:uid="{00000000-0005-0000-0000-0000BF050000}"/>
    <cellStyle name="Currency [0] 13110" xfId="21145" hidden="1" xr:uid="{00000000-0005-0000-0000-0000BA520000}"/>
    <cellStyle name="Currency [0] 13111" xfId="22310" hidden="1" xr:uid="{00000000-0005-0000-0000-000047570000}"/>
    <cellStyle name="Currency [0] 13112" xfId="22313" hidden="1" xr:uid="{00000000-0005-0000-0000-00004A570000}"/>
    <cellStyle name="Currency [0] 13113" xfId="19927" hidden="1" xr:uid="{00000000-0005-0000-0000-0000F84D0000}"/>
    <cellStyle name="Currency [0] 13114" xfId="22306" hidden="1" xr:uid="{00000000-0005-0000-0000-000043570000}"/>
    <cellStyle name="Currency [0] 13115" xfId="22315" hidden="1" xr:uid="{00000000-0005-0000-0000-00004C570000}"/>
    <cellStyle name="Currency [0] 13116" xfId="22317" hidden="1" xr:uid="{00000000-0005-0000-0000-00004E570000}"/>
    <cellStyle name="Currency [0] 13117" xfId="19902" hidden="1" xr:uid="{00000000-0005-0000-0000-0000DF4D0000}"/>
    <cellStyle name="Currency [0] 13118" xfId="19924" hidden="1" xr:uid="{00000000-0005-0000-0000-0000F54D0000}"/>
    <cellStyle name="Currency [0] 13119" xfId="22328" hidden="1" xr:uid="{00000000-0005-0000-0000-000059570000}"/>
    <cellStyle name="Currency [0] 1312" xfId="1439" hidden="1" xr:uid="{00000000-0005-0000-0000-0000C0050000}"/>
    <cellStyle name="Currency [0] 13120" xfId="22337" hidden="1" xr:uid="{00000000-0005-0000-0000-000062570000}"/>
    <cellStyle name="Currency [0] 13121" xfId="22348" hidden="1" xr:uid="{00000000-0005-0000-0000-00006D570000}"/>
    <cellStyle name="Currency [0] 13122" xfId="22354" hidden="1" xr:uid="{00000000-0005-0000-0000-000073570000}"/>
    <cellStyle name="Currency [0] 13123" xfId="22326" hidden="1" xr:uid="{00000000-0005-0000-0000-000057570000}"/>
    <cellStyle name="Currency [0] 13124" xfId="22344" hidden="1" xr:uid="{00000000-0005-0000-0000-000069570000}"/>
    <cellStyle name="Currency [0] 13125" xfId="22366" hidden="1" xr:uid="{00000000-0005-0000-0000-00007F570000}"/>
    <cellStyle name="Currency [0] 13126" xfId="22368" hidden="1" xr:uid="{00000000-0005-0000-0000-000081570000}"/>
    <cellStyle name="Currency [0] 13127" xfId="19873" hidden="1" xr:uid="{00000000-0005-0000-0000-0000C24D0000}"/>
    <cellStyle name="Currency [0] 13128" xfId="19907" hidden="1" xr:uid="{00000000-0005-0000-0000-0000E44D0000}"/>
    <cellStyle name="Currency [0] 13129" xfId="22340" hidden="1" xr:uid="{00000000-0005-0000-0000-000065570000}"/>
    <cellStyle name="Currency [0] 1313" xfId="1465" hidden="1" xr:uid="{00000000-0005-0000-0000-0000DA050000}"/>
    <cellStyle name="Currency [0] 13130" xfId="19911" hidden="1" xr:uid="{00000000-0005-0000-0000-0000E84D0000}"/>
    <cellStyle name="Currency [0] 13131" xfId="22329" hidden="1" xr:uid="{00000000-0005-0000-0000-00005A570000}"/>
    <cellStyle name="Currency [0] 13132" xfId="22373" hidden="1" xr:uid="{00000000-0005-0000-0000-000086570000}"/>
    <cellStyle name="Currency [0] 13133" xfId="22341" hidden="1" xr:uid="{00000000-0005-0000-0000-000066570000}"/>
    <cellStyle name="Currency [0] 13134" xfId="22349" hidden="1" xr:uid="{00000000-0005-0000-0000-00006E570000}"/>
    <cellStyle name="Currency [0] 13135" xfId="22385" hidden="1" xr:uid="{00000000-0005-0000-0000-000092570000}"/>
    <cellStyle name="Currency [0] 13136" xfId="22387" hidden="1" xr:uid="{00000000-0005-0000-0000-000094570000}"/>
    <cellStyle name="Currency [0] 13137" xfId="22343" hidden="1" xr:uid="{00000000-0005-0000-0000-000068570000}"/>
    <cellStyle name="Currency [0] 13138" xfId="22356" hidden="1" xr:uid="{00000000-0005-0000-0000-000075570000}"/>
    <cellStyle name="Currency [0] 13139" xfId="22361" hidden="1" xr:uid="{00000000-0005-0000-0000-00007A570000}"/>
    <cellStyle name="Currency [0] 1314" xfId="1473" hidden="1" xr:uid="{00000000-0005-0000-0000-0000E2050000}"/>
    <cellStyle name="Currency [0] 13140" xfId="22355" hidden="1" xr:uid="{00000000-0005-0000-0000-000074570000}"/>
    <cellStyle name="Currency [0] 13141" xfId="22403" hidden="1" xr:uid="{00000000-0005-0000-0000-0000A4570000}"/>
    <cellStyle name="Currency [0] 13142" xfId="22411" hidden="1" xr:uid="{00000000-0005-0000-0000-0000AC570000}"/>
    <cellStyle name="Currency [0] 13143" xfId="22339" hidden="1" xr:uid="{00000000-0005-0000-0000-000064570000}"/>
    <cellStyle name="Currency [0] 13144" xfId="22397" hidden="1" xr:uid="{00000000-0005-0000-0000-00009E570000}"/>
    <cellStyle name="Currency [0] 13145" xfId="22420" hidden="1" xr:uid="{00000000-0005-0000-0000-0000B5570000}"/>
    <cellStyle name="Currency [0] 13146" xfId="22422" hidden="1" xr:uid="{00000000-0005-0000-0000-0000B7570000}"/>
    <cellStyle name="Currency [0] 13147" xfId="22322" hidden="1" xr:uid="{00000000-0005-0000-0000-000053570000}"/>
    <cellStyle name="Currency [0] 13148" xfId="22332" hidden="1" xr:uid="{00000000-0005-0000-0000-00005D570000}"/>
    <cellStyle name="Currency [0] 13149" xfId="22394" hidden="1" xr:uid="{00000000-0005-0000-0000-00009B570000}"/>
    <cellStyle name="Currency [0] 1315" xfId="1476" hidden="1" xr:uid="{00000000-0005-0000-0000-0000E5050000}"/>
    <cellStyle name="Currency [0] 13150" xfId="22359" hidden="1" xr:uid="{00000000-0005-0000-0000-000078570000}"/>
    <cellStyle name="Currency [0] 13151" xfId="22308" hidden="1" xr:uid="{00000000-0005-0000-0000-000045570000}"/>
    <cellStyle name="Currency [0] 13152" xfId="22430" hidden="1" xr:uid="{00000000-0005-0000-0000-0000BF570000}"/>
    <cellStyle name="Currency [0] 13153" xfId="22395" hidden="1" xr:uid="{00000000-0005-0000-0000-00009C570000}"/>
    <cellStyle name="Currency [0] 13154" xfId="22406" hidden="1" xr:uid="{00000000-0005-0000-0000-0000A7570000}"/>
    <cellStyle name="Currency [0] 13155" xfId="22438" hidden="1" xr:uid="{00000000-0005-0000-0000-0000C7570000}"/>
    <cellStyle name="Currency [0] 13156" xfId="22440" hidden="1" xr:uid="{00000000-0005-0000-0000-0000C9570000}"/>
    <cellStyle name="Currency [0] 13157" xfId="22392" hidden="1" xr:uid="{00000000-0005-0000-0000-000099570000}"/>
    <cellStyle name="Currency [0] 13158" xfId="22391" hidden="1" xr:uid="{00000000-0005-0000-0000-000098570000}"/>
    <cellStyle name="Currency [0] 13159" xfId="22381" hidden="1" xr:uid="{00000000-0005-0000-0000-00008E570000}"/>
    <cellStyle name="Currency [0] 1316" xfId="1480" hidden="1" xr:uid="{00000000-0005-0000-0000-0000E9050000}"/>
    <cellStyle name="Currency [0] 13160" xfId="22377" hidden="1" xr:uid="{00000000-0005-0000-0000-00008A570000}"/>
    <cellStyle name="Currency [0] 13161" xfId="22379" hidden="1" xr:uid="{00000000-0005-0000-0000-00008C570000}"/>
    <cellStyle name="Currency [0] 13162" xfId="22447" hidden="1" xr:uid="{00000000-0005-0000-0000-0000D0570000}"/>
    <cellStyle name="Currency [0] 13163" xfId="19966" hidden="1" xr:uid="{00000000-0005-0000-0000-00001F4E0000}"/>
    <cellStyle name="Currency [0] 13164" xfId="22425" hidden="1" xr:uid="{00000000-0005-0000-0000-0000BA570000}"/>
    <cellStyle name="Currency [0] 13165" xfId="22453" hidden="1" xr:uid="{00000000-0005-0000-0000-0000D6570000}"/>
    <cellStyle name="Currency [0] 13166" xfId="22455" hidden="1" xr:uid="{00000000-0005-0000-0000-0000D8570000}"/>
    <cellStyle name="Currency [0] 13167" xfId="22330" hidden="1" xr:uid="{00000000-0005-0000-0000-00005B570000}"/>
    <cellStyle name="Currency [0] 13168" xfId="22404" hidden="1" xr:uid="{00000000-0005-0000-0000-0000A5570000}"/>
    <cellStyle name="Currency [0] 13169" xfId="22360" hidden="1" xr:uid="{00000000-0005-0000-0000-000079570000}"/>
    <cellStyle name="Currency [0] 1317" xfId="1482" hidden="1" xr:uid="{00000000-0005-0000-0000-0000EB050000}"/>
    <cellStyle name="Currency [0] 13170" xfId="22396" hidden="1" xr:uid="{00000000-0005-0000-0000-00009D570000}"/>
    <cellStyle name="Currency [0] 13171" xfId="22400" hidden="1" xr:uid="{00000000-0005-0000-0000-0000A1570000}"/>
    <cellStyle name="Currency [0] 13172" xfId="22461" hidden="1" xr:uid="{00000000-0005-0000-0000-0000DE570000}"/>
    <cellStyle name="Currency [0] 13173" xfId="19905" hidden="1" xr:uid="{00000000-0005-0000-0000-0000E24D0000}"/>
    <cellStyle name="Currency [0] 13174" xfId="22443" hidden="1" xr:uid="{00000000-0005-0000-0000-0000CC570000}"/>
    <cellStyle name="Currency [0] 13175" xfId="22466" hidden="1" xr:uid="{00000000-0005-0000-0000-0000E3570000}"/>
    <cellStyle name="Currency [0] 13176" xfId="22468" hidden="1" xr:uid="{00000000-0005-0000-0000-0000E5570000}"/>
    <cellStyle name="Currency [0] 13177" xfId="22324" hidden="1" xr:uid="{00000000-0005-0000-0000-000055570000}"/>
    <cellStyle name="Currency [0] 13178" xfId="22423" hidden="1" xr:uid="{00000000-0005-0000-0000-0000B8570000}"/>
    <cellStyle name="Currency [0] 13179" xfId="22390" hidden="1" xr:uid="{00000000-0005-0000-0000-000097570000}"/>
    <cellStyle name="Currency [0] 1318" xfId="1472" hidden="1" xr:uid="{00000000-0005-0000-0000-0000E1050000}"/>
    <cellStyle name="Currency [0] 13180" xfId="22408" hidden="1" xr:uid="{00000000-0005-0000-0000-0000A9570000}"/>
    <cellStyle name="Currency [0] 13181" xfId="22405" hidden="1" xr:uid="{00000000-0005-0000-0000-0000A6570000}"/>
    <cellStyle name="Currency [0] 13182" xfId="22472" hidden="1" xr:uid="{00000000-0005-0000-0000-0000E9570000}"/>
    <cellStyle name="Currency [0] 13183" xfId="22357" hidden="1" xr:uid="{00000000-0005-0000-0000-000076570000}"/>
    <cellStyle name="Currency [0] 13184" xfId="22457" hidden="1" xr:uid="{00000000-0005-0000-0000-0000DA570000}"/>
    <cellStyle name="Currency [0] 13185" xfId="22479" hidden="1" xr:uid="{00000000-0005-0000-0000-0000F0570000}"/>
    <cellStyle name="Currency [0] 13186" xfId="22481" hidden="1" xr:uid="{00000000-0005-0000-0000-0000F2570000}"/>
    <cellStyle name="Currency [0] 13187" xfId="22409" hidden="1" xr:uid="{00000000-0005-0000-0000-0000AA570000}"/>
    <cellStyle name="Currency [0] 13188" xfId="22441" hidden="1" xr:uid="{00000000-0005-0000-0000-0000CA570000}"/>
    <cellStyle name="Currency [0] 13189" xfId="19914" hidden="1" xr:uid="{00000000-0005-0000-0000-0000EB4D0000}"/>
    <cellStyle name="Currency [0] 1319" xfId="1478" hidden="1" xr:uid="{00000000-0005-0000-0000-0000E7050000}"/>
    <cellStyle name="Currency [0] 13190" xfId="22427" hidden="1" xr:uid="{00000000-0005-0000-0000-0000BC570000}"/>
    <cellStyle name="Currency [0] 13191" xfId="22424" hidden="1" xr:uid="{00000000-0005-0000-0000-0000B9570000}"/>
    <cellStyle name="Currency [0] 13192" xfId="22485" hidden="1" xr:uid="{00000000-0005-0000-0000-0000F6570000}"/>
    <cellStyle name="Currency [0] 13193" xfId="22320" hidden="1" xr:uid="{00000000-0005-0000-0000-000051570000}"/>
    <cellStyle name="Currency [0] 13194" xfId="22469" hidden="1" xr:uid="{00000000-0005-0000-0000-0000E6570000}"/>
    <cellStyle name="Currency [0] 13195" xfId="22489" hidden="1" xr:uid="{00000000-0005-0000-0000-0000FA570000}"/>
    <cellStyle name="Currency [0] 13196" xfId="22491" hidden="1" xr:uid="{00000000-0005-0000-0000-0000FC570000}"/>
    <cellStyle name="Currency [0] 13197" xfId="22428" hidden="1" xr:uid="{00000000-0005-0000-0000-0000BD570000}"/>
    <cellStyle name="Currency [0] 13198" xfId="22456" hidden="1" xr:uid="{00000000-0005-0000-0000-0000D9570000}"/>
    <cellStyle name="Currency [0] 13199" xfId="22416" hidden="1" xr:uid="{00000000-0005-0000-0000-0000B1570000}"/>
    <cellStyle name="Currency [0] 132" xfId="230" hidden="1" xr:uid="{00000000-0005-0000-0000-000007010000}"/>
    <cellStyle name="Currency [0] 1320" xfId="1484" hidden="1" xr:uid="{00000000-0005-0000-0000-0000ED050000}"/>
    <cellStyle name="Currency [0] 13200" xfId="22445" hidden="1" xr:uid="{00000000-0005-0000-0000-0000CE570000}"/>
    <cellStyle name="Currency [0] 13201" xfId="22442" hidden="1" xr:uid="{00000000-0005-0000-0000-0000CB570000}"/>
    <cellStyle name="Currency [0] 13202" xfId="22495" hidden="1" xr:uid="{00000000-0005-0000-0000-000000580000}"/>
    <cellStyle name="Currency [0] 13203" xfId="22323" hidden="1" xr:uid="{00000000-0005-0000-0000-000054570000}"/>
    <cellStyle name="Currency [0] 13204" xfId="22482" hidden="1" xr:uid="{00000000-0005-0000-0000-0000F3570000}"/>
    <cellStyle name="Currency [0] 13205" xfId="22499" hidden="1" xr:uid="{00000000-0005-0000-0000-000004580000}"/>
    <cellStyle name="Currency [0] 13206" xfId="22501" hidden="1" xr:uid="{00000000-0005-0000-0000-000006580000}"/>
    <cellStyle name="Currency [0] 13207" xfId="22382" hidden="1" xr:uid="{00000000-0005-0000-0000-00008F570000}"/>
    <cellStyle name="Currency [0] 13208" xfId="22418" hidden="1" xr:uid="{00000000-0005-0000-0000-0000B3570000}"/>
    <cellStyle name="Currency [0] 13209" xfId="22487" hidden="1" xr:uid="{00000000-0005-0000-0000-0000F8570000}"/>
    <cellStyle name="Currency [0] 1321" xfId="1485" hidden="1" xr:uid="{00000000-0005-0000-0000-0000EE050000}"/>
    <cellStyle name="Currency [0] 13210" xfId="22475" hidden="1" xr:uid="{00000000-0005-0000-0000-0000EC570000}"/>
    <cellStyle name="Currency [0] 13211" xfId="22492" hidden="1" xr:uid="{00000000-0005-0000-0000-0000FD570000}"/>
    <cellStyle name="Currency [0] 13212" xfId="22503" hidden="1" xr:uid="{00000000-0005-0000-0000-000008580000}"/>
    <cellStyle name="Currency [0] 13213" xfId="22351" hidden="1" xr:uid="{00000000-0005-0000-0000-000070570000}"/>
    <cellStyle name="Currency [0] 13214" xfId="22415" hidden="1" xr:uid="{00000000-0005-0000-0000-0000B0570000}"/>
    <cellStyle name="Currency [0] 13215" xfId="22507" hidden="1" xr:uid="{00000000-0005-0000-0000-00000C580000}"/>
    <cellStyle name="Currency [0] 13216" xfId="22509" hidden="1" xr:uid="{00000000-0005-0000-0000-00000E580000}"/>
    <cellStyle name="Currency [0] 13217" xfId="22464" hidden="1" xr:uid="{00000000-0005-0000-0000-0000E1570000}"/>
    <cellStyle name="Currency [0] 13218" xfId="22476" hidden="1" xr:uid="{00000000-0005-0000-0000-0000ED570000}"/>
    <cellStyle name="Currency [0] 13219" xfId="22504" hidden="1" xr:uid="{00000000-0005-0000-0000-000009580000}"/>
    <cellStyle name="Currency [0] 1322" xfId="1477" hidden="1" xr:uid="{00000000-0005-0000-0000-0000E6050000}"/>
    <cellStyle name="Currency [0] 13220" xfId="22477" hidden="1" xr:uid="{00000000-0005-0000-0000-0000EE570000}"/>
    <cellStyle name="Currency [0] 13221" xfId="22510" hidden="1" xr:uid="{00000000-0005-0000-0000-00000F580000}"/>
    <cellStyle name="Currency [0] 13222" xfId="22512" hidden="1" xr:uid="{00000000-0005-0000-0000-000011580000}"/>
    <cellStyle name="Currency [0] 13223" xfId="22505" hidden="1" xr:uid="{00000000-0005-0000-0000-00000A580000}"/>
    <cellStyle name="Currency [0] 13224" xfId="22451" hidden="1" xr:uid="{00000000-0005-0000-0000-0000D4570000}"/>
    <cellStyle name="Currency [0] 13225" xfId="22514" hidden="1" xr:uid="{00000000-0005-0000-0000-000013580000}"/>
    <cellStyle name="Currency [0] 13226" xfId="22516" hidden="1" xr:uid="{00000000-0005-0000-0000-000015580000}"/>
    <cellStyle name="Currency [0] 13227" xfId="22575" hidden="1" xr:uid="{00000000-0005-0000-0000-000050580000}"/>
    <cellStyle name="Currency [0] 13228" xfId="22594" hidden="1" xr:uid="{00000000-0005-0000-0000-000063580000}"/>
    <cellStyle name="Currency [0] 13229" xfId="22601" hidden="1" xr:uid="{00000000-0005-0000-0000-00006A580000}"/>
    <cellStyle name="Currency [0] 1323" xfId="1466" hidden="1" xr:uid="{00000000-0005-0000-0000-0000DB050000}"/>
    <cellStyle name="Currency [0] 13230" xfId="22608" hidden="1" xr:uid="{00000000-0005-0000-0000-000071580000}"/>
    <cellStyle name="Currency [0] 13231" xfId="22613" hidden="1" xr:uid="{00000000-0005-0000-0000-000076580000}"/>
    <cellStyle name="Currency [0] 13232" xfId="22592" hidden="1" xr:uid="{00000000-0005-0000-0000-000061580000}"/>
    <cellStyle name="Currency [0] 13233" xfId="22603" hidden="1" xr:uid="{00000000-0005-0000-0000-00006C580000}"/>
    <cellStyle name="Currency [0] 13234" xfId="22617" hidden="1" xr:uid="{00000000-0005-0000-0000-00007A580000}"/>
    <cellStyle name="Currency [0] 13235" xfId="22619" hidden="1" xr:uid="{00000000-0005-0000-0000-00007C580000}"/>
    <cellStyle name="Currency [0] 13236" xfId="22602" hidden="1" xr:uid="{00000000-0005-0000-0000-00006B580000}"/>
    <cellStyle name="Currency [0] 13237" xfId="22576" hidden="1" xr:uid="{00000000-0005-0000-0000-000051580000}"/>
    <cellStyle name="Currency [0] 13238" xfId="22630" hidden="1" xr:uid="{00000000-0005-0000-0000-000087580000}"/>
    <cellStyle name="Currency [0] 13239" xfId="22639" hidden="1" xr:uid="{00000000-0005-0000-0000-000090580000}"/>
    <cellStyle name="Currency [0] 1324" xfId="1491" hidden="1" xr:uid="{00000000-0005-0000-0000-0000F4050000}"/>
    <cellStyle name="Currency [0] 13240" xfId="22650" hidden="1" xr:uid="{00000000-0005-0000-0000-00009B580000}"/>
    <cellStyle name="Currency [0] 13241" xfId="22656" hidden="1" xr:uid="{00000000-0005-0000-0000-0000A1580000}"/>
    <cellStyle name="Currency [0] 13242" xfId="22628" hidden="1" xr:uid="{00000000-0005-0000-0000-000085580000}"/>
    <cellStyle name="Currency [0] 13243" xfId="22646" hidden="1" xr:uid="{00000000-0005-0000-0000-000097580000}"/>
    <cellStyle name="Currency [0] 13244" xfId="22668" hidden="1" xr:uid="{00000000-0005-0000-0000-0000AD580000}"/>
    <cellStyle name="Currency [0] 13245" xfId="22670" hidden="1" xr:uid="{00000000-0005-0000-0000-0000AF580000}"/>
    <cellStyle name="Currency [0] 13246" xfId="22598" hidden="1" xr:uid="{00000000-0005-0000-0000-000067580000}"/>
    <cellStyle name="Currency [0] 13247" xfId="22582" hidden="1" xr:uid="{00000000-0005-0000-0000-000057580000}"/>
    <cellStyle name="Currency [0] 13248" xfId="22642" hidden="1" xr:uid="{00000000-0005-0000-0000-000093580000}"/>
    <cellStyle name="Currency [0] 13249" xfId="22587" hidden="1" xr:uid="{00000000-0005-0000-0000-00005C580000}"/>
    <cellStyle name="Currency [0] 1325" xfId="1495" hidden="1" xr:uid="{00000000-0005-0000-0000-0000F8050000}"/>
    <cellStyle name="Currency [0] 13250" xfId="22631" hidden="1" xr:uid="{00000000-0005-0000-0000-000088580000}"/>
    <cellStyle name="Currency [0] 13251" xfId="22675" hidden="1" xr:uid="{00000000-0005-0000-0000-0000B4580000}"/>
    <cellStyle name="Currency [0] 13252" xfId="22643" hidden="1" xr:uid="{00000000-0005-0000-0000-000094580000}"/>
    <cellStyle name="Currency [0] 13253" xfId="22651" hidden="1" xr:uid="{00000000-0005-0000-0000-00009C580000}"/>
    <cellStyle name="Currency [0] 13254" xfId="22687" hidden="1" xr:uid="{00000000-0005-0000-0000-0000C0580000}"/>
    <cellStyle name="Currency [0] 13255" xfId="22689" hidden="1" xr:uid="{00000000-0005-0000-0000-0000C2580000}"/>
    <cellStyle name="Currency [0] 13256" xfId="22645" hidden="1" xr:uid="{00000000-0005-0000-0000-000096580000}"/>
    <cellStyle name="Currency [0] 13257" xfId="22658" hidden="1" xr:uid="{00000000-0005-0000-0000-0000A3580000}"/>
    <cellStyle name="Currency [0] 13258" xfId="22663" hidden="1" xr:uid="{00000000-0005-0000-0000-0000A8580000}"/>
    <cellStyle name="Currency [0] 13259" xfId="22657" hidden="1" xr:uid="{00000000-0005-0000-0000-0000A2580000}"/>
    <cellStyle name="Currency [0] 1326" xfId="1501" hidden="1" xr:uid="{00000000-0005-0000-0000-0000FE050000}"/>
    <cellStyle name="Currency [0] 13260" xfId="22705" hidden="1" xr:uid="{00000000-0005-0000-0000-0000D2580000}"/>
    <cellStyle name="Currency [0] 13261" xfId="22713" hidden="1" xr:uid="{00000000-0005-0000-0000-0000DA580000}"/>
    <cellStyle name="Currency [0] 13262" xfId="22641" hidden="1" xr:uid="{00000000-0005-0000-0000-000092580000}"/>
    <cellStyle name="Currency [0] 13263" xfId="22699" hidden="1" xr:uid="{00000000-0005-0000-0000-0000CC580000}"/>
    <cellStyle name="Currency [0] 13264" xfId="22722" hidden="1" xr:uid="{00000000-0005-0000-0000-0000E3580000}"/>
    <cellStyle name="Currency [0] 13265" xfId="22724" hidden="1" xr:uid="{00000000-0005-0000-0000-0000E5580000}"/>
    <cellStyle name="Currency [0] 13266" xfId="22624" hidden="1" xr:uid="{00000000-0005-0000-0000-000081580000}"/>
    <cellStyle name="Currency [0] 13267" xfId="22634" hidden="1" xr:uid="{00000000-0005-0000-0000-00008B580000}"/>
    <cellStyle name="Currency [0] 13268" xfId="22696" hidden="1" xr:uid="{00000000-0005-0000-0000-0000C9580000}"/>
    <cellStyle name="Currency [0] 13269" xfId="22661" hidden="1" xr:uid="{00000000-0005-0000-0000-0000A6580000}"/>
    <cellStyle name="Currency [0] 1327" xfId="1504" hidden="1" xr:uid="{00000000-0005-0000-0000-000001060000}"/>
    <cellStyle name="Currency [0] 13270" xfId="22606" hidden="1" xr:uid="{00000000-0005-0000-0000-00006F580000}"/>
    <cellStyle name="Currency [0] 13271" xfId="22732" hidden="1" xr:uid="{00000000-0005-0000-0000-0000ED580000}"/>
    <cellStyle name="Currency [0] 13272" xfId="22697" hidden="1" xr:uid="{00000000-0005-0000-0000-0000CA580000}"/>
    <cellStyle name="Currency [0] 13273" xfId="22708" hidden="1" xr:uid="{00000000-0005-0000-0000-0000D5580000}"/>
    <cellStyle name="Currency [0] 13274" xfId="22740" hidden="1" xr:uid="{00000000-0005-0000-0000-0000F5580000}"/>
    <cellStyle name="Currency [0] 13275" xfId="22742" hidden="1" xr:uid="{00000000-0005-0000-0000-0000F7580000}"/>
    <cellStyle name="Currency [0] 13276" xfId="22694" hidden="1" xr:uid="{00000000-0005-0000-0000-0000C7580000}"/>
    <cellStyle name="Currency [0] 13277" xfId="22693" hidden="1" xr:uid="{00000000-0005-0000-0000-0000C6580000}"/>
    <cellStyle name="Currency [0] 13278" xfId="22683" hidden="1" xr:uid="{00000000-0005-0000-0000-0000BC580000}"/>
    <cellStyle name="Currency [0] 13279" xfId="22679" hidden="1" xr:uid="{00000000-0005-0000-0000-0000B8580000}"/>
    <cellStyle name="Currency [0] 1328" xfId="1490" hidden="1" xr:uid="{00000000-0005-0000-0000-0000F3050000}"/>
    <cellStyle name="Currency [0] 13280" xfId="22681" hidden="1" xr:uid="{00000000-0005-0000-0000-0000BA580000}"/>
    <cellStyle name="Currency [0] 13281" xfId="22749" hidden="1" xr:uid="{00000000-0005-0000-0000-0000FE580000}"/>
    <cellStyle name="Currency [0] 13282" xfId="22584" hidden="1" xr:uid="{00000000-0005-0000-0000-000059580000}"/>
    <cellStyle name="Currency [0] 13283" xfId="22727" hidden="1" xr:uid="{00000000-0005-0000-0000-0000E8580000}"/>
    <cellStyle name="Currency [0] 13284" xfId="22755" hidden="1" xr:uid="{00000000-0005-0000-0000-000004590000}"/>
    <cellStyle name="Currency [0] 13285" xfId="22757" hidden="1" xr:uid="{00000000-0005-0000-0000-000006590000}"/>
    <cellStyle name="Currency [0] 13286" xfId="22632" hidden="1" xr:uid="{00000000-0005-0000-0000-000089580000}"/>
    <cellStyle name="Currency [0] 13287" xfId="22706" hidden="1" xr:uid="{00000000-0005-0000-0000-0000D3580000}"/>
    <cellStyle name="Currency [0] 13288" xfId="22662" hidden="1" xr:uid="{00000000-0005-0000-0000-0000A7580000}"/>
    <cellStyle name="Currency [0] 13289" xfId="22698" hidden="1" xr:uid="{00000000-0005-0000-0000-0000CB580000}"/>
    <cellStyle name="Currency [0] 1329" xfId="1500" hidden="1" xr:uid="{00000000-0005-0000-0000-0000FD050000}"/>
    <cellStyle name="Currency [0] 13290" xfId="22702" hidden="1" xr:uid="{00000000-0005-0000-0000-0000CF580000}"/>
    <cellStyle name="Currency [0] 13291" xfId="22763" hidden="1" xr:uid="{00000000-0005-0000-0000-00000C590000}"/>
    <cellStyle name="Currency [0] 13292" xfId="22579" hidden="1" xr:uid="{00000000-0005-0000-0000-000054580000}"/>
    <cellStyle name="Currency [0] 13293" xfId="22745" hidden="1" xr:uid="{00000000-0005-0000-0000-0000FA580000}"/>
    <cellStyle name="Currency [0] 13294" xfId="22768" hidden="1" xr:uid="{00000000-0005-0000-0000-000011590000}"/>
    <cellStyle name="Currency [0] 13295" xfId="22770" hidden="1" xr:uid="{00000000-0005-0000-0000-000013590000}"/>
    <cellStyle name="Currency [0] 13296" xfId="22626" hidden="1" xr:uid="{00000000-0005-0000-0000-000083580000}"/>
    <cellStyle name="Currency [0] 13297" xfId="22725" hidden="1" xr:uid="{00000000-0005-0000-0000-0000E6580000}"/>
    <cellStyle name="Currency [0] 13298" xfId="22692" hidden="1" xr:uid="{00000000-0005-0000-0000-0000C5580000}"/>
    <cellStyle name="Currency [0] 13299" xfId="22710" hidden="1" xr:uid="{00000000-0005-0000-0000-0000D7580000}"/>
    <cellStyle name="Currency [0] 133" xfId="234" hidden="1" xr:uid="{00000000-0005-0000-0000-00000B010000}"/>
    <cellStyle name="Currency [0] 1330" xfId="1511" hidden="1" xr:uid="{00000000-0005-0000-0000-000008060000}"/>
    <cellStyle name="Currency [0] 13300" xfId="22707" hidden="1" xr:uid="{00000000-0005-0000-0000-0000D4580000}"/>
    <cellStyle name="Currency [0] 13301" xfId="22774" hidden="1" xr:uid="{00000000-0005-0000-0000-000017590000}"/>
    <cellStyle name="Currency [0] 13302" xfId="22659" hidden="1" xr:uid="{00000000-0005-0000-0000-0000A4580000}"/>
    <cellStyle name="Currency [0] 13303" xfId="22759" hidden="1" xr:uid="{00000000-0005-0000-0000-000008590000}"/>
    <cellStyle name="Currency [0] 13304" xfId="22781" hidden="1" xr:uid="{00000000-0005-0000-0000-00001E590000}"/>
    <cellStyle name="Currency [0] 13305" xfId="22783" hidden="1" xr:uid="{00000000-0005-0000-0000-000020590000}"/>
    <cellStyle name="Currency [0] 13306" xfId="22711" hidden="1" xr:uid="{00000000-0005-0000-0000-0000D8580000}"/>
    <cellStyle name="Currency [0] 13307" xfId="22743" hidden="1" xr:uid="{00000000-0005-0000-0000-0000F8580000}"/>
    <cellStyle name="Currency [0] 13308" xfId="22595" hidden="1" xr:uid="{00000000-0005-0000-0000-000064580000}"/>
    <cellStyle name="Currency [0] 13309" xfId="22729" hidden="1" xr:uid="{00000000-0005-0000-0000-0000EA580000}"/>
    <cellStyle name="Currency [0] 1331" xfId="1512" hidden="1" xr:uid="{00000000-0005-0000-0000-000009060000}"/>
    <cellStyle name="Currency [0] 13310" xfId="22726" hidden="1" xr:uid="{00000000-0005-0000-0000-0000E7580000}"/>
    <cellStyle name="Currency [0] 13311" xfId="22787" hidden="1" xr:uid="{00000000-0005-0000-0000-000024590000}"/>
    <cellStyle name="Currency [0] 13312" xfId="22622" hidden="1" xr:uid="{00000000-0005-0000-0000-00007F580000}"/>
    <cellStyle name="Currency [0] 13313" xfId="22771" hidden="1" xr:uid="{00000000-0005-0000-0000-000014590000}"/>
    <cellStyle name="Currency [0] 13314" xfId="22791" hidden="1" xr:uid="{00000000-0005-0000-0000-000028590000}"/>
    <cellStyle name="Currency [0] 13315" xfId="22793" hidden="1" xr:uid="{00000000-0005-0000-0000-00002A590000}"/>
    <cellStyle name="Currency [0] 13316" xfId="22730" hidden="1" xr:uid="{00000000-0005-0000-0000-0000EB580000}"/>
    <cellStyle name="Currency [0] 13317" xfId="22758" hidden="1" xr:uid="{00000000-0005-0000-0000-000007590000}"/>
    <cellStyle name="Currency [0] 13318" xfId="22718" hidden="1" xr:uid="{00000000-0005-0000-0000-0000DF580000}"/>
    <cellStyle name="Currency [0] 13319" xfId="22747" hidden="1" xr:uid="{00000000-0005-0000-0000-0000FC580000}"/>
    <cellStyle name="Currency [0] 1332" xfId="1475" hidden="1" xr:uid="{00000000-0005-0000-0000-0000E4050000}"/>
    <cellStyle name="Currency [0] 13320" xfId="22744" hidden="1" xr:uid="{00000000-0005-0000-0000-0000F9580000}"/>
    <cellStyle name="Currency [0] 13321" xfId="22797" hidden="1" xr:uid="{00000000-0005-0000-0000-00002E590000}"/>
    <cellStyle name="Currency [0] 13322" xfId="22625" hidden="1" xr:uid="{00000000-0005-0000-0000-000082580000}"/>
    <cellStyle name="Currency [0] 13323" xfId="22784" hidden="1" xr:uid="{00000000-0005-0000-0000-000021590000}"/>
    <cellStyle name="Currency [0] 13324" xfId="22801" hidden="1" xr:uid="{00000000-0005-0000-0000-000032590000}"/>
    <cellStyle name="Currency [0] 13325" xfId="22803" hidden="1" xr:uid="{00000000-0005-0000-0000-000034590000}"/>
    <cellStyle name="Currency [0] 13326" xfId="22684" hidden="1" xr:uid="{00000000-0005-0000-0000-0000BD580000}"/>
    <cellStyle name="Currency [0] 13327" xfId="22720" hidden="1" xr:uid="{00000000-0005-0000-0000-0000E1580000}"/>
    <cellStyle name="Currency [0] 13328" xfId="22789" hidden="1" xr:uid="{00000000-0005-0000-0000-000026590000}"/>
    <cellStyle name="Currency [0] 13329" xfId="22777" hidden="1" xr:uid="{00000000-0005-0000-0000-00001A590000}"/>
    <cellStyle name="Currency [0] 1333" xfId="1468" hidden="1" xr:uid="{00000000-0005-0000-0000-0000DD050000}"/>
    <cellStyle name="Currency [0] 13330" xfId="22794" hidden="1" xr:uid="{00000000-0005-0000-0000-00002B590000}"/>
    <cellStyle name="Currency [0] 13331" xfId="22805" hidden="1" xr:uid="{00000000-0005-0000-0000-000036590000}"/>
    <cellStyle name="Currency [0] 13332" xfId="22653" hidden="1" xr:uid="{00000000-0005-0000-0000-00009E580000}"/>
    <cellStyle name="Currency [0] 13333" xfId="22717" hidden="1" xr:uid="{00000000-0005-0000-0000-0000DE580000}"/>
    <cellStyle name="Currency [0] 13334" xfId="22809" hidden="1" xr:uid="{00000000-0005-0000-0000-00003A590000}"/>
    <cellStyle name="Currency [0] 13335" xfId="22811" hidden="1" xr:uid="{00000000-0005-0000-0000-00003C590000}"/>
    <cellStyle name="Currency [0] 13336" xfId="22766" hidden="1" xr:uid="{00000000-0005-0000-0000-00000F590000}"/>
    <cellStyle name="Currency [0] 13337" xfId="22778" hidden="1" xr:uid="{00000000-0005-0000-0000-00001B590000}"/>
    <cellStyle name="Currency [0] 13338" xfId="22806" hidden="1" xr:uid="{00000000-0005-0000-0000-000037590000}"/>
    <cellStyle name="Currency [0] 13339" xfId="22779" hidden="1" xr:uid="{00000000-0005-0000-0000-00001C590000}"/>
    <cellStyle name="Currency [0] 1334" xfId="1497" hidden="1" xr:uid="{00000000-0005-0000-0000-0000FA050000}"/>
    <cellStyle name="Currency [0] 13340" xfId="22812" hidden="1" xr:uid="{00000000-0005-0000-0000-00003D590000}"/>
    <cellStyle name="Currency [0] 13341" xfId="22814" hidden="1" xr:uid="{00000000-0005-0000-0000-00003F590000}"/>
    <cellStyle name="Currency [0] 13342" xfId="22807" hidden="1" xr:uid="{00000000-0005-0000-0000-000038590000}"/>
    <cellStyle name="Currency [0] 13343" xfId="22753" hidden="1" xr:uid="{00000000-0005-0000-0000-000002590000}"/>
    <cellStyle name="Currency [0] 13344" xfId="22817" hidden="1" xr:uid="{00000000-0005-0000-0000-000042590000}"/>
    <cellStyle name="Currency [0] 13345" xfId="22819" hidden="1" xr:uid="{00000000-0005-0000-0000-000044590000}"/>
    <cellStyle name="Currency [0] 13346" xfId="22536" hidden="1" xr:uid="{00000000-0005-0000-0000-000029580000}"/>
    <cellStyle name="Currency [0] 13347" xfId="22558" hidden="1" xr:uid="{00000000-0005-0000-0000-00003F580000}"/>
    <cellStyle name="Currency [0] 13348" xfId="22823" hidden="1" xr:uid="{00000000-0005-0000-0000-000048590000}"/>
    <cellStyle name="Currency [0] 13349" xfId="22830" hidden="1" xr:uid="{00000000-0005-0000-0000-00004F590000}"/>
    <cellStyle name="Currency [0] 1335" xfId="1470" hidden="1" xr:uid="{00000000-0005-0000-0000-0000DF050000}"/>
    <cellStyle name="Currency [0] 13350" xfId="22832" hidden="1" xr:uid="{00000000-0005-0000-0000-000051590000}"/>
    <cellStyle name="Currency [0] 13351" xfId="22523" hidden="1" xr:uid="{00000000-0005-0000-0000-00001C580000}"/>
    <cellStyle name="Currency [0] 13352" xfId="22826" hidden="1" xr:uid="{00000000-0005-0000-0000-00004B590000}"/>
    <cellStyle name="Currency [0] 13353" xfId="22835" hidden="1" xr:uid="{00000000-0005-0000-0000-000054590000}"/>
    <cellStyle name="Currency [0] 13354" xfId="22837" hidden="1" xr:uid="{00000000-0005-0000-0000-000056590000}"/>
    <cellStyle name="Currency [0] 13355" xfId="22825" hidden="1" xr:uid="{00000000-0005-0000-0000-00004A590000}"/>
    <cellStyle name="Currency [0] 13356" xfId="22535" hidden="1" xr:uid="{00000000-0005-0000-0000-000028580000}"/>
    <cellStyle name="Currency [0] 13357" xfId="22848" hidden="1" xr:uid="{00000000-0005-0000-0000-000061590000}"/>
    <cellStyle name="Currency [0] 13358" xfId="22857" hidden="1" xr:uid="{00000000-0005-0000-0000-00006A590000}"/>
    <cellStyle name="Currency [0] 13359" xfId="22868" hidden="1" xr:uid="{00000000-0005-0000-0000-000075590000}"/>
    <cellStyle name="Currency [0] 1336" xfId="1492" hidden="1" xr:uid="{00000000-0005-0000-0000-0000F5050000}"/>
    <cellStyle name="Currency [0] 13360" xfId="22874" hidden="1" xr:uid="{00000000-0005-0000-0000-00007B590000}"/>
    <cellStyle name="Currency [0] 13361" xfId="22846" hidden="1" xr:uid="{00000000-0005-0000-0000-00005F590000}"/>
    <cellStyle name="Currency [0] 13362" xfId="22864" hidden="1" xr:uid="{00000000-0005-0000-0000-000071590000}"/>
    <cellStyle name="Currency [0] 13363" xfId="22886" hidden="1" xr:uid="{00000000-0005-0000-0000-000087590000}"/>
    <cellStyle name="Currency [0] 13364" xfId="22888" hidden="1" xr:uid="{00000000-0005-0000-0000-000089590000}"/>
    <cellStyle name="Currency [0] 13365" xfId="22820" hidden="1" xr:uid="{00000000-0005-0000-0000-000045590000}"/>
    <cellStyle name="Currency [0] 13366" xfId="22531" hidden="1" xr:uid="{00000000-0005-0000-0000-000024580000}"/>
    <cellStyle name="Currency [0] 13367" xfId="22860" hidden="1" xr:uid="{00000000-0005-0000-0000-00006D590000}"/>
    <cellStyle name="Currency [0] 13368" xfId="22527" hidden="1" xr:uid="{00000000-0005-0000-0000-000020580000}"/>
    <cellStyle name="Currency [0] 13369" xfId="22849" hidden="1" xr:uid="{00000000-0005-0000-0000-000062590000}"/>
    <cellStyle name="Currency [0] 1337" xfId="1513" hidden="1" xr:uid="{00000000-0005-0000-0000-00000A060000}"/>
    <cellStyle name="Currency [0] 13370" xfId="22893" hidden="1" xr:uid="{00000000-0005-0000-0000-00008E590000}"/>
    <cellStyle name="Currency [0] 13371" xfId="22861" hidden="1" xr:uid="{00000000-0005-0000-0000-00006E590000}"/>
    <cellStyle name="Currency [0] 13372" xfId="22869" hidden="1" xr:uid="{00000000-0005-0000-0000-000076590000}"/>
    <cellStyle name="Currency [0] 13373" xfId="22905" hidden="1" xr:uid="{00000000-0005-0000-0000-00009A590000}"/>
    <cellStyle name="Currency [0] 13374" xfId="22907" hidden="1" xr:uid="{00000000-0005-0000-0000-00009C590000}"/>
    <cellStyle name="Currency [0] 13375" xfId="22863" hidden="1" xr:uid="{00000000-0005-0000-0000-000070590000}"/>
    <cellStyle name="Currency [0] 13376" xfId="22876" hidden="1" xr:uid="{00000000-0005-0000-0000-00007D590000}"/>
    <cellStyle name="Currency [0] 13377" xfId="22881" hidden="1" xr:uid="{00000000-0005-0000-0000-000082590000}"/>
    <cellStyle name="Currency [0] 13378" xfId="22875" hidden="1" xr:uid="{00000000-0005-0000-0000-00007C590000}"/>
    <cellStyle name="Currency [0] 13379" xfId="22923" hidden="1" xr:uid="{00000000-0005-0000-0000-0000AC590000}"/>
    <cellStyle name="Currency [0] 1338" xfId="1498" hidden="1" xr:uid="{00000000-0005-0000-0000-0000FB050000}"/>
    <cellStyle name="Currency [0] 13380" xfId="22931" hidden="1" xr:uid="{00000000-0005-0000-0000-0000B4590000}"/>
    <cellStyle name="Currency [0] 13381" xfId="22859" hidden="1" xr:uid="{00000000-0005-0000-0000-00006C590000}"/>
    <cellStyle name="Currency [0] 13382" xfId="22917" hidden="1" xr:uid="{00000000-0005-0000-0000-0000A6590000}"/>
    <cellStyle name="Currency [0] 13383" xfId="22940" hidden="1" xr:uid="{00000000-0005-0000-0000-0000BD590000}"/>
    <cellStyle name="Currency [0] 13384" xfId="22942" hidden="1" xr:uid="{00000000-0005-0000-0000-0000BF590000}"/>
    <cellStyle name="Currency [0] 13385" xfId="22842" hidden="1" xr:uid="{00000000-0005-0000-0000-00005B590000}"/>
    <cellStyle name="Currency [0] 13386" xfId="22852" hidden="1" xr:uid="{00000000-0005-0000-0000-000065590000}"/>
    <cellStyle name="Currency [0] 13387" xfId="22914" hidden="1" xr:uid="{00000000-0005-0000-0000-0000A3590000}"/>
    <cellStyle name="Currency [0] 13388" xfId="22879" hidden="1" xr:uid="{00000000-0005-0000-0000-000080590000}"/>
    <cellStyle name="Currency [0] 13389" xfId="22828" hidden="1" xr:uid="{00000000-0005-0000-0000-00004D590000}"/>
    <cellStyle name="Currency [0] 1339" xfId="1502" hidden="1" xr:uid="{00000000-0005-0000-0000-0000FF050000}"/>
    <cellStyle name="Currency [0] 13390" xfId="22950" hidden="1" xr:uid="{00000000-0005-0000-0000-0000C7590000}"/>
    <cellStyle name="Currency [0] 13391" xfId="22915" hidden="1" xr:uid="{00000000-0005-0000-0000-0000A4590000}"/>
    <cellStyle name="Currency [0] 13392" xfId="22926" hidden="1" xr:uid="{00000000-0005-0000-0000-0000AF590000}"/>
    <cellStyle name="Currency [0] 13393" xfId="22958" hidden="1" xr:uid="{00000000-0005-0000-0000-0000CF590000}"/>
    <cellStyle name="Currency [0] 13394" xfId="22960" hidden="1" xr:uid="{00000000-0005-0000-0000-0000D1590000}"/>
    <cellStyle name="Currency [0] 13395" xfId="22912" hidden="1" xr:uid="{00000000-0005-0000-0000-0000A1590000}"/>
    <cellStyle name="Currency [0] 13396" xfId="22911" hidden="1" xr:uid="{00000000-0005-0000-0000-0000A0590000}"/>
    <cellStyle name="Currency [0] 13397" xfId="22901" hidden="1" xr:uid="{00000000-0005-0000-0000-000096590000}"/>
    <cellStyle name="Currency [0] 13398" xfId="22897" hidden="1" xr:uid="{00000000-0005-0000-0000-000092590000}"/>
    <cellStyle name="Currency [0] 13399" xfId="22899" hidden="1" xr:uid="{00000000-0005-0000-0000-000094590000}"/>
    <cellStyle name="Currency [0] 134" xfId="240" hidden="1" xr:uid="{00000000-0005-0000-0000-000011010000}"/>
    <cellStyle name="Currency [0] 1340" xfId="1518" hidden="1" xr:uid="{00000000-0005-0000-0000-00000F060000}"/>
    <cellStyle name="Currency [0] 13400" xfId="22967" hidden="1" xr:uid="{00000000-0005-0000-0000-0000D8590000}"/>
    <cellStyle name="Currency [0] 13401" xfId="22529" hidden="1" xr:uid="{00000000-0005-0000-0000-000022580000}"/>
    <cellStyle name="Currency [0] 13402" xfId="22945" hidden="1" xr:uid="{00000000-0005-0000-0000-0000C2590000}"/>
    <cellStyle name="Currency [0] 13403" xfId="22973" hidden="1" xr:uid="{00000000-0005-0000-0000-0000DE590000}"/>
    <cellStyle name="Currency [0] 13404" xfId="22975" hidden="1" xr:uid="{00000000-0005-0000-0000-0000E0590000}"/>
    <cellStyle name="Currency [0] 13405" xfId="22850" hidden="1" xr:uid="{00000000-0005-0000-0000-000063590000}"/>
    <cellStyle name="Currency [0] 13406" xfId="22924" hidden="1" xr:uid="{00000000-0005-0000-0000-0000AD590000}"/>
    <cellStyle name="Currency [0] 13407" xfId="22880" hidden="1" xr:uid="{00000000-0005-0000-0000-000081590000}"/>
    <cellStyle name="Currency [0] 13408" xfId="22916" hidden="1" xr:uid="{00000000-0005-0000-0000-0000A5590000}"/>
    <cellStyle name="Currency [0] 13409" xfId="22920" hidden="1" xr:uid="{00000000-0005-0000-0000-0000A9590000}"/>
    <cellStyle name="Currency [0] 1341" xfId="1519" hidden="1" xr:uid="{00000000-0005-0000-0000-000010060000}"/>
    <cellStyle name="Currency [0] 13410" xfId="22981" hidden="1" xr:uid="{00000000-0005-0000-0000-0000E6590000}"/>
    <cellStyle name="Currency [0] 13411" xfId="22564" hidden="1" xr:uid="{00000000-0005-0000-0000-000045580000}"/>
    <cellStyle name="Currency [0] 13412" xfId="22963" hidden="1" xr:uid="{00000000-0005-0000-0000-0000D4590000}"/>
    <cellStyle name="Currency [0] 13413" xfId="22986" hidden="1" xr:uid="{00000000-0005-0000-0000-0000EB590000}"/>
    <cellStyle name="Currency [0] 13414" xfId="22988" hidden="1" xr:uid="{00000000-0005-0000-0000-0000ED590000}"/>
    <cellStyle name="Currency [0] 13415" xfId="22844" hidden="1" xr:uid="{00000000-0005-0000-0000-00005D590000}"/>
    <cellStyle name="Currency [0] 13416" xfId="22943" hidden="1" xr:uid="{00000000-0005-0000-0000-0000C0590000}"/>
    <cellStyle name="Currency [0] 13417" xfId="22910" hidden="1" xr:uid="{00000000-0005-0000-0000-00009F590000}"/>
    <cellStyle name="Currency [0] 13418" xfId="22928" hidden="1" xr:uid="{00000000-0005-0000-0000-0000B1590000}"/>
    <cellStyle name="Currency [0] 13419" xfId="22925" hidden="1" xr:uid="{00000000-0005-0000-0000-0000AE590000}"/>
    <cellStyle name="Currency [0] 1342" xfId="1499" hidden="1" xr:uid="{00000000-0005-0000-0000-0000FC050000}"/>
    <cellStyle name="Currency [0] 13420" xfId="22992" hidden="1" xr:uid="{00000000-0005-0000-0000-0000F1590000}"/>
    <cellStyle name="Currency [0] 13421" xfId="22877" hidden="1" xr:uid="{00000000-0005-0000-0000-00007E590000}"/>
    <cellStyle name="Currency [0] 13422" xfId="22977" hidden="1" xr:uid="{00000000-0005-0000-0000-0000E2590000}"/>
    <cellStyle name="Currency [0] 13423" xfId="22999" hidden="1" xr:uid="{00000000-0005-0000-0000-0000F8590000}"/>
    <cellStyle name="Currency [0] 13424" xfId="23001" hidden="1" xr:uid="{00000000-0005-0000-0000-0000FA590000}"/>
    <cellStyle name="Currency [0] 13425" xfId="22929" hidden="1" xr:uid="{00000000-0005-0000-0000-0000B2590000}"/>
    <cellStyle name="Currency [0] 13426" xfId="22961" hidden="1" xr:uid="{00000000-0005-0000-0000-0000D2590000}"/>
    <cellStyle name="Currency [0] 13427" xfId="22609" hidden="1" xr:uid="{00000000-0005-0000-0000-000072580000}"/>
    <cellStyle name="Currency [0] 13428" xfId="22947" hidden="1" xr:uid="{00000000-0005-0000-0000-0000C4590000}"/>
    <cellStyle name="Currency [0] 13429" xfId="22944" hidden="1" xr:uid="{00000000-0005-0000-0000-0000C1590000}"/>
    <cellStyle name="Currency [0] 1343" xfId="1506" hidden="1" xr:uid="{00000000-0005-0000-0000-000003060000}"/>
    <cellStyle name="Currency [0] 13430" xfId="23005" hidden="1" xr:uid="{00000000-0005-0000-0000-0000FE590000}"/>
    <cellStyle name="Currency [0] 13431" xfId="22840" hidden="1" xr:uid="{00000000-0005-0000-0000-000059590000}"/>
    <cellStyle name="Currency [0] 13432" xfId="22989" hidden="1" xr:uid="{00000000-0005-0000-0000-0000EE590000}"/>
    <cellStyle name="Currency [0] 13433" xfId="23009" hidden="1" xr:uid="{00000000-0005-0000-0000-0000025A0000}"/>
    <cellStyle name="Currency [0] 13434" xfId="23011" hidden="1" xr:uid="{00000000-0005-0000-0000-0000045A0000}"/>
    <cellStyle name="Currency [0] 13435" xfId="22948" hidden="1" xr:uid="{00000000-0005-0000-0000-0000C5590000}"/>
    <cellStyle name="Currency [0] 13436" xfId="22976" hidden="1" xr:uid="{00000000-0005-0000-0000-0000E1590000}"/>
    <cellStyle name="Currency [0] 13437" xfId="22936" hidden="1" xr:uid="{00000000-0005-0000-0000-0000B9590000}"/>
    <cellStyle name="Currency [0] 13438" xfId="22965" hidden="1" xr:uid="{00000000-0005-0000-0000-0000D6590000}"/>
    <cellStyle name="Currency [0] 13439" xfId="22962" hidden="1" xr:uid="{00000000-0005-0000-0000-0000D3590000}"/>
    <cellStyle name="Currency [0] 1344" xfId="1510" hidden="1" xr:uid="{00000000-0005-0000-0000-000007060000}"/>
    <cellStyle name="Currency [0] 13440" xfId="23015" hidden="1" xr:uid="{00000000-0005-0000-0000-0000085A0000}"/>
    <cellStyle name="Currency [0] 13441" xfId="22843" hidden="1" xr:uid="{00000000-0005-0000-0000-00005C590000}"/>
    <cellStyle name="Currency [0] 13442" xfId="23002" hidden="1" xr:uid="{00000000-0005-0000-0000-0000FB590000}"/>
    <cellStyle name="Currency [0] 13443" xfId="23019" hidden="1" xr:uid="{00000000-0005-0000-0000-00000C5A0000}"/>
    <cellStyle name="Currency [0] 13444" xfId="23021" hidden="1" xr:uid="{00000000-0005-0000-0000-00000E5A0000}"/>
    <cellStyle name="Currency [0] 13445" xfId="22902" hidden="1" xr:uid="{00000000-0005-0000-0000-000097590000}"/>
    <cellStyle name="Currency [0] 13446" xfId="22938" hidden="1" xr:uid="{00000000-0005-0000-0000-0000BB590000}"/>
    <cellStyle name="Currency [0] 13447" xfId="23007" hidden="1" xr:uid="{00000000-0005-0000-0000-0000005A0000}"/>
    <cellStyle name="Currency [0] 13448" xfId="22995" hidden="1" xr:uid="{00000000-0005-0000-0000-0000F4590000}"/>
    <cellStyle name="Currency [0] 13449" xfId="23012" hidden="1" xr:uid="{00000000-0005-0000-0000-0000055A0000}"/>
    <cellStyle name="Currency [0] 1345" xfId="1505" hidden="1" xr:uid="{00000000-0005-0000-0000-000002060000}"/>
    <cellStyle name="Currency [0] 13450" xfId="23023" hidden="1" xr:uid="{00000000-0005-0000-0000-0000105A0000}"/>
    <cellStyle name="Currency [0] 13451" xfId="22871" hidden="1" xr:uid="{00000000-0005-0000-0000-000078590000}"/>
    <cellStyle name="Currency [0] 13452" xfId="22935" hidden="1" xr:uid="{00000000-0005-0000-0000-0000B8590000}"/>
    <cellStyle name="Currency [0] 13453" xfId="23027" hidden="1" xr:uid="{00000000-0005-0000-0000-0000145A0000}"/>
    <cellStyle name="Currency [0] 13454" xfId="23029" hidden="1" xr:uid="{00000000-0005-0000-0000-0000165A0000}"/>
    <cellStyle name="Currency [0] 13455" xfId="22984" hidden="1" xr:uid="{00000000-0005-0000-0000-0000E9590000}"/>
    <cellStyle name="Currency [0] 13456" xfId="22996" hidden="1" xr:uid="{00000000-0005-0000-0000-0000F5590000}"/>
    <cellStyle name="Currency [0] 13457" xfId="23024" hidden="1" xr:uid="{00000000-0005-0000-0000-0000115A0000}"/>
    <cellStyle name="Currency [0] 13458" xfId="22997" hidden="1" xr:uid="{00000000-0005-0000-0000-0000F6590000}"/>
    <cellStyle name="Currency [0] 13459" xfId="23030" hidden="1" xr:uid="{00000000-0005-0000-0000-0000175A0000}"/>
    <cellStyle name="Currency [0] 1346" xfId="1528" hidden="1" xr:uid="{00000000-0005-0000-0000-000019060000}"/>
    <cellStyle name="Currency [0] 13460" xfId="23032" hidden="1" xr:uid="{00000000-0005-0000-0000-0000195A0000}"/>
    <cellStyle name="Currency [0] 13461" xfId="23025" hidden="1" xr:uid="{00000000-0005-0000-0000-0000125A0000}"/>
    <cellStyle name="Currency [0] 13462" xfId="22971" hidden="1" xr:uid="{00000000-0005-0000-0000-0000DC590000}"/>
    <cellStyle name="Currency [0] 13463" xfId="23034" hidden="1" xr:uid="{00000000-0005-0000-0000-00001B5A0000}"/>
    <cellStyle name="Currency [0] 13464" xfId="23036" hidden="1" xr:uid="{00000000-0005-0000-0000-00001D5A0000}"/>
    <cellStyle name="Currency [0] 13465" xfId="22548" hidden="1" xr:uid="{00000000-0005-0000-0000-000035580000}"/>
    <cellStyle name="Currency [0] 13466" xfId="22526" hidden="1" xr:uid="{00000000-0005-0000-0000-00001F580000}"/>
    <cellStyle name="Currency [0] 13467" xfId="23042" hidden="1" xr:uid="{00000000-0005-0000-0000-0000235A0000}"/>
    <cellStyle name="Currency [0] 13468" xfId="23048" hidden="1" xr:uid="{00000000-0005-0000-0000-0000295A0000}"/>
    <cellStyle name="Currency [0] 13469" xfId="23050" hidden="1" xr:uid="{00000000-0005-0000-0000-00002B5A0000}"/>
    <cellStyle name="Currency [0] 1347" xfId="1534" hidden="1" xr:uid="{00000000-0005-0000-0000-00001F060000}"/>
    <cellStyle name="Currency [0] 13470" xfId="22543" hidden="1" xr:uid="{00000000-0005-0000-0000-000030580000}"/>
    <cellStyle name="Currency [0] 13471" xfId="23044" hidden="1" xr:uid="{00000000-0005-0000-0000-0000255A0000}"/>
    <cellStyle name="Currency [0] 13472" xfId="23052" hidden="1" xr:uid="{00000000-0005-0000-0000-00002D5A0000}"/>
    <cellStyle name="Currency [0] 13473" xfId="23054" hidden="1" xr:uid="{00000000-0005-0000-0000-00002F5A0000}"/>
    <cellStyle name="Currency [0] 13474" xfId="23043" hidden="1" xr:uid="{00000000-0005-0000-0000-0000245A0000}"/>
    <cellStyle name="Currency [0] 13475" xfId="22549" hidden="1" xr:uid="{00000000-0005-0000-0000-000036580000}"/>
    <cellStyle name="Currency [0] 13476" xfId="23065" hidden="1" xr:uid="{00000000-0005-0000-0000-00003A5A0000}"/>
    <cellStyle name="Currency [0] 13477" xfId="23074" hidden="1" xr:uid="{00000000-0005-0000-0000-0000435A0000}"/>
    <cellStyle name="Currency [0] 13478" xfId="23085" hidden="1" xr:uid="{00000000-0005-0000-0000-00004E5A0000}"/>
    <cellStyle name="Currency [0] 13479" xfId="23091" hidden="1" xr:uid="{00000000-0005-0000-0000-0000545A0000}"/>
    <cellStyle name="Currency [0] 1348" xfId="1496" hidden="1" xr:uid="{00000000-0005-0000-0000-0000F9050000}"/>
    <cellStyle name="Currency [0] 13480" xfId="23063" hidden="1" xr:uid="{00000000-0005-0000-0000-0000385A0000}"/>
    <cellStyle name="Currency [0] 13481" xfId="23081" hidden="1" xr:uid="{00000000-0005-0000-0000-00004A5A0000}"/>
    <cellStyle name="Currency [0] 13482" xfId="23103" hidden="1" xr:uid="{00000000-0005-0000-0000-0000605A0000}"/>
    <cellStyle name="Currency [0] 13483" xfId="23105" hidden="1" xr:uid="{00000000-0005-0000-0000-0000625A0000}"/>
    <cellStyle name="Currency [0] 13484" xfId="23039" hidden="1" xr:uid="{00000000-0005-0000-0000-0000205A0000}"/>
    <cellStyle name="Currency [0] 13485" xfId="22553" hidden="1" xr:uid="{00000000-0005-0000-0000-00003A580000}"/>
    <cellStyle name="Currency [0] 13486" xfId="23077" hidden="1" xr:uid="{00000000-0005-0000-0000-0000465A0000}"/>
    <cellStyle name="Currency [0] 13487" xfId="22569" hidden="1" xr:uid="{00000000-0005-0000-0000-00004A580000}"/>
    <cellStyle name="Currency [0] 13488" xfId="23066" hidden="1" xr:uid="{00000000-0005-0000-0000-00003B5A0000}"/>
    <cellStyle name="Currency [0] 13489" xfId="23110" hidden="1" xr:uid="{00000000-0005-0000-0000-0000675A0000}"/>
    <cellStyle name="Currency [0] 1349" xfId="1526" hidden="1" xr:uid="{00000000-0005-0000-0000-000017060000}"/>
    <cellStyle name="Currency [0] 13490" xfId="23078" hidden="1" xr:uid="{00000000-0005-0000-0000-0000475A0000}"/>
    <cellStyle name="Currency [0] 13491" xfId="23086" hidden="1" xr:uid="{00000000-0005-0000-0000-00004F5A0000}"/>
    <cellStyle name="Currency [0] 13492" xfId="23122" hidden="1" xr:uid="{00000000-0005-0000-0000-0000735A0000}"/>
    <cellStyle name="Currency [0] 13493" xfId="23124" hidden="1" xr:uid="{00000000-0005-0000-0000-0000755A0000}"/>
    <cellStyle name="Currency [0] 13494" xfId="23080" hidden="1" xr:uid="{00000000-0005-0000-0000-0000495A0000}"/>
    <cellStyle name="Currency [0] 13495" xfId="23093" hidden="1" xr:uid="{00000000-0005-0000-0000-0000565A0000}"/>
    <cellStyle name="Currency [0] 13496" xfId="23098" hidden="1" xr:uid="{00000000-0005-0000-0000-00005B5A0000}"/>
    <cellStyle name="Currency [0] 13497" xfId="23092" hidden="1" xr:uid="{00000000-0005-0000-0000-0000555A0000}"/>
    <cellStyle name="Currency [0] 13498" xfId="23140" hidden="1" xr:uid="{00000000-0005-0000-0000-0000855A0000}"/>
    <cellStyle name="Currency [0] 13499" xfId="23148" hidden="1" xr:uid="{00000000-0005-0000-0000-00008D5A0000}"/>
    <cellStyle name="Currency [0] 135" xfId="243" hidden="1" xr:uid="{00000000-0005-0000-0000-000014010000}"/>
    <cellStyle name="Currency [0] 1350" xfId="1538" hidden="1" xr:uid="{00000000-0005-0000-0000-000023060000}"/>
    <cellStyle name="Currency [0] 13500" xfId="23076" hidden="1" xr:uid="{00000000-0005-0000-0000-0000455A0000}"/>
    <cellStyle name="Currency [0] 13501" xfId="23134" hidden="1" xr:uid="{00000000-0005-0000-0000-00007F5A0000}"/>
    <cellStyle name="Currency [0] 13502" xfId="23157" hidden="1" xr:uid="{00000000-0005-0000-0000-0000965A0000}"/>
    <cellStyle name="Currency [0] 13503" xfId="23159" hidden="1" xr:uid="{00000000-0005-0000-0000-0000985A0000}"/>
    <cellStyle name="Currency [0] 13504" xfId="23059" hidden="1" xr:uid="{00000000-0005-0000-0000-0000345A0000}"/>
    <cellStyle name="Currency [0] 13505" xfId="23069" hidden="1" xr:uid="{00000000-0005-0000-0000-00003E5A0000}"/>
    <cellStyle name="Currency [0] 13506" xfId="23131" hidden="1" xr:uid="{00000000-0005-0000-0000-00007C5A0000}"/>
    <cellStyle name="Currency [0] 13507" xfId="23096" hidden="1" xr:uid="{00000000-0005-0000-0000-0000595A0000}"/>
    <cellStyle name="Currency [0] 13508" xfId="23046" hidden="1" xr:uid="{00000000-0005-0000-0000-0000275A0000}"/>
    <cellStyle name="Currency [0] 13509" xfId="23167" hidden="1" xr:uid="{00000000-0005-0000-0000-0000A05A0000}"/>
    <cellStyle name="Currency [0] 1351" xfId="1539" hidden="1" xr:uid="{00000000-0005-0000-0000-000024060000}"/>
    <cellStyle name="Currency [0] 13510" xfId="23132" hidden="1" xr:uid="{00000000-0005-0000-0000-00007D5A0000}"/>
    <cellStyle name="Currency [0] 13511" xfId="23143" hidden="1" xr:uid="{00000000-0005-0000-0000-0000885A0000}"/>
    <cellStyle name="Currency [0] 13512" xfId="23175" hidden="1" xr:uid="{00000000-0005-0000-0000-0000A85A0000}"/>
    <cellStyle name="Currency [0] 13513" xfId="23177" hidden="1" xr:uid="{00000000-0005-0000-0000-0000AA5A0000}"/>
    <cellStyle name="Currency [0] 13514" xfId="23129" hidden="1" xr:uid="{00000000-0005-0000-0000-00007A5A0000}"/>
    <cellStyle name="Currency [0] 13515" xfId="23128" hidden="1" xr:uid="{00000000-0005-0000-0000-0000795A0000}"/>
    <cellStyle name="Currency [0] 13516" xfId="23118" hidden="1" xr:uid="{00000000-0005-0000-0000-00006F5A0000}"/>
    <cellStyle name="Currency [0] 13517" xfId="23114" hidden="1" xr:uid="{00000000-0005-0000-0000-00006B5A0000}"/>
    <cellStyle name="Currency [0] 13518" xfId="23116" hidden="1" xr:uid="{00000000-0005-0000-0000-00006D5A0000}"/>
    <cellStyle name="Currency [0] 13519" xfId="23184" hidden="1" xr:uid="{00000000-0005-0000-0000-0000B15A0000}"/>
    <cellStyle name="Currency [0] 1352" xfId="1487" hidden="1" xr:uid="{00000000-0005-0000-0000-0000F0050000}"/>
    <cellStyle name="Currency [0] 13520" xfId="22555" hidden="1" xr:uid="{00000000-0005-0000-0000-00003C580000}"/>
    <cellStyle name="Currency [0] 13521" xfId="23162" hidden="1" xr:uid="{00000000-0005-0000-0000-00009B5A0000}"/>
    <cellStyle name="Currency [0] 13522" xfId="23190" hidden="1" xr:uid="{00000000-0005-0000-0000-0000B75A0000}"/>
    <cellStyle name="Currency [0] 13523" xfId="23192" hidden="1" xr:uid="{00000000-0005-0000-0000-0000B95A0000}"/>
    <cellStyle name="Currency [0] 13524" xfId="23067" hidden="1" xr:uid="{00000000-0005-0000-0000-00003C5A0000}"/>
    <cellStyle name="Currency [0] 13525" xfId="23141" hidden="1" xr:uid="{00000000-0005-0000-0000-0000865A0000}"/>
    <cellStyle name="Currency [0] 13526" xfId="23097" hidden="1" xr:uid="{00000000-0005-0000-0000-00005A5A0000}"/>
    <cellStyle name="Currency [0] 13527" xfId="23133" hidden="1" xr:uid="{00000000-0005-0000-0000-00007E5A0000}"/>
    <cellStyle name="Currency [0] 13528" xfId="23137" hidden="1" xr:uid="{00000000-0005-0000-0000-0000825A0000}"/>
    <cellStyle name="Currency [0] 13529" xfId="23198" hidden="1" xr:uid="{00000000-0005-0000-0000-0000BF5A0000}"/>
    <cellStyle name="Currency [0] 1353" xfId="1494" hidden="1" xr:uid="{00000000-0005-0000-0000-0000F7050000}"/>
    <cellStyle name="Currency [0] 13530" xfId="22542" hidden="1" xr:uid="{00000000-0005-0000-0000-00002F580000}"/>
    <cellStyle name="Currency [0] 13531" xfId="23180" hidden="1" xr:uid="{00000000-0005-0000-0000-0000AD5A0000}"/>
    <cellStyle name="Currency [0] 13532" xfId="23203" hidden="1" xr:uid="{00000000-0005-0000-0000-0000C45A0000}"/>
    <cellStyle name="Currency [0] 13533" xfId="23205" hidden="1" xr:uid="{00000000-0005-0000-0000-0000C65A0000}"/>
    <cellStyle name="Currency [0] 13534" xfId="23061" hidden="1" xr:uid="{00000000-0005-0000-0000-0000365A0000}"/>
    <cellStyle name="Currency [0] 13535" xfId="23160" hidden="1" xr:uid="{00000000-0005-0000-0000-0000995A0000}"/>
    <cellStyle name="Currency [0] 13536" xfId="23127" hidden="1" xr:uid="{00000000-0005-0000-0000-0000785A0000}"/>
    <cellStyle name="Currency [0] 13537" xfId="23145" hidden="1" xr:uid="{00000000-0005-0000-0000-00008A5A0000}"/>
    <cellStyle name="Currency [0] 13538" xfId="23142" hidden="1" xr:uid="{00000000-0005-0000-0000-0000875A0000}"/>
    <cellStyle name="Currency [0] 13539" xfId="23209" hidden="1" xr:uid="{00000000-0005-0000-0000-0000CA5A0000}"/>
    <cellStyle name="Currency [0] 1354" xfId="1523" hidden="1" xr:uid="{00000000-0005-0000-0000-000014060000}"/>
    <cellStyle name="Currency [0] 13540" xfId="23094" hidden="1" xr:uid="{00000000-0005-0000-0000-0000575A0000}"/>
    <cellStyle name="Currency [0] 13541" xfId="23194" hidden="1" xr:uid="{00000000-0005-0000-0000-0000BB5A0000}"/>
    <cellStyle name="Currency [0] 13542" xfId="23216" hidden="1" xr:uid="{00000000-0005-0000-0000-0000D15A0000}"/>
    <cellStyle name="Currency [0] 13543" xfId="23218" hidden="1" xr:uid="{00000000-0005-0000-0000-0000D35A0000}"/>
    <cellStyle name="Currency [0] 13544" xfId="23146" hidden="1" xr:uid="{00000000-0005-0000-0000-00008B5A0000}"/>
    <cellStyle name="Currency [0] 13545" xfId="23178" hidden="1" xr:uid="{00000000-0005-0000-0000-0000AB5A0000}"/>
    <cellStyle name="Currency [0] 13546" xfId="22521" hidden="1" xr:uid="{00000000-0005-0000-0000-00001A580000}"/>
    <cellStyle name="Currency [0] 13547" xfId="23164" hidden="1" xr:uid="{00000000-0005-0000-0000-00009D5A0000}"/>
    <cellStyle name="Currency [0] 13548" xfId="23161" hidden="1" xr:uid="{00000000-0005-0000-0000-00009A5A0000}"/>
    <cellStyle name="Currency [0] 13549" xfId="23222" hidden="1" xr:uid="{00000000-0005-0000-0000-0000D75A0000}"/>
    <cellStyle name="Currency [0] 1355" xfId="1508" hidden="1" xr:uid="{00000000-0005-0000-0000-000005060000}"/>
    <cellStyle name="Currency [0] 13550" xfId="23057" hidden="1" xr:uid="{00000000-0005-0000-0000-0000325A0000}"/>
    <cellStyle name="Currency [0] 13551" xfId="23206" hidden="1" xr:uid="{00000000-0005-0000-0000-0000C75A0000}"/>
    <cellStyle name="Currency [0] 13552" xfId="23226" hidden="1" xr:uid="{00000000-0005-0000-0000-0000DB5A0000}"/>
    <cellStyle name="Currency [0] 13553" xfId="23228" hidden="1" xr:uid="{00000000-0005-0000-0000-0000DD5A0000}"/>
    <cellStyle name="Currency [0] 13554" xfId="23165" hidden="1" xr:uid="{00000000-0005-0000-0000-00009E5A0000}"/>
    <cellStyle name="Currency [0] 13555" xfId="23193" hidden="1" xr:uid="{00000000-0005-0000-0000-0000BA5A0000}"/>
    <cellStyle name="Currency [0] 13556" xfId="23153" hidden="1" xr:uid="{00000000-0005-0000-0000-0000925A0000}"/>
    <cellStyle name="Currency [0] 13557" xfId="23182" hidden="1" xr:uid="{00000000-0005-0000-0000-0000AF5A0000}"/>
    <cellStyle name="Currency [0] 13558" xfId="23179" hidden="1" xr:uid="{00000000-0005-0000-0000-0000AC5A0000}"/>
    <cellStyle name="Currency [0] 13559" xfId="23232" hidden="1" xr:uid="{00000000-0005-0000-0000-0000E15A0000}"/>
    <cellStyle name="Currency [0] 1356" xfId="1479" hidden="1" xr:uid="{00000000-0005-0000-0000-0000E8050000}"/>
    <cellStyle name="Currency [0] 13560" xfId="23060" hidden="1" xr:uid="{00000000-0005-0000-0000-0000355A0000}"/>
    <cellStyle name="Currency [0] 13561" xfId="23219" hidden="1" xr:uid="{00000000-0005-0000-0000-0000D45A0000}"/>
    <cellStyle name="Currency [0] 13562" xfId="23236" hidden="1" xr:uid="{00000000-0005-0000-0000-0000E55A0000}"/>
    <cellStyle name="Currency [0] 13563" xfId="23238" hidden="1" xr:uid="{00000000-0005-0000-0000-0000E75A0000}"/>
    <cellStyle name="Currency [0] 13564" xfId="23119" hidden="1" xr:uid="{00000000-0005-0000-0000-0000705A0000}"/>
    <cellStyle name="Currency [0] 13565" xfId="23155" hidden="1" xr:uid="{00000000-0005-0000-0000-0000945A0000}"/>
    <cellStyle name="Currency [0] 13566" xfId="23224" hidden="1" xr:uid="{00000000-0005-0000-0000-0000D95A0000}"/>
    <cellStyle name="Currency [0] 13567" xfId="23212" hidden="1" xr:uid="{00000000-0005-0000-0000-0000CD5A0000}"/>
    <cellStyle name="Currency [0] 13568" xfId="23229" hidden="1" xr:uid="{00000000-0005-0000-0000-0000DE5A0000}"/>
    <cellStyle name="Currency [0] 13569" xfId="23240" hidden="1" xr:uid="{00000000-0005-0000-0000-0000E95A0000}"/>
    <cellStyle name="Currency [0] 1357" xfId="1545" hidden="1" xr:uid="{00000000-0005-0000-0000-00002A060000}"/>
    <cellStyle name="Currency [0] 13570" xfId="23088" hidden="1" xr:uid="{00000000-0005-0000-0000-0000515A0000}"/>
    <cellStyle name="Currency [0] 13571" xfId="23152" hidden="1" xr:uid="{00000000-0005-0000-0000-0000915A0000}"/>
    <cellStyle name="Currency [0] 13572" xfId="23244" hidden="1" xr:uid="{00000000-0005-0000-0000-0000ED5A0000}"/>
    <cellStyle name="Currency [0] 13573" xfId="23246" hidden="1" xr:uid="{00000000-0005-0000-0000-0000EF5A0000}"/>
    <cellStyle name="Currency [0] 13574" xfId="23201" hidden="1" xr:uid="{00000000-0005-0000-0000-0000C25A0000}"/>
    <cellStyle name="Currency [0] 13575" xfId="23213" hidden="1" xr:uid="{00000000-0005-0000-0000-0000CE5A0000}"/>
    <cellStyle name="Currency [0] 13576" xfId="23241" hidden="1" xr:uid="{00000000-0005-0000-0000-0000EA5A0000}"/>
    <cellStyle name="Currency [0] 13577" xfId="23214" hidden="1" xr:uid="{00000000-0005-0000-0000-0000CF5A0000}"/>
    <cellStyle name="Currency [0] 13578" xfId="23247" hidden="1" xr:uid="{00000000-0005-0000-0000-0000F05A0000}"/>
    <cellStyle name="Currency [0] 13579" xfId="23249" hidden="1" xr:uid="{00000000-0005-0000-0000-0000F25A0000}"/>
    <cellStyle name="Currency [0] 1358" xfId="1524" hidden="1" xr:uid="{00000000-0005-0000-0000-000015060000}"/>
    <cellStyle name="Currency [0] 13580" xfId="23242" hidden="1" xr:uid="{00000000-0005-0000-0000-0000EB5A0000}"/>
    <cellStyle name="Currency [0] 13581" xfId="23188" hidden="1" xr:uid="{00000000-0005-0000-0000-0000B55A0000}"/>
    <cellStyle name="Currency [0] 13582" xfId="23251" hidden="1" xr:uid="{00000000-0005-0000-0000-0000F45A0000}"/>
    <cellStyle name="Currency [0] 13583" xfId="23253" hidden="1" xr:uid="{00000000-0005-0000-0000-0000F65A0000}"/>
    <cellStyle name="Currency [0] 13584" xfId="22615" hidden="1" xr:uid="{00000000-0005-0000-0000-000078580000}"/>
    <cellStyle name="Currency [0] 13585" xfId="22556" hidden="1" xr:uid="{00000000-0005-0000-0000-00003D580000}"/>
    <cellStyle name="Currency [0] 13586" xfId="23259" hidden="1" xr:uid="{00000000-0005-0000-0000-0000FC5A0000}"/>
    <cellStyle name="Currency [0] 13587" xfId="23265" hidden="1" xr:uid="{00000000-0005-0000-0000-0000025B0000}"/>
    <cellStyle name="Currency [0] 13588" xfId="23267" hidden="1" xr:uid="{00000000-0005-0000-0000-0000045B0000}"/>
    <cellStyle name="Currency [0] 13589" xfId="22546" hidden="1" xr:uid="{00000000-0005-0000-0000-000033580000}"/>
    <cellStyle name="Currency [0] 1359" xfId="1531" hidden="1" xr:uid="{00000000-0005-0000-0000-00001C060000}"/>
    <cellStyle name="Currency [0] 13590" xfId="23261" hidden="1" xr:uid="{00000000-0005-0000-0000-0000FE5A0000}"/>
    <cellStyle name="Currency [0] 13591" xfId="23269" hidden="1" xr:uid="{00000000-0005-0000-0000-0000065B0000}"/>
    <cellStyle name="Currency [0] 13592" xfId="23271" hidden="1" xr:uid="{00000000-0005-0000-0000-0000085B0000}"/>
    <cellStyle name="Currency [0] 13593" xfId="23260" hidden="1" xr:uid="{00000000-0005-0000-0000-0000FD5A0000}"/>
    <cellStyle name="Currency [0] 13594" xfId="22591" hidden="1" xr:uid="{00000000-0005-0000-0000-000060580000}"/>
    <cellStyle name="Currency [0] 13595" xfId="23282" hidden="1" xr:uid="{00000000-0005-0000-0000-0000135B0000}"/>
    <cellStyle name="Currency [0] 13596" xfId="23291" hidden="1" xr:uid="{00000000-0005-0000-0000-00001C5B0000}"/>
    <cellStyle name="Currency [0] 13597" xfId="23302" hidden="1" xr:uid="{00000000-0005-0000-0000-0000275B0000}"/>
    <cellStyle name="Currency [0] 13598" xfId="23308" hidden="1" xr:uid="{00000000-0005-0000-0000-00002D5B0000}"/>
    <cellStyle name="Currency [0] 13599" xfId="23280" hidden="1" xr:uid="{00000000-0005-0000-0000-0000115B0000}"/>
    <cellStyle name="Currency [0] 136" xfId="229" hidden="1" xr:uid="{00000000-0005-0000-0000-000006010000}"/>
    <cellStyle name="Currency [0] 1360" xfId="1546" hidden="1" xr:uid="{00000000-0005-0000-0000-00002B060000}"/>
    <cellStyle name="Currency [0] 13600" xfId="23298" hidden="1" xr:uid="{00000000-0005-0000-0000-0000235B0000}"/>
    <cellStyle name="Currency [0] 13601" xfId="23320" hidden="1" xr:uid="{00000000-0005-0000-0000-0000395B0000}"/>
    <cellStyle name="Currency [0] 13602" xfId="23322" hidden="1" xr:uid="{00000000-0005-0000-0000-00003B5B0000}"/>
    <cellStyle name="Currency [0] 13603" xfId="23256" hidden="1" xr:uid="{00000000-0005-0000-0000-0000F95A0000}"/>
    <cellStyle name="Currency [0] 13604" xfId="22545" hidden="1" xr:uid="{00000000-0005-0000-0000-000032580000}"/>
    <cellStyle name="Currency [0] 13605" xfId="23294" hidden="1" xr:uid="{00000000-0005-0000-0000-00001F5B0000}"/>
    <cellStyle name="Currency [0] 13606" xfId="22524" hidden="1" xr:uid="{00000000-0005-0000-0000-00001D580000}"/>
    <cellStyle name="Currency [0] 13607" xfId="23283" hidden="1" xr:uid="{00000000-0005-0000-0000-0000145B0000}"/>
    <cellStyle name="Currency [0] 13608" xfId="23327" hidden="1" xr:uid="{00000000-0005-0000-0000-0000405B0000}"/>
    <cellStyle name="Currency [0] 13609" xfId="23295" hidden="1" xr:uid="{00000000-0005-0000-0000-0000205B0000}"/>
    <cellStyle name="Currency [0] 1361" xfId="1547" hidden="1" xr:uid="{00000000-0005-0000-0000-00002C060000}"/>
    <cellStyle name="Currency [0] 13610" xfId="23303" hidden="1" xr:uid="{00000000-0005-0000-0000-0000285B0000}"/>
    <cellStyle name="Currency [0] 13611" xfId="23339" hidden="1" xr:uid="{00000000-0005-0000-0000-00004C5B0000}"/>
    <cellStyle name="Currency [0] 13612" xfId="23341" hidden="1" xr:uid="{00000000-0005-0000-0000-00004E5B0000}"/>
    <cellStyle name="Currency [0] 13613" xfId="23297" hidden="1" xr:uid="{00000000-0005-0000-0000-0000225B0000}"/>
    <cellStyle name="Currency [0] 13614" xfId="23310" hidden="1" xr:uid="{00000000-0005-0000-0000-00002F5B0000}"/>
    <cellStyle name="Currency [0] 13615" xfId="23315" hidden="1" xr:uid="{00000000-0005-0000-0000-0000345B0000}"/>
    <cellStyle name="Currency [0] 13616" xfId="23309" hidden="1" xr:uid="{00000000-0005-0000-0000-00002E5B0000}"/>
    <cellStyle name="Currency [0] 13617" xfId="23357" hidden="1" xr:uid="{00000000-0005-0000-0000-00005E5B0000}"/>
    <cellStyle name="Currency [0] 13618" xfId="23365" hidden="1" xr:uid="{00000000-0005-0000-0000-0000665B0000}"/>
    <cellStyle name="Currency [0] 13619" xfId="23293" hidden="1" xr:uid="{00000000-0005-0000-0000-00001E5B0000}"/>
    <cellStyle name="Currency [0] 1362" xfId="1522" hidden="1" xr:uid="{00000000-0005-0000-0000-000013060000}"/>
    <cellStyle name="Currency [0] 13620" xfId="23351" hidden="1" xr:uid="{00000000-0005-0000-0000-0000585B0000}"/>
    <cellStyle name="Currency [0] 13621" xfId="23374" hidden="1" xr:uid="{00000000-0005-0000-0000-00006F5B0000}"/>
    <cellStyle name="Currency [0] 13622" xfId="23376" hidden="1" xr:uid="{00000000-0005-0000-0000-0000715B0000}"/>
    <cellStyle name="Currency [0] 13623" xfId="23276" hidden="1" xr:uid="{00000000-0005-0000-0000-00000D5B0000}"/>
    <cellStyle name="Currency [0] 13624" xfId="23286" hidden="1" xr:uid="{00000000-0005-0000-0000-0000175B0000}"/>
    <cellStyle name="Currency [0] 13625" xfId="23348" hidden="1" xr:uid="{00000000-0005-0000-0000-0000555B0000}"/>
    <cellStyle name="Currency [0] 13626" xfId="23313" hidden="1" xr:uid="{00000000-0005-0000-0000-0000325B0000}"/>
    <cellStyle name="Currency [0] 13627" xfId="23263" hidden="1" xr:uid="{00000000-0005-0000-0000-0000005B0000}"/>
    <cellStyle name="Currency [0] 13628" xfId="23384" hidden="1" xr:uid="{00000000-0005-0000-0000-0000795B0000}"/>
    <cellStyle name="Currency [0] 13629" xfId="23349" hidden="1" xr:uid="{00000000-0005-0000-0000-0000565B0000}"/>
    <cellStyle name="Currency [0] 1363" xfId="1521" hidden="1" xr:uid="{00000000-0005-0000-0000-000012060000}"/>
    <cellStyle name="Currency [0] 13630" xfId="23360" hidden="1" xr:uid="{00000000-0005-0000-0000-0000615B0000}"/>
    <cellStyle name="Currency [0] 13631" xfId="23392" hidden="1" xr:uid="{00000000-0005-0000-0000-0000815B0000}"/>
    <cellStyle name="Currency [0] 13632" xfId="23394" hidden="1" xr:uid="{00000000-0005-0000-0000-0000835B0000}"/>
    <cellStyle name="Currency [0] 13633" xfId="23346" hidden="1" xr:uid="{00000000-0005-0000-0000-0000535B0000}"/>
    <cellStyle name="Currency [0] 13634" xfId="23345" hidden="1" xr:uid="{00000000-0005-0000-0000-0000525B0000}"/>
    <cellStyle name="Currency [0] 13635" xfId="23335" hidden="1" xr:uid="{00000000-0005-0000-0000-0000485B0000}"/>
    <cellStyle name="Currency [0] 13636" xfId="23331" hidden="1" xr:uid="{00000000-0005-0000-0000-0000445B0000}"/>
    <cellStyle name="Currency [0] 13637" xfId="23333" hidden="1" xr:uid="{00000000-0005-0000-0000-0000465B0000}"/>
    <cellStyle name="Currency [0] 13638" xfId="23401" hidden="1" xr:uid="{00000000-0005-0000-0000-00008A5B0000}"/>
    <cellStyle name="Currency [0] 13639" xfId="22560" hidden="1" xr:uid="{00000000-0005-0000-0000-000041580000}"/>
    <cellStyle name="Currency [0] 1364" xfId="1516" hidden="1" xr:uid="{00000000-0005-0000-0000-00000D060000}"/>
    <cellStyle name="Currency [0] 13640" xfId="23379" hidden="1" xr:uid="{00000000-0005-0000-0000-0000745B0000}"/>
    <cellStyle name="Currency [0] 13641" xfId="23407" hidden="1" xr:uid="{00000000-0005-0000-0000-0000905B0000}"/>
    <cellStyle name="Currency [0] 13642" xfId="23409" hidden="1" xr:uid="{00000000-0005-0000-0000-0000925B0000}"/>
    <cellStyle name="Currency [0] 13643" xfId="23284" hidden="1" xr:uid="{00000000-0005-0000-0000-0000155B0000}"/>
    <cellStyle name="Currency [0] 13644" xfId="23358" hidden="1" xr:uid="{00000000-0005-0000-0000-00005F5B0000}"/>
    <cellStyle name="Currency [0] 13645" xfId="23314" hidden="1" xr:uid="{00000000-0005-0000-0000-0000335B0000}"/>
    <cellStyle name="Currency [0] 13646" xfId="23350" hidden="1" xr:uid="{00000000-0005-0000-0000-0000575B0000}"/>
    <cellStyle name="Currency [0] 13647" xfId="23354" hidden="1" xr:uid="{00000000-0005-0000-0000-00005B5B0000}"/>
    <cellStyle name="Currency [0] 13648" xfId="23415" hidden="1" xr:uid="{00000000-0005-0000-0000-0000985B0000}"/>
    <cellStyle name="Currency [0] 13649" xfId="22573" hidden="1" xr:uid="{00000000-0005-0000-0000-00004E580000}"/>
    <cellStyle name="Currency [0] 1365" xfId="1514" hidden="1" xr:uid="{00000000-0005-0000-0000-00000B060000}"/>
    <cellStyle name="Currency [0] 13650" xfId="23397" hidden="1" xr:uid="{00000000-0005-0000-0000-0000865B0000}"/>
    <cellStyle name="Currency [0] 13651" xfId="23420" hidden="1" xr:uid="{00000000-0005-0000-0000-00009D5B0000}"/>
    <cellStyle name="Currency [0] 13652" xfId="23422" hidden="1" xr:uid="{00000000-0005-0000-0000-00009F5B0000}"/>
    <cellStyle name="Currency [0] 13653" xfId="23278" hidden="1" xr:uid="{00000000-0005-0000-0000-00000F5B0000}"/>
    <cellStyle name="Currency [0] 13654" xfId="23377" hidden="1" xr:uid="{00000000-0005-0000-0000-0000725B0000}"/>
    <cellStyle name="Currency [0] 13655" xfId="23344" hidden="1" xr:uid="{00000000-0005-0000-0000-0000515B0000}"/>
    <cellStyle name="Currency [0] 13656" xfId="23362" hidden="1" xr:uid="{00000000-0005-0000-0000-0000635B0000}"/>
    <cellStyle name="Currency [0] 13657" xfId="23359" hidden="1" xr:uid="{00000000-0005-0000-0000-0000605B0000}"/>
    <cellStyle name="Currency [0] 13658" xfId="23426" hidden="1" xr:uid="{00000000-0005-0000-0000-0000A35B0000}"/>
    <cellStyle name="Currency [0] 13659" xfId="23311" hidden="1" xr:uid="{00000000-0005-0000-0000-0000305B0000}"/>
    <cellStyle name="Currency [0] 1366" xfId="1515" hidden="1" xr:uid="{00000000-0005-0000-0000-00000C060000}"/>
    <cellStyle name="Currency [0] 13660" xfId="23411" hidden="1" xr:uid="{00000000-0005-0000-0000-0000945B0000}"/>
    <cellStyle name="Currency [0] 13661" xfId="23433" hidden="1" xr:uid="{00000000-0005-0000-0000-0000AA5B0000}"/>
    <cellStyle name="Currency [0] 13662" xfId="23435" hidden="1" xr:uid="{00000000-0005-0000-0000-0000AC5B0000}"/>
    <cellStyle name="Currency [0] 13663" xfId="23363" hidden="1" xr:uid="{00000000-0005-0000-0000-0000645B0000}"/>
    <cellStyle name="Currency [0] 13664" xfId="23395" hidden="1" xr:uid="{00000000-0005-0000-0000-0000845B0000}"/>
    <cellStyle name="Currency [0] 13665" xfId="22525" hidden="1" xr:uid="{00000000-0005-0000-0000-00001E580000}"/>
    <cellStyle name="Currency [0] 13666" xfId="23381" hidden="1" xr:uid="{00000000-0005-0000-0000-0000765B0000}"/>
    <cellStyle name="Currency [0] 13667" xfId="23378" hidden="1" xr:uid="{00000000-0005-0000-0000-0000735B0000}"/>
    <cellStyle name="Currency [0] 13668" xfId="23439" hidden="1" xr:uid="{00000000-0005-0000-0000-0000B05B0000}"/>
    <cellStyle name="Currency [0] 13669" xfId="23274" hidden="1" xr:uid="{00000000-0005-0000-0000-00000B5B0000}"/>
    <cellStyle name="Currency [0] 1367" xfId="1552" hidden="1" xr:uid="{00000000-0005-0000-0000-000031060000}"/>
    <cellStyle name="Currency [0] 13670" xfId="23423" hidden="1" xr:uid="{00000000-0005-0000-0000-0000A05B0000}"/>
    <cellStyle name="Currency [0] 13671" xfId="23443" hidden="1" xr:uid="{00000000-0005-0000-0000-0000B45B0000}"/>
    <cellStyle name="Currency [0] 13672" xfId="23445" hidden="1" xr:uid="{00000000-0005-0000-0000-0000B65B0000}"/>
    <cellStyle name="Currency [0] 13673" xfId="23382" hidden="1" xr:uid="{00000000-0005-0000-0000-0000775B0000}"/>
    <cellStyle name="Currency [0] 13674" xfId="23410" hidden="1" xr:uid="{00000000-0005-0000-0000-0000935B0000}"/>
    <cellStyle name="Currency [0] 13675" xfId="23370" hidden="1" xr:uid="{00000000-0005-0000-0000-00006B5B0000}"/>
    <cellStyle name="Currency [0] 13676" xfId="23399" hidden="1" xr:uid="{00000000-0005-0000-0000-0000885B0000}"/>
    <cellStyle name="Currency [0] 13677" xfId="23396" hidden="1" xr:uid="{00000000-0005-0000-0000-0000855B0000}"/>
    <cellStyle name="Currency [0] 13678" xfId="23449" hidden="1" xr:uid="{00000000-0005-0000-0000-0000BA5B0000}"/>
    <cellStyle name="Currency [0] 13679" xfId="23277" hidden="1" xr:uid="{00000000-0005-0000-0000-00000E5B0000}"/>
    <cellStyle name="Currency [0] 1368" xfId="1469" hidden="1" xr:uid="{00000000-0005-0000-0000-0000DE050000}"/>
    <cellStyle name="Currency [0] 13680" xfId="23436" hidden="1" xr:uid="{00000000-0005-0000-0000-0000AD5B0000}"/>
    <cellStyle name="Currency [0] 13681" xfId="23453" hidden="1" xr:uid="{00000000-0005-0000-0000-0000BE5B0000}"/>
    <cellStyle name="Currency [0] 13682" xfId="23455" hidden="1" xr:uid="{00000000-0005-0000-0000-0000C05B0000}"/>
    <cellStyle name="Currency [0] 13683" xfId="23336" hidden="1" xr:uid="{00000000-0005-0000-0000-0000495B0000}"/>
    <cellStyle name="Currency [0] 13684" xfId="23372" hidden="1" xr:uid="{00000000-0005-0000-0000-00006D5B0000}"/>
    <cellStyle name="Currency [0] 13685" xfId="23441" hidden="1" xr:uid="{00000000-0005-0000-0000-0000B25B0000}"/>
    <cellStyle name="Currency [0] 13686" xfId="23429" hidden="1" xr:uid="{00000000-0005-0000-0000-0000A65B0000}"/>
    <cellStyle name="Currency [0] 13687" xfId="23446" hidden="1" xr:uid="{00000000-0005-0000-0000-0000B75B0000}"/>
    <cellStyle name="Currency [0] 13688" xfId="23457" hidden="1" xr:uid="{00000000-0005-0000-0000-0000C25B0000}"/>
    <cellStyle name="Currency [0] 13689" xfId="23305" hidden="1" xr:uid="{00000000-0005-0000-0000-00002A5B0000}"/>
    <cellStyle name="Currency [0] 1369" xfId="1542" hidden="1" xr:uid="{00000000-0005-0000-0000-000027060000}"/>
    <cellStyle name="Currency [0] 13690" xfId="23369" hidden="1" xr:uid="{00000000-0005-0000-0000-00006A5B0000}"/>
    <cellStyle name="Currency [0] 13691" xfId="23461" hidden="1" xr:uid="{00000000-0005-0000-0000-0000C65B0000}"/>
    <cellStyle name="Currency [0] 13692" xfId="23463" hidden="1" xr:uid="{00000000-0005-0000-0000-0000C85B0000}"/>
    <cellStyle name="Currency [0] 13693" xfId="23418" hidden="1" xr:uid="{00000000-0005-0000-0000-00009B5B0000}"/>
    <cellStyle name="Currency [0] 13694" xfId="23430" hidden="1" xr:uid="{00000000-0005-0000-0000-0000A75B0000}"/>
    <cellStyle name="Currency [0] 13695" xfId="23458" hidden="1" xr:uid="{00000000-0005-0000-0000-0000C35B0000}"/>
    <cellStyle name="Currency [0] 13696" xfId="23431" hidden="1" xr:uid="{00000000-0005-0000-0000-0000A85B0000}"/>
    <cellStyle name="Currency [0] 13697" xfId="23464" hidden="1" xr:uid="{00000000-0005-0000-0000-0000C95B0000}"/>
    <cellStyle name="Currency [0] 13698" xfId="23466" hidden="1" xr:uid="{00000000-0005-0000-0000-0000CB5B0000}"/>
    <cellStyle name="Currency [0] 13699" xfId="23459" hidden="1" xr:uid="{00000000-0005-0000-0000-0000C45B0000}"/>
    <cellStyle name="Currency [0] 137" xfId="239" hidden="1" xr:uid="{00000000-0005-0000-0000-000010010000}"/>
    <cellStyle name="Currency [0] 1370" xfId="1554" hidden="1" xr:uid="{00000000-0005-0000-0000-000033060000}"/>
    <cellStyle name="Currency [0] 13700" xfId="23405" hidden="1" xr:uid="{00000000-0005-0000-0000-00008E5B0000}"/>
    <cellStyle name="Currency [0] 13701" xfId="23468" hidden="1" xr:uid="{00000000-0005-0000-0000-0000CD5B0000}"/>
    <cellStyle name="Currency [0] 13702" xfId="23470" hidden="1" xr:uid="{00000000-0005-0000-0000-0000CF5B0000}"/>
    <cellStyle name="Currency [0] 13703" xfId="19884" hidden="1" xr:uid="{00000000-0005-0000-0000-0000CD4D0000}"/>
    <cellStyle name="Currency [0] 13704" xfId="19909" hidden="1" xr:uid="{00000000-0005-0000-0000-0000E64D0000}"/>
    <cellStyle name="Currency [0] 13705" xfId="22311" hidden="1" xr:uid="{00000000-0005-0000-0000-000048570000}"/>
    <cellStyle name="Currency [0] 13706" xfId="23475" hidden="1" xr:uid="{00000000-0005-0000-0000-0000D45B0000}"/>
    <cellStyle name="Currency [0] 13707" xfId="23477" hidden="1" xr:uid="{00000000-0005-0000-0000-0000D65B0000}"/>
    <cellStyle name="Currency [0] 13708" xfId="19898" hidden="1" xr:uid="{00000000-0005-0000-0000-0000DB4D0000}"/>
    <cellStyle name="Currency [0] 13709" xfId="23471" hidden="1" xr:uid="{00000000-0005-0000-0000-0000D05B0000}"/>
    <cellStyle name="Currency [0] 1371" xfId="1555" hidden="1" xr:uid="{00000000-0005-0000-0000-000034060000}"/>
    <cellStyle name="Currency [0] 13710" xfId="23479" hidden="1" xr:uid="{00000000-0005-0000-0000-0000D85B0000}"/>
    <cellStyle name="Currency [0] 13711" xfId="23481" hidden="1" xr:uid="{00000000-0005-0000-0000-0000DA5B0000}"/>
    <cellStyle name="Currency [0] 13712" xfId="19903" hidden="1" xr:uid="{00000000-0005-0000-0000-0000E04D0000}"/>
    <cellStyle name="Currency [0] 13713" xfId="19900" hidden="1" xr:uid="{00000000-0005-0000-0000-0000DD4D0000}"/>
    <cellStyle name="Currency [0] 13714" xfId="23492" hidden="1" xr:uid="{00000000-0005-0000-0000-0000E55B0000}"/>
    <cellStyle name="Currency [0] 13715" xfId="23501" hidden="1" xr:uid="{00000000-0005-0000-0000-0000EE5B0000}"/>
    <cellStyle name="Currency [0] 13716" xfId="23512" hidden="1" xr:uid="{00000000-0005-0000-0000-0000F95B0000}"/>
    <cellStyle name="Currency [0] 13717" xfId="23518" hidden="1" xr:uid="{00000000-0005-0000-0000-0000FF5B0000}"/>
    <cellStyle name="Currency [0] 13718" xfId="23490" hidden="1" xr:uid="{00000000-0005-0000-0000-0000E35B0000}"/>
    <cellStyle name="Currency [0] 13719" xfId="23508" hidden="1" xr:uid="{00000000-0005-0000-0000-0000F55B0000}"/>
    <cellStyle name="Currency [0] 1372" xfId="1493" hidden="1" xr:uid="{00000000-0005-0000-0000-0000F6050000}"/>
    <cellStyle name="Currency [0] 13720" xfId="23530" hidden="1" xr:uid="{00000000-0005-0000-0000-00000B5C0000}"/>
    <cellStyle name="Currency [0] 13721" xfId="23532" hidden="1" xr:uid="{00000000-0005-0000-0000-00000D5C0000}"/>
    <cellStyle name="Currency [0] 13722" xfId="19928" hidden="1" xr:uid="{00000000-0005-0000-0000-0000F94D0000}"/>
    <cellStyle name="Currency [0] 13723" xfId="19946" hidden="1" xr:uid="{00000000-0005-0000-0000-00000B4E0000}"/>
    <cellStyle name="Currency [0] 13724" xfId="23504" hidden="1" xr:uid="{00000000-0005-0000-0000-0000F15B0000}"/>
    <cellStyle name="Currency [0] 13725" xfId="19979" hidden="1" xr:uid="{00000000-0005-0000-0000-00002C4E0000}"/>
    <cellStyle name="Currency [0] 13726" xfId="23493" hidden="1" xr:uid="{00000000-0005-0000-0000-0000E65B0000}"/>
    <cellStyle name="Currency [0] 13727" xfId="23537" hidden="1" xr:uid="{00000000-0005-0000-0000-0000125C0000}"/>
    <cellStyle name="Currency [0] 13728" xfId="23505" hidden="1" xr:uid="{00000000-0005-0000-0000-0000F25B0000}"/>
    <cellStyle name="Currency [0] 13729" xfId="23513" hidden="1" xr:uid="{00000000-0005-0000-0000-0000FA5B0000}"/>
    <cellStyle name="Currency [0] 1373" xfId="1529" hidden="1" xr:uid="{00000000-0005-0000-0000-00001A060000}"/>
    <cellStyle name="Currency [0] 13730" xfId="23549" hidden="1" xr:uid="{00000000-0005-0000-0000-00001E5C0000}"/>
    <cellStyle name="Currency [0] 13731" xfId="23551" hidden="1" xr:uid="{00000000-0005-0000-0000-0000205C0000}"/>
    <cellStyle name="Currency [0] 13732" xfId="23507" hidden="1" xr:uid="{00000000-0005-0000-0000-0000F45B0000}"/>
    <cellStyle name="Currency [0] 13733" xfId="23520" hidden="1" xr:uid="{00000000-0005-0000-0000-0000015C0000}"/>
    <cellStyle name="Currency [0] 13734" xfId="23525" hidden="1" xr:uid="{00000000-0005-0000-0000-0000065C0000}"/>
    <cellStyle name="Currency [0] 13735" xfId="23519" hidden="1" xr:uid="{00000000-0005-0000-0000-0000005C0000}"/>
    <cellStyle name="Currency [0] 13736" xfId="23567" hidden="1" xr:uid="{00000000-0005-0000-0000-0000305C0000}"/>
    <cellStyle name="Currency [0] 13737" xfId="23575" hidden="1" xr:uid="{00000000-0005-0000-0000-0000385C0000}"/>
    <cellStyle name="Currency [0] 13738" xfId="23503" hidden="1" xr:uid="{00000000-0005-0000-0000-0000F05B0000}"/>
    <cellStyle name="Currency [0] 13739" xfId="23561" hidden="1" xr:uid="{00000000-0005-0000-0000-00002A5C0000}"/>
    <cellStyle name="Currency [0] 1374" xfId="1509" hidden="1" xr:uid="{00000000-0005-0000-0000-000006060000}"/>
    <cellStyle name="Currency [0] 13740" xfId="23584" hidden="1" xr:uid="{00000000-0005-0000-0000-0000415C0000}"/>
    <cellStyle name="Currency [0] 13741" xfId="23586" hidden="1" xr:uid="{00000000-0005-0000-0000-0000435C0000}"/>
    <cellStyle name="Currency [0] 13742" xfId="23486" hidden="1" xr:uid="{00000000-0005-0000-0000-0000DF5B0000}"/>
    <cellStyle name="Currency [0] 13743" xfId="23496" hidden="1" xr:uid="{00000000-0005-0000-0000-0000E95B0000}"/>
    <cellStyle name="Currency [0] 13744" xfId="23558" hidden="1" xr:uid="{00000000-0005-0000-0000-0000275C0000}"/>
    <cellStyle name="Currency [0] 13745" xfId="23523" hidden="1" xr:uid="{00000000-0005-0000-0000-0000045C0000}"/>
    <cellStyle name="Currency [0] 13746" xfId="23473" hidden="1" xr:uid="{00000000-0005-0000-0000-0000D25B0000}"/>
    <cellStyle name="Currency [0] 13747" xfId="23594" hidden="1" xr:uid="{00000000-0005-0000-0000-00004B5C0000}"/>
    <cellStyle name="Currency [0] 13748" xfId="23559" hidden="1" xr:uid="{00000000-0005-0000-0000-0000285C0000}"/>
    <cellStyle name="Currency [0] 13749" xfId="23570" hidden="1" xr:uid="{00000000-0005-0000-0000-0000335C0000}"/>
    <cellStyle name="Currency [0] 1375" xfId="1525" hidden="1" xr:uid="{00000000-0005-0000-0000-000016060000}"/>
    <cellStyle name="Currency [0] 13750" xfId="23602" hidden="1" xr:uid="{00000000-0005-0000-0000-0000535C0000}"/>
    <cellStyle name="Currency [0] 13751" xfId="23604" hidden="1" xr:uid="{00000000-0005-0000-0000-0000555C0000}"/>
    <cellStyle name="Currency [0] 13752" xfId="23556" hidden="1" xr:uid="{00000000-0005-0000-0000-0000255C0000}"/>
    <cellStyle name="Currency [0] 13753" xfId="23555" hidden="1" xr:uid="{00000000-0005-0000-0000-0000245C0000}"/>
    <cellStyle name="Currency [0] 13754" xfId="23545" hidden="1" xr:uid="{00000000-0005-0000-0000-00001A5C0000}"/>
    <cellStyle name="Currency [0] 13755" xfId="23541" hidden="1" xr:uid="{00000000-0005-0000-0000-0000165C0000}"/>
    <cellStyle name="Currency [0] 13756" xfId="23543" hidden="1" xr:uid="{00000000-0005-0000-0000-0000185C0000}"/>
    <cellStyle name="Currency [0] 13757" xfId="23611" hidden="1" xr:uid="{00000000-0005-0000-0000-00005C5C0000}"/>
    <cellStyle name="Currency [0] 13758" xfId="21139" hidden="1" xr:uid="{00000000-0005-0000-0000-0000B4520000}"/>
    <cellStyle name="Currency [0] 13759" xfId="23589" hidden="1" xr:uid="{00000000-0005-0000-0000-0000465C0000}"/>
    <cellStyle name="Currency [0] 1376" xfId="1527" hidden="1" xr:uid="{00000000-0005-0000-0000-000018060000}"/>
    <cellStyle name="Currency [0] 13760" xfId="23617" hidden="1" xr:uid="{00000000-0005-0000-0000-0000625C0000}"/>
    <cellStyle name="Currency [0] 13761" xfId="23619" hidden="1" xr:uid="{00000000-0005-0000-0000-0000645C0000}"/>
    <cellStyle name="Currency [0] 13762" xfId="23494" hidden="1" xr:uid="{00000000-0005-0000-0000-0000E75B0000}"/>
    <cellStyle name="Currency [0] 13763" xfId="23568" hidden="1" xr:uid="{00000000-0005-0000-0000-0000315C0000}"/>
    <cellStyle name="Currency [0] 13764" xfId="23524" hidden="1" xr:uid="{00000000-0005-0000-0000-0000055C0000}"/>
    <cellStyle name="Currency [0] 13765" xfId="23560" hidden="1" xr:uid="{00000000-0005-0000-0000-0000295C0000}"/>
    <cellStyle name="Currency [0] 13766" xfId="23564" hidden="1" xr:uid="{00000000-0005-0000-0000-00002D5C0000}"/>
    <cellStyle name="Currency [0] 13767" xfId="23625" hidden="1" xr:uid="{00000000-0005-0000-0000-00006A5C0000}"/>
    <cellStyle name="Currency [0] 13768" xfId="19948" hidden="1" xr:uid="{00000000-0005-0000-0000-00000D4E0000}"/>
    <cellStyle name="Currency [0] 13769" xfId="23607" hidden="1" xr:uid="{00000000-0005-0000-0000-0000585C0000}"/>
    <cellStyle name="Currency [0] 1377" xfId="1558" hidden="1" xr:uid="{00000000-0005-0000-0000-000037060000}"/>
    <cellStyle name="Currency [0] 13770" xfId="23630" hidden="1" xr:uid="{00000000-0005-0000-0000-00006F5C0000}"/>
    <cellStyle name="Currency [0] 13771" xfId="23632" hidden="1" xr:uid="{00000000-0005-0000-0000-0000715C0000}"/>
    <cellStyle name="Currency [0] 13772" xfId="23488" hidden="1" xr:uid="{00000000-0005-0000-0000-0000E15B0000}"/>
    <cellStyle name="Currency [0] 13773" xfId="23587" hidden="1" xr:uid="{00000000-0005-0000-0000-0000445C0000}"/>
    <cellStyle name="Currency [0] 13774" xfId="23554" hidden="1" xr:uid="{00000000-0005-0000-0000-0000235C0000}"/>
    <cellStyle name="Currency [0] 13775" xfId="23572" hidden="1" xr:uid="{00000000-0005-0000-0000-0000355C0000}"/>
    <cellStyle name="Currency [0] 13776" xfId="23569" hidden="1" xr:uid="{00000000-0005-0000-0000-0000325C0000}"/>
    <cellStyle name="Currency [0] 13777" xfId="23636" hidden="1" xr:uid="{00000000-0005-0000-0000-0000755C0000}"/>
    <cellStyle name="Currency [0] 13778" xfId="23521" hidden="1" xr:uid="{00000000-0005-0000-0000-0000025C0000}"/>
    <cellStyle name="Currency [0] 13779" xfId="23621" hidden="1" xr:uid="{00000000-0005-0000-0000-0000665C0000}"/>
    <cellStyle name="Currency [0] 1378" xfId="1467" hidden="1" xr:uid="{00000000-0005-0000-0000-0000DC050000}"/>
    <cellStyle name="Currency [0] 13780" xfId="23643" hidden="1" xr:uid="{00000000-0005-0000-0000-00007C5C0000}"/>
    <cellStyle name="Currency [0] 13781" xfId="23645" hidden="1" xr:uid="{00000000-0005-0000-0000-00007E5C0000}"/>
    <cellStyle name="Currency [0] 13782" xfId="23573" hidden="1" xr:uid="{00000000-0005-0000-0000-0000365C0000}"/>
    <cellStyle name="Currency [0] 13783" xfId="23605" hidden="1" xr:uid="{00000000-0005-0000-0000-0000565C0000}"/>
    <cellStyle name="Currency [0] 13784" xfId="19918" hidden="1" xr:uid="{00000000-0005-0000-0000-0000EF4D0000}"/>
    <cellStyle name="Currency [0] 13785" xfId="23591" hidden="1" xr:uid="{00000000-0005-0000-0000-0000485C0000}"/>
    <cellStyle name="Currency [0] 13786" xfId="23588" hidden="1" xr:uid="{00000000-0005-0000-0000-0000455C0000}"/>
    <cellStyle name="Currency [0] 13787" xfId="23649" hidden="1" xr:uid="{00000000-0005-0000-0000-0000825C0000}"/>
    <cellStyle name="Currency [0] 13788" xfId="23484" hidden="1" xr:uid="{00000000-0005-0000-0000-0000DD5B0000}"/>
    <cellStyle name="Currency [0] 13789" xfId="23633" hidden="1" xr:uid="{00000000-0005-0000-0000-0000725C0000}"/>
    <cellStyle name="Currency [0] 1379" xfId="1550" hidden="1" xr:uid="{00000000-0005-0000-0000-00002F060000}"/>
    <cellStyle name="Currency [0] 13790" xfId="23653" hidden="1" xr:uid="{00000000-0005-0000-0000-0000865C0000}"/>
    <cellStyle name="Currency [0] 13791" xfId="23655" hidden="1" xr:uid="{00000000-0005-0000-0000-0000885C0000}"/>
    <cellStyle name="Currency [0] 13792" xfId="23592" hidden="1" xr:uid="{00000000-0005-0000-0000-0000495C0000}"/>
    <cellStyle name="Currency [0] 13793" xfId="23620" hidden="1" xr:uid="{00000000-0005-0000-0000-0000655C0000}"/>
    <cellStyle name="Currency [0] 13794" xfId="23580" hidden="1" xr:uid="{00000000-0005-0000-0000-00003D5C0000}"/>
    <cellStyle name="Currency [0] 13795" xfId="23609" hidden="1" xr:uid="{00000000-0005-0000-0000-00005A5C0000}"/>
    <cellStyle name="Currency [0] 13796" xfId="23606" hidden="1" xr:uid="{00000000-0005-0000-0000-0000575C0000}"/>
    <cellStyle name="Currency [0] 13797" xfId="23659" hidden="1" xr:uid="{00000000-0005-0000-0000-00008C5C0000}"/>
    <cellStyle name="Currency [0] 13798" xfId="23487" hidden="1" xr:uid="{00000000-0005-0000-0000-0000E05B0000}"/>
    <cellStyle name="Currency [0] 13799" xfId="23646" hidden="1" xr:uid="{00000000-0005-0000-0000-00007F5C0000}"/>
    <cellStyle name="Currency [0] 138" xfId="250" hidden="1" xr:uid="{00000000-0005-0000-0000-00001B010000}"/>
    <cellStyle name="Currency [0] 1380" xfId="1560" hidden="1" xr:uid="{00000000-0005-0000-0000-000039060000}"/>
    <cellStyle name="Currency [0] 13800" xfId="23663" hidden="1" xr:uid="{00000000-0005-0000-0000-0000905C0000}"/>
    <cellStyle name="Currency [0] 13801" xfId="23665" hidden="1" xr:uid="{00000000-0005-0000-0000-0000925C0000}"/>
    <cellStyle name="Currency [0] 13802" xfId="23546" hidden="1" xr:uid="{00000000-0005-0000-0000-00001B5C0000}"/>
    <cellStyle name="Currency [0] 13803" xfId="23582" hidden="1" xr:uid="{00000000-0005-0000-0000-00003F5C0000}"/>
    <cellStyle name="Currency [0] 13804" xfId="23651" hidden="1" xr:uid="{00000000-0005-0000-0000-0000845C0000}"/>
    <cellStyle name="Currency [0] 13805" xfId="23639" hidden="1" xr:uid="{00000000-0005-0000-0000-0000785C0000}"/>
    <cellStyle name="Currency [0] 13806" xfId="23656" hidden="1" xr:uid="{00000000-0005-0000-0000-0000895C0000}"/>
    <cellStyle name="Currency [0] 13807" xfId="23667" hidden="1" xr:uid="{00000000-0005-0000-0000-0000945C0000}"/>
    <cellStyle name="Currency [0] 13808" xfId="23515" hidden="1" xr:uid="{00000000-0005-0000-0000-0000FC5B0000}"/>
    <cellStyle name="Currency [0] 13809" xfId="23579" hidden="1" xr:uid="{00000000-0005-0000-0000-00003C5C0000}"/>
    <cellStyle name="Currency [0] 1381" xfId="1561" hidden="1" xr:uid="{00000000-0005-0000-0000-00003A060000}"/>
    <cellStyle name="Currency [0] 13810" xfId="23671" hidden="1" xr:uid="{00000000-0005-0000-0000-0000985C0000}"/>
    <cellStyle name="Currency [0] 13811" xfId="23673" hidden="1" xr:uid="{00000000-0005-0000-0000-00009A5C0000}"/>
    <cellStyle name="Currency [0] 13812" xfId="23628" hidden="1" xr:uid="{00000000-0005-0000-0000-00006D5C0000}"/>
    <cellStyle name="Currency [0] 13813" xfId="23640" hidden="1" xr:uid="{00000000-0005-0000-0000-0000795C0000}"/>
    <cellStyle name="Currency [0] 13814" xfId="23668" hidden="1" xr:uid="{00000000-0005-0000-0000-0000955C0000}"/>
    <cellStyle name="Currency [0] 13815" xfId="23641" hidden="1" xr:uid="{00000000-0005-0000-0000-00007A5C0000}"/>
    <cellStyle name="Currency [0] 13816" xfId="23674" hidden="1" xr:uid="{00000000-0005-0000-0000-00009B5C0000}"/>
    <cellStyle name="Currency [0] 13817" xfId="23676" hidden="1" xr:uid="{00000000-0005-0000-0000-00009D5C0000}"/>
    <cellStyle name="Currency [0] 13818" xfId="23669" hidden="1" xr:uid="{00000000-0005-0000-0000-0000965C0000}"/>
    <cellStyle name="Currency [0] 13819" xfId="23615" hidden="1" xr:uid="{00000000-0005-0000-0000-0000605C0000}"/>
    <cellStyle name="Currency [0] 1382" xfId="1489" hidden="1" xr:uid="{00000000-0005-0000-0000-0000F2050000}"/>
    <cellStyle name="Currency [0] 13820" xfId="23678" hidden="1" xr:uid="{00000000-0005-0000-0000-00009F5C0000}"/>
    <cellStyle name="Currency [0] 13821" xfId="23680" hidden="1" xr:uid="{00000000-0005-0000-0000-0000A15C0000}"/>
    <cellStyle name="Currency [0] 13822" xfId="23737" hidden="1" xr:uid="{00000000-0005-0000-0000-0000DA5C0000}"/>
    <cellStyle name="Currency [0] 13823" xfId="23756" hidden="1" xr:uid="{00000000-0005-0000-0000-0000ED5C0000}"/>
    <cellStyle name="Currency [0] 13824" xfId="23763" hidden="1" xr:uid="{00000000-0005-0000-0000-0000F45C0000}"/>
    <cellStyle name="Currency [0] 13825" xfId="23770" hidden="1" xr:uid="{00000000-0005-0000-0000-0000FB5C0000}"/>
    <cellStyle name="Currency [0] 13826" xfId="23775" hidden="1" xr:uid="{00000000-0005-0000-0000-0000005D0000}"/>
    <cellStyle name="Currency [0] 13827" xfId="23754" hidden="1" xr:uid="{00000000-0005-0000-0000-0000EB5C0000}"/>
    <cellStyle name="Currency [0] 13828" xfId="23765" hidden="1" xr:uid="{00000000-0005-0000-0000-0000F65C0000}"/>
    <cellStyle name="Currency [0] 13829" xfId="23779" hidden="1" xr:uid="{00000000-0005-0000-0000-0000045D0000}"/>
    <cellStyle name="Currency [0] 1383" xfId="1540" hidden="1" xr:uid="{00000000-0005-0000-0000-000025060000}"/>
    <cellStyle name="Currency [0] 13830" xfId="23781" hidden="1" xr:uid="{00000000-0005-0000-0000-0000065D0000}"/>
    <cellStyle name="Currency [0] 13831" xfId="23764" hidden="1" xr:uid="{00000000-0005-0000-0000-0000F55C0000}"/>
    <cellStyle name="Currency [0] 13832" xfId="23738" hidden="1" xr:uid="{00000000-0005-0000-0000-0000DB5C0000}"/>
    <cellStyle name="Currency [0] 13833" xfId="23792" hidden="1" xr:uid="{00000000-0005-0000-0000-0000115D0000}"/>
    <cellStyle name="Currency [0] 13834" xfId="23801" hidden="1" xr:uid="{00000000-0005-0000-0000-00001A5D0000}"/>
    <cellStyle name="Currency [0] 13835" xfId="23812" hidden="1" xr:uid="{00000000-0005-0000-0000-0000255D0000}"/>
    <cellStyle name="Currency [0] 13836" xfId="23818" hidden="1" xr:uid="{00000000-0005-0000-0000-00002B5D0000}"/>
    <cellStyle name="Currency [0] 13837" xfId="23790" hidden="1" xr:uid="{00000000-0005-0000-0000-00000F5D0000}"/>
    <cellStyle name="Currency [0] 13838" xfId="23808" hidden="1" xr:uid="{00000000-0005-0000-0000-0000215D0000}"/>
    <cellStyle name="Currency [0] 13839" xfId="23830" hidden="1" xr:uid="{00000000-0005-0000-0000-0000375D0000}"/>
    <cellStyle name="Currency [0] 1384" xfId="1520" hidden="1" xr:uid="{00000000-0005-0000-0000-000011060000}"/>
    <cellStyle name="Currency [0] 13840" xfId="23832" hidden="1" xr:uid="{00000000-0005-0000-0000-0000395D0000}"/>
    <cellStyle name="Currency [0] 13841" xfId="23760" hidden="1" xr:uid="{00000000-0005-0000-0000-0000F15C0000}"/>
    <cellStyle name="Currency [0] 13842" xfId="23744" hidden="1" xr:uid="{00000000-0005-0000-0000-0000E15C0000}"/>
    <cellStyle name="Currency [0] 13843" xfId="23804" hidden="1" xr:uid="{00000000-0005-0000-0000-00001D5D0000}"/>
    <cellStyle name="Currency [0] 13844" xfId="23749" hidden="1" xr:uid="{00000000-0005-0000-0000-0000E65C0000}"/>
    <cellStyle name="Currency [0] 13845" xfId="23793" hidden="1" xr:uid="{00000000-0005-0000-0000-0000125D0000}"/>
    <cellStyle name="Currency [0] 13846" xfId="23837" hidden="1" xr:uid="{00000000-0005-0000-0000-00003E5D0000}"/>
    <cellStyle name="Currency [0] 13847" xfId="23805" hidden="1" xr:uid="{00000000-0005-0000-0000-00001E5D0000}"/>
    <cellStyle name="Currency [0] 13848" xfId="23813" hidden="1" xr:uid="{00000000-0005-0000-0000-0000265D0000}"/>
    <cellStyle name="Currency [0] 13849" xfId="23849" hidden="1" xr:uid="{00000000-0005-0000-0000-00004A5D0000}"/>
    <cellStyle name="Currency [0] 1385" xfId="1532" hidden="1" xr:uid="{00000000-0005-0000-0000-00001D060000}"/>
    <cellStyle name="Currency [0] 13850" xfId="23851" hidden="1" xr:uid="{00000000-0005-0000-0000-00004C5D0000}"/>
    <cellStyle name="Currency [0] 13851" xfId="23807" hidden="1" xr:uid="{00000000-0005-0000-0000-0000205D0000}"/>
    <cellStyle name="Currency [0] 13852" xfId="23820" hidden="1" xr:uid="{00000000-0005-0000-0000-00002D5D0000}"/>
    <cellStyle name="Currency [0] 13853" xfId="23825" hidden="1" xr:uid="{00000000-0005-0000-0000-0000325D0000}"/>
    <cellStyle name="Currency [0] 13854" xfId="23819" hidden="1" xr:uid="{00000000-0005-0000-0000-00002C5D0000}"/>
    <cellStyle name="Currency [0] 13855" xfId="23867" hidden="1" xr:uid="{00000000-0005-0000-0000-00005C5D0000}"/>
    <cellStyle name="Currency [0] 13856" xfId="23875" hidden="1" xr:uid="{00000000-0005-0000-0000-0000645D0000}"/>
    <cellStyle name="Currency [0] 13857" xfId="23803" hidden="1" xr:uid="{00000000-0005-0000-0000-00001C5D0000}"/>
    <cellStyle name="Currency [0] 13858" xfId="23861" hidden="1" xr:uid="{00000000-0005-0000-0000-0000565D0000}"/>
    <cellStyle name="Currency [0] 13859" xfId="23884" hidden="1" xr:uid="{00000000-0005-0000-0000-00006D5D0000}"/>
    <cellStyle name="Currency [0] 1386" xfId="1530" hidden="1" xr:uid="{00000000-0005-0000-0000-00001B060000}"/>
    <cellStyle name="Currency [0] 13860" xfId="23886" hidden="1" xr:uid="{00000000-0005-0000-0000-00006F5D0000}"/>
    <cellStyle name="Currency [0] 13861" xfId="23786" hidden="1" xr:uid="{00000000-0005-0000-0000-00000B5D0000}"/>
    <cellStyle name="Currency [0] 13862" xfId="23796" hidden="1" xr:uid="{00000000-0005-0000-0000-0000155D0000}"/>
    <cellStyle name="Currency [0] 13863" xfId="23858" hidden="1" xr:uid="{00000000-0005-0000-0000-0000535D0000}"/>
    <cellStyle name="Currency [0] 13864" xfId="23823" hidden="1" xr:uid="{00000000-0005-0000-0000-0000305D0000}"/>
    <cellStyle name="Currency [0] 13865" xfId="23768" hidden="1" xr:uid="{00000000-0005-0000-0000-0000F95C0000}"/>
    <cellStyle name="Currency [0] 13866" xfId="23894" hidden="1" xr:uid="{00000000-0005-0000-0000-0000775D0000}"/>
    <cellStyle name="Currency [0] 13867" xfId="23859" hidden="1" xr:uid="{00000000-0005-0000-0000-0000545D0000}"/>
    <cellStyle name="Currency [0] 13868" xfId="23870" hidden="1" xr:uid="{00000000-0005-0000-0000-00005F5D0000}"/>
    <cellStyle name="Currency [0] 13869" xfId="23902" hidden="1" xr:uid="{00000000-0005-0000-0000-00007F5D0000}"/>
    <cellStyle name="Currency [0] 1387" xfId="1563" hidden="1" xr:uid="{00000000-0005-0000-0000-00003C060000}"/>
    <cellStyle name="Currency [0] 13870" xfId="23904" hidden="1" xr:uid="{00000000-0005-0000-0000-0000815D0000}"/>
    <cellStyle name="Currency [0] 13871" xfId="23856" hidden="1" xr:uid="{00000000-0005-0000-0000-0000515D0000}"/>
    <cellStyle name="Currency [0] 13872" xfId="23855" hidden="1" xr:uid="{00000000-0005-0000-0000-0000505D0000}"/>
    <cellStyle name="Currency [0] 13873" xfId="23845" hidden="1" xr:uid="{00000000-0005-0000-0000-0000465D0000}"/>
    <cellStyle name="Currency [0] 13874" xfId="23841" hidden="1" xr:uid="{00000000-0005-0000-0000-0000425D0000}"/>
    <cellStyle name="Currency [0] 13875" xfId="23843" hidden="1" xr:uid="{00000000-0005-0000-0000-0000445D0000}"/>
    <cellStyle name="Currency [0] 13876" xfId="23911" hidden="1" xr:uid="{00000000-0005-0000-0000-0000885D0000}"/>
    <cellStyle name="Currency [0] 13877" xfId="23746" hidden="1" xr:uid="{00000000-0005-0000-0000-0000E35C0000}"/>
    <cellStyle name="Currency [0] 13878" xfId="23889" hidden="1" xr:uid="{00000000-0005-0000-0000-0000725D0000}"/>
    <cellStyle name="Currency [0] 13879" xfId="23917" hidden="1" xr:uid="{00000000-0005-0000-0000-00008E5D0000}"/>
    <cellStyle name="Currency [0] 1388" xfId="1507" hidden="1" xr:uid="{00000000-0005-0000-0000-000004060000}"/>
    <cellStyle name="Currency [0] 13880" xfId="23919" hidden="1" xr:uid="{00000000-0005-0000-0000-0000905D0000}"/>
    <cellStyle name="Currency [0] 13881" xfId="23794" hidden="1" xr:uid="{00000000-0005-0000-0000-0000135D0000}"/>
    <cellStyle name="Currency [0] 13882" xfId="23868" hidden="1" xr:uid="{00000000-0005-0000-0000-00005D5D0000}"/>
    <cellStyle name="Currency [0] 13883" xfId="23824" hidden="1" xr:uid="{00000000-0005-0000-0000-0000315D0000}"/>
    <cellStyle name="Currency [0] 13884" xfId="23860" hidden="1" xr:uid="{00000000-0005-0000-0000-0000555D0000}"/>
    <cellStyle name="Currency [0] 13885" xfId="23864" hidden="1" xr:uid="{00000000-0005-0000-0000-0000595D0000}"/>
    <cellStyle name="Currency [0] 13886" xfId="23925" hidden="1" xr:uid="{00000000-0005-0000-0000-0000965D0000}"/>
    <cellStyle name="Currency [0] 13887" xfId="23741" hidden="1" xr:uid="{00000000-0005-0000-0000-0000DE5C0000}"/>
    <cellStyle name="Currency [0] 13888" xfId="23907" hidden="1" xr:uid="{00000000-0005-0000-0000-0000845D0000}"/>
    <cellStyle name="Currency [0] 13889" xfId="23930" hidden="1" xr:uid="{00000000-0005-0000-0000-00009B5D0000}"/>
    <cellStyle name="Currency [0] 1389" xfId="1557" hidden="1" xr:uid="{00000000-0005-0000-0000-000036060000}"/>
    <cellStyle name="Currency [0] 13890" xfId="23932" hidden="1" xr:uid="{00000000-0005-0000-0000-00009D5D0000}"/>
    <cellStyle name="Currency [0] 13891" xfId="23788" hidden="1" xr:uid="{00000000-0005-0000-0000-00000D5D0000}"/>
    <cellStyle name="Currency [0] 13892" xfId="23887" hidden="1" xr:uid="{00000000-0005-0000-0000-0000705D0000}"/>
    <cellStyle name="Currency [0] 13893" xfId="23854" hidden="1" xr:uid="{00000000-0005-0000-0000-00004F5D0000}"/>
    <cellStyle name="Currency [0] 13894" xfId="23872" hidden="1" xr:uid="{00000000-0005-0000-0000-0000615D0000}"/>
    <cellStyle name="Currency [0] 13895" xfId="23869" hidden="1" xr:uid="{00000000-0005-0000-0000-00005E5D0000}"/>
    <cellStyle name="Currency [0] 13896" xfId="23936" hidden="1" xr:uid="{00000000-0005-0000-0000-0000A15D0000}"/>
    <cellStyle name="Currency [0] 13897" xfId="23821" hidden="1" xr:uid="{00000000-0005-0000-0000-00002E5D0000}"/>
    <cellStyle name="Currency [0] 13898" xfId="23921" hidden="1" xr:uid="{00000000-0005-0000-0000-0000925D0000}"/>
    <cellStyle name="Currency [0] 13899" xfId="23943" hidden="1" xr:uid="{00000000-0005-0000-0000-0000A85D0000}"/>
    <cellStyle name="Currency [0] 139" xfId="251" hidden="1" xr:uid="{00000000-0005-0000-0000-00001C010000}"/>
    <cellStyle name="Currency [0] 1390" xfId="1567" hidden="1" xr:uid="{00000000-0005-0000-0000-000040060000}"/>
    <cellStyle name="Currency [0] 13900" xfId="23945" hidden="1" xr:uid="{00000000-0005-0000-0000-0000AA5D0000}"/>
    <cellStyle name="Currency [0] 13901" xfId="23873" hidden="1" xr:uid="{00000000-0005-0000-0000-0000625D0000}"/>
    <cellStyle name="Currency [0] 13902" xfId="23905" hidden="1" xr:uid="{00000000-0005-0000-0000-0000825D0000}"/>
    <cellStyle name="Currency [0] 13903" xfId="23757" hidden="1" xr:uid="{00000000-0005-0000-0000-0000EE5C0000}"/>
    <cellStyle name="Currency [0] 13904" xfId="23891" hidden="1" xr:uid="{00000000-0005-0000-0000-0000745D0000}"/>
    <cellStyle name="Currency [0] 13905" xfId="23888" hidden="1" xr:uid="{00000000-0005-0000-0000-0000715D0000}"/>
    <cellStyle name="Currency [0] 13906" xfId="23949" hidden="1" xr:uid="{00000000-0005-0000-0000-0000AE5D0000}"/>
    <cellStyle name="Currency [0] 13907" xfId="23784" hidden="1" xr:uid="{00000000-0005-0000-0000-0000095D0000}"/>
    <cellStyle name="Currency [0] 13908" xfId="23933" hidden="1" xr:uid="{00000000-0005-0000-0000-00009E5D0000}"/>
    <cellStyle name="Currency [0] 13909" xfId="23953" hidden="1" xr:uid="{00000000-0005-0000-0000-0000B25D0000}"/>
    <cellStyle name="Currency [0] 1391" xfId="1568" hidden="1" xr:uid="{00000000-0005-0000-0000-000041060000}"/>
    <cellStyle name="Currency [0] 13910" xfId="23955" hidden="1" xr:uid="{00000000-0005-0000-0000-0000B45D0000}"/>
    <cellStyle name="Currency [0] 13911" xfId="23892" hidden="1" xr:uid="{00000000-0005-0000-0000-0000755D0000}"/>
    <cellStyle name="Currency [0] 13912" xfId="23920" hidden="1" xr:uid="{00000000-0005-0000-0000-0000915D0000}"/>
    <cellStyle name="Currency [0] 13913" xfId="23880" hidden="1" xr:uid="{00000000-0005-0000-0000-0000695D0000}"/>
    <cellStyle name="Currency [0] 13914" xfId="23909" hidden="1" xr:uid="{00000000-0005-0000-0000-0000865D0000}"/>
    <cellStyle name="Currency [0] 13915" xfId="23906" hidden="1" xr:uid="{00000000-0005-0000-0000-0000835D0000}"/>
    <cellStyle name="Currency [0] 13916" xfId="23959" hidden="1" xr:uid="{00000000-0005-0000-0000-0000B85D0000}"/>
    <cellStyle name="Currency [0] 13917" xfId="23787" hidden="1" xr:uid="{00000000-0005-0000-0000-00000C5D0000}"/>
    <cellStyle name="Currency [0] 13918" xfId="23946" hidden="1" xr:uid="{00000000-0005-0000-0000-0000AB5D0000}"/>
    <cellStyle name="Currency [0] 13919" xfId="23963" hidden="1" xr:uid="{00000000-0005-0000-0000-0000BC5D0000}"/>
    <cellStyle name="Currency [0] 1392" xfId="1533" hidden="1" xr:uid="{00000000-0005-0000-0000-00001E060000}"/>
    <cellStyle name="Currency [0] 13920" xfId="23965" hidden="1" xr:uid="{00000000-0005-0000-0000-0000BE5D0000}"/>
    <cellStyle name="Currency [0] 13921" xfId="23846" hidden="1" xr:uid="{00000000-0005-0000-0000-0000475D0000}"/>
    <cellStyle name="Currency [0] 13922" xfId="23882" hidden="1" xr:uid="{00000000-0005-0000-0000-00006B5D0000}"/>
    <cellStyle name="Currency [0] 13923" xfId="23951" hidden="1" xr:uid="{00000000-0005-0000-0000-0000B05D0000}"/>
    <cellStyle name="Currency [0] 13924" xfId="23939" hidden="1" xr:uid="{00000000-0005-0000-0000-0000A45D0000}"/>
    <cellStyle name="Currency [0] 13925" xfId="23956" hidden="1" xr:uid="{00000000-0005-0000-0000-0000B55D0000}"/>
    <cellStyle name="Currency [0] 13926" xfId="23967" hidden="1" xr:uid="{00000000-0005-0000-0000-0000C05D0000}"/>
    <cellStyle name="Currency [0] 13927" xfId="23815" hidden="1" xr:uid="{00000000-0005-0000-0000-0000285D0000}"/>
    <cellStyle name="Currency [0] 13928" xfId="23879" hidden="1" xr:uid="{00000000-0005-0000-0000-0000685D0000}"/>
    <cellStyle name="Currency [0] 13929" xfId="23971" hidden="1" xr:uid="{00000000-0005-0000-0000-0000C45D0000}"/>
    <cellStyle name="Currency [0] 1393" xfId="1548" hidden="1" xr:uid="{00000000-0005-0000-0000-00002D060000}"/>
    <cellStyle name="Currency [0] 13930" xfId="23973" hidden="1" xr:uid="{00000000-0005-0000-0000-0000C65D0000}"/>
    <cellStyle name="Currency [0] 13931" xfId="23928" hidden="1" xr:uid="{00000000-0005-0000-0000-0000995D0000}"/>
    <cellStyle name="Currency [0] 13932" xfId="23940" hidden="1" xr:uid="{00000000-0005-0000-0000-0000A55D0000}"/>
    <cellStyle name="Currency [0] 13933" xfId="23968" hidden="1" xr:uid="{00000000-0005-0000-0000-0000C15D0000}"/>
    <cellStyle name="Currency [0] 13934" xfId="23941" hidden="1" xr:uid="{00000000-0005-0000-0000-0000A65D0000}"/>
    <cellStyle name="Currency [0] 13935" xfId="23974" hidden="1" xr:uid="{00000000-0005-0000-0000-0000C75D0000}"/>
    <cellStyle name="Currency [0] 13936" xfId="23976" hidden="1" xr:uid="{00000000-0005-0000-0000-0000C95D0000}"/>
    <cellStyle name="Currency [0] 13937" xfId="23969" hidden="1" xr:uid="{00000000-0005-0000-0000-0000C25D0000}"/>
    <cellStyle name="Currency [0] 13938" xfId="23915" hidden="1" xr:uid="{00000000-0005-0000-0000-00008C5D0000}"/>
    <cellStyle name="Currency [0] 13939" xfId="23979" hidden="1" xr:uid="{00000000-0005-0000-0000-0000CC5D0000}"/>
    <cellStyle name="Currency [0] 1394" xfId="1474" hidden="1" xr:uid="{00000000-0005-0000-0000-0000E3050000}"/>
    <cellStyle name="Currency [0] 13940" xfId="23981" hidden="1" xr:uid="{00000000-0005-0000-0000-0000CE5D0000}"/>
    <cellStyle name="Currency [0] 13941" xfId="23698" hidden="1" xr:uid="{00000000-0005-0000-0000-0000B35C0000}"/>
    <cellStyle name="Currency [0] 13942" xfId="23720" hidden="1" xr:uid="{00000000-0005-0000-0000-0000C95C0000}"/>
    <cellStyle name="Currency [0] 13943" xfId="23985" hidden="1" xr:uid="{00000000-0005-0000-0000-0000D25D0000}"/>
    <cellStyle name="Currency [0] 13944" xfId="23992" hidden="1" xr:uid="{00000000-0005-0000-0000-0000D95D0000}"/>
    <cellStyle name="Currency [0] 13945" xfId="23994" hidden="1" xr:uid="{00000000-0005-0000-0000-0000DB5D0000}"/>
    <cellStyle name="Currency [0] 13946" xfId="23685" hidden="1" xr:uid="{00000000-0005-0000-0000-0000A65C0000}"/>
    <cellStyle name="Currency [0] 13947" xfId="23988" hidden="1" xr:uid="{00000000-0005-0000-0000-0000D55D0000}"/>
    <cellStyle name="Currency [0] 13948" xfId="23997" hidden="1" xr:uid="{00000000-0005-0000-0000-0000DE5D0000}"/>
    <cellStyle name="Currency [0] 13949" xfId="23999" hidden="1" xr:uid="{00000000-0005-0000-0000-0000E05D0000}"/>
    <cellStyle name="Currency [0] 1395" xfId="1543" hidden="1" xr:uid="{00000000-0005-0000-0000-000028060000}"/>
    <cellStyle name="Currency [0] 13950" xfId="23987" hidden="1" xr:uid="{00000000-0005-0000-0000-0000D45D0000}"/>
    <cellStyle name="Currency [0] 13951" xfId="23697" hidden="1" xr:uid="{00000000-0005-0000-0000-0000B25C0000}"/>
    <cellStyle name="Currency [0] 13952" xfId="24010" hidden="1" xr:uid="{00000000-0005-0000-0000-0000EB5D0000}"/>
    <cellStyle name="Currency [0] 13953" xfId="24019" hidden="1" xr:uid="{00000000-0005-0000-0000-0000F45D0000}"/>
    <cellStyle name="Currency [0] 13954" xfId="24030" hidden="1" xr:uid="{00000000-0005-0000-0000-0000FF5D0000}"/>
    <cellStyle name="Currency [0] 13955" xfId="24036" hidden="1" xr:uid="{00000000-0005-0000-0000-0000055E0000}"/>
    <cellStyle name="Currency [0] 13956" xfId="24008" hidden="1" xr:uid="{00000000-0005-0000-0000-0000E95D0000}"/>
    <cellStyle name="Currency [0] 13957" xfId="24026" hidden="1" xr:uid="{00000000-0005-0000-0000-0000FB5D0000}"/>
    <cellStyle name="Currency [0] 13958" xfId="24048" hidden="1" xr:uid="{00000000-0005-0000-0000-0000115E0000}"/>
    <cellStyle name="Currency [0] 13959" xfId="24050" hidden="1" xr:uid="{00000000-0005-0000-0000-0000135E0000}"/>
    <cellStyle name="Currency [0] 1396" xfId="1541" hidden="1" xr:uid="{00000000-0005-0000-0000-000026060000}"/>
    <cellStyle name="Currency [0] 13960" xfId="23982" hidden="1" xr:uid="{00000000-0005-0000-0000-0000CF5D0000}"/>
    <cellStyle name="Currency [0] 13961" xfId="23693" hidden="1" xr:uid="{00000000-0005-0000-0000-0000AE5C0000}"/>
    <cellStyle name="Currency [0] 13962" xfId="24022" hidden="1" xr:uid="{00000000-0005-0000-0000-0000F75D0000}"/>
    <cellStyle name="Currency [0] 13963" xfId="23689" hidden="1" xr:uid="{00000000-0005-0000-0000-0000AA5C0000}"/>
    <cellStyle name="Currency [0] 13964" xfId="24011" hidden="1" xr:uid="{00000000-0005-0000-0000-0000EC5D0000}"/>
    <cellStyle name="Currency [0] 13965" xfId="24055" hidden="1" xr:uid="{00000000-0005-0000-0000-0000185E0000}"/>
    <cellStyle name="Currency [0] 13966" xfId="24023" hidden="1" xr:uid="{00000000-0005-0000-0000-0000F85D0000}"/>
    <cellStyle name="Currency [0] 13967" xfId="24031" hidden="1" xr:uid="{00000000-0005-0000-0000-0000005E0000}"/>
    <cellStyle name="Currency [0] 13968" xfId="24067" hidden="1" xr:uid="{00000000-0005-0000-0000-0000245E0000}"/>
    <cellStyle name="Currency [0] 13969" xfId="24069" hidden="1" xr:uid="{00000000-0005-0000-0000-0000265E0000}"/>
    <cellStyle name="Currency [0] 1397" xfId="1570" hidden="1" xr:uid="{00000000-0005-0000-0000-000043060000}"/>
    <cellStyle name="Currency [0] 13970" xfId="24025" hidden="1" xr:uid="{00000000-0005-0000-0000-0000FA5D0000}"/>
    <cellStyle name="Currency [0] 13971" xfId="24038" hidden="1" xr:uid="{00000000-0005-0000-0000-0000075E0000}"/>
    <cellStyle name="Currency [0] 13972" xfId="24043" hidden="1" xr:uid="{00000000-0005-0000-0000-00000C5E0000}"/>
    <cellStyle name="Currency [0] 13973" xfId="24037" hidden="1" xr:uid="{00000000-0005-0000-0000-0000065E0000}"/>
    <cellStyle name="Currency [0] 13974" xfId="24085" hidden="1" xr:uid="{00000000-0005-0000-0000-0000365E0000}"/>
    <cellStyle name="Currency [0] 13975" xfId="24093" hidden="1" xr:uid="{00000000-0005-0000-0000-00003E5E0000}"/>
    <cellStyle name="Currency [0] 13976" xfId="24021" hidden="1" xr:uid="{00000000-0005-0000-0000-0000F65D0000}"/>
    <cellStyle name="Currency [0] 13977" xfId="24079" hidden="1" xr:uid="{00000000-0005-0000-0000-0000305E0000}"/>
    <cellStyle name="Currency [0] 13978" xfId="24102" hidden="1" xr:uid="{00000000-0005-0000-0000-0000475E0000}"/>
    <cellStyle name="Currency [0] 13979" xfId="24104" hidden="1" xr:uid="{00000000-0005-0000-0000-0000495E0000}"/>
    <cellStyle name="Currency [0] 1398" xfId="1486" hidden="1" xr:uid="{00000000-0005-0000-0000-0000EF050000}"/>
    <cellStyle name="Currency [0] 13980" xfId="24004" hidden="1" xr:uid="{00000000-0005-0000-0000-0000E55D0000}"/>
    <cellStyle name="Currency [0] 13981" xfId="24014" hidden="1" xr:uid="{00000000-0005-0000-0000-0000EF5D0000}"/>
    <cellStyle name="Currency [0] 13982" xfId="24076" hidden="1" xr:uid="{00000000-0005-0000-0000-00002D5E0000}"/>
    <cellStyle name="Currency [0] 13983" xfId="24041" hidden="1" xr:uid="{00000000-0005-0000-0000-00000A5E0000}"/>
    <cellStyle name="Currency [0] 13984" xfId="23990" hidden="1" xr:uid="{00000000-0005-0000-0000-0000D75D0000}"/>
    <cellStyle name="Currency [0] 13985" xfId="24112" hidden="1" xr:uid="{00000000-0005-0000-0000-0000515E0000}"/>
    <cellStyle name="Currency [0] 13986" xfId="24077" hidden="1" xr:uid="{00000000-0005-0000-0000-00002E5E0000}"/>
    <cellStyle name="Currency [0] 13987" xfId="24088" hidden="1" xr:uid="{00000000-0005-0000-0000-0000395E0000}"/>
    <cellStyle name="Currency [0] 13988" xfId="24120" hidden="1" xr:uid="{00000000-0005-0000-0000-0000595E0000}"/>
    <cellStyle name="Currency [0] 13989" xfId="24122" hidden="1" xr:uid="{00000000-0005-0000-0000-00005B5E0000}"/>
    <cellStyle name="Currency [0] 1399" xfId="1562" hidden="1" xr:uid="{00000000-0005-0000-0000-00003B060000}"/>
    <cellStyle name="Currency [0] 13990" xfId="24074" hidden="1" xr:uid="{00000000-0005-0000-0000-00002B5E0000}"/>
    <cellStyle name="Currency [0] 13991" xfId="24073" hidden="1" xr:uid="{00000000-0005-0000-0000-00002A5E0000}"/>
    <cellStyle name="Currency [0] 13992" xfId="24063" hidden="1" xr:uid="{00000000-0005-0000-0000-0000205E0000}"/>
    <cellStyle name="Currency [0] 13993" xfId="24059" hidden="1" xr:uid="{00000000-0005-0000-0000-00001C5E0000}"/>
    <cellStyle name="Currency [0] 13994" xfId="24061" hidden="1" xr:uid="{00000000-0005-0000-0000-00001E5E0000}"/>
    <cellStyle name="Currency [0] 13995" xfId="24129" hidden="1" xr:uid="{00000000-0005-0000-0000-0000625E0000}"/>
    <cellStyle name="Currency [0] 13996" xfId="23691" hidden="1" xr:uid="{00000000-0005-0000-0000-0000AC5C0000}"/>
    <cellStyle name="Currency [0] 13997" xfId="24107" hidden="1" xr:uid="{00000000-0005-0000-0000-00004C5E0000}"/>
    <cellStyle name="Currency [0] 13998" xfId="24135" hidden="1" xr:uid="{00000000-0005-0000-0000-0000685E0000}"/>
    <cellStyle name="Currency [0] 13999" xfId="24137" hidden="1" xr:uid="{00000000-0005-0000-0000-00006A5E0000}"/>
    <cellStyle name="Currency [0] 14" xfId="49" hidden="1" xr:uid="{00000000-0005-0000-0000-000051000000}"/>
    <cellStyle name="Currency [0] 140" xfId="214" hidden="1" xr:uid="{00000000-0005-0000-0000-0000F7000000}"/>
    <cellStyle name="Currency [0] 1400" xfId="1572" hidden="1" xr:uid="{00000000-0005-0000-0000-000045060000}"/>
    <cellStyle name="Currency [0] 14000" xfId="24012" hidden="1" xr:uid="{00000000-0005-0000-0000-0000ED5D0000}"/>
    <cellStyle name="Currency [0] 14001" xfId="24086" hidden="1" xr:uid="{00000000-0005-0000-0000-0000375E0000}"/>
    <cellStyle name="Currency [0] 14002" xfId="24042" hidden="1" xr:uid="{00000000-0005-0000-0000-00000B5E0000}"/>
    <cellStyle name="Currency [0] 14003" xfId="24078" hidden="1" xr:uid="{00000000-0005-0000-0000-00002F5E0000}"/>
    <cellStyle name="Currency [0] 14004" xfId="24082" hidden="1" xr:uid="{00000000-0005-0000-0000-0000335E0000}"/>
    <cellStyle name="Currency [0] 14005" xfId="24143" hidden="1" xr:uid="{00000000-0005-0000-0000-0000705E0000}"/>
    <cellStyle name="Currency [0] 14006" xfId="23726" hidden="1" xr:uid="{00000000-0005-0000-0000-0000CF5C0000}"/>
    <cellStyle name="Currency [0] 14007" xfId="24125" hidden="1" xr:uid="{00000000-0005-0000-0000-00005E5E0000}"/>
    <cellStyle name="Currency [0] 14008" xfId="24148" hidden="1" xr:uid="{00000000-0005-0000-0000-0000755E0000}"/>
    <cellStyle name="Currency [0] 14009" xfId="24150" hidden="1" xr:uid="{00000000-0005-0000-0000-0000775E0000}"/>
    <cellStyle name="Currency [0] 1401" xfId="1573" hidden="1" xr:uid="{00000000-0005-0000-0000-000046060000}"/>
    <cellStyle name="Currency [0] 14010" xfId="24006" hidden="1" xr:uid="{00000000-0005-0000-0000-0000E75D0000}"/>
    <cellStyle name="Currency [0] 14011" xfId="24105" hidden="1" xr:uid="{00000000-0005-0000-0000-00004A5E0000}"/>
    <cellStyle name="Currency [0] 14012" xfId="24072" hidden="1" xr:uid="{00000000-0005-0000-0000-0000295E0000}"/>
    <cellStyle name="Currency [0] 14013" xfId="24090" hidden="1" xr:uid="{00000000-0005-0000-0000-00003B5E0000}"/>
    <cellStyle name="Currency [0] 14014" xfId="24087" hidden="1" xr:uid="{00000000-0005-0000-0000-0000385E0000}"/>
    <cellStyle name="Currency [0] 14015" xfId="24154" hidden="1" xr:uid="{00000000-0005-0000-0000-00007B5E0000}"/>
    <cellStyle name="Currency [0] 14016" xfId="24039" hidden="1" xr:uid="{00000000-0005-0000-0000-0000085E0000}"/>
    <cellStyle name="Currency [0] 14017" xfId="24139" hidden="1" xr:uid="{00000000-0005-0000-0000-00006C5E0000}"/>
    <cellStyle name="Currency [0] 14018" xfId="24161" hidden="1" xr:uid="{00000000-0005-0000-0000-0000825E0000}"/>
    <cellStyle name="Currency [0] 14019" xfId="24163" hidden="1" xr:uid="{00000000-0005-0000-0000-0000845E0000}"/>
    <cellStyle name="Currency [0] 1402" xfId="1544" hidden="1" xr:uid="{00000000-0005-0000-0000-000029060000}"/>
    <cellStyle name="Currency [0] 14020" xfId="24091" hidden="1" xr:uid="{00000000-0005-0000-0000-00003C5E0000}"/>
    <cellStyle name="Currency [0] 14021" xfId="24123" hidden="1" xr:uid="{00000000-0005-0000-0000-00005C5E0000}"/>
    <cellStyle name="Currency [0] 14022" xfId="23771" hidden="1" xr:uid="{00000000-0005-0000-0000-0000FC5C0000}"/>
    <cellStyle name="Currency [0] 14023" xfId="24109" hidden="1" xr:uid="{00000000-0005-0000-0000-00004E5E0000}"/>
    <cellStyle name="Currency [0] 14024" xfId="24106" hidden="1" xr:uid="{00000000-0005-0000-0000-00004B5E0000}"/>
    <cellStyle name="Currency [0] 14025" xfId="24167" hidden="1" xr:uid="{00000000-0005-0000-0000-0000885E0000}"/>
    <cellStyle name="Currency [0] 14026" xfId="24002" hidden="1" xr:uid="{00000000-0005-0000-0000-0000E35D0000}"/>
    <cellStyle name="Currency [0] 14027" xfId="24151" hidden="1" xr:uid="{00000000-0005-0000-0000-0000785E0000}"/>
    <cellStyle name="Currency [0] 14028" xfId="24171" hidden="1" xr:uid="{00000000-0005-0000-0000-00008C5E0000}"/>
    <cellStyle name="Currency [0] 14029" xfId="24173" hidden="1" xr:uid="{00000000-0005-0000-0000-00008E5E0000}"/>
    <cellStyle name="Currency [0] 1403" xfId="1556" hidden="1" xr:uid="{00000000-0005-0000-0000-000035060000}"/>
    <cellStyle name="Currency [0] 14030" xfId="24110" hidden="1" xr:uid="{00000000-0005-0000-0000-00004F5E0000}"/>
    <cellStyle name="Currency [0] 14031" xfId="24138" hidden="1" xr:uid="{00000000-0005-0000-0000-00006B5E0000}"/>
    <cellStyle name="Currency [0] 14032" xfId="24098" hidden="1" xr:uid="{00000000-0005-0000-0000-0000435E0000}"/>
    <cellStyle name="Currency [0] 14033" xfId="24127" hidden="1" xr:uid="{00000000-0005-0000-0000-0000605E0000}"/>
    <cellStyle name="Currency [0] 14034" xfId="24124" hidden="1" xr:uid="{00000000-0005-0000-0000-00005D5E0000}"/>
    <cellStyle name="Currency [0] 14035" xfId="24177" hidden="1" xr:uid="{00000000-0005-0000-0000-0000925E0000}"/>
    <cellStyle name="Currency [0] 14036" xfId="24005" hidden="1" xr:uid="{00000000-0005-0000-0000-0000E65D0000}"/>
    <cellStyle name="Currency [0] 14037" xfId="24164" hidden="1" xr:uid="{00000000-0005-0000-0000-0000855E0000}"/>
    <cellStyle name="Currency [0] 14038" xfId="24181" hidden="1" xr:uid="{00000000-0005-0000-0000-0000965E0000}"/>
    <cellStyle name="Currency [0] 14039" xfId="24183" hidden="1" xr:uid="{00000000-0005-0000-0000-0000985E0000}"/>
    <cellStyle name="Currency [0] 1404" xfId="1536" hidden="1" xr:uid="{00000000-0005-0000-0000-000021060000}"/>
    <cellStyle name="Currency [0] 14040" xfId="24064" hidden="1" xr:uid="{00000000-0005-0000-0000-0000215E0000}"/>
    <cellStyle name="Currency [0] 14041" xfId="24100" hidden="1" xr:uid="{00000000-0005-0000-0000-0000455E0000}"/>
    <cellStyle name="Currency [0] 14042" xfId="24169" hidden="1" xr:uid="{00000000-0005-0000-0000-00008A5E0000}"/>
    <cellStyle name="Currency [0] 14043" xfId="24157" hidden="1" xr:uid="{00000000-0005-0000-0000-00007E5E0000}"/>
    <cellStyle name="Currency [0] 14044" xfId="24174" hidden="1" xr:uid="{00000000-0005-0000-0000-00008F5E0000}"/>
    <cellStyle name="Currency [0] 14045" xfId="24185" hidden="1" xr:uid="{00000000-0005-0000-0000-00009A5E0000}"/>
    <cellStyle name="Currency [0] 14046" xfId="24033" hidden="1" xr:uid="{00000000-0005-0000-0000-0000025E0000}"/>
    <cellStyle name="Currency [0] 14047" xfId="24097" hidden="1" xr:uid="{00000000-0005-0000-0000-0000425E0000}"/>
    <cellStyle name="Currency [0] 14048" xfId="24189" hidden="1" xr:uid="{00000000-0005-0000-0000-00009E5E0000}"/>
    <cellStyle name="Currency [0] 14049" xfId="24191" hidden="1" xr:uid="{00000000-0005-0000-0000-0000A05E0000}"/>
    <cellStyle name="Currency [0] 1405" xfId="1551" hidden="1" xr:uid="{00000000-0005-0000-0000-000030060000}"/>
    <cellStyle name="Currency [0] 14050" xfId="24146" hidden="1" xr:uid="{00000000-0005-0000-0000-0000735E0000}"/>
    <cellStyle name="Currency [0] 14051" xfId="24158" hidden="1" xr:uid="{00000000-0005-0000-0000-00007F5E0000}"/>
    <cellStyle name="Currency [0] 14052" xfId="24186" hidden="1" xr:uid="{00000000-0005-0000-0000-00009B5E0000}"/>
    <cellStyle name="Currency [0] 14053" xfId="24159" hidden="1" xr:uid="{00000000-0005-0000-0000-0000805E0000}"/>
    <cellStyle name="Currency [0] 14054" xfId="24192" hidden="1" xr:uid="{00000000-0005-0000-0000-0000A15E0000}"/>
    <cellStyle name="Currency [0] 14055" xfId="24194" hidden="1" xr:uid="{00000000-0005-0000-0000-0000A35E0000}"/>
    <cellStyle name="Currency [0] 14056" xfId="24187" hidden="1" xr:uid="{00000000-0005-0000-0000-00009C5E0000}"/>
    <cellStyle name="Currency [0] 14057" xfId="24133" hidden="1" xr:uid="{00000000-0005-0000-0000-0000665E0000}"/>
    <cellStyle name="Currency [0] 14058" xfId="24196" hidden="1" xr:uid="{00000000-0005-0000-0000-0000A55E0000}"/>
    <cellStyle name="Currency [0] 14059" xfId="24198" hidden="1" xr:uid="{00000000-0005-0000-0000-0000A75E0000}"/>
    <cellStyle name="Currency [0] 1406" xfId="1549" hidden="1" xr:uid="{00000000-0005-0000-0000-00002E060000}"/>
    <cellStyle name="Currency [0] 14060" xfId="23710" hidden="1" xr:uid="{00000000-0005-0000-0000-0000BF5C0000}"/>
    <cellStyle name="Currency [0] 14061" xfId="23688" hidden="1" xr:uid="{00000000-0005-0000-0000-0000A95C0000}"/>
    <cellStyle name="Currency [0] 14062" xfId="24204" hidden="1" xr:uid="{00000000-0005-0000-0000-0000AD5E0000}"/>
    <cellStyle name="Currency [0] 14063" xfId="24210" hidden="1" xr:uid="{00000000-0005-0000-0000-0000B35E0000}"/>
    <cellStyle name="Currency [0] 14064" xfId="24212" hidden="1" xr:uid="{00000000-0005-0000-0000-0000B55E0000}"/>
    <cellStyle name="Currency [0] 14065" xfId="23705" hidden="1" xr:uid="{00000000-0005-0000-0000-0000BA5C0000}"/>
    <cellStyle name="Currency [0] 14066" xfId="24206" hidden="1" xr:uid="{00000000-0005-0000-0000-0000AF5E0000}"/>
    <cellStyle name="Currency [0] 14067" xfId="24214" hidden="1" xr:uid="{00000000-0005-0000-0000-0000B75E0000}"/>
    <cellStyle name="Currency [0] 14068" xfId="24216" hidden="1" xr:uid="{00000000-0005-0000-0000-0000B95E0000}"/>
    <cellStyle name="Currency [0] 14069" xfId="24205" hidden="1" xr:uid="{00000000-0005-0000-0000-0000AE5E0000}"/>
    <cellStyle name="Currency [0] 1407" xfId="1575" hidden="1" xr:uid="{00000000-0005-0000-0000-000048060000}"/>
    <cellStyle name="Currency [0] 14070" xfId="23711" hidden="1" xr:uid="{00000000-0005-0000-0000-0000C05C0000}"/>
    <cellStyle name="Currency [0] 14071" xfId="24227" hidden="1" xr:uid="{00000000-0005-0000-0000-0000C45E0000}"/>
    <cellStyle name="Currency [0] 14072" xfId="24236" hidden="1" xr:uid="{00000000-0005-0000-0000-0000CD5E0000}"/>
    <cellStyle name="Currency [0] 14073" xfId="24247" hidden="1" xr:uid="{00000000-0005-0000-0000-0000D85E0000}"/>
    <cellStyle name="Currency [0] 14074" xfId="24253" hidden="1" xr:uid="{00000000-0005-0000-0000-0000DE5E0000}"/>
    <cellStyle name="Currency [0] 14075" xfId="24225" hidden="1" xr:uid="{00000000-0005-0000-0000-0000C25E0000}"/>
    <cellStyle name="Currency [0] 14076" xfId="24243" hidden="1" xr:uid="{00000000-0005-0000-0000-0000D45E0000}"/>
    <cellStyle name="Currency [0] 14077" xfId="24265" hidden="1" xr:uid="{00000000-0005-0000-0000-0000EA5E0000}"/>
    <cellStyle name="Currency [0] 14078" xfId="24267" hidden="1" xr:uid="{00000000-0005-0000-0000-0000EC5E0000}"/>
    <cellStyle name="Currency [0] 14079" xfId="24201" hidden="1" xr:uid="{00000000-0005-0000-0000-0000AA5E0000}"/>
    <cellStyle name="Currency [0] 1408" xfId="1488" hidden="1" xr:uid="{00000000-0005-0000-0000-0000F1050000}"/>
    <cellStyle name="Currency [0] 14080" xfId="23715" hidden="1" xr:uid="{00000000-0005-0000-0000-0000C45C0000}"/>
    <cellStyle name="Currency [0] 14081" xfId="24239" hidden="1" xr:uid="{00000000-0005-0000-0000-0000D05E0000}"/>
    <cellStyle name="Currency [0] 14082" xfId="23731" hidden="1" xr:uid="{00000000-0005-0000-0000-0000D45C0000}"/>
    <cellStyle name="Currency [0] 14083" xfId="24228" hidden="1" xr:uid="{00000000-0005-0000-0000-0000C55E0000}"/>
    <cellStyle name="Currency [0] 14084" xfId="24272" hidden="1" xr:uid="{00000000-0005-0000-0000-0000F15E0000}"/>
    <cellStyle name="Currency [0] 14085" xfId="24240" hidden="1" xr:uid="{00000000-0005-0000-0000-0000D15E0000}"/>
    <cellStyle name="Currency [0] 14086" xfId="24248" hidden="1" xr:uid="{00000000-0005-0000-0000-0000D95E0000}"/>
    <cellStyle name="Currency [0] 14087" xfId="24284" hidden="1" xr:uid="{00000000-0005-0000-0000-0000FD5E0000}"/>
    <cellStyle name="Currency [0] 14088" xfId="24286" hidden="1" xr:uid="{00000000-0005-0000-0000-0000FF5E0000}"/>
    <cellStyle name="Currency [0] 14089" xfId="24242" hidden="1" xr:uid="{00000000-0005-0000-0000-0000D35E0000}"/>
    <cellStyle name="Currency [0] 1409" xfId="1569" hidden="1" xr:uid="{00000000-0005-0000-0000-000042060000}"/>
    <cellStyle name="Currency [0] 14090" xfId="24255" hidden="1" xr:uid="{00000000-0005-0000-0000-0000E05E0000}"/>
    <cellStyle name="Currency [0] 14091" xfId="24260" hidden="1" xr:uid="{00000000-0005-0000-0000-0000E55E0000}"/>
    <cellStyle name="Currency [0] 14092" xfId="24254" hidden="1" xr:uid="{00000000-0005-0000-0000-0000DF5E0000}"/>
    <cellStyle name="Currency [0] 14093" xfId="24302" hidden="1" xr:uid="{00000000-0005-0000-0000-00000F5F0000}"/>
    <cellStyle name="Currency [0] 14094" xfId="24310" hidden="1" xr:uid="{00000000-0005-0000-0000-0000175F0000}"/>
    <cellStyle name="Currency [0] 14095" xfId="24238" hidden="1" xr:uid="{00000000-0005-0000-0000-0000CF5E0000}"/>
    <cellStyle name="Currency [0] 14096" xfId="24296" hidden="1" xr:uid="{00000000-0005-0000-0000-0000095F0000}"/>
    <cellStyle name="Currency [0] 14097" xfId="24319" hidden="1" xr:uid="{00000000-0005-0000-0000-0000205F0000}"/>
    <cellStyle name="Currency [0] 14098" xfId="24321" hidden="1" xr:uid="{00000000-0005-0000-0000-0000225F0000}"/>
    <cellStyle name="Currency [0] 14099" xfId="24221" hidden="1" xr:uid="{00000000-0005-0000-0000-0000BE5E0000}"/>
    <cellStyle name="Currency [0] 141" xfId="207" hidden="1" xr:uid="{00000000-0005-0000-0000-0000F0000000}"/>
    <cellStyle name="Currency [0] 1410" xfId="1576" hidden="1" xr:uid="{00000000-0005-0000-0000-000049060000}"/>
    <cellStyle name="Currency [0] 14100" xfId="24231" hidden="1" xr:uid="{00000000-0005-0000-0000-0000C85E0000}"/>
    <cellStyle name="Currency [0] 14101" xfId="24293" hidden="1" xr:uid="{00000000-0005-0000-0000-0000065F0000}"/>
    <cellStyle name="Currency [0] 14102" xfId="24258" hidden="1" xr:uid="{00000000-0005-0000-0000-0000E35E0000}"/>
    <cellStyle name="Currency [0] 14103" xfId="24208" hidden="1" xr:uid="{00000000-0005-0000-0000-0000B15E0000}"/>
    <cellStyle name="Currency [0] 14104" xfId="24329" hidden="1" xr:uid="{00000000-0005-0000-0000-00002A5F0000}"/>
    <cellStyle name="Currency [0] 14105" xfId="24294" hidden="1" xr:uid="{00000000-0005-0000-0000-0000075F0000}"/>
    <cellStyle name="Currency [0] 14106" xfId="24305" hidden="1" xr:uid="{00000000-0005-0000-0000-0000125F0000}"/>
    <cellStyle name="Currency [0] 14107" xfId="24337" hidden="1" xr:uid="{00000000-0005-0000-0000-0000325F0000}"/>
    <cellStyle name="Currency [0] 14108" xfId="24339" hidden="1" xr:uid="{00000000-0005-0000-0000-0000345F0000}"/>
    <cellStyle name="Currency [0] 14109" xfId="24291" hidden="1" xr:uid="{00000000-0005-0000-0000-0000045F0000}"/>
    <cellStyle name="Currency [0] 1411" xfId="1577" hidden="1" xr:uid="{00000000-0005-0000-0000-00004A060000}"/>
    <cellStyle name="Currency [0] 14110" xfId="24290" hidden="1" xr:uid="{00000000-0005-0000-0000-0000035F0000}"/>
    <cellStyle name="Currency [0] 14111" xfId="24280" hidden="1" xr:uid="{00000000-0005-0000-0000-0000F95E0000}"/>
    <cellStyle name="Currency [0] 14112" xfId="24276" hidden="1" xr:uid="{00000000-0005-0000-0000-0000F55E0000}"/>
    <cellStyle name="Currency [0] 14113" xfId="24278" hidden="1" xr:uid="{00000000-0005-0000-0000-0000F75E0000}"/>
    <cellStyle name="Currency [0] 14114" xfId="24346" hidden="1" xr:uid="{00000000-0005-0000-0000-00003B5F0000}"/>
    <cellStyle name="Currency [0] 14115" xfId="23717" hidden="1" xr:uid="{00000000-0005-0000-0000-0000C65C0000}"/>
    <cellStyle name="Currency [0] 14116" xfId="24324" hidden="1" xr:uid="{00000000-0005-0000-0000-0000255F0000}"/>
    <cellStyle name="Currency [0] 14117" xfId="24352" hidden="1" xr:uid="{00000000-0005-0000-0000-0000415F0000}"/>
    <cellStyle name="Currency [0] 14118" xfId="24354" hidden="1" xr:uid="{00000000-0005-0000-0000-0000435F0000}"/>
    <cellStyle name="Currency [0] 14119" xfId="24229" hidden="1" xr:uid="{00000000-0005-0000-0000-0000C65E0000}"/>
    <cellStyle name="Currency [0] 1412" xfId="1517" hidden="1" xr:uid="{00000000-0005-0000-0000-00000E060000}"/>
    <cellStyle name="Currency [0] 14120" xfId="24303" hidden="1" xr:uid="{00000000-0005-0000-0000-0000105F0000}"/>
    <cellStyle name="Currency [0] 14121" xfId="24259" hidden="1" xr:uid="{00000000-0005-0000-0000-0000E45E0000}"/>
    <cellStyle name="Currency [0] 14122" xfId="24295" hidden="1" xr:uid="{00000000-0005-0000-0000-0000085F0000}"/>
    <cellStyle name="Currency [0] 14123" xfId="24299" hidden="1" xr:uid="{00000000-0005-0000-0000-00000C5F0000}"/>
    <cellStyle name="Currency [0] 14124" xfId="24360" hidden="1" xr:uid="{00000000-0005-0000-0000-0000495F0000}"/>
    <cellStyle name="Currency [0] 14125" xfId="23704" hidden="1" xr:uid="{00000000-0005-0000-0000-0000B95C0000}"/>
    <cellStyle name="Currency [0] 14126" xfId="24342" hidden="1" xr:uid="{00000000-0005-0000-0000-0000375F0000}"/>
    <cellStyle name="Currency [0] 14127" xfId="24365" hidden="1" xr:uid="{00000000-0005-0000-0000-00004E5F0000}"/>
    <cellStyle name="Currency [0] 14128" xfId="24367" hidden="1" xr:uid="{00000000-0005-0000-0000-0000505F0000}"/>
    <cellStyle name="Currency [0] 14129" xfId="24223" hidden="1" xr:uid="{00000000-0005-0000-0000-0000C05E0000}"/>
    <cellStyle name="Currency [0] 1413" xfId="1537" hidden="1" xr:uid="{00000000-0005-0000-0000-000022060000}"/>
    <cellStyle name="Currency [0] 14130" xfId="24322" hidden="1" xr:uid="{00000000-0005-0000-0000-0000235F0000}"/>
    <cellStyle name="Currency [0] 14131" xfId="24289" hidden="1" xr:uid="{00000000-0005-0000-0000-0000025F0000}"/>
    <cellStyle name="Currency [0] 14132" xfId="24307" hidden="1" xr:uid="{00000000-0005-0000-0000-0000145F0000}"/>
    <cellStyle name="Currency [0] 14133" xfId="24304" hidden="1" xr:uid="{00000000-0005-0000-0000-0000115F0000}"/>
    <cellStyle name="Currency [0] 14134" xfId="24371" hidden="1" xr:uid="{00000000-0005-0000-0000-0000545F0000}"/>
    <cellStyle name="Currency [0] 14135" xfId="24256" hidden="1" xr:uid="{00000000-0005-0000-0000-0000E15E0000}"/>
    <cellStyle name="Currency [0] 14136" xfId="24356" hidden="1" xr:uid="{00000000-0005-0000-0000-0000455F0000}"/>
    <cellStyle name="Currency [0] 14137" xfId="24378" hidden="1" xr:uid="{00000000-0005-0000-0000-00005B5F0000}"/>
    <cellStyle name="Currency [0] 14138" xfId="24380" hidden="1" xr:uid="{00000000-0005-0000-0000-00005D5F0000}"/>
    <cellStyle name="Currency [0] 14139" xfId="24308" hidden="1" xr:uid="{00000000-0005-0000-0000-0000155F0000}"/>
    <cellStyle name="Currency [0] 1414" xfId="1571" hidden="1" xr:uid="{00000000-0005-0000-0000-000044060000}"/>
    <cellStyle name="Currency [0] 14140" xfId="24340" hidden="1" xr:uid="{00000000-0005-0000-0000-0000355F0000}"/>
    <cellStyle name="Currency [0] 14141" xfId="23683" hidden="1" xr:uid="{00000000-0005-0000-0000-0000A45C0000}"/>
    <cellStyle name="Currency [0] 14142" xfId="24326" hidden="1" xr:uid="{00000000-0005-0000-0000-0000275F0000}"/>
    <cellStyle name="Currency [0] 14143" xfId="24323" hidden="1" xr:uid="{00000000-0005-0000-0000-0000245F0000}"/>
    <cellStyle name="Currency [0] 14144" xfId="24384" hidden="1" xr:uid="{00000000-0005-0000-0000-0000615F0000}"/>
    <cellStyle name="Currency [0] 14145" xfId="24219" hidden="1" xr:uid="{00000000-0005-0000-0000-0000BC5E0000}"/>
    <cellStyle name="Currency [0] 14146" xfId="24368" hidden="1" xr:uid="{00000000-0005-0000-0000-0000515F0000}"/>
    <cellStyle name="Currency [0] 14147" xfId="24388" hidden="1" xr:uid="{00000000-0005-0000-0000-0000655F0000}"/>
    <cellStyle name="Currency [0] 14148" xfId="24390" hidden="1" xr:uid="{00000000-0005-0000-0000-0000675F0000}"/>
    <cellStyle name="Currency [0] 14149" xfId="24327" hidden="1" xr:uid="{00000000-0005-0000-0000-0000285F0000}"/>
    <cellStyle name="Currency [0] 1415" xfId="1564" hidden="1" xr:uid="{00000000-0005-0000-0000-00003D060000}"/>
    <cellStyle name="Currency [0] 14150" xfId="24355" hidden="1" xr:uid="{00000000-0005-0000-0000-0000445F0000}"/>
    <cellStyle name="Currency [0] 14151" xfId="24315" hidden="1" xr:uid="{00000000-0005-0000-0000-00001C5F0000}"/>
    <cellStyle name="Currency [0] 14152" xfId="24344" hidden="1" xr:uid="{00000000-0005-0000-0000-0000395F0000}"/>
    <cellStyle name="Currency [0] 14153" xfId="24341" hidden="1" xr:uid="{00000000-0005-0000-0000-0000365F0000}"/>
    <cellStyle name="Currency [0] 14154" xfId="24394" hidden="1" xr:uid="{00000000-0005-0000-0000-00006B5F0000}"/>
    <cellStyle name="Currency [0] 14155" xfId="24222" hidden="1" xr:uid="{00000000-0005-0000-0000-0000BF5E0000}"/>
    <cellStyle name="Currency [0] 14156" xfId="24381" hidden="1" xr:uid="{00000000-0005-0000-0000-00005E5F0000}"/>
    <cellStyle name="Currency [0] 14157" xfId="24398" hidden="1" xr:uid="{00000000-0005-0000-0000-00006F5F0000}"/>
    <cellStyle name="Currency [0] 14158" xfId="24400" hidden="1" xr:uid="{00000000-0005-0000-0000-0000715F0000}"/>
    <cellStyle name="Currency [0] 14159" xfId="24281" hidden="1" xr:uid="{00000000-0005-0000-0000-0000FA5E0000}"/>
    <cellStyle name="Currency [0] 1416" xfId="1574" hidden="1" xr:uid="{00000000-0005-0000-0000-000047060000}"/>
    <cellStyle name="Currency [0] 14160" xfId="24317" hidden="1" xr:uid="{00000000-0005-0000-0000-00001E5F0000}"/>
    <cellStyle name="Currency [0] 14161" xfId="24386" hidden="1" xr:uid="{00000000-0005-0000-0000-0000635F0000}"/>
    <cellStyle name="Currency [0] 14162" xfId="24374" hidden="1" xr:uid="{00000000-0005-0000-0000-0000575F0000}"/>
    <cellStyle name="Currency [0] 14163" xfId="24391" hidden="1" xr:uid="{00000000-0005-0000-0000-0000685F0000}"/>
    <cellStyle name="Currency [0] 14164" xfId="24402" hidden="1" xr:uid="{00000000-0005-0000-0000-0000735F0000}"/>
    <cellStyle name="Currency [0] 14165" xfId="24250" hidden="1" xr:uid="{00000000-0005-0000-0000-0000DB5E0000}"/>
    <cellStyle name="Currency [0] 14166" xfId="24314" hidden="1" xr:uid="{00000000-0005-0000-0000-00001B5F0000}"/>
    <cellStyle name="Currency [0] 14167" xfId="24406" hidden="1" xr:uid="{00000000-0005-0000-0000-0000775F0000}"/>
    <cellStyle name="Currency [0] 14168" xfId="24408" hidden="1" xr:uid="{00000000-0005-0000-0000-0000795F0000}"/>
    <cellStyle name="Currency [0] 14169" xfId="24363" hidden="1" xr:uid="{00000000-0005-0000-0000-00004C5F0000}"/>
    <cellStyle name="Currency [0] 1417" xfId="1578" hidden="1" xr:uid="{00000000-0005-0000-0000-00004B060000}"/>
    <cellStyle name="Currency [0] 14170" xfId="24375" hidden="1" xr:uid="{00000000-0005-0000-0000-0000585F0000}"/>
    <cellStyle name="Currency [0] 14171" xfId="24403" hidden="1" xr:uid="{00000000-0005-0000-0000-0000745F0000}"/>
    <cellStyle name="Currency [0] 14172" xfId="24376" hidden="1" xr:uid="{00000000-0005-0000-0000-0000595F0000}"/>
    <cellStyle name="Currency [0] 14173" xfId="24409" hidden="1" xr:uid="{00000000-0005-0000-0000-00007A5F0000}"/>
    <cellStyle name="Currency [0] 14174" xfId="24411" hidden="1" xr:uid="{00000000-0005-0000-0000-00007C5F0000}"/>
    <cellStyle name="Currency [0] 14175" xfId="24404" hidden="1" xr:uid="{00000000-0005-0000-0000-0000755F0000}"/>
    <cellStyle name="Currency [0] 14176" xfId="24350" hidden="1" xr:uid="{00000000-0005-0000-0000-00003F5F0000}"/>
    <cellStyle name="Currency [0] 14177" xfId="24413" hidden="1" xr:uid="{00000000-0005-0000-0000-00007E5F0000}"/>
    <cellStyle name="Currency [0] 14178" xfId="24415" hidden="1" xr:uid="{00000000-0005-0000-0000-0000805F0000}"/>
    <cellStyle name="Currency [0] 14179" xfId="23777" hidden="1" xr:uid="{00000000-0005-0000-0000-0000025D0000}"/>
    <cellStyle name="Currency [0] 1418" xfId="1503" hidden="1" xr:uid="{00000000-0005-0000-0000-000000060000}"/>
    <cellStyle name="Currency [0] 14180" xfId="23718" hidden="1" xr:uid="{00000000-0005-0000-0000-0000C75C0000}"/>
    <cellStyle name="Currency [0] 14181" xfId="24421" hidden="1" xr:uid="{00000000-0005-0000-0000-0000865F0000}"/>
    <cellStyle name="Currency [0] 14182" xfId="24427" hidden="1" xr:uid="{00000000-0005-0000-0000-00008C5F0000}"/>
    <cellStyle name="Currency [0] 14183" xfId="24429" hidden="1" xr:uid="{00000000-0005-0000-0000-00008E5F0000}"/>
    <cellStyle name="Currency [0] 14184" xfId="23708" hidden="1" xr:uid="{00000000-0005-0000-0000-0000BD5C0000}"/>
    <cellStyle name="Currency [0] 14185" xfId="24423" hidden="1" xr:uid="{00000000-0005-0000-0000-0000885F0000}"/>
    <cellStyle name="Currency [0] 14186" xfId="24431" hidden="1" xr:uid="{00000000-0005-0000-0000-0000905F0000}"/>
    <cellStyle name="Currency [0] 14187" xfId="24433" hidden="1" xr:uid="{00000000-0005-0000-0000-0000925F0000}"/>
    <cellStyle name="Currency [0] 14188" xfId="24422" hidden="1" xr:uid="{00000000-0005-0000-0000-0000875F0000}"/>
    <cellStyle name="Currency [0] 14189" xfId="23753" hidden="1" xr:uid="{00000000-0005-0000-0000-0000EA5C0000}"/>
    <cellStyle name="Currency [0] 1419" xfId="1535" hidden="1" xr:uid="{00000000-0005-0000-0000-000020060000}"/>
    <cellStyle name="Currency [0] 14190" xfId="24444" hidden="1" xr:uid="{00000000-0005-0000-0000-00009D5F0000}"/>
    <cellStyle name="Currency [0] 14191" xfId="24453" hidden="1" xr:uid="{00000000-0005-0000-0000-0000A65F0000}"/>
    <cellStyle name="Currency [0] 14192" xfId="24464" hidden="1" xr:uid="{00000000-0005-0000-0000-0000B15F0000}"/>
    <cellStyle name="Currency [0] 14193" xfId="24470" hidden="1" xr:uid="{00000000-0005-0000-0000-0000B75F0000}"/>
    <cellStyle name="Currency [0] 14194" xfId="24442" hidden="1" xr:uid="{00000000-0005-0000-0000-00009B5F0000}"/>
    <cellStyle name="Currency [0] 14195" xfId="24460" hidden="1" xr:uid="{00000000-0005-0000-0000-0000AD5F0000}"/>
    <cellStyle name="Currency [0] 14196" xfId="24482" hidden="1" xr:uid="{00000000-0005-0000-0000-0000C35F0000}"/>
    <cellStyle name="Currency [0] 14197" xfId="24484" hidden="1" xr:uid="{00000000-0005-0000-0000-0000C55F0000}"/>
    <cellStyle name="Currency [0] 14198" xfId="24418" hidden="1" xr:uid="{00000000-0005-0000-0000-0000835F0000}"/>
    <cellStyle name="Currency [0] 14199" xfId="23707" hidden="1" xr:uid="{00000000-0005-0000-0000-0000BC5C0000}"/>
    <cellStyle name="Currency [0] 142" xfId="236" hidden="1" xr:uid="{00000000-0005-0000-0000-00000D010000}"/>
    <cellStyle name="Currency [0] 1420" xfId="1581" hidden="1" xr:uid="{00000000-0005-0000-0000-00004E060000}"/>
    <cellStyle name="Currency [0] 14200" xfId="24456" hidden="1" xr:uid="{00000000-0005-0000-0000-0000A95F0000}"/>
    <cellStyle name="Currency [0] 14201" xfId="23686" hidden="1" xr:uid="{00000000-0005-0000-0000-0000A75C0000}"/>
    <cellStyle name="Currency [0] 14202" xfId="24445" hidden="1" xr:uid="{00000000-0005-0000-0000-00009E5F0000}"/>
    <cellStyle name="Currency [0] 14203" xfId="24489" hidden="1" xr:uid="{00000000-0005-0000-0000-0000CA5F0000}"/>
    <cellStyle name="Currency [0] 14204" xfId="24457" hidden="1" xr:uid="{00000000-0005-0000-0000-0000AA5F0000}"/>
    <cellStyle name="Currency [0] 14205" xfId="24465" hidden="1" xr:uid="{00000000-0005-0000-0000-0000B25F0000}"/>
    <cellStyle name="Currency [0] 14206" xfId="24501" hidden="1" xr:uid="{00000000-0005-0000-0000-0000D65F0000}"/>
    <cellStyle name="Currency [0] 14207" xfId="24503" hidden="1" xr:uid="{00000000-0005-0000-0000-0000D85F0000}"/>
    <cellStyle name="Currency [0] 14208" xfId="24459" hidden="1" xr:uid="{00000000-0005-0000-0000-0000AC5F0000}"/>
    <cellStyle name="Currency [0] 14209" xfId="24472" hidden="1" xr:uid="{00000000-0005-0000-0000-0000B95F0000}"/>
    <cellStyle name="Currency [0] 1421" xfId="1582" hidden="1" xr:uid="{00000000-0005-0000-0000-00004F060000}"/>
    <cellStyle name="Currency [0] 14210" xfId="24477" hidden="1" xr:uid="{00000000-0005-0000-0000-0000BE5F0000}"/>
    <cellStyle name="Currency [0] 14211" xfId="24471" hidden="1" xr:uid="{00000000-0005-0000-0000-0000B85F0000}"/>
    <cellStyle name="Currency [0] 14212" xfId="24519" hidden="1" xr:uid="{00000000-0005-0000-0000-0000E85F0000}"/>
    <cellStyle name="Currency [0] 14213" xfId="24527" hidden="1" xr:uid="{00000000-0005-0000-0000-0000F05F0000}"/>
    <cellStyle name="Currency [0] 14214" xfId="24455" hidden="1" xr:uid="{00000000-0005-0000-0000-0000A85F0000}"/>
    <cellStyle name="Currency [0] 14215" xfId="24513" hidden="1" xr:uid="{00000000-0005-0000-0000-0000E25F0000}"/>
    <cellStyle name="Currency [0] 14216" xfId="24536" hidden="1" xr:uid="{00000000-0005-0000-0000-0000F95F0000}"/>
    <cellStyle name="Currency [0] 14217" xfId="24538" hidden="1" xr:uid="{00000000-0005-0000-0000-0000FB5F0000}"/>
    <cellStyle name="Currency [0] 14218" xfId="24438" hidden="1" xr:uid="{00000000-0005-0000-0000-0000975F0000}"/>
    <cellStyle name="Currency [0] 14219" xfId="24448" hidden="1" xr:uid="{00000000-0005-0000-0000-0000A15F0000}"/>
    <cellStyle name="Currency [0] 1422" xfId="1559" hidden="1" xr:uid="{00000000-0005-0000-0000-000038060000}"/>
    <cellStyle name="Currency [0] 14220" xfId="24510" hidden="1" xr:uid="{00000000-0005-0000-0000-0000DF5F0000}"/>
    <cellStyle name="Currency [0] 14221" xfId="24475" hidden="1" xr:uid="{00000000-0005-0000-0000-0000BC5F0000}"/>
    <cellStyle name="Currency [0] 14222" xfId="24425" hidden="1" xr:uid="{00000000-0005-0000-0000-00008A5F0000}"/>
    <cellStyle name="Currency [0] 14223" xfId="24546" hidden="1" xr:uid="{00000000-0005-0000-0000-000003600000}"/>
    <cellStyle name="Currency [0] 14224" xfId="24511" hidden="1" xr:uid="{00000000-0005-0000-0000-0000E05F0000}"/>
    <cellStyle name="Currency [0] 14225" xfId="24522" hidden="1" xr:uid="{00000000-0005-0000-0000-0000EB5F0000}"/>
    <cellStyle name="Currency [0] 14226" xfId="24554" hidden="1" xr:uid="{00000000-0005-0000-0000-00000B600000}"/>
    <cellStyle name="Currency [0] 14227" xfId="24556" hidden="1" xr:uid="{00000000-0005-0000-0000-00000D600000}"/>
    <cellStyle name="Currency [0] 14228" xfId="24508" hidden="1" xr:uid="{00000000-0005-0000-0000-0000DD5F0000}"/>
    <cellStyle name="Currency [0] 14229" xfId="24507" hidden="1" xr:uid="{00000000-0005-0000-0000-0000DC5F0000}"/>
    <cellStyle name="Currency [0] 1423" xfId="1565" hidden="1" xr:uid="{00000000-0005-0000-0000-00003E060000}"/>
    <cellStyle name="Currency [0] 14230" xfId="24497" hidden="1" xr:uid="{00000000-0005-0000-0000-0000D25F0000}"/>
    <cellStyle name="Currency [0] 14231" xfId="24493" hidden="1" xr:uid="{00000000-0005-0000-0000-0000CE5F0000}"/>
    <cellStyle name="Currency [0] 14232" xfId="24495" hidden="1" xr:uid="{00000000-0005-0000-0000-0000D05F0000}"/>
    <cellStyle name="Currency [0] 14233" xfId="24563" hidden="1" xr:uid="{00000000-0005-0000-0000-000014600000}"/>
    <cellStyle name="Currency [0] 14234" xfId="23722" hidden="1" xr:uid="{00000000-0005-0000-0000-0000CB5C0000}"/>
    <cellStyle name="Currency [0] 14235" xfId="24541" hidden="1" xr:uid="{00000000-0005-0000-0000-0000FE5F0000}"/>
    <cellStyle name="Currency [0] 14236" xfId="24569" hidden="1" xr:uid="{00000000-0005-0000-0000-00001A600000}"/>
    <cellStyle name="Currency [0] 14237" xfId="24571" hidden="1" xr:uid="{00000000-0005-0000-0000-00001C600000}"/>
    <cellStyle name="Currency [0] 14238" xfId="24446" hidden="1" xr:uid="{00000000-0005-0000-0000-00009F5F0000}"/>
    <cellStyle name="Currency [0] 14239" xfId="24520" hidden="1" xr:uid="{00000000-0005-0000-0000-0000E95F0000}"/>
    <cellStyle name="Currency [0] 1424" xfId="1579" hidden="1" xr:uid="{00000000-0005-0000-0000-00004C060000}"/>
    <cellStyle name="Currency [0] 14240" xfId="24476" hidden="1" xr:uid="{00000000-0005-0000-0000-0000BD5F0000}"/>
    <cellStyle name="Currency [0] 14241" xfId="24512" hidden="1" xr:uid="{00000000-0005-0000-0000-0000E15F0000}"/>
    <cellStyle name="Currency [0] 14242" xfId="24516" hidden="1" xr:uid="{00000000-0005-0000-0000-0000E55F0000}"/>
    <cellStyle name="Currency [0] 14243" xfId="24577" hidden="1" xr:uid="{00000000-0005-0000-0000-000022600000}"/>
    <cellStyle name="Currency [0] 14244" xfId="23735" hidden="1" xr:uid="{00000000-0005-0000-0000-0000D85C0000}"/>
    <cellStyle name="Currency [0] 14245" xfId="24559" hidden="1" xr:uid="{00000000-0005-0000-0000-000010600000}"/>
    <cellStyle name="Currency [0] 14246" xfId="24582" hidden="1" xr:uid="{00000000-0005-0000-0000-000027600000}"/>
    <cellStyle name="Currency [0] 14247" xfId="24584" hidden="1" xr:uid="{00000000-0005-0000-0000-000029600000}"/>
    <cellStyle name="Currency [0] 14248" xfId="24440" hidden="1" xr:uid="{00000000-0005-0000-0000-0000995F0000}"/>
    <cellStyle name="Currency [0] 14249" xfId="24539" hidden="1" xr:uid="{00000000-0005-0000-0000-0000FC5F0000}"/>
    <cellStyle name="Currency [0] 1425" xfId="1566" hidden="1" xr:uid="{00000000-0005-0000-0000-00003F060000}"/>
    <cellStyle name="Currency [0] 14250" xfId="24506" hidden="1" xr:uid="{00000000-0005-0000-0000-0000DB5F0000}"/>
    <cellStyle name="Currency [0] 14251" xfId="24524" hidden="1" xr:uid="{00000000-0005-0000-0000-0000ED5F0000}"/>
    <cellStyle name="Currency [0] 14252" xfId="24521" hidden="1" xr:uid="{00000000-0005-0000-0000-0000EA5F0000}"/>
    <cellStyle name="Currency [0] 14253" xfId="24588" hidden="1" xr:uid="{00000000-0005-0000-0000-00002D600000}"/>
    <cellStyle name="Currency [0] 14254" xfId="24473" hidden="1" xr:uid="{00000000-0005-0000-0000-0000BA5F0000}"/>
    <cellStyle name="Currency [0] 14255" xfId="24573" hidden="1" xr:uid="{00000000-0005-0000-0000-00001E600000}"/>
    <cellStyle name="Currency [0] 14256" xfId="24595" hidden="1" xr:uid="{00000000-0005-0000-0000-000034600000}"/>
    <cellStyle name="Currency [0] 14257" xfId="24597" hidden="1" xr:uid="{00000000-0005-0000-0000-000036600000}"/>
    <cellStyle name="Currency [0] 14258" xfId="24525" hidden="1" xr:uid="{00000000-0005-0000-0000-0000EE5F0000}"/>
    <cellStyle name="Currency [0] 14259" xfId="24557" hidden="1" xr:uid="{00000000-0005-0000-0000-00000E600000}"/>
    <cellStyle name="Currency [0] 1426" xfId="1583" hidden="1" xr:uid="{00000000-0005-0000-0000-000050060000}"/>
    <cellStyle name="Currency [0] 14260" xfId="23687" hidden="1" xr:uid="{00000000-0005-0000-0000-0000A85C0000}"/>
    <cellStyle name="Currency [0] 14261" xfId="24543" hidden="1" xr:uid="{00000000-0005-0000-0000-000000600000}"/>
    <cellStyle name="Currency [0] 14262" xfId="24540" hidden="1" xr:uid="{00000000-0005-0000-0000-0000FD5F0000}"/>
    <cellStyle name="Currency [0] 14263" xfId="24601" hidden="1" xr:uid="{00000000-0005-0000-0000-00003A600000}"/>
    <cellStyle name="Currency [0] 14264" xfId="24436" hidden="1" xr:uid="{00000000-0005-0000-0000-0000955F0000}"/>
    <cellStyle name="Currency [0] 14265" xfId="24585" hidden="1" xr:uid="{00000000-0005-0000-0000-00002A600000}"/>
    <cellStyle name="Currency [0] 14266" xfId="24605" hidden="1" xr:uid="{00000000-0005-0000-0000-00003E600000}"/>
    <cellStyle name="Currency [0] 14267" xfId="24607" hidden="1" xr:uid="{00000000-0005-0000-0000-000040600000}"/>
    <cellStyle name="Currency [0] 14268" xfId="24544" hidden="1" xr:uid="{00000000-0005-0000-0000-000001600000}"/>
    <cellStyle name="Currency [0] 14269" xfId="24572" hidden="1" xr:uid="{00000000-0005-0000-0000-00001D600000}"/>
    <cellStyle name="Currency [0] 1427" xfId="1584" hidden="1" xr:uid="{00000000-0005-0000-0000-000051060000}"/>
    <cellStyle name="Currency [0] 14270" xfId="24532" hidden="1" xr:uid="{00000000-0005-0000-0000-0000F55F0000}"/>
    <cellStyle name="Currency [0] 14271" xfId="24561" hidden="1" xr:uid="{00000000-0005-0000-0000-000012600000}"/>
    <cellStyle name="Currency [0] 14272" xfId="24558" hidden="1" xr:uid="{00000000-0005-0000-0000-00000F600000}"/>
    <cellStyle name="Currency [0] 14273" xfId="24611" hidden="1" xr:uid="{00000000-0005-0000-0000-000044600000}"/>
    <cellStyle name="Currency [0] 14274" xfId="24439" hidden="1" xr:uid="{00000000-0005-0000-0000-0000985F0000}"/>
    <cellStyle name="Currency [0] 14275" xfId="24598" hidden="1" xr:uid="{00000000-0005-0000-0000-000037600000}"/>
    <cellStyle name="Currency [0] 14276" xfId="24615" hidden="1" xr:uid="{00000000-0005-0000-0000-000048600000}"/>
    <cellStyle name="Currency [0] 14277" xfId="24617" hidden="1" xr:uid="{00000000-0005-0000-0000-00004A600000}"/>
    <cellStyle name="Currency [0] 14278" xfId="24498" hidden="1" xr:uid="{00000000-0005-0000-0000-0000D35F0000}"/>
    <cellStyle name="Currency [0] 14279" xfId="24534" hidden="1" xr:uid="{00000000-0005-0000-0000-0000F75F0000}"/>
    <cellStyle name="Currency [0] 1428" xfId="1580" hidden="1" xr:uid="{00000000-0005-0000-0000-00004D060000}"/>
    <cellStyle name="Currency [0] 14280" xfId="24603" hidden="1" xr:uid="{00000000-0005-0000-0000-00003C600000}"/>
    <cellStyle name="Currency [0] 14281" xfId="24591" hidden="1" xr:uid="{00000000-0005-0000-0000-000030600000}"/>
    <cellStyle name="Currency [0] 14282" xfId="24608" hidden="1" xr:uid="{00000000-0005-0000-0000-000041600000}"/>
    <cellStyle name="Currency [0] 14283" xfId="24619" hidden="1" xr:uid="{00000000-0005-0000-0000-00004C600000}"/>
    <cellStyle name="Currency [0] 14284" xfId="24467" hidden="1" xr:uid="{00000000-0005-0000-0000-0000B45F0000}"/>
    <cellStyle name="Currency [0] 14285" xfId="24531" hidden="1" xr:uid="{00000000-0005-0000-0000-0000F45F0000}"/>
    <cellStyle name="Currency [0] 14286" xfId="24623" hidden="1" xr:uid="{00000000-0005-0000-0000-000050600000}"/>
    <cellStyle name="Currency [0] 14287" xfId="24625" hidden="1" xr:uid="{00000000-0005-0000-0000-000052600000}"/>
    <cellStyle name="Currency [0] 14288" xfId="24580" hidden="1" xr:uid="{00000000-0005-0000-0000-000025600000}"/>
    <cellStyle name="Currency [0] 14289" xfId="24592" hidden="1" xr:uid="{00000000-0005-0000-0000-000031600000}"/>
    <cellStyle name="Currency [0] 1429" xfId="1553" hidden="1" xr:uid="{00000000-0005-0000-0000-000032060000}"/>
    <cellStyle name="Currency [0] 14290" xfId="24620" hidden="1" xr:uid="{00000000-0005-0000-0000-00004D600000}"/>
    <cellStyle name="Currency [0] 14291" xfId="24593" hidden="1" xr:uid="{00000000-0005-0000-0000-000032600000}"/>
    <cellStyle name="Currency [0] 14292" xfId="24626" hidden="1" xr:uid="{00000000-0005-0000-0000-000053600000}"/>
    <cellStyle name="Currency [0] 14293" xfId="24628" hidden="1" xr:uid="{00000000-0005-0000-0000-000055600000}"/>
    <cellStyle name="Currency [0] 14294" xfId="24621" hidden="1" xr:uid="{00000000-0005-0000-0000-00004E600000}"/>
    <cellStyle name="Currency [0] 14295" xfId="24567" hidden="1" xr:uid="{00000000-0005-0000-0000-000018600000}"/>
    <cellStyle name="Currency [0] 14296" xfId="24630" hidden="1" xr:uid="{00000000-0005-0000-0000-000057600000}"/>
    <cellStyle name="Currency [0] 14297" xfId="24632" hidden="1" xr:uid="{00000000-0005-0000-0000-000059600000}"/>
    <cellStyle name="Currency [0] 14298" xfId="24634" hidden="1" xr:uid="{00000000-0005-0000-0000-00005B600000}"/>
    <cellStyle name="Currency [0] 14299" xfId="24635" hidden="1" xr:uid="{00000000-0005-0000-0000-00005C600000}"/>
    <cellStyle name="Currency [0] 143" xfId="209" hidden="1" xr:uid="{00000000-0005-0000-0000-0000F2000000}"/>
    <cellStyle name="Currency [0] 1430" xfId="1585" hidden="1" xr:uid="{00000000-0005-0000-0000-000052060000}"/>
    <cellStyle name="Currency [0] 14300" xfId="24639" hidden="1" xr:uid="{00000000-0005-0000-0000-000060600000}"/>
    <cellStyle name="Currency [0] 14301" xfId="24657" hidden="1" xr:uid="{00000000-0005-0000-0000-000072600000}"/>
    <cellStyle name="Currency [0] 14302" xfId="24664" hidden="1" xr:uid="{00000000-0005-0000-0000-000079600000}"/>
    <cellStyle name="Currency [0] 14303" xfId="24670" hidden="1" xr:uid="{00000000-0005-0000-0000-00007F600000}"/>
    <cellStyle name="Currency [0] 14304" xfId="24672" hidden="1" xr:uid="{00000000-0005-0000-0000-000081600000}"/>
    <cellStyle name="Currency [0] 14305" xfId="24655" hidden="1" xr:uid="{00000000-0005-0000-0000-000070600000}"/>
    <cellStyle name="Currency [0] 14306" xfId="24666" hidden="1" xr:uid="{00000000-0005-0000-0000-00007B600000}"/>
    <cellStyle name="Currency [0] 14307" xfId="24674" hidden="1" xr:uid="{00000000-0005-0000-0000-000083600000}"/>
    <cellStyle name="Currency [0] 14308" xfId="24676" hidden="1" xr:uid="{00000000-0005-0000-0000-000085600000}"/>
    <cellStyle name="Currency [0] 14309" xfId="24665" hidden="1" xr:uid="{00000000-0005-0000-0000-00007A600000}"/>
    <cellStyle name="Currency [0] 1431" xfId="1586" hidden="1" xr:uid="{00000000-0005-0000-0000-000053060000}"/>
    <cellStyle name="Currency [0] 14310" xfId="24640" hidden="1" xr:uid="{00000000-0005-0000-0000-000061600000}"/>
    <cellStyle name="Currency [0] 14311" xfId="24687" hidden="1" xr:uid="{00000000-0005-0000-0000-000090600000}"/>
    <cellStyle name="Currency [0] 14312" xfId="24696" hidden="1" xr:uid="{00000000-0005-0000-0000-000099600000}"/>
    <cellStyle name="Currency [0] 14313" xfId="24707" hidden="1" xr:uid="{00000000-0005-0000-0000-0000A4600000}"/>
    <cellStyle name="Currency [0] 14314" xfId="24713" hidden="1" xr:uid="{00000000-0005-0000-0000-0000AA600000}"/>
    <cellStyle name="Currency [0] 14315" xfId="24685" hidden="1" xr:uid="{00000000-0005-0000-0000-00008E600000}"/>
    <cellStyle name="Currency [0] 14316" xfId="24703" hidden="1" xr:uid="{00000000-0005-0000-0000-0000A0600000}"/>
    <cellStyle name="Currency [0] 14317" xfId="24725" hidden="1" xr:uid="{00000000-0005-0000-0000-0000B6600000}"/>
    <cellStyle name="Currency [0] 14318" xfId="24727" hidden="1" xr:uid="{00000000-0005-0000-0000-0000B8600000}"/>
    <cellStyle name="Currency [0] 14319" xfId="24661" hidden="1" xr:uid="{00000000-0005-0000-0000-000076600000}"/>
    <cellStyle name="Currency [0] 1432" xfId="1450" hidden="1" xr:uid="{00000000-0005-0000-0000-0000CB050000}"/>
    <cellStyle name="Currency [0] 14320" xfId="24646" hidden="1" xr:uid="{00000000-0005-0000-0000-000067600000}"/>
    <cellStyle name="Currency [0] 14321" xfId="24699" hidden="1" xr:uid="{00000000-0005-0000-0000-00009C600000}"/>
    <cellStyle name="Currency [0] 14322" xfId="24651" hidden="1" xr:uid="{00000000-0005-0000-0000-00006C600000}"/>
    <cellStyle name="Currency [0] 14323" xfId="24688" hidden="1" xr:uid="{00000000-0005-0000-0000-000091600000}"/>
    <cellStyle name="Currency [0] 14324" xfId="24732" hidden="1" xr:uid="{00000000-0005-0000-0000-0000BD600000}"/>
    <cellStyle name="Currency [0] 14325" xfId="24700" hidden="1" xr:uid="{00000000-0005-0000-0000-00009D600000}"/>
    <cellStyle name="Currency [0] 14326" xfId="24708" hidden="1" xr:uid="{00000000-0005-0000-0000-0000A5600000}"/>
    <cellStyle name="Currency [0] 14327" xfId="24744" hidden="1" xr:uid="{00000000-0005-0000-0000-0000C9600000}"/>
    <cellStyle name="Currency [0] 14328" xfId="24746" hidden="1" xr:uid="{00000000-0005-0000-0000-0000CB600000}"/>
    <cellStyle name="Currency [0] 14329" xfId="24702" hidden="1" xr:uid="{00000000-0005-0000-0000-00009F600000}"/>
    <cellStyle name="Currency [0] 1433" xfId="1460" hidden="1" xr:uid="{00000000-0005-0000-0000-0000D5050000}"/>
    <cellStyle name="Currency [0] 14330" xfId="24715" hidden="1" xr:uid="{00000000-0005-0000-0000-0000AC600000}"/>
    <cellStyle name="Currency [0] 14331" xfId="24720" hidden="1" xr:uid="{00000000-0005-0000-0000-0000B1600000}"/>
    <cellStyle name="Currency [0] 14332" xfId="24714" hidden="1" xr:uid="{00000000-0005-0000-0000-0000AB600000}"/>
    <cellStyle name="Currency [0] 14333" xfId="24762" hidden="1" xr:uid="{00000000-0005-0000-0000-0000DB600000}"/>
    <cellStyle name="Currency [0] 14334" xfId="24770" hidden="1" xr:uid="{00000000-0005-0000-0000-0000E3600000}"/>
    <cellStyle name="Currency [0] 14335" xfId="24698" hidden="1" xr:uid="{00000000-0005-0000-0000-00009B600000}"/>
    <cellStyle name="Currency [0] 14336" xfId="24756" hidden="1" xr:uid="{00000000-0005-0000-0000-0000D5600000}"/>
    <cellStyle name="Currency [0] 14337" xfId="24779" hidden="1" xr:uid="{00000000-0005-0000-0000-0000EC600000}"/>
    <cellStyle name="Currency [0] 14338" xfId="24781" hidden="1" xr:uid="{00000000-0005-0000-0000-0000EE600000}"/>
    <cellStyle name="Currency [0] 14339" xfId="24681" hidden="1" xr:uid="{00000000-0005-0000-0000-00008A600000}"/>
    <cellStyle name="Currency [0] 1434" xfId="1588" hidden="1" xr:uid="{00000000-0005-0000-0000-000055060000}"/>
    <cellStyle name="Currency [0] 14340" xfId="24691" hidden="1" xr:uid="{00000000-0005-0000-0000-000094600000}"/>
    <cellStyle name="Currency [0] 14341" xfId="24753" hidden="1" xr:uid="{00000000-0005-0000-0000-0000D2600000}"/>
    <cellStyle name="Currency [0] 14342" xfId="24718" hidden="1" xr:uid="{00000000-0005-0000-0000-0000AF600000}"/>
    <cellStyle name="Currency [0] 14343" xfId="24668" hidden="1" xr:uid="{00000000-0005-0000-0000-00007D600000}"/>
    <cellStyle name="Currency [0] 14344" xfId="24789" hidden="1" xr:uid="{00000000-0005-0000-0000-0000F6600000}"/>
    <cellStyle name="Currency [0] 14345" xfId="24754" hidden="1" xr:uid="{00000000-0005-0000-0000-0000D3600000}"/>
    <cellStyle name="Currency [0] 14346" xfId="24765" hidden="1" xr:uid="{00000000-0005-0000-0000-0000DE600000}"/>
    <cellStyle name="Currency [0] 14347" xfId="24797" hidden="1" xr:uid="{00000000-0005-0000-0000-0000FE600000}"/>
    <cellStyle name="Currency [0] 14348" xfId="24799" hidden="1" xr:uid="{00000000-0005-0000-0000-000000610000}"/>
    <cellStyle name="Currency [0] 14349" xfId="24751" hidden="1" xr:uid="{00000000-0005-0000-0000-0000D0600000}"/>
    <cellStyle name="Currency [0] 1435" xfId="1592" hidden="1" xr:uid="{00000000-0005-0000-0000-000059060000}"/>
    <cellStyle name="Currency [0] 14350" xfId="24750" hidden="1" xr:uid="{00000000-0005-0000-0000-0000CF600000}"/>
    <cellStyle name="Currency [0] 14351" xfId="24740" hidden="1" xr:uid="{00000000-0005-0000-0000-0000C5600000}"/>
    <cellStyle name="Currency [0] 14352" xfId="24736" hidden="1" xr:uid="{00000000-0005-0000-0000-0000C1600000}"/>
    <cellStyle name="Currency [0] 14353" xfId="24738" hidden="1" xr:uid="{00000000-0005-0000-0000-0000C3600000}"/>
    <cellStyle name="Currency [0] 14354" xfId="24806" hidden="1" xr:uid="{00000000-0005-0000-0000-000007610000}"/>
    <cellStyle name="Currency [0] 14355" xfId="24648" hidden="1" xr:uid="{00000000-0005-0000-0000-000069600000}"/>
    <cellStyle name="Currency [0] 14356" xfId="24784" hidden="1" xr:uid="{00000000-0005-0000-0000-0000F1600000}"/>
    <cellStyle name="Currency [0] 14357" xfId="24812" hidden="1" xr:uid="{00000000-0005-0000-0000-00000D610000}"/>
    <cellStyle name="Currency [0] 14358" xfId="24814" hidden="1" xr:uid="{00000000-0005-0000-0000-00000F610000}"/>
    <cellStyle name="Currency [0] 14359" xfId="24689" hidden="1" xr:uid="{00000000-0005-0000-0000-000092600000}"/>
    <cellStyle name="Currency [0] 1436" xfId="1593" hidden="1" xr:uid="{00000000-0005-0000-0000-00005A060000}"/>
    <cellStyle name="Currency [0] 14360" xfId="24763" hidden="1" xr:uid="{00000000-0005-0000-0000-0000DC600000}"/>
    <cellStyle name="Currency [0] 14361" xfId="24719" hidden="1" xr:uid="{00000000-0005-0000-0000-0000B0600000}"/>
    <cellStyle name="Currency [0] 14362" xfId="24755" hidden="1" xr:uid="{00000000-0005-0000-0000-0000D4600000}"/>
    <cellStyle name="Currency [0] 14363" xfId="24759" hidden="1" xr:uid="{00000000-0005-0000-0000-0000D8600000}"/>
    <cellStyle name="Currency [0] 14364" xfId="24820" hidden="1" xr:uid="{00000000-0005-0000-0000-000015610000}"/>
    <cellStyle name="Currency [0] 14365" xfId="24643" hidden="1" xr:uid="{00000000-0005-0000-0000-000064600000}"/>
    <cellStyle name="Currency [0] 14366" xfId="24802" hidden="1" xr:uid="{00000000-0005-0000-0000-000003610000}"/>
    <cellStyle name="Currency [0] 14367" xfId="24825" hidden="1" xr:uid="{00000000-0005-0000-0000-00001A610000}"/>
    <cellStyle name="Currency [0] 14368" xfId="24827" hidden="1" xr:uid="{00000000-0005-0000-0000-00001C610000}"/>
    <cellStyle name="Currency [0] 14369" xfId="24683" hidden="1" xr:uid="{00000000-0005-0000-0000-00008C600000}"/>
    <cellStyle name="Currency [0] 1437" xfId="1442" hidden="1" xr:uid="{00000000-0005-0000-0000-0000C3050000}"/>
    <cellStyle name="Currency [0] 14370" xfId="24782" hidden="1" xr:uid="{00000000-0005-0000-0000-0000EF600000}"/>
    <cellStyle name="Currency [0] 14371" xfId="24749" hidden="1" xr:uid="{00000000-0005-0000-0000-0000CE600000}"/>
    <cellStyle name="Currency [0] 14372" xfId="24767" hidden="1" xr:uid="{00000000-0005-0000-0000-0000E0600000}"/>
    <cellStyle name="Currency [0] 14373" xfId="24764" hidden="1" xr:uid="{00000000-0005-0000-0000-0000DD600000}"/>
    <cellStyle name="Currency [0] 14374" xfId="24831" hidden="1" xr:uid="{00000000-0005-0000-0000-000020610000}"/>
    <cellStyle name="Currency [0] 14375" xfId="24716" hidden="1" xr:uid="{00000000-0005-0000-0000-0000AD600000}"/>
    <cellStyle name="Currency [0] 14376" xfId="24816" hidden="1" xr:uid="{00000000-0005-0000-0000-000011610000}"/>
    <cellStyle name="Currency [0] 14377" xfId="24838" hidden="1" xr:uid="{00000000-0005-0000-0000-000027610000}"/>
    <cellStyle name="Currency [0] 14378" xfId="24840" hidden="1" xr:uid="{00000000-0005-0000-0000-000029610000}"/>
    <cellStyle name="Currency [0] 14379" xfId="24768" hidden="1" xr:uid="{00000000-0005-0000-0000-0000E1600000}"/>
    <cellStyle name="Currency [0] 1438" xfId="1590" hidden="1" xr:uid="{00000000-0005-0000-0000-000057060000}"/>
    <cellStyle name="Currency [0] 14380" xfId="24800" hidden="1" xr:uid="{00000000-0005-0000-0000-000001610000}"/>
    <cellStyle name="Currency [0] 14381" xfId="24658" hidden="1" xr:uid="{00000000-0005-0000-0000-000073600000}"/>
    <cellStyle name="Currency [0] 14382" xfId="24786" hidden="1" xr:uid="{00000000-0005-0000-0000-0000F3600000}"/>
    <cellStyle name="Currency [0] 14383" xfId="24783" hidden="1" xr:uid="{00000000-0005-0000-0000-0000F0600000}"/>
    <cellStyle name="Currency [0] 14384" xfId="24844" hidden="1" xr:uid="{00000000-0005-0000-0000-00002D610000}"/>
    <cellStyle name="Currency [0] 14385" xfId="24679" hidden="1" xr:uid="{00000000-0005-0000-0000-000088600000}"/>
    <cellStyle name="Currency [0] 14386" xfId="24828" hidden="1" xr:uid="{00000000-0005-0000-0000-00001D610000}"/>
    <cellStyle name="Currency [0] 14387" xfId="24848" hidden="1" xr:uid="{00000000-0005-0000-0000-000031610000}"/>
    <cellStyle name="Currency [0] 14388" xfId="24850" hidden="1" xr:uid="{00000000-0005-0000-0000-000033610000}"/>
    <cellStyle name="Currency [0] 14389" xfId="24787" hidden="1" xr:uid="{00000000-0005-0000-0000-0000F4600000}"/>
    <cellStyle name="Currency [0] 1439" xfId="1594" hidden="1" xr:uid="{00000000-0005-0000-0000-00005B060000}"/>
    <cellStyle name="Currency [0] 14390" xfId="24815" hidden="1" xr:uid="{00000000-0005-0000-0000-000010610000}"/>
    <cellStyle name="Currency [0] 14391" xfId="24775" hidden="1" xr:uid="{00000000-0005-0000-0000-0000E8600000}"/>
    <cellStyle name="Currency [0] 14392" xfId="24804" hidden="1" xr:uid="{00000000-0005-0000-0000-000005610000}"/>
    <cellStyle name="Currency [0] 14393" xfId="24801" hidden="1" xr:uid="{00000000-0005-0000-0000-000002610000}"/>
    <cellStyle name="Currency [0] 14394" xfId="24854" hidden="1" xr:uid="{00000000-0005-0000-0000-000037610000}"/>
    <cellStyle name="Currency [0] 14395" xfId="24682" hidden="1" xr:uid="{00000000-0005-0000-0000-00008B600000}"/>
    <cellStyle name="Currency [0] 14396" xfId="24841" hidden="1" xr:uid="{00000000-0005-0000-0000-00002A610000}"/>
    <cellStyle name="Currency [0] 14397" xfId="24858" hidden="1" xr:uid="{00000000-0005-0000-0000-00003B610000}"/>
    <cellStyle name="Currency [0] 14398" xfId="24860" hidden="1" xr:uid="{00000000-0005-0000-0000-00003D610000}"/>
    <cellStyle name="Currency [0] 14399" xfId="24741" hidden="1" xr:uid="{00000000-0005-0000-0000-0000C6600000}"/>
    <cellStyle name="Currency [0] 144" xfId="231" hidden="1" xr:uid="{00000000-0005-0000-0000-000008010000}"/>
    <cellStyle name="Currency [0] 1440" xfId="1595" hidden="1" xr:uid="{00000000-0005-0000-0000-00005C060000}"/>
    <cellStyle name="Currency [0] 14400" xfId="24777" hidden="1" xr:uid="{00000000-0005-0000-0000-0000EA600000}"/>
    <cellStyle name="Currency [0] 14401" xfId="24846" hidden="1" xr:uid="{00000000-0005-0000-0000-00002F610000}"/>
    <cellStyle name="Currency [0] 14402" xfId="24834" hidden="1" xr:uid="{00000000-0005-0000-0000-000023610000}"/>
    <cellStyle name="Currency [0] 14403" xfId="24851" hidden="1" xr:uid="{00000000-0005-0000-0000-000034610000}"/>
    <cellStyle name="Currency [0] 14404" xfId="24862" hidden="1" xr:uid="{00000000-0005-0000-0000-00003F610000}"/>
    <cellStyle name="Currency [0] 14405" xfId="24710" hidden="1" xr:uid="{00000000-0005-0000-0000-0000A7600000}"/>
    <cellStyle name="Currency [0] 14406" xfId="24774" hidden="1" xr:uid="{00000000-0005-0000-0000-0000E7600000}"/>
    <cellStyle name="Currency [0] 14407" xfId="24866" hidden="1" xr:uid="{00000000-0005-0000-0000-000043610000}"/>
    <cellStyle name="Currency [0] 14408" xfId="24868" hidden="1" xr:uid="{00000000-0005-0000-0000-000045610000}"/>
    <cellStyle name="Currency [0] 14409" xfId="24823" hidden="1" xr:uid="{00000000-0005-0000-0000-000018610000}"/>
    <cellStyle name="Currency [0] 1441" xfId="1589" hidden="1" xr:uid="{00000000-0005-0000-0000-000056060000}"/>
    <cellStyle name="Currency [0] 14410" xfId="24835" hidden="1" xr:uid="{00000000-0005-0000-0000-000024610000}"/>
    <cellStyle name="Currency [0] 14411" xfId="24863" hidden="1" xr:uid="{00000000-0005-0000-0000-000040610000}"/>
    <cellStyle name="Currency [0] 14412" xfId="24836" hidden="1" xr:uid="{00000000-0005-0000-0000-000025610000}"/>
    <cellStyle name="Currency [0] 14413" xfId="24869" hidden="1" xr:uid="{00000000-0005-0000-0000-000046610000}"/>
    <cellStyle name="Currency [0] 14414" xfId="24871" hidden="1" xr:uid="{00000000-0005-0000-0000-000048610000}"/>
    <cellStyle name="Currency [0] 14415" xfId="24864" hidden="1" xr:uid="{00000000-0005-0000-0000-000041610000}"/>
    <cellStyle name="Currency [0] 14416" xfId="24810" hidden="1" xr:uid="{00000000-0005-0000-0000-00000B610000}"/>
    <cellStyle name="Currency [0] 14417" xfId="24873" hidden="1" xr:uid="{00000000-0005-0000-0000-00004A610000}"/>
    <cellStyle name="Currency [0] 14418" xfId="24875" hidden="1" xr:uid="{00000000-0005-0000-0000-00004C610000}"/>
    <cellStyle name="Currency [0] 14419" xfId="24932" hidden="1" xr:uid="{00000000-0005-0000-0000-000085610000}"/>
    <cellStyle name="Currency [0] 1442" xfId="1449" hidden="1" xr:uid="{00000000-0005-0000-0000-0000CA050000}"/>
    <cellStyle name="Currency [0] 14420" xfId="24951" hidden="1" xr:uid="{00000000-0005-0000-0000-000098610000}"/>
    <cellStyle name="Currency [0] 14421" xfId="24958" hidden="1" xr:uid="{00000000-0005-0000-0000-00009F610000}"/>
    <cellStyle name="Currency [0] 14422" xfId="24965" hidden="1" xr:uid="{00000000-0005-0000-0000-0000A6610000}"/>
    <cellStyle name="Currency [0] 14423" xfId="24970" hidden="1" xr:uid="{00000000-0005-0000-0000-0000AB610000}"/>
    <cellStyle name="Currency [0] 14424" xfId="24949" hidden="1" xr:uid="{00000000-0005-0000-0000-000096610000}"/>
    <cellStyle name="Currency [0] 14425" xfId="24960" hidden="1" xr:uid="{00000000-0005-0000-0000-0000A1610000}"/>
    <cellStyle name="Currency [0] 14426" xfId="24974" hidden="1" xr:uid="{00000000-0005-0000-0000-0000AF610000}"/>
    <cellStyle name="Currency [0] 14427" xfId="24976" hidden="1" xr:uid="{00000000-0005-0000-0000-0000B1610000}"/>
    <cellStyle name="Currency [0] 14428" xfId="24959" hidden="1" xr:uid="{00000000-0005-0000-0000-0000A0610000}"/>
    <cellStyle name="Currency [0] 14429" xfId="24933" hidden="1" xr:uid="{00000000-0005-0000-0000-000086610000}"/>
    <cellStyle name="Currency [0] 1443" xfId="1601" hidden="1" xr:uid="{00000000-0005-0000-0000-000062060000}"/>
    <cellStyle name="Currency [0] 14430" xfId="24987" hidden="1" xr:uid="{00000000-0005-0000-0000-0000BC610000}"/>
    <cellStyle name="Currency [0] 14431" xfId="24996" hidden="1" xr:uid="{00000000-0005-0000-0000-0000C5610000}"/>
    <cellStyle name="Currency [0] 14432" xfId="25007" hidden="1" xr:uid="{00000000-0005-0000-0000-0000D0610000}"/>
    <cellStyle name="Currency [0] 14433" xfId="25013" hidden="1" xr:uid="{00000000-0005-0000-0000-0000D6610000}"/>
    <cellStyle name="Currency [0] 14434" xfId="24985" hidden="1" xr:uid="{00000000-0005-0000-0000-0000BA610000}"/>
    <cellStyle name="Currency [0] 14435" xfId="25003" hidden="1" xr:uid="{00000000-0005-0000-0000-0000CC610000}"/>
    <cellStyle name="Currency [0] 14436" xfId="25025" hidden="1" xr:uid="{00000000-0005-0000-0000-0000E2610000}"/>
    <cellStyle name="Currency [0] 14437" xfId="25027" hidden="1" xr:uid="{00000000-0005-0000-0000-0000E4610000}"/>
    <cellStyle name="Currency [0] 14438" xfId="24955" hidden="1" xr:uid="{00000000-0005-0000-0000-00009C610000}"/>
    <cellStyle name="Currency [0] 14439" xfId="24939" hidden="1" xr:uid="{00000000-0005-0000-0000-00008C610000}"/>
    <cellStyle name="Currency [0] 1444" xfId="1605" hidden="1" xr:uid="{00000000-0005-0000-0000-000066060000}"/>
    <cellStyle name="Currency [0] 14440" xfId="24999" hidden="1" xr:uid="{00000000-0005-0000-0000-0000C8610000}"/>
    <cellStyle name="Currency [0] 14441" xfId="24944" hidden="1" xr:uid="{00000000-0005-0000-0000-000091610000}"/>
    <cellStyle name="Currency [0] 14442" xfId="24988" hidden="1" xr:uid="{00000000-0005-0000-0000-0000BD610000}"/>
    <cellStyle name="Currency [0] 14443" xfId="25032" hidden="1" xr:uid="{00000000-0005-0000-0000-0000E9610000}"/>
    <cellStyle name="Currency [0] 14444" xfId="25000" hidden="1" xr:uid="{00000000-0005-0000-0000-0000C9610000}"/>
    <cellStyle name="Currency [0] 14445" xfId="25008" hidden="1" xr:uid="{00000000-0005-0000-0000-0000D1610000}"/>
    <cellStyle name="Currency [0] 14446" xfId="25044" hidden="1" xr:uid="{00000000-0005-0000-0000-0000F5610000}"/>
    <cellStyle name="Currency [0] 14447" xfId="25046" hidden="1" xr:uid="{00000000-0005-0000-0000-0000F7610000}"/>
    <cellStyle name="Currency [0] 14448" xfId="25002" hidden="1" xr:uid="{00000000-0005-0000-0000-0000CB610000}"/>
    <cellStyle name="Currency [0] 14449" xfId="25015" hidden="1" xr:uid="{00000000-0005-0000-0000-0000D8610000}"/>
    <cellStyle name="Currency [0] 1445" xfId="1611" hidden="1" xr:uid="{00000000-0005-0000-0000-00006C060000}"/>
    <cellStyle name="Currency [0] 14450" xfId="25020" hidden="1" xr:uid="{00000000-0005-0000-0000-0000DD610000}"/>
    <cellStyle name="Currency [0] 14451" xfId="25014" hidden="1" xr:uid="{00000000-0005-0000-0000-0000D7610000}"/>
    <cellStyle name="Currency [0] 14452" xfId="25062" hidden="1" xr:uid="{00000000-0005-0000-0000-000007620000}"/>
    <cellStyle name="Currency [0] 14453" xfId="25070" hidden="1" xr:uid="{00000000-0005-0000-0000-00000F620000}"/>
    <cellStyle name="Currency [0] 14454" xfId="24998" hidden="1" xr:uid="{00000000-0005-0000-0000-0000C7610000}"/>
    <cellStyle name="Currency [0] 14455" xfId="25056" hidden="1" xr:uid="{00000000-0005-0000-0000-000001620000}"/>
    <cellStyle name="Currency [0] 14456" xfId="25079" hidden="1" xr:uid="{00000000-0005-0000-0000-000018620000}"/>
    <cellStyle name="Currency [0] 14457" xfId="25081" hidden="1" xr:uid="{00000000-0005-0000-0000-00001A620000}"/>
    <cellStyle name="Currency [0] 14458" xfId="24981" hidden="1" xr:uid="{00000000-0005-0000-0000-0000B6610000}"/>
    <cellStyle name="Currency [0] 14459" xfId="24991" hidden="1" xr:uid="{00000000-0005-0000-0000-0000C0610000}"/>
    <cellStyle name="Currency [0] 1446" xfId="1614" hidden="1" xr:uid="{00000000-0005-0000-0000-00006F060000}"/>
    <cellStyle name="Currency [0] 14460" xfId="25053" hidden="1" xr:uid="{00000000-0005-0000-0000-0000FE610000}"/>
    <cellStyle name="Currency [0] 14461" xfId="25018" hidden="1" xr:uid="{00000000-0005-0000-0000-0000DB610000}"/>
    <cellStyle name="Currency [0] 14462" xfId="24963" hidden="1" xr:uid="{00000000-0005-0000-0000-0000A4610000}"/>
    <cellStyle name="Currency [0] 14463" xfId="25089" hidden="1" xr:uid="{00000000-0005-0000-0000-000022620000}"/>
    <cellStyle name="Currency [0] 14464" xfId="25054" hidden="1" xr:uid="{00000000-0005-0000-0000-0000FF610000}"/>
    <cellStyle name="Currency [0] 14465" xfId="25065" hidden="1" xr:uid="{00000000-0005-0000-0000-00000A620000}"/>
    <cellStyle name="Currency [0] 14466" xfId="25097" hidden="1" xr:uid="{00000000-0005-0000-0000-00002A620000}"/>
    <cellStyle name="Currency [0] 14467" xfId="25099" hidden="1" xr:uid="{00000000-0005-0000-0000-00002C620000}"/>
    <cellStyle name="Currency [0] 14468" xfId="25051" hidden="1" xr:uid="{00000000-0005-0000-0000-0000FC610000}"/>
    <cellStyle name="Currency [0] 14469" xfId="25050" hidden="1" xr:uid="{00000000-0005-0000-0000-0000FB610000}"/>
    <cellStyle name="Currency [0] 1447" xfId="1600" hidden="1" xr:uid="{00000000-0005-0000-0000-000061060000}"/>
    <cellStyle name="Currency [0] 14470" xfId="25040" hidden="1" xr:uid="{00000000-0005-0000-0000-0000F1610000}"/>
    <cellStyle name="Currency [0] 14471" xfId="25036" hidden="1" xr:uid="{00000000-0005-0000-0000-0000ED610000}"/>
    <cellStyle name="Currency [0] 14472" xfId="25038" hidden="1" xr:uid="{00000000-0005-0000-0000-0000EF610000}"/>
    <cellStyle name="Currency [0] 14473" xfId="25106" hidden="1" xr:uid="{00000000-0005-0000-0000-000033620000}"/>
    <cellStyle name="Currency [0] 14474" xfId="24941" hidden="1" xr:uid="{00000000-0005-0000-0000-00008E610000}"/>
    <cellStyle name="Currency [0] 14475" xfId="25084" hidden="1" xr:uid="{00000000-0005-0000-0000-00001D620000}"/>
    <cellStyle name="Currency [0] 14476" xfId="25112" hidden="1" xr:uid="{00000000-0005-0000-0000-000039620000}"/>
    <cellStyle name="Currency [0] 14477" xfId="25114" hidden="1" xr:uid="{00000000-0005-0000-0000-00003B620000}"/>
    <cellStyle name="Currency [0] 14478" xfId="24989" hidden="1" xr:uid="{00000000-0005-0000-0000-0000BE610000}"/>
    <cellStyle name="Currency [0] 14479" xfId="25063" hidden="1" xr:uid="{00000000-0005-0000-0000-000008620000}"/>
    <cellStyle name="Currency [0] 1448" xfId="1610" hidden="1" xr:uid="{00000000-0005-0000-0000-00006B060000}"/>
    <cellStyle name="Currency [0] 14480" xfId="25019" hidden="1" xr:uid="{00000000-0005-0000-0000-0000DC610000}"/>
    <cellStyle name="Currency [0] 14481" xfId="25055" hidden="1" xr:uid="{00000000-0005-0000-0000-000000620000}"/>
    <cellStyle name="Currency [0] 14482" xfId="25059" hidden="1" xr:uid="{00000000-0005-0000-0000-000004620000}"/>
    <cellStyle name="Currency [0] 14483" xfId="25120" hidden="1" xr:uid="{00000000-0005-0000-0000-000041620000}"/>
    <cellStyle name="Currency [0] 14484" xfId="24936" hidden="1" xr:uid="{00000000-0005-0000-0000-000089610000}"/>
    <cellStyle name="Currency [0] 14485" xfId="25102" hidden="1" xr:uid="{00000000-0005-0000-0000-00002F620000}"/>
    <cellStyle name="Currency [0] 14486" xfId="25125" hidden="1" xr:uid="{00000000-0005-0000-0000-000046620000}"/>
    <cellStyle name="Currency [0] 14487" xfId="25127" hidden="1" xr:uid="{00000000-0005-0000-0000-000048620000}"/>
    <cellStyle name="Currency [0] 14488" xfId="24983" hidden="1" xr:uid="{00000000-0005-0000-0000-0000B8610000}"/>
    <cellStyle name="Currency [0] 14489" xfId="25082" hidden="1" xr:uid="{00000000-0005-0000-0000-00001B620000}"/>
    <cellStyle name="Currency [0] 1449" xfId="1621" hidden="1" xr:uid="{00000000-0005-0000-0000-000076060000}"/>
    <cellStyle name="Currency [0] 14490" xfId="25049" hidden="1" xr:uid="{00000000-0005-0000-0000-0000FA610000}"/>
    <cellStyle name="Currency [0] 14491" xfId="25067" hidden="1" xr:uid="{00000000-0005-0000-0000-00000C620000}"/>
    <cellStyle name="Currency [0] 14492" xfId="25064" hidden="1" xr:uid="{00000000-0005-0000-0000-000009620000}"/>
    <cellStyle name="Currency [0] 14493" xfId="25131" hidden="1" xr:uid="{00000000-0005-0000-0000-00004C620000}"/>
    <cellStyle name="Currency [0] 14494" xfId="25016" hidden="1" xr:uid="{00000000-0005-0000-0000-0000D9610000}"/>
    <cellStyle name="Currency [0] 14495" xfId="25116" hidden="1" xr:uid="{00000000-0005-0000-0000-00003D620000}"/>
    <cellStyle name="Currency [0] 14496" xfId="25138" hidden="1" xr:uid="{00000000-0005-0000-0000-000053620000}"/>
    <cellStyle name="Currency [0] 14497" xfId="25140" hidden="1" xr:uid="{00000000-0005-0000-0000-000055620000}"/>
    <cellStyle name="Currency [0] 14498" xfId="25068" hidden="1" xr:uid="{00000000-0005-0000-0000-00000D620000}"/>
    <cellStyle name="Currency [0] 14499" xfId="25100" hidden="1" xr:uid="{00000000-0005-0000-0000-00002D620000}"/>
    <cellStyle name="Currency [0] 145" xfId="252" hidden="1" xr:uid="{00000000-0005-0000-0000-00001D010000}"/>
    <cellStyle name="Currency [0] 1450" xfId="1622" hidden="1" xr:uid="{00000000-0005-0000-0000-000077060000}"/>
    <cellStyle name="Currency [0] 14500" xfId="24952" hidden="1" xr:uid="{00000000-0005-0000-0000-000099610000}"/>
    <cellStyle name="Currency [0] 14501" xfId="25086" hidden="1" xr:uid="{00000000-0005-0000-0000-00001F620000}"/>
    <cellStyle name="Currency [0] 14502" xfId="25083" hidden="1" xr:uid="{00000000-0005-0000-0000-00001C620000}"/>
    <cellStyle name="Currency [0] 14503" xfId="25144" hidden="1" xr:uid="{00000000-0005-0000-0000-000059620000}"/>
    <cellStyle name="Currency [0] 14504" xfId="24979" hidden="1" xr:uid="{00000000-0005-0000-0000-0000B4610000}"/>
    <cellStyle name="Currency [0] 14505" xfId="25128" hidden="1" xr:uid="{00000000-0005-0000-0000-000049620000}"/>
    <cellStyle name="Currency [0] 14506" xfId="25148" hidden="1" xr:uid="{00000000-0005-0000-0000-00005D620000}"/>
    <cellStyle name="Currency [0] 14507" xfId="25150" hidden="1" xr:uid="{00000000-0005-0000-0000-00005F620000}"/>
    <cellStyle name="Currency [0] 14508" xfId="25087" hidden="1" xr:uid="{00000000-0005-0000-0000-000020620000}"/>
    <cellStyle name="Currency [0] 14509" xfId="25115" hidden="1" xr:uid="{00000000-0005-0000-0000-00003C620000}"/>
    <cellStyle name="Currency [0] 1451" xfId="1587" hidden="1" xr:uid="{00000000-0005-0000-0000-000054060000}"/>
    <cellStyle name="Currency [0] 14510" xfId="25075" hidden="1" xr:uid="{00000000-0005-0000-0000-000014620000}"/>
    <cellStyle name="Currency [0] 14511" xfId="25104" hidden="1" xr:uid="{00000000-0005-0000-0000-000031620000}"/>
    <cellStyle name="Currency [0] 14512" xfId="25101" hidden="1" xr:uid="{00000000-0005-0000-0000-00002E620000}"/>
    <cellStyle name="Currency [0] 14513" xfId="25154" hidden="1" xr:uid="{00000000-0005-0000-0000-000063620000}"/>
    <cellStyle name="Currency [0] 14514" xfId="24982" hidden="1" xr:uid="{00000000-0005-0000-0000-0000B7610000}"/>
    <cellStyle name="Currency [0] 14515" xfId="25141" hidden="1" xr:uid="{00000000-0005-0000-0000-000056620000}"/>
    <cellStyle name="Currency [0] 14516" xfId="25158" hidden="1" xr:uid="{00000000-0005-0000-0000-000067620000}"/>
    <cellStyle name="Currency [0] 14517" xfId="25160" hidden="1" xr:uid="{00000000-0005-0000-0000-000069620000}"/>
    <cellStyle name="Currency [0] 14518" xfId="25041" hidden="1" xr:uid="{00000000-0005-0000-0000-0000F2610000}"/>
    <cellStyle name="Currency [0] 14519" xfId="25077" hidden="1" xr:uid="{00000000-0005-0000-0000-000016620000}"/>
    <cellStyle name="Currency [0] 1452" xfId="1448" hidden="1" xr:uid="{00000000-0005-0000-0000-0000C9050000}"/>
    <cellStyle name="Currency [0] 14520" xfId="25146" hidden="1" xr:uid="{00000000-0005-0000-0000-00005B620000}"/>
    <cellStyle name="Currency [0] 14521" xfId="25134" hidden="1" xr:uid="{00000000-0005-0000-0000-00004F620000}"/>
    <cellStyle name="Currency [0] 14522" xfId="25151" hidden="1" xr:uid="{00000000-0005-0000-0000-000060620000}"/>
    <cellStyle name="Currency [0] 14523" xfId="25162" hidden="1" xr:uid="{00000000-0005-0000-0000-00006B620000}"/>
    <cellStyle name="Currency [0] 14524" xfId="25010" hidden="1" xr:uid="{00000000-0005-0000-0000-0000D3610000}"/>
    <cellStyle name="Currency [0] 14525" xfId="25074" hidden="1" xr:uid="{00000000-0005-0000-0000-000013620000}"/>
    <cellStyle name="Currency [0] 14526" xfId="25166" hidden="1" xr:uid="{00000000-0005-0000-0000-00006F620000}"/>
    <cellStyle name="Currency [0] 14527" xfId="25168" hidden="1" xr:uid="{00000000-0005-0000-0000-000071620000}"/>
    <cellStyle name="Currency [0] 14528" xfId="25123" hidden="1" xr:uid="{00000000-0005-0000-0000-000044620000}"/>
    <cellStyle name="Currency [0] 14529" xfId="25135" hidden="1" xr:uid="{00000000-0005-0000-0000-000050620000}"/>
    <cellStyle name="Currency [0] 1453" xfId="1607" hidden="1" xr:uid="{00000000-0005-0000-0000-000068060000}"/>
    <cellStyle name="Currency [0] 14530" xfId="25163" hidden="1" xr:uid="{00000000-0005-0000-0000-00006C620000}"/>
    <cellStyle name="Currency [0] 14531" xfId="25136" hidden="1" xr:uid="{00000000-0005-0000-0000-000051620000}"/>
    <cellStyle name="Currency [0] 14532" xfId="25169" hidden="1" xr:uid="{00000000-0005-0000-0000-000072620000}"/>
    <cellStyle name="Currency [0] 14533" xfId="25171" hidden="1" xr:uid="{00000000-0005-0000-0000-000074620000}"/>
    <cellStyle name="Currency [0] 14534" xfId="25164" hidden="1" xr:uid="{00000000-0005-0000-0000-00006D620000}"/>
    <cellStyle name="Currency [0] 14535" xfId="25110" hidden="1" xr:uid="{00000000-0005-0000-0000-000037620000}"/>
    <cellStyle name="Currency [0] 14536" xfId="25174" hidden="1" xr:uid="{00000000-0005-0000-0000-000077620000}"/>
    <cellStyle name="Currency [0] 14537" xfId="25176" hidden="1" xr:uid="{00000000-0005-0000-0000-000079620000}"/>
    <cellStyle name="Currency [0] 14538" xfId="24893" hidden="1" xr:uid="{00000000-0005-0000-0000-00005E610000}"/>
    <cellStyle name="Currency [0] 14539" xfId="24915" hidden="1" xr:uid="{00000000-0005-0000-0000-000074610000}"/>
    <cellStyle name="Currency [0] 1454" xfId="1446" hidden="1" xr:uid="{00000000-0005-0000-0000-0000C7050000}"/>
    <cellStyle name="Currency [0] 14540" xfId="25180" hidden="1" xr:uid="{00000000-0005-0000-0000-00007D620000}"/>
    <cellStyle name="Currency [0] 14541" xfId="25187" hidden="1" xr:uid="{00000000-0005-0000-0000-000084620000}"/>
    <cellStyle name="Currency [0] 14542" xfId="25189" hidden="1" xr:uid="{00000000-0005-0000-0000-000086620000}"/>
    <cellStyle name="Currency [0] 14543" xfId="24880" hidden="1" xr:uid="{00000000-0005-0000-0000-000051610000}"/>
    <cellStyle name="Currency [0] 14544" xfId="25183" hidden="1" xr:uid="{00000000-0005-0000-0000-000080620000}"/>
    <cellStyle name="Currency [0] 14545" xfId="25192" hidden="1" xr:uid="{00000000-0005-0000-0000-000089620000}"/>
    <cellStyle name="Currency [0] 14546" xfId="25194" hidden="1" xr:uid="{00000000-0005-0000-0000-00008B620000}"/>
    <cellStyle name="Currency [0] 14547" xfId="25182" hidden="1" xr:uid="{00000000-0005-0000-0000-00007F620000}"/>
    <cellStyle name="Currency [0] 14548" xfId="24892" hidden="1" xr:uid="{00000000-0005-0000-0000-00005D610000}"/>
    <cellStyle name="Currency [0] 14549" xfId="25205" hidden="1" xr:uid="{00000000-0005-0000-0000-000096620000}"/>
    <cellStyle name="Currency [0] 1455" xfId="1602" hidden="1" xr:uid="{00000000-0005-0000-0000-000063060000}"/>
    <cellStyle name="Currency [0] 14550" xfId="25214" hidden="1" xr:uid="{00000000-0005-0000-0000-00009F620000}"/>
    <cellStyle name="Currency [0] 14551" xfId="25225" hidden="1" xr:uid="{00000000-0005-0000-0000-0000AA620000}"/>
    <cellStyle name="Currency [0] 14552" xfId="25231" hidden="1" xr:uid="{00000000-0005-0000-0000-0000B0620000}"/>
    <cellStyle name="Currency [0] 14553" xfId="25203" hidden="1" xr:uid="{00000000-0005-0000-0000-000094620000}"/>
    <cellStyle name="Currency [0] 14554" xfId="25221" hidden="1" xr:uid="{00000000-0005-0000-0000-0000A6620000}"/>
    <cellStyle name="Currency [0] 14555" xfId="25243" hidden="1" xr:uid="{00000000-0005-0000-0000-0000BC620000}"/>
    <cellStyle name="Currency [0] 14556" xfId="25245" hidden="1" xr:uid="{00000000-0005-0000-0000-0000BE620000}"/>
    <cellStyle name="Currency [0] 14557" xfId="25177" hidden="1" xr:uid="{00000000-0005-0000-0000-00007A620000}"/>
    <cellStyle name="Currency [0] 14558" xfId="24888" hidden="1" xr:uid="{00000000-0005-0000-0000-000059610000}"/>
    <cellStyle name="Currency [0] 14559" xfId="25217" hidden="1" xr:uid="{00000000-0005-0000-0000-0000A2620000}"/>
    <cellStyle name="Currency [0] 1456" xfId="1623" hidden="1" xr:uid="{00000000-0005-0000-0000-000078060000}"/>
    <cellStyle name="Currency [0] 14560" xfId="24884" hidden="1" xr:uid="{00000000-0005-0000-0000-000055610000}"/>
    <cellStyle name="Currency [0] 14561" xfId="25206" hidden="1" xr:uid="{00000000-0005-0000-0000-000097620000}"/>
    <cellStyle name="Currency [0] 14562" xfId="25250" hidden="1" xr:uid="{00000000-0005-0000-0000-0000C3620000}"/>
    <cellStyle name="Currency [0] 14563" xfId="25218" hidden="1" xr:uid="{00000000-0005-0000-0000-0000A3620000}"/>
    <cellStyle name="Currency [0] 14564" xfId="25226" hidden="1" xr:uid="{00000000-0005-0000-0000-0000AB620000}"/>
    <cellStyle name="Currency [0] 14565" xfId="25262" hidden="1" xr:uid="{00000000-0005-0000-0000-0000CF620000}"/>
    <cellStyle name="Currency [0] 14566" xfId="25264" hidden="1" xr:uid="{00000000-0005-0000-0000-0000D1620000}"/>
    <cellStyle name="Currency [0] 14567" xfId="25220" hidden="1" xr:uid="{00000000-0005-0000-0000-0000A5620000}"/>
    <cellStyle name="Currency [0] 14568" xfId="25233" hidden="1" xr:uid="{00000000-0005-0000-0000-0000B2620000}"/>
    <cellStyle name="Currency [0] 14569" xfId="25238" hidden="1" xr:uid="{00000000-0005-0000-0000-0000B7620000}"/>
    <cellStyle name="Currency [0] 1457" xfId="1608" hidden="1" xr:uid="{00000000-0005-0000-0000-000069060000}"/>
    <cellStyle name="Currency [0] 14570" xfId="25232" hidden="1" xr:uid="{00000000-0005-0000-0000-0000B1620000}"/>
    <cellStyle name="Currency [0] 14571" xfId="25280" hidden="1" xr:uid="{00000000-0005-0000-0000-0000E1620000}"/>
    <cellStyle name="Currency [0] 14572" xfId="25288" hidden="1" xr:uid="{00000000-0005-0000-0000-0000E9620000}"/>
    <cellStyle name="Currency [0] 14573" xfId="25216" hidden="1" xr:uid="{00000000-0005-0000-0000-0000A1620000}"/>
    <cellStyle name="Currency [0] 14574" xfId="25274" hidden="1" xr:uid="{00000000-0005-0000-0000-0000DB620000}"/>
    <cellStyle name="Currency [0] 14575" xfId="25297" hidden="1" xr:uid="{00000000-0005-0000-0000-0000F2620000}"/>
    <cellStyle name="Currency [0] 14576" xfId="25299" hidden="1" xr:uid="{00000000-0005-0000-0000-0000F4620000}"/>
    <cellStyle name="Currency [0] 14577" xfId="25199" hidden="1" xr:uid="{00000000-0005-0000-0000-000090620000}"/>
    <cellStyle name="Currency [0] 14578" xfId="25209" hidden="1" xr:uid="{00000000-0005-0000-0000-00009A620000}"/>
    <cellStyle name="Currency [0] 14579" xfId="25271" hidden="1" xr:uid="{00000000-0005-0000-0000-0000D8620000}"/>
    <cellStyle name="Currency [0] 1458" xfId="1612" hidden="1" xr:uid="{00000000-0005-0000-0000-00006D060000}"/>
    <cellStyle name="Currency [0] 14580" xfId="25236" hidden="1" xr:uid="{00000000-0005-0000-0000-0000B5620000}"/>
    <cellStyle name="Currency [0] 14581" xfId="25185" hidden="1" xr:uid="{00000000-0005-0000-0000-000082620000}"/>
    <cellStyle name="Currency [0] 14582" xfId="25307" hidden="1" xr:uid="{00000000-0005-0000-0000-0000FC620000}"/>
    <cellStyle name="Currency [0] 14583" xfId="25272" hidden="1" xr:uid="{00000000-0005-0000-0000-0000D9620000}"/>
    <cellStyle name="Currency [0] 14584" xfId="25283" hidden="1" xr:uid="{00000000-0005-0000-0000-0000E4620000}"/>
    <cellStyle name="Currency [0] 14585" xfId="25315" hidden="1" xr:uid="{00000000-0005-0000-0000-000004630000}"/>
    <cellStyle name="Currency [0] 14586" xfId="25317" hidden="1" xr:uid="{00000000-0005-0000-0000-000006630000}"/>
    <cellStyle name="Currency [0] 14587" xfId="25269" hidden="1" xr:uid="{00000000-0005-0000-0000-0000D6620000}"/>
    <cellStyle name="Currency [0] 14588" xfId="25268" hidden="1" xr:uid="{00000000-0005-0000-0000-0000D5620000}"/>
    <cellStyle name="Currency [0] 14589" xfId="25258" hidden="1" xr:uid="{00000000-0005-0000-0000-0000CB620000}"/>
    <cellStyle name="Currency [0] 1459" xfId="1628" hidden="1" xr:uid="{00000000-0005-0000-0000-00007D060000}"/>
    <cellStyle name="Currency [0] 14590" xfId="25254" hidden="1" xr:uid="{00000000-0005-0000-0000-0000C7620000}"/>
    <cellStyle name="Currency [0] 14591" xfId="25256" hidden="1" xr:uid="{00000000-0005-0000-0000-0000C9620000}"/>
    <cellStyle name="Currency [0] 14592" xfId="25324" hidden="1" xr:uid="{00000000-0005-0000-0000-00000D630000}"/>
    <cellStyle name="Currency [0] 14593" xfId="24886" hidden="1" xr:uid="{00000000-0005-0000-0000-000057610000}"/>
    <cellStyle name="Currency [0] 14594" xfId="25302" hidden="1" xr:uid="{00000000-0005-0000-0000-0000F7620000}"/>
    <cellStyle name="Currency [0] 14595" xfId="25330" hidden="1" xr:uid="{00000000-0005-0000-0000-000013630000}"/>
    <cellStyle name="Currency [0] 14596" xfId="25332" hidden="1" xr:uid="{00000000-0005-0000-0000-000015630000}"/>
    <cellStyle name="Currency [0] 14597" xfId="25207" hidden="1" xr:uid="{00000000-0005-0000-0000-000098620000}"/>
    <cellStyle name="Currency [0] 14598" xfId="25281" hidden="1" xr:uid="{00000000-0005-0000-0000-0000E2620000}"/>
    <cellStyle name="Currency [0] 14599" xfId="25237" hidden="1" xr:uid="{00000000-0005-0000-0000-0000B6620000}"/>
    <cellStyle name="Currency [0] 146" xfId="237" hidden="1" xr:uid="{00000000-0005-0000-0000-00000E010000}"/>
    <cellStyle name="Currency [0] 1460" xfId="1629" hidden="1" xr:uid="{00000000-0005-0000-0000-00007E060000}"/>
    <cellStyle name="Currency [0] 14600" xfId="25273" hidden="1" xr:uid="{00000000-0005-0000-0000-0000DA620000}"/>
    <cellStyle name="Currency [0] 14601" xfId="25277" hidden="1" xr:uid="{00000000-0005-0000-0000-0000DE620000}"/>
    <cellStyle name="Currency [0] 14602" xfId="25338" hidden="1" xr:uid="{00000000-0005-0000-0000-00001B630000}"/>
    <cellStyle name="Currency [0] 14603" xfId="24921" hidden="1" xr:uid="{00000000-0005-0000-0000-00007A610000}"/>
    <cellStyle name="Currency [0] 14604" xfId="25320" hidden="1" xr:uid="{00000000-0005-0000-0000-000009630000}"/>
    <cellStyle name="Currency [0] 14605" xfId="25343" hidden="1" xr:uid="{00000000-0005-0000-0000-000020630000}"/>
    <cellStyle name="Currency [0] 14606" xfId="25345" hidden="1" xr:uid="{00000000-0005-0000-0000-000022630000}"/>
    <cellStyle name="Currency [0] 14607" xfId="25201" hidden="1" xr:uid="{00000000-0005-0000-0000-000092620000}"/>
    <cellStyle name="Currency [0] 14608" xfId="25300" hidden="1" xr:uid="{00000000-0005-0000-0000-0000F5620000}"/>
    <cellStyle name="Currency [0] 14609" xfId="25267" hidden="1" xr:uid="{00000000-0005-0000-0000-0000D4620000}"/>
    <cellStyle name="Currency [0] 1461" xfId="1609" hidden="1" xr:uid="{00000000-0005-0000-0000-00006A060000}"/>
    <cellStyle name="Currency [0] 14610" xfId="25285" hidden="1" xr:uid="{00000000-0005-0000-0000-0000E6620000}"/>
    <cellStyle name="Currency [0] 14611" xfId="25282" hidden="1" xr:uid="{00000000-0005-0000-0000-0000E3620000}"/>
    <cellStyle name="Currency [0] 14612" xfId="25349" hidden="1" xr:uid="{00000000-0005-0000-0000-000026630000}"/>
    <cellStyle name="Currency [0] 14613" xfId="25234" hidden="1" xr:uid="{00000000-0005-0000-0000-0000B3620000}"/>
    <cellStyle name="Currency [0] 14614" xfId="25334" hidden="1" xr:uid="{00000000-0005-0000-0000-000017630000}"/>
    <cellStyle name="Currency [0] 14615" xfId="25356" hidden="1" xr:uid="{00000000-0005-0000-0000-00002D630000}"/>
    <cellStyle name="Currency [0] 14616" xfId="25358" hidden="1" xr:uid="{00000000-0005-0000-0000-00002F630000}"/>
    <cellStyle name="Currency [0] 14617" xfId="25286" hidden="1" xr:uid="{00000000-0005-0000-0000-0000E7620000}"/>
    <cellStyle name="Currency [0] 14618" xfId="25318" hidden="1" xr:uid="{00000000-0005-0000-0000-000007630000}"/>
    <cellStyle name="Currency [0] 14619" xfId="24966" hidden="1" xr:uid="{00000000-0005-0000-0000-0000A7610000}"/>
    <cellStyle name="Currency [0] 1462" xfId="1616" hidden="1" xr:uid="{00000000-0005-0000-0000-000071060000}"/>
    <cellStyle name="Currency [0] 14620" xfId="25304" hidden="1" xr:uid="{00000000-0005-0000-0000-0000F9620000}"/>
    <cellStyle name="Currency [0] 14621" xfId="25301" hidden="1" xr:uid="{00000000-0005-0000-0000-0000F6620000}"/>
    <cellStyle name="Currency [0] 14622" xfId="25362" hidden="1" xr:uid="{00000000-0005-0000-0000-000033630000}"/>
    <cellStyle name="Currency [0] 14623" xfId="25197" hidden="1" xr:uid="{00000000-0005-0000-0000-00008E620000}"/>
    <cellStyle name="Currency [0] 14624" xfId="25346" hidden="1" xr:uid="{00000000-0005-0000-0000-000023630000}"/>
    <cellStyle name="Currency [0] 14625" xfId="25366" hidden="1" xr:uid="{00000000-0005-0000-0000-000037630000}"/>
    <cellStyle name="Currency [0] 14626" xfId="25368" hidden="1" xr:uid="{00000000-0005-0000-0000-000039630000}"/>
    <cellStyle name="Currency [0] 14627" xfId="25305" hidden="1" xr:uid="{00000000-0005-0000-0000-0000FA620000}"/>
    <cellStyle name="Currency [0] 14628" xfId="25333" hidden="1" xr:uid="{00000000-0005-0000-0000-000016630000}"/>
    <cellStyle name="Currency [0] 14629" xfId="25293" hidden="1" xr:uid="{00000000-0005-0000-0000-0000EE620000}"/>
    <cellStyle name="Currency [0] 1463" xfId="1620" hidden="1" xr:uid="{00000000-0005-0000-0000-000075060000}"/>
    <cellStyle name="Currency [0] 14630" xfId="25322" hidden="1" xr:uid="{00000000-0005-0000-0000-00000B630000}"/>
    <cellStyle name="Currency [0] 14631" xfId="25319" hidden="1" xr:uid="{00000000-0005-0000-0000-000008630000}"/>
    <cellStyle name="Currency [0] 14632" xfId="25372" hidden="1" xr:uid="{00000000-0005-0000-0000-00003D630000}"/>
    <cellStyle name="Currency [0] 14633" xfId="25200" hidden="1" xr:uid="{00000000-0005-0000-0000-000091620000}"/>
    <cellStyle name="Currency [0] 14634" xfId="25359" hidden="1" xr:uid="{00000000-0005-0000-0000-000030630000}"/>
    <cellStyle name="Currency [0] 14635" xfId="25376" hidden="1" xr:uid="{00000000-0005-0000-0000-000041630000}"/>
    <cellStyle name="Currency [0] 14636" xfId="25378" hidden="1" xr:uid="{00000000-0005-0000-0000-000043630000}"/>
    <cellStyle name="Currency [0] 14637" xfId="25259" hidden="1" xr:uid="{00000000-0005-0000-0000-0000CC620000}"/>
    <cellStyle name="Currency [0] 14638" xfId="25295" hidden="1" xr:uid="{00000000-0005-0000-0000-0000F0620000}"/>
    <cellStyle name="Currency [0] 14639" xfId="25364" hidden="1" xr:uid="{00000000-0005-0000-0000-000035630000}"/>
    <cellStyle name="Currency [0] 1464" xfId="1615" hidden="1" xr:uid="{00000000-0005-0000-0000-000070060000}"/>
    <cellStyle name="Currency [0] 14640" xfId="25352" hidden="1" xr:uid="{00000000-0005-0000-0000-000029630000}"/>
    <cellStyle name="Currency [0] 14641" xfId="25369" hidden="1" xr:uid="{00000000-0005-0000-0000-00003A630000}"/>
    <cellStyle name="Currency [0] 14642" xfId="25380" hidden="1" xr:uid="{00000000-0005-0000-0000-000045630000}"/>
    <cellStyle name="Currency [0] 14643" xfId="25228" hidden="1" xr:uid="{00000000-0005-0000-0000-0000AD620000}"/>
    <cellStyle name="Currency [0] 14644" xfId="25292" hidden="1" xr:uid="{00000000-0005-0000-0000-0000ED620000}"/>
    <cellStyle name="Currency [0] 14645" xfId="25384" hidden="1" xr:uid="{00000000-0005-0000-0000-000049630000}"/>
    <cellStyle name="Currency [0] 14646" xfId="25386" hidden="1" xr:uid="{00000000-0005-0000-0000-00004B630000}"/>
    <cellStyle name="Currency [0] 14647" xfId="25341" hidden="1" xr:uid="{00000000-0005-0000-0000-00001E630000}"/>
    <cellStyle name="Currency [0] 14648" xfId="25353" hidden="1" xr:uid="{00000000-0005-0000-0000-00002A630000}"/>
    <cellStyle name="Currency [0] 14649" xfId="25381" hidden="1" xr:uid="{00000000-0005-0000-0000-000046630000}"/>
    <cellStyle name="Currency [0] 1465" xfId="1638" hidden="1" xr:uid="{00000000-0005-0000-0000-000087060000}"/>
    <cellStyle name="Currency [0] 14650" xfId="25354" hidden="1" xr:uid="{00000000-0005-0000-0000-00002B630000}"/>
    <cellStyle name="Currency [0] 14651" xfId="25387" hidden="1" xr:uid="{00000000-0005-0000-0000-00004C630000}"/>
    <cellStyle name="Currency [0] 14652" xfId="25389" hidden="1" xr:uid="{00000000-0005-0000-0000-00004E630000}"/>
    <cellStyle name="Currency [0] 14653" xfId="25382" hidden="1" xr:uid="{00000000-0005-0000-0000-000047630000}"/>
    <cellStyle name="Currency [0] 14654" xfId="25328" hidden="1" xr:uid="{00000000-0005-0000-0000-000011630000}"/>
    <cellStyle name="Currency [0] 14655" xfId="25391" hidden="1" xr:uid="{00000000-0005-0000-0000-000050630000}"/>
    <cellStyle name="Currency [0] 14656" xfId="25393" hidden="1" xr:uid="{00000000-0005-0000-0000-000052630000}"/>
    <cellStyle name="Currency [0] 14657" xfId="24905" hidden="1" xr:uid="{00000000-0005-0000-0000-00006A610000}"/>
    <cellStyle name="Currency [0] 14658" xfId="24883" hidden="1" xr:uid="{00000000-0005-0000-0000-000054610000}"/>
    <cellStyle name="Currency [0] 14659" xfId="25399" hidden="1" xr:uid="{00000000-0005-0000-0000-000058630000}"/>
    <cellStyle name="Currency [0] 1466" xfId="1644" hidden="1" xr:uid="{00000000-0005-0000-0000-00008D060000}"/>
    <cellStyle name="Currency [0] 14660" xfId="25405" hidden="1" xr:uid="{00000000-0005-0000-0000-00005E630000}"/>
    <cellStyle name="Currency [0] 14661" xfId="25407" hidden="1" xr:uid="{00000000-0005-0000-0000-000060630000}"/>
    <cellStyle name="Currency [0] 14662" xfId="24900" hidden="1" xr:uid="{00000000-0005-0000-0000-000065610000}"/>
    <cellStyle name="Currency [0] 14663" xfId="25401" hidden="1" xr:uid="{00000000-0005-0000-0000-00005A630000}"/>
    <cellStyle name="Currency [0] 14664" xfId="25409" hidden="1" xr:uid="{00000000-0005-0000-0000-000062630000}"/>
    <cellStyle name="Currency [0] 14665" xfId="25411" hidden="1" xr:uid="{00000000-0005-0000-0000-000064630000}"/>
    <cellStyle name="Currency [0] 14666" xfId="25400" hidden="1" xr:uid="{00000000-0005-0000-0000-000059630000}"/>
    <cellStyle name="Currency [0] 14667" xfId="24906" hidden="1" xr:uid="{00000000-0005-0000-0000-00006B610000}"/>
    <cellStyle name="Currency [0] 14668" xfId="25422" hidden="1" xr:uid="{00000000-0005-0000-0000-00006F630000}"/>
    <cellStyle name="Currency [0] 14669" xfId="25431" hidden="1" xr:uid="{00000000-0005-0000-0000-000078630000}"/>
    <cellStyle name="Currency [0] 1467" xfId="1606" hidden="1" xr:uid="{00000000-0005-0000-0000-000067060000}"/>
    <cellStyle name="Currency [0] 14670" xfId="25442" hidden="1" xr:uid="{00000000-0005-0000-0000-000083630000}"/>
    <cellStyle name="Currency [0] 14671" xfId="25448" hidden="1" xr:uid="{00000000-0005-0000-0000-000089630000}"/>
    <cellStyle name="Currency [0] 14672" xfId="25420" hidden="1" xr:uid="{00000000-0005-0000-0000-00006D630000}"/>
    <cellStyle name="Currency [0] 14673" xfId="25438" hidden="1" xr:uid="{00000000-0005-0000-0000-00007F630000}"/>
    <cellStyle name="Currency [0] 14674" xfId="25460" hidden="1" xr:uid="{00000000-0005-0000-0000-000095630000}"/>
    <cellStyle name="Currency [0] 14675" xfId="25462" hidden="1" xr:uid="{00000000-0005-0000-0000-000097630000}"/>
    <cellStyle name="Currency [0] 14676" xfId="25396" hidden="1" xr:uid="{00000000-0005-0000-0000-000055630000}"/>
    <cellStyle name="Currency [0] 14677" xfId="24910" hidden="1" xr:uid="{00000000-0005-0000-0000-00006F610000}"/>
    <cellStyle name="Currency [0] 14678" xfId="25434" hidden="1" xr:uid="{00000000-0005-0000-0000-00007B630000}"/>
    <cellStyle name="Currency [0] 14679" xfId="24926" hidden="1" xr:uid="{00000000-0005-0000-0000-00007F610000}"/>
    <cellStyle name="Currency [0] 1468" xfId="1636" hidden="1" xr:uid="{00000000-0005-0000-0000-000085060000}"/>
    <cellStyle name="Currency [0] 14680" xfId="25423" hidden="1" xr:uid="{00000000-0005-0000-0000-000070630000}"/>
    <cellStyle name="Currency [0] 14681" xfId="25467" hidden="1" xr:uid="{00000000-0005-0000-0000-00009C630000}"/>
    <cellStyle name="Currency [0] 14682" xfId="25435" hidden="1" xr:uid="{00000000-0005-0000-0000-00007C630000}"/>
    <cellStyle name="Currency [0] 14683" xfId="25443" hidden="1" xr:uid="{00000000-0005-0000-0000-000084630000}"/>
    <cellStyle name="Currency [0] 14684" xfId="25479" hidden="1" xr:uid="{00000000-0005-0000-0000-0000A8630000}"/>
    <cellStyle name="Currency [0] 14685" xfId="25481" hidden="1" xr:uid="{00000000-0005-0000-0000-0000AA630000}"/>
    <cellStyle name="Currency [0] 14686" xfId="25437" hidden="1" xr:uid="{00000000-0005-0000-0000-00007E630000}"/>
    <cellStyle name="Currency [0] 14687" xfId="25450" hidden="1" xr:uid="{00000000-0005-0000-0000-00008B630000}"/>
    <cellStyle name="Currency [0] 14688" xfId="25455" hidden="1" xr:uid="{00000000-0005-0000-0000-000090630000}"/>
    <cellStyle name="Currency [0] 14689" xfId="25449" hidden="1" xr:uid="{00000000-0005-0000-0000-00008A630000}"/>
    <cellStyle name="Currency [0] 1469" xfId="1648" hidden="1" xr:uid="{00000000-0005-0000-0000-000091060000}"/>
    <cellStyle name="Currency [0] 14690" xfId="25497" hidden="1" xr:uid="{00000000-0005-0000-0000-0000BA630000}"/>
    <cellStyle name="Currency [0] 14691" xfId="25505" hidden="1" xr:uid="{00000000-0005-0000-0000-0000C2630000}"/>
    <cellStyle name="Currency [0] 14692" xfId="25433" hidden="1" xr:uid="{00000000-0005-0000-0000-00007A630000}"/>
    <cellStyle name="Currency [0] 14693" xfId="25491" hidden="1" xr:uid="{00000000-0005-0000-0000-0000B4630000}"/>
    <cellStyle name="Currency [0] 14694" xfId="25514" hidden="1" xr:uid="{00000000-0005-0000-0000-0000CB630000}"/>
    <cellStyle name="Currency [0] 14695" xfId="25516" hidden="1" xr:uid="{00000000-0005-0000-0000-0000CD630000}"/>
    <cellStyle name="Currency [0] 14696" xfId="25416" hidden="1" xr:uid="{00000000-0005-0000-0000-000069630000}"/>
    <cellStyle name="Currency [0] 14697" xfId="25426" hidden="1" xr:uid="{00000000-0005-0000-0000-000073630000}"/>
    <cellStyle name="Currency [0] 14698" xfId="25488" hidden="1" xr:uid="{00000000-0005-0000-0000-0000B1630000}"/>
    <cellStyle name="Currency [0] 14699" xfId="25453" hidden="1" xr:uid="{00000000-0005-0000-0000-00008E630000}"/>
    <cellStyle name="Currency [0] 147" xfId="241" hidden="1" xr:uid="{00000000-0005-0000-0000-000012010000}"/>
    <cellStyle name="Currency [0] 1470" xfId="1649" hidden="1" xr:uid="{00000000-0005-0000-0000-000092060000}"/>
    <cellStyle name="Currency [0] 14700" xfId="25403" hidden="1" xr:uid="{00000000-0005-0000-0000-00005C630000}"/>
    <cellStyle name="Currency [0] 14701" xfId="25524" hidden="1" xr:uid="{00000000-0005-0000-0000-0000D5630000}"/>
    <cellStyle name="Currency [0] 14702" xfId="25489" hidden="1" xr:uid="{00000000-0005-0000-0000-0000B2630000}"/>
    <cellStyle name="Currency [0] 14703" xfId="25500" hidden="1" xr:uid="{00000000-0005-0000-0000-0000BD630000}"/>
    <cellStyle name="Currency [0] 14704" xfId="25532" hidden="1" xr:uid="{00000000-0005-0000-0000-0000DD630000}"/>
    <cellStyle name="Currency [0] 14705" xfId="25534" hidden="1" xr:uid="{00000000-0005-0000-0000-0000DF630000}"/>
    <cellStyle name="Currency [0] 14706" xfId="25486" hidden="1" xr:uid="{00000000-0005-0000-0000-0000AF630000}"/>
    <cellStyle name="Currency [0] 14707" xfId="25485" hidden="1" xr:uid="{00000000-0005-0000-0000-0000AE630000}"/>
    <cellStyle name="Currency [0] 14708" xfId="25475" hidden="1" xr:uid="{00000000-0005-0000-0000-0000A4630000}"/>
    <cellStyle name="Currency [0] 14709" xfId="25471" hidden="1" xr:uid="{00000000-0005-0000-0000-0000A0630000}"/>
    <cellStyle name="Currency [0] 1471" xfId="1597" hidden="1" xr:uid="{00000000-0005-0000-0000-00005E060000}"/>
    <cellStyle name="Currency [0] 14710" xfId="25473" hidden="1" xr:uid="{00000000-0005-0000-0000-0000A2630000}"/>
    <cellStyle name="Currency [0] 14711" xfId="25541" hidden="1" xr:uid="{00000000-0005-0000-0000-0000E6630000}"/>
    <cellStyle name="Currency [0] 14712" xfId="24912" hidden="1" xr:uid="{00000000-0005-0000-0000-000071610000}"/>
    <cellStyle name="Currency [0] 14713" xfId="25519" hidden="1" xr:uid="{00000000-0005-0000-0000-0000D0630000}"/>
    <cellStyle name="Currency [0] 14714" xfId="25547" hidden="1" xr:uid="{00000000-0005-0000-0000-0000EC630000}"/>
    <cellStyle name="Currency [0] 14715" xfId="25549" hidden="1" xr:uid="{00000000-0005-0000-0000-0000EE630000}"/>
    <cellStyle name="Currency [0] 14716" xfId="25424" hidden="1" xr:uid="{00000000-0005-0000-0000-000071630000}"/>
    <cellStyle name="Currency [0] 14717" xfId="25498" hidden="1" xr:uid="{00000000-0005-0000-0000-0000BB630000}"/>
    <cellStyle name="Currency [0] 14718" xfId="25454" hidden="1" xr:uid="{00000000-0005-0000-0000-00008F630000}"/>
    <cellStyle name="Currency [0] 14719" xfId="25490" hidden="1" xr:uid="{00000000-0005-0000-0000-0000B3630000}"/>
    <cellStyle name="Currency [0] 1472" xfId="1604" hidden="1" xr:uid="{00000000-0005-0000-0000-000065060000}"/>
    <cellStyle name="Currency [0] 14720" xfId="25494" hidden="1" xr:uid="{00000000-0005-0000-0000-0000B7630000}"/>
    <cellStyle name="Currency [0] 14721" xfId="25555" hidden="1" xr:uid="{00000000-0005-0000-0000-0000F4630000}"/>
    <cellStyle name="Currency [0] 14722" xfId="24899" hidden="1" xr:uid="{00000000-0005-0000-0000-000064610000}"/>
    <cellStyle name="Currency [0] 14723" xfId="25537" hidden="1" xr:uid="{00000000-0005-0000-0000-0000E2630000}"/>
    <cellStyle name="Currency [0] 14724" xfId="25560" hidden="1" xr:uid="{00000000-0005-0000-0000-0000F9630000}"/>
    <cellStyle name="Currency [0] 14725" xfId="25562" hidden="1" xr:uid="{00000000-0005-0000-0000-0000FB630000}"/>
    <cellStyle name="Currency [0] 14726" xfId="25418" hidden="1" xr:uid="{00000000-0005-0000-0000-00006B630000}"/>
    <cellStyle name="Currency [0] 14727" xfId="25517" hidden="1" xr:uid="{00000000-0005-0000-0000-0000CE630000}"/>
    <cellStyle name="Currency [0] 14728" xfId="25484" hidden="1" xr:uid="{00000000-0005-0000-0000-0000AD630000}"/>
    <cellStyle name="Currency [0] 14729" xfId="25502" hidden="1" xr:uid="{00000000-0005-0000-0000-0000BF630000}"/>
    <cellStyle name="Currency [0] 1473" xfId="1633" hidden="1" xr:uid="{00000000-0005-0000-0000-000082060000}"/>
    <cellStyle name="Currency [0] 14730" xfId="25499" hidden="1" xr:uid="{00000000-0005-0000-0000-0000BC630000}"/>
    <cellStyle name="Currency [0] 14731" xfId="25566" hidden="1" xr:uid="{00000000-0005-0000-0000-0000FF630000}"/>
    <cellStyle name="Currency [0] 14732" xfId="25451" hidden="1" xr:uid="{00000000-0005-0000-0000-00008C630000}"/>
    <cellStyle name="Currency [0] 14733" xfId="25551" hidden="1" xr:uid="{00000000-0005-0000-0000-0000F0630000}"/>
    <cellStyle name="Currency [0] 14734" xfId="25573" hidden="1" xr:uid="{00000000-0005-0000-0000-000006640000}"/>
    <cellStyle name="Currency [0] 14735" xfId="25575" hidden="1" xr:uid="{00000000-0005-0000-0000-000008640000}"/>
    <cellStyle name="Currency [0] 14736" xfId="25503" hidden="1" xr:uid="{00000000-0005-0000-0000-0000C0630000}"/>
    <cellStyle name="Currency [0] 14737" xfId="25535" hidden="1" xr:uid="{00000000-0005-0000-0000-0000E0630000}"/>
    <cellStyle name="Currency [0] 14738" xfId="24878" hidden="1" xr:uid="{00000000-0005-0000-0000-00004F610000}"/>
    <cellStyle name="Currency [0] 14739" xfId="25521" hidden="1" xr:uid="{00000000-0005-0000-0000-0000D2630000}"/>
    <cellStyle name="Currency [0] 1474" xfId="1618" hidden="1" xr:uid="{00000000-0005-0000-0000-000073060000}"/>
    <cellStyle name="Currency [0] 14740" xfId="25518" hidden="1" xr:uid="{00000000-0005-0000-0000-0000CF630000}"/>
    <cellStyle name="Currency [0] 14741" xfId="25579" hidden="1" xr:uid="{00000000-0005-0000-0000-00000C640000}"/>
    <cellStyle name="Currency [0] 14742" xfId="25414" hidden="1" xr:uid="{00000000-0005-0000-0000-000067630000}"/>
    <cellStyle name="Currency [0] 14743" xfId="25563" hidden="1" xr:uid="{00000000-0005-0000-0000-0000FC630000}"/>
    <cellStyle name="Currency [0] 14744" xfId="25583" hidden="1" xr:uid="{00000000-0005-0000-0000-000010640000}"/>
    <cellStyle name="Currency [0] 14745" xfId="25585" hidden="1" xr:uid="{00000000-0005-0000-0000-000012640000}"/>
    <cellStyle name="Currency [0] 14746" xfId="25522" hidden="1" xr:uid="{00000000-0005-0000-0000-0000D3630000}"/>
    <cellStyle name="Currency [0] 14747" xfId="25550" hidden="1" xr:uid="{00000000-0005-0000-0000-0000EF630000}"/>
    <cellStyle name="Currency [0] 14748" xfId="25510" hidden="1" xr:uid="{00000000-0005-0000-0000-0000C7630000}"/>
    <cellStyle name="Currency [0] 14749" xfId="25539" hidden="1" xr:uid="{00000000-0005-0000-0000-0000E4630000}"/>
    <cellStyle name="Currency [0] 1475" xfId="1591" hidden="1" xr:uid="{00000000-0005-0000-0000-000058060000}"/>
    <cellStyle name="Currency [0] 14750" xfId="25536" hidden="1" xr:uid="{00000000-0005-0000-0000-0000E1630000}"/>
    <cellStyle name="Currency [0] 14751" xfId="25589" hidden="1" xr:uid="{00000000-0005-0000-0000-000016640000}"/>
    <cellStyle name="Currency [0] 14752" xfId="25417" hidden="1" xr:uid="{00000000-0005-0000-0000-00006A630000}"/>
    <cellStyle name="Currency [0] 14753" xfId="25576" hidden="1" xr:uid="{00000000-0005-0000-0000-000009640000}"/>
    <cellStyle name="Currency [0] 14754" xfId="25593" hidden="1" xr:uid="{00000000-0005-0000-0000-00001A640000}"/>
    <cellStyle name="Currency [0] 14755" xfId="25595" hidden="1" xr:uid="{00000000-0005-0000-0000-00001C640000}"/>
    <cellStyle name="Currency [0] 14756" xfId="25476" hidden="1" xr:uid="{00000000-0005-0000-0000-0000A5630000}"/>
    <cellStyle name="Currency [0] 14757" xfId="25512" hidden="1" xr:uid="{00000000-0005-0000-0000-0000C9630000}"/>
    <cellStyle name="Currency [0] 14758" xfId="25581" hidden="1" xr:uid="{00000000-0005-0000-0000-00000E640000}"/>
    <cellStyle name="Currency [0] 14759" xfId="25569" hidden="1" xr:uid="{00000000-0005-0000-0000-000002640000}"/>
    <cellStyle name="Currency [0] 1476" xfId="1655" hidden="1" xr:uid="{00000000-0005-0000-0000-000098060000}"/>
    <cellStyle name="Currency [0] 14760" xfId="25586" hidden="1" xr:uid="{00000000-0005-0000-0000-000013640000}"/>
    <cellStyle name="Currency [0] 14761" xfId="25597" hidden="1" xr:uid="{00000000-0005-0000-0000-00001E640000}"/>
    <cellStyle name="Currency [0] 14762" xfId="25445" hidden="1" xr:uid="{00000000-0005-0000-0000-000086630000}"/>
    <cellStyle name="Currency [0] 14763" xfId="25509" hidden="1" xr:uid="{00000000-0005-0000-0000-0000C6630000}"/>
    <cellStyle name="Currency [0] 14764" xfId="25601" hidden="1" xr:uid="{00000000-0005-0000-0000-000022640000}"/>
    <cellStyle name="Currency [0] 14765" xfId="25603" hidden="1" xr:uid="{00000000-0005-0000-0000-000024640000}"/>
    <cellStyle name="Currency [0] 14766" xfId="25558" hidden="1" xr:uid="{00000000-0005-0000-0000-0000F7630000}"/>
    <cellStyle name="Currency [0] 14767" xfId="25570" hidden="1" xr:uid="{00000000-0005-0000-0000-000003640000}"/>
    <cellStyle name="Currency [0] 14768" xfId="25598" hidden="1" xr:uid="{00000000-0005-0000-0000-00001F640000}"/>
    <cellStyle name="Currency [0] 14769" xfId="25571" hidden="1" xr:uid="{00000000-0005-0000-0000-000004640000}"/>
    <cellStyle name="Currency [0] 1477" xfId="1634" hidden="1" xr:uid="{00000000-0005-0000-0000-000083060000}"/>
    <cellStyle name="Currency [0] 14770" xfId="25604" hidden="1" xr:uid="{00000000-0005-0000-0000-000025640000}"/>
    <cellStyle name="Currency [0] 14771" xfId="25606" hidden="1" xr:uid="{00000000-0005-0000-0000-000027640000}"/>
    <cellStyle name="Currency [0] 14772" xfId="25599" hidden="1" xr:uid="{00000000-0005-0000-0000-000020640000}"/>
    <cellStyle name="Currency [0] 14773" xfId="25545" hidden="1" xr:uid="{00000000-0005-0000-0000-0000EA630000}"/>
    <cellStyle name="Currency [0] 14774" xfId="25608" hidden="1" xr:uid="{00000000-0005-0000-0000-000029640000}"/>
    <cellStyle name="Currency [0] 14775" xfId="25610" hidden="1" xr:uid="{00000000-0005-0000-0000-00002B640000}"/>
    <cellStyle name="Currency [0] 14776" xfId="24972" hidden="1" xr:uid="{00000000-0005-0000-0000-0000AD610000}"/>
    <cellStyle name="Currency [0] 14777" xfId="24913" hidden="1" xr:uid="{00000000-0005-0000-0000-000072610000}"/>
    <cellStyle name="Currency [0] 14778" xfId="25616" hidden="1" xr:uid="{00000000-0005-0000-0000-000031640000}"/>
    <cellStyle name="Currency [0] 14779" xfId="25622" hidden="1" xr:uid="{00000000-0005-0000-0000-000037640000}"/>
    <cellStyle name="Currency [0] 1478" xfId="1641" hidden="1" xr:uid="{00000000-0005-0000-0000-00008A060000}"/>
    <cellStyle name="Currency [0] 14780" xfId="25624" hidden="1" xr:uid="{00000000-0005-0000-0000-000039640000}"/>
    <cellStyle name="Currency [0] 14781" xfId="24903" hidden="1" xr:uid="{00000000-0005-0000-0000-000068610000}"/>
    <cellStyle name="Currency [0] 14782" xfId="25618" hidden="1" xr:uid="{00000000-0005-0000-0000-000033640000}"/>
    <cellStyle name="Currency [0] 14783" xfId="25626" hidden="1" xr:uid="{00000000-0005-0000-0000-00003B640000}"/>
    <cellStyle name="Currency [0] 14784" xfId="25628" hidden="1" xr:uid="{00000000-0005-0000-0000-00003D640000}"/>
    <cellStyle name="Currency [0] 14785" xfId="25617" hidden="1" xr:uid="{00000000-0005-0000-0000-000032640000}"/>
    <cellStyle name="Currency [0] 14786" xfId="24948" hidden="1" xr:uid="{00000000-0005-0000-0000-000095610000}"/>
    <cellStyle name="Currency [0] 14787" xfId="25639" hidden="1" xr:uid="{00000000-0005-0000-0000-000048640000}"/>
    <cellStyle name="Currency [0] 14788" xfId="25648" hidden="1" xr:uid="{00000000-0005-0000-0000-000051640000}"/>
    <cellStyle name="Currency [0] 14789" xfId="25659" hidden="1" xr:uid="{00000000-0005-0000-0000-00005C640000}"/>
    <cellStyle name="Currency [0] 1479" xfId="1656" hidden="1" xr:uid="{00000000-0005-0000-0000-000099060000}"/>
    <cellStyle name="Currency [0] 14790" xfId="25665" hidden="1" xr:uid="{00000000-0005-0000-0000-000062640000}"/>
    <cellStyle name="Currency [0] 14791" xfId="25637" hidden="1" xr:uid="{00000000-0005-0000-0000-000046640000}"/>
    <cellStyle name="Currency [0] 14792" xfId="25655" hidden="1" xr:uid="{00000000-0005-0000-0000-000058640000}"/>
    <cellStyle name="Currency [0] 14793" xfId="25677" hidden="1" xr:uid="{00000000-0005-0000-0000-00006E640000}"/>
    <cellStyle name="Currency [0] 14794" xfId="25679" hidden="1" xr:uid="{00000000-0005-0000-0000-000070640000}"/>
    <cellStyle name="Currency [0] 14795" xfId="25613" hidden="1" xr:uid="{00000000-0005-0000-0000-00002E640000}"/>
    <cellStyle name="Currency [0] 14796" xfId="24902" hidden="1" xr:uid="{00000000-0005-0000-0000-000067610000}"/>
    <cellStyle name="Currency [0] 14797" xfId="25651" hidden="1" xr:uid="{00000000-0005-0000-0000-000054640000}"/>
    <cellStyle name="Currency [0] 14798" xfId="24881" hidden="1" xr:uid="{00000000-0005-0000-0000-000052610000}"/>
    <cellStyle name="Currency [0] 14799" xfId="25640" hidden="1" xr:uid="{00000000-0005-0000-0000-000049640000}"/>
    <cellStyle name="Currency [0] 148" xfId="257" hidden="1" xr:uid="{00000000-0005-0000-0000-000022010000}"/>
    <cellStyle name="Currency [0] 1480" xfId="1657" hidden="1" xr:uid="{00000000-0005-0000-0000-00009A060000}"/>
    <cellStyle name="Currency [0] 14800" xfId="25684" hidden="1" xr:uid="{00000000-0005-0000-0000-000075640000}"/>
    <cellStyle name="Currency [0] 14801" xfId="25652" hidden="1" xr:uid="{00000000-0005-0000-0000-000055640000}"/>
    <cellStyle name="Currency [0] 14802" xfId="25660" hidden="1" xr:uid="{00000000-0005-0000-0000-00005D640000}"/>
    <cellStyle name="Currency [0] 14803" xfId="25696" hidden="1" xr:uid="{00000000-0005-0000-0000-000081640000}"/>
    <cellStyle name="Currency [0] 14804" xfId="25698" hidden="1" xr:uid="{00000000-0005-0000-0000-000083640000}"/>
    <cellStyle name="Currency [0] 14805" xfId="25654" hidden="1" xr:uid="{00000000-0005-0000-0000-000057640000}"/>
    <cellStyle name="Currency [0] 14806" xfId="25667" hidden="1" xr:uid="{00000000-0005-0000-0000-000064640000}"/>
    <cellStyle name="Currency [0] 14807" xfId="25672" hidden="1" xr:uid="{00000000-0005-0000-0000-000069640000}"/>
    <cellStyle name="Currency [0] 14808" xfId="25666" hidden="1" xr:uid="{00000000-0005-0000-0000-000063640000}"/>
    <cellStyle name="Currency [0] 14809" xfId="25714" hidden="1" xr:uid="{00000000-0005-0000-0000-000093640000}"/>
    <cellStyle name="Currency [0] 1481" xfId="1632" hidden="1" xr:uid="{00000000-0005-0000-0000-000081060000}"/>
    <cellStyle name="Currency [0] 14810" xfId="25722" hidden="1" xr:uid="{00000000-0005-0000-0000-00009B640000}"/>
    <cellStyle name="Currency [0] 14811" xfId="25650" hidden="1" xr:uid="{00000000-0005-0000-0000-000053640000}"/>
    <cellStyle name="Currency [0] 14812" xfId="25708" hidden="1" xr:uid="{00000000-0005-0000-0000-00008D640000}"/>
    <cellStyle name="Currency [0] 14813" xfId="25731" hidden="1" xr:uid="{00000000-0005-0000-0000-0000A4640000}"/>
    <cellStyle name="Currency [0] 14814" xfId="25733" hidden="1" xr:uid="{00000000-0005-0000-0000-0000A6640000}"/>
    <cellStyle name="Currency [0] 14815" xfId="25633" hidden="1" xr:uid="{00000000-0005-0000-0000-000042640000}"/>
    <cellStyle name="Currency [0] 14816" xfId="25643" hidden="1" xr:uid="{00000000-0005-0000-0000-00004C640000}"/>
    <cellStyle name="Currency [0] 14817" xfId="25705" hidden="1" xr:uid="{00000000-0005-0000-0000-00008A640000}"/>
    <cellStyle name="Currency [0] 14818" xfId="25670" hidden="1" xr:uid="{00000000-0005-0000-0000-000067640000}"/>
    <cellStyle name="Currency [0] 14819" xfId="25620" hidden="1" xr:uid="{00000000-0005-0000-0000-000035640000}"/>
    <cellStyle name="Currency [0] 1482" xfId="1631" hidden="1" xr:uid="{00000000-0005-0000-0000-000080060000}"/>
    <cellStyle name="Currency [0] 14820" xfId="25741" hidden="1" xr:uid="{00000000-0005-0000-0000-0000AE640000}"/>
    <cellStyle name="Currency [0] 14821" xfId="25706" hidden="1" xr:uid="{00000000-0005-0000-0000-00008B640000}"/>
    <cellStyle name="Currency [0] 14822" xfId="25717" hidden="1" xr:uid="{00000000-0005-0000-0000-000096640000}"/>
    <cellStyle name="Currency [0] 14823" xfId="25749" hidden="1" xr:uid="{00000000-0005-0000-0000-0000B6640000}"/>
    <cellStyle name="Currency [0] 14824" xfId="25751" hidden="1" xr:uid="{00000000-0005-0000-0000-0000B8640000}"/>
    <cellStyle name="Currency [0] 14825" xfId="25703" hidden="1" xr:uid="{00000000-0005-0000-0000-000088640000}"/>
    <cellStyle name="Currency [0] 14826" xfId="25702" hidden="1" xr:uid="{00000000-0005-0000-0000-000087640000}"/>
    <cellStyle name="Currency [0] 14827" xfId="25692" hidden="1" xr:uid="{00000000-0005-0000-0000-00007D640000}"/>
    <cellStyle name="Currency [0] 14828" xfId="25688" hidden="1" xr:uid="{00000000-0005-0000-0000-000079640000}"/>
    <cellStyle name="Currency [0] 14829" xfId="25690" hidden="1" xr:uid="{00000000-0005-0000-0000-00007B640000}"/>
    <cellStyle name="Currency [0] 1483" xfId="1626" hidden="1" xr:uid="{00000000-0005-0000-0000-00007B060000}"/>
    <cellStyle name="Currency [0] 14830" xfId="25758" hidden="1" xr:uid="{00000000-0005-0000-0000-0000BF640000}"/>
    <cellStyle name="Currency [0] 14831" xfId="24917" hidden="1" xr:uid="{00000000-0005-0000-0000-000076610000}"/>
    <cellStyle name="Currency [0] 14832" xfId="25736" hidden="1" xr:uid="{00000000-0005-0000-0000-0000A9640000}"/>
    <cellStyle name="Currency [0] 14833" xfId="25764" hidden="1" xr:uid="{00000000-0005-0000-0000-0000C5640000}"/>
    <cellStyle name="Currency [0] 14834" xfId="25766" hidden="1" xr:uid="{00000000-0005-0000-0000-0000C7640000}"/>
    <cellStyle name="Currency [0] 14835" xfId="25641" hidden="1" xr:uid="{00000000-0005-0000-0000-00004A640000}"/>
    <cellStyle name="Currency [0] 14836" xfId="25715" hidden="1" xr:uid="{00000000-0005-0000-0000-000094640000}"/>
    <cellStyle name="Currency [0] 14837" xfId="25671" hidden="1" xr:uid="{00000000-0005-0000-0000-000068640000}"/>
    <cellStyle name="Currency [0] 14838" xfId="25707" hidden="1" xr:uid="{00000000-0005-0000-0000-00008C640000}"/>
    <cellStyle name="Currency [0] 14839" xfId="25711" hidden="1" xr:uid="{00000000-0005-0000-0000-000090640000}"/>
    <cellStyle name="Currency [0] 1484" xfId="1624" hidden="1" xr:uid="{00000000-0005-0000-0000-000079060000}"/>
    <cellStyle name="Currency [0] 14840" xfId="25772" hidden="1" xr:uid="{00000000-0005-0000-0000-0000CD640000}"/>
    <cellStyle name="Currency [0] 14841" xfId="24930" hidden="1" xr:uid="{00000000-0005-0000-0000-000083610000}"/>
    <cellStyle name="Currency [0] 14842" xfId="25754" hidden="1" xr:uid="{00000000-0005-0000-0000-0000BB640000}"/>
    <cellStyle name="Currency [0] 14843" xfId="25777" hidden="1" xr:uid="{00000000-0005-0000-0000-0000D2640000}"/>
    <cellStyle name="Currency [0] 14844" xfId="25779" hidden="1" xr:uid="{00000000-0005-0000-0000-0000D4640000}"/>
    <cellStyle name="Currency [0] 14845" xfId="25635" hidden="1" xr:uid="{00000000-0005-0000-0000-000044640000}"/>
    <cellStyle name="Currency [0] 14846" xfId="25734" hidden="1" xr:uid="{00000000-0005-0000-0000-0000A7640000}"/>
    <cellStyle name="Currency [0] 14847" xfId="25701" hidden="1" xr:uid="{00000000-0005-0000-0000-000086640000}"/>
    <cellStyle name="Currency [0] 14848" xfId="25719" hidden="1" xr:uid="{00000000-0005-0000-0000-000098640000}"/>
    <cellStyle name="Currency [0] 14849" xfId="25716" hidden="1" xr:uid="{00000000-0005-0000-0000-000095640000}"/>
    <cellStyle name="Currency [0] 1485" xfId="1625" hidden="1" xr:uid="{00000000-0005-0000-0000-00007A060000}"/>
    <cellStyle name="Currency [0] 14850" xfId="25783" hidden="1" xr:uid="{00000000-0005-0000-0000-0000D8640000}"/>
    <cellStyle name="Currency [0] 14851" xfId="25668" hidden="1" xr:uid="{00000000-0005-0000-0000-000065640000}"/>
    <cellStyle name="Currency [0] 14852" xfId="25768" hidden="1" xr:uid="{00000000-0005-0000-0000-0000C9640000}"/>
    <cellStyle name="Currency [0] 14853" xfId="25790" hidden="1" xr:uid="{00000000-0005-0000-0000-0000DF640000}"/>
    <cellStyle name="Currency [0] 14854" xfId="25792" hidden="1" xr:uid="{00000000-0005-0000-0000-0000E1640000}"/>
    <cellStyle name="Currency [0] 14855" xfId="25720" hidden="1" xr:uid="{00000000-0005-0000-0000-000099640000}"/>
    <cellStyle name="Currency [0] 14856" xfId="25752" hidden="1" xr:uid="{00000000-0005-0000-0000-0000B9640000}"/>
    <cellStyle name="Currency [0] 14857" xfId="24882" hidden="1" xr:uid="{00000000-0005-0000-0000-000053610000}"/>
    <cellStyle name="Currency [0] 14858" xfId="25738" hidden="1" xr:uid="{00000000-0005-0000-0000-0000AB640000}"/>
    <cellStyle name="Currency [0] 14859" xfId="25735" hidden="1" xr:uid="{00000000-0005-0000-0000-0000A8640000}"/>
    <cellStyle name="Currency [0] 1486" xfId="1662" hidden="1" xr:uid="{00000000-0005-0000-0000-00009F060000}"/>
    <cellStyle name="Currency [0] 14860" xfId="25796" hidden="1" xr:uid="{00000000-0005-0000-0000-0000E5640000}"/>
    <cellStyle name="Currency [0] 14861" xfId="25631" hidden="1" xr:uid="{00000000-0005-0000-0000-000040640000}"/>
    <cellStyle name="Currency [0] 14862" xfId="25780" hidden="1" xr:uid="{00000000-0005-0000-0000-0000D5640000}"/>
    <cellStyle name="Currency [0] 14863" xfId="25800" hidden="1" xr:uid="{00000000-0005-0000-0000-0000E9640000}"/>
    <cellStyle name="Currency [0] 14864" xfId="25802" hidden="1" xr:uid="{00000000-0005-0000-0000-0000EB640000}"/>
    <cellStyle name="Currency [0] 14865" xfId="25739" hidden="1" xr:uid="{00000000-0005-0000-0000-0000AC640000}"/>
    <cellStyle name="Currency [0] 14866" xfId="25767" hidden="1" xr:uid="{00000000-0005-0000-0000-0000C8640000}"/>
    <cellStyle name="Currency [0] 14867" xfId="25727" hidden="1" xr:uid="{00000000-0005-0000-0000-0000A0640000}"/>
    <cellStyle name="Currency [0] 14868" xfId="25756" hidden="1" xr:uid="{00000000-0005-0000-0000-0000BD640000}"/>
    <cellStyle name="Currency [0] 14869" xfId="25753" hidden="1" xr:uid="{00000000-0005-0000-0000-0000BA640000}"/>
    <cellStyle name="Currency [0] 1487" xfId="1447" hidden="1" xr:uid="{00000000-0005-0000-0000-0000C8050000}"/>
    <cellStyle name="Currency [0] 14870" xfId="25806" hidden="1" xr:uid="{00000000-0005-0000-0000-0000EF640000}"/>
    <cellStyle name="Currency [0] 14871" xfId="25634" hidden="1" xr:uid="{00000000-0005-0000-0000-000043640000}"/>
    <cellStyle name="Currency [0] 14872" xfId="25793" hidden="1" xr:uid="{00000000-0005-0000-0000-0000E2640000}"/>
    <cellStyle name="Currency [0] 14873" xfId="25810" hidden="1" xr:uid="{00000000-0005-0000-0000-0000F3640000}"/>
    <cellStyle name="Currency [0] 14874" xfId="25812" hidden="1" xr:uid="{00000000-0005-0000-0000-0000F5640000}"/>
    <cellStyle name="Currency [0] 14875" xfId="25693" hidden="1" xr:uid="{00000000-0005-0000-0000-00007E640000}"/>
    <cellStyle name="Currency [0] 14876" xfId="25729" hidden="1" xr:uid="{00000000-0005-0000-0000-0000A2640000}"/>
    <cellStyle name="Currency [0] 14877" xfId="25798" hidden="1" xr:uid="{00000000-0005-0000-0000-0000E7640000}"/>
    <cellStyle name="Currency [0] 14878" xfId="25786" hidden="1" xr:uid="{00000000-0005-0000-0000-0000DB640000}"/>
    <cellStyle name="Currency [0] 14879" xfId="25803" hidden="1" xr:uid="{00000000-0005-0000-0000-0000EC640000}"/>
    <cellStyle name="Currency [0] 1488" xfId="1652" hidden="1" xr:uid="{00000000-0005-0000-0000-000095060000}"/>
    <cellStyle name="Currency [0] 14880" xfId="25814" hidden="1" xr:uid="{00000000-0005-0000-0000-0000F7640000}"/>
    <cellStyle name="Currency [0] 14881" xfId="25662" hidden="1" xr:uid="{00000000-0005-0000-0000-00005F640000}"/>
    <cellStyle name="Currency [0] 14882" xfId="25726" hidden="1" xr:uid="{00000000-0005-0000-0000-00009F640000}"/>
    <cellStyle name="Currency [0] 14883" xfId="25818" hidden="1" xr:uid="{00000000-0005-0000-0000-0000FB640000}"/>
    <cellStyle name="Currency [0] 14884" xfId="25820" hidden="1" xr:uid="{00000000-0005-0000-0000-0000FD640000}"/>
    <cellStyle name="Currency [0] 14885" xfId="25775" hidden="1" xr:uid="{00000000-0005-0000-0000-0000D0640000}"/>
    <cellStyle name="Currency [0] 14886" xfId="25787" hidden="1" xr:uid="{00000000-0005-0000-0000-0000DC640000}"/>
    <cellStyle name="Currency [0] 14887" xfId="25815" hidden="1" xr:uid="{00000000-0005-0000-0000-0000F8640000}"/>
    <cellStyle name="Currency [0] 14888" xfId="25788" hidden="1" xr:uid="{00000000-0005-0000-0000-0000DD640000}"/>
    <cellStyle name="Currency [0] 14889" xfId="25821" hidden="1" xr:uid="{00000000-0005-0000-0000-0000FE640000}"/>
    <cellStyle name="Currency [0] 1489" xfId="1664" hidden="1" xr:uid="{00000000-0005-0000-0000-0000A1060000}"/>
    <cellStyle name="Currency [0] 14890" xfId="25823" hidden="1" xr:uid="{00000000-0005-0000-0000-000000650000}"/>
    <cellStyle name="Currency [0] 14891" xfId="25816" hidden="1" xr:uid="{00000000-0005-0000-0000-0000F9640000}"/>
    <cellStyle name="Currency [0] 14892" xfId="25762" hidden="1" xr:uid="{00000000-0005-0000-0000-0000C3640000}"/>
    <cellStyle name="Currency [0] 14893" xfId="25825" hidden="1" xr:uid="{00000000-0005-0000-0000-000002650000}"/>
    <cellStyle name="Currency [0] 14894" xfId="25827" hidden="1" xr:uid="{00000000-0005-0000-0000-000004650000}"/>
    <cellStyle name="Currency [0] 14895" xfId="25874" hidden="1" xr:uid="{00000000-0005-0000-0000-000033650000}"/>
    <cellStyle name="Currency [0] 14896" xfId="25894" hidden="1" xr:uid="{00000000-0005-0000-0000-000047650000}"/>
    <cellStyle name="Currency [0] 14897" xfId="25901" hidden="1" xr:uid="{00000000-0005-0000-0000-00004E650000}"/>
    <cellStyle name="Currency [0] 14898" xfId="25909" hidden="1" xr:uid="{00000000-0005-0000-0000-000056650000}"/>
    <cellStyle name="Currency [0] 14899" xfId="25912" hidden="1" xr:uid="{00000000-0005-0000-0000-000059650000}"/>
    <cellStyle name="Currency [0] 149" xfId="258" hidden="1" xr:uid="{00000000-0005-0000-0000-000023010000}"/>
    <cellStyle name="Currency [0] 1490" xfId="1665" hidden="1" xr:uid="{00000000-0005-0000-0000-0000A2060000}"/>
    <cellStyle name="Currency [0] 14900" xfId="25892" hidden="1" xr:uid="{00000000-0005-0000-0000-000045650000}"/>
    <cellStyle name="Currency [0] 14901" xfId="25905" hidden="1" xr:uid="{00000000-0005-0000-0000-000052650000}"/>
    <cellStyle name="Currency [0] 14902" xfId="25914" hidden="1" xr:uid="{00000000-0005-0000-0000-00005B650000}"/>
    <cellStyle name="Currency [0] 14903" xfId="25916" hidden="1" xr:uid="{00000000-0005-0000-0000-00005D650000}"/>
    <cellStyle name="Currency [0] 14904" xfId="25902" hidden="1" xr:uid="{00000000-0005-0000-0000-00004F650000}"/>
    <cellStyle name="Currency [0] 14905" xfId="25875" hidden="1" xr:uid="{00000000-0005-0000-0000-000034650000}"/>
    <cellStyle name="Currency [0] 14906" xfId="25927" hidden="1" xr:uid="{00000000-0005-0000-0000-000068650000}"/>
    <cellStyle name="Currency [0] 14907" xfId="25936" hidden="1" xr:uid="{00000000-0005-0000-0000-000071650000}"/>
    <cellStyle name="Currency [0] 14908" xfId="25947" hidden="1" xr:uid="{00000000-0005-0000-0000-00007C650000}"/>
    <cellStyle name="Currency [0] 14909" xfId="25953" hidden="1" xr:uid="{00000000-0005-0000-0000-000082650000}"/>
    <cellStyle name="Currency [0] 1491" xfId="1603" hidden="1" xr:uid="{00000000-0005-0000-0000-000064060000}"/>
    <cellStyle name="Currency [0] 14910" xfId="25925" hidden="1" xr:uid="{00000000-0005-0000-0000-000066650000}"/>
    <cellStyle name="Currency [0] 14911" xfId="25943" hidden="1" xr:uid="{00000000-0005-0000-0000-000078650000}"/>
    <cellStyle name="Currency [0] 14912" xfId="25965" hidden="1" xr:uid="{00000000-0005-0000-0000-00008E650000}"/>
    <cellStyle name="Currency [0] 14913" xfId="25967" hidden="1" xr:uid="{00000000-0005-0000-0000-000090650000}"/>
    <cellStyle name="Currency [0] 14914" xfId="25898" hidden="1" xr:uid="{00000000-0005-0000-0000-00004B650000}"/>
    <cellStyle name="Currency [0] 14915" xfId="25881" hidden="1" xr:uid="{00000000-0005-0000-0000-00003A650000}"/>
    <cellStyle name="Currency [0] 14916" xfId="25939" hidden="1" xr:uid="{00000000-0005-0000-0000-000074650000}"/>
    <cellStyle name="Currency [0] 14917" xfId="25887" hidden="1" xr:uid="{00000000-0005-0000-0000-000040650000}"/>
    <cellStyle name="Currency [0] 14918" xfId="25928" hidden="1" xr:uid="{00000000-0005-0000-0000-000069650000}"/>
    <cellStyle name="Currency [0] 14919" xfId="25972" hidden="1" xr:uid="{00000000-0005-0000-0000-000095650000}"/>
    <cellStyle name="Currency [0] 1492" xfId="1639" hidden="1" xr:uid="{00000000-0005-0000-0000-000088060000}"/>
    <cellStyle name="Currency [0] 14920" xfId="25940" hidden="1" xr:uid="{00000000-0005-0000-0000-000075650000}"/>
    <cellStyle name="Currency [0] 14921" xfId="25948" hidden="1" xr:uid="{00000000-0005-0000-0000-00007D650000}"/>
    <cellStyle name="Currency [0] 14922" xfId="25984" hidden="1" xr:uid="{00000000-0005-0000-0000-0000A1650000}"/>
    <cellStyle name="Currency [0] 14923" xfId="25986" hidden="1" xr:uid="{00000000-0005-0000-0000-0000A3650000}"/>
    <cellStyle name="Currency [0] 14924" xfId="25942" hidden="1" xr:uid="{00000000-0005-0000-0000-000077650000}"/>
    <cellStyle name="Currency [0] 14925" xfId="25955" hidden="1" xr:uid="{00000000-0005-0000-0000-000084650000}"/>
    <cellStyle name="Currency [0] 14926" xfId="25960" hidden="1" xr:uid="{00000000-0005-0000-0000-000089650000}"/>
    <cellStyle name="Currency [0] 14927" xfId="25954" hidden="1" xr:uid="{00000000-0005-0000-0000-000083650000}"/>
    <cellStyle name="Currency [0] 14928" xfId="26002" hidden="1" xr:uid="{00000000-0005-0000-0000-0000B3650000}"/>
    <cellStyle name="Currency [0] 14929" xfId="26010" hidden="1" xr:uid="{00000000-0005-0000-0000-0000BB650000}"/>
    <cellStyle name="Currency [0] 1493" xfId="1619" hidden="1" xr:uid="{00000000-0005-0000-0000-000074060000}"/>
    <cellStyle name="Currency [0] 14930" xfId="25938" hidden="1" xr:uid="{00000000-0005-0000-0000-000073650000}"/>
    <cellStyle name="Currency [0] 14931" xfId="25996" hidden="1" xr:uid="{00000000-0005-0000-0000-0000AD650000}"/>
    <cellStyle name="Currency [0] 14932" xfId="26019" hidden="1" xr:uid="{00000000-0005-0000-0000-0000C4650000}"/>
    <cellStyle name="Currency [0] 14933" xfId="26021" hidden="1" xr:uid="{00000000-0005-0000-0000-0000C6650000}"/>
    <cellStyle name="Currency [0] 14934" xfId="25921" hidden="1" xr:uid="{00000000-0005-0000-0000-000062650000}"/>
    <cellStyle name="Currency [0] 14935" xfId="25931" hidden="1" xr:uid="{00000000-0005-0000-0000-00006C650000}"/>
    <cellStyle name="Currency [0] 14936" xfId="25993" hidden="1" xr:uid="{00000000-0005-0000-0000-0000AA650000}"/>
    <cellStyle name="Currency [0] 14937" xfId="25958" hidden="1" xr:uid="{00000000-0005-0000-0000-000087650000}"/>
    <cellStyle name="Currency [0] 14938" xfId="25907" hidden="1" xr:uid="{00000000-0005-0000-0000-000054650000}"/>
    <cellStyle name="Currency [0] 14939" xfId="26029" hidden="1" xr:uid="{00000000-0005-0000-0000-0000CE650000}"/>
    <cellStyle name="Currency [0] 1494" xfId="1635" hidden="1" xr:uid="{00000000-0005-0000-0000-000084060000}"/>
    <cellStyle name="Currency [0] 14940" xfId="25994" hidden="1" xr:uid="{00000000-0005-0000-0000-0000AB650000}"/>
    <cellStyle name="Currency [0] 14941" xfId="26005" hidden="1" xr:uid="{00000000-0005-0000-0000-0000B6650000}"/>
    <cellStyle name="Currency [0] 14942" xfId="26037" hidden="1" xr:uid="{00000000-0005-0000-0000-0000D6650000}"/>
    <cellStyle name="Currency [0] 14943" xfId="26039" hidden="1" xr:uid="{00000000-0005-0000-0000-0000D8650000}"/>
    <cellStyle name="Currency [0] 14944" xfId="25991" hidden="1" xr:uid="{00000000-0005-0000-0000-0000A8650000}"/>
    <cellStyle name="Currency [0] 14945" xfId="25990" hidden="1" xr:uid="{00000000-0005-0000-0000-0000A7650000}"/>
    <cellStyle name="Currency [0] 14946" xfId="25980" hidden="1" xr:uid="{00000000-0005-0000-0000-00009D650000}"/>
    <cellStyle name="Currency [0] 14947" xfId="25976" hidden="1" xr:uid="{00000000-0005-0000-0000-000099650000}"/>
    <cellStyle name="Currency [0] 14948" xfId="25978" hidden="1" xr:uid="{00000000-0005-0000-0000-00009B650000}"/>
    <cellStyle name="Currency [0] 14949" xfId="26046" hidden="1" xr:uid="{00000000-0005-0000-0000-0000DF650000}"/>
    <cellStyle name="Currency [0] 1495" xfId="1637" hidden="1" xr:uid="{00000000-0005-0000-0000-000086060000}"/>
    <cellStyle name="Currency [0] 14950" xfId="25883" hidden="1" xr:uid="{00000000-0005-0000-0000-00003C650000}"/>
    <cellStyle name="Currency [0] 14951" xfId="26024" hidden="1" xr:uid="{00000000-0005-0000-0000-0000C9650000}"/>
    <cellStyle name="Currency [0] 14952" xfId="26052" hidden="1" xr:uid="{00000000-0005-0000-0000-0000E5650000}"/>
    <cellStyle name="Currency [0] 14953" xfId="26054" hidden="1" xr:uid="{00000000-0005-0000-0000-0000E7650000}"/>
    <cellStyle name="Currency [0] 14954" xfId="25929" hidden="1" xr:uid="{00000000-0005-0000-0000-00006A650000}"/>
    <cellStyle name="Currency [0] 14955" xfId="26003" hidden="1" xr:uid="{00000000-0005-0000-0000-0000B4650000}"/>
    <cellStyle name="Currency [0] 14956" xfId="25959" hidden="1" xr:uid="{00000000-0005-0000-0000-000088650000}"/>
    <cellStyle name="Currency [0] 14957" xfId="25995" hidden="1" xr:uid="{00000000-0005-0000-0000-0000AC650000}"/>
    <cellStyle name="Currency [0] 14958" xfId="25999" hidden="1" xr:uid="{00000000-0005-0000-0000-0000B0650000}"/>
    <cellStyle name="Currency [0] 14959" xfId="26060" hidden="1" xr:uid="{00000000-0005-0000-0000-0000ED650000}"/>
    <cellStyle name="Currency [0] 1496" xfId="1668" hidden="1" xr:uid="{00000000-0005-0000-0000-0000A5060000}"/>
    <cellStyle name="Currency [0] 14960" xfId="25878" hidden="1" xr:uid="{00000000-0005-0000-0000-000037650000}"/>
    <cellStyle name="Currency [0] 14961" xfId="26042" hidden="1" xr:uid="{00000000-0005-0000-0000-0000DB650000}"/>
    <cellStyle name="Currency [0] 14962" xfId="26065" hidden="1" xr:uid="{00000000-0005-0000-0000-0000F2650000}"/>
    <cellStyle name="Currency [0] 14963" xfId="26067" hidden="1" xr:uid="{00000000-0005-0000-0000-0000F4650000}"/>
    <cellStyle name="Currency [0] 14964" xfId="25923" hidden="1" xr:uid="{00000000-0005-0000-0000-000064650000}"/>
    <cellStyle name="Currency [0] 14965" xfId="26022" hidden="1" xr:uid="{00000000-0005-0000-0000-0000C7650000}"/>
    <cellStyle name="Currency [0] 14966" xfId="25989" hidden="1" xr:uid="{00000000-0005-0000-0000-0000A6650000}"/>
    <cellStyle name="Currency [0] 14967" xfId="26007" hidden="1" xr:uid="{00000000-0005-0000-0000-0000B8650000}"/>
    <cellStyle name="Currency [0] 14968" xfId="26004" hidden="1" xr:uid="{00000000-0005-0000-0000-0000B5650000}"/>
    <cellStyle name="Currency [0] 14969" xfId="26071" hidden="1" xr:uid="{00000000-0005-0000-0000-0000F8650000}"/>
    <cellStyle name="Currency [0] 1497" xfId="1462" hidden="1" xr:uid="{00000000-0005-0000-0000-0000D7050000}"/>
    <cellStyle name="Currency [0] 14970" xfId="25956" hidden="1" xr:uid="{00000000-0005-0000-0000-000085650000}"/>
    <cellStyle name="Currency [0] 14971" xfId="26056" hidden="1" xr:uid="{00000000-0005-0000-0000-0000E9650000}"/>
    <cellStyle name="Currency [0] 14972" xfId="26078" hidden="1" xr:uid="{00000000-0005-0000-0000-0000FF650000}"/>
    <cellStyle name="Currency [0] 14973" xfId="26080" hidden="1" xr:uid="{00000000-0005-0000-0000-000001660000}"/>
    <cellStyle name="Currency [0] 14974" xfId="26008" hidden="1" xr:uid="{00000000-0005-0000-0000-0000B9650000}"/>
    <cellStyle name="Currency [0] 14975" xfId="26040" hidden="1" xr:uid="{00000000-0005-0000-0000-0000D9650000}"/>
    <cellStyle name="Currency [0] 14976" xfId="25895" hidden="1" xr:uid="{00000000-0005-0000-0000-000048650000}"/>
    <cellStyle name="Currency [0] 14977" xfId="26026" hidden="1" xr:uid="{00000000-0005-0000-0000-0000CB650000}"/>
    <cellStyle name="Currency [0] 14978" xfId="26023" hidden="1" xr:uid="{00000000-0005-0000-0000-0000C8650000}"/>
    <cellStyle name="Currency [0] 14979" xfId="26084" hidden="1" xr:uid="{00000000-0005-0000-0000-000005660000}"/>
    <cellStyle name="Currency [0] 1498" xfId="1660" hidden="1" xr:uid="{00000000-0005-0000-0000-00009D060000}"/>
    <cellStyle name="Currency [0] 14980" xfId="25919" hidden="1" xr:uid="{00000000-0005-0000-0000-000060650000}"/>
    <cellStyle name="Currency [0] 14981" xfId="26068" hidden="1" xr:uid="{00000000-0005-0000-0000-0000F5650000}"/>
    <cellStyle name="Currency [0] 14982" xfId="26088" hidden="1" xr:uid="{00000000-0005-0000-0000-000009660000}"/>
    <cellStyle name="Currency [0] 14983" xfId="26090" hidden="1" xr:uid="{00000000-0005-0000-0000-00000B660000}"/>
    <cellStyle name="Currency [0] 14984" xfId="26027" hidden="1" xr:uid="{00000000-0005-0000-0000-0000CC650000}"/>
    <cellStyle name="Currency [0] 14985" xfId="26055" hidden="1" xr:uid="{00000000-0005-0000-0000-0000E8650000}"/>
    <cellStyle name="Currency [0] 14986" xfId="26015" hidden="1" xr:uid="{00000000-0005-0000-0000-0000C0650000}"/>
    <cellStyle name="Currency [0] 14987" xfId="26044" hidden="1" xr:uid="{00000000-0005-0000-0000-0000DD650000}"/>
    <cellStyle name="Currency [0] 14988" xfId="26041" hidden="1" xr:uid="{00000000-0005-0000-0000-0000DA650000}"/>
    <cellStyle name="Currency [0] 14989" xfId="26094" hidden="1" xr:uid="{00000000-0005-0000-0000-00000F660000}"/>
    <cellStyle name="Currency [0] 1499" xfId="1670" hidden="1" xr:uid="{00000000-0005-0000-0000-0000A7060000}"/>
    <cellStyle name="Currency [0] 14990" xfId="25922" hidden="1" xr:uid="{00000000-0005-0000-0000-000063650000}"/>
    <cellStyle name="Currency [0] 14991" xfId="26081" hidden="1" xr:uid="{00000000-0005-0000-0000-000002660000}"/>
    <cellStyle name="Currency [0] 14992" xfId="26098" hidden="1" xr:uid="{00000000-0005-0000-0000-000013660000}"/>
    <cellStyle name="Currency [0] 14993" xfId="26100" hidden="1" xr:uid="{00000000-0005-0000-0000-000015660000}"/>
    <cellStyle name="Currency [0] 14994" xfId="25981" hidden="1" xr:uid="{00000000-0005-0000-0000-00009E650000}"/>
    <cellStyle name="Currency [0] 14995" xfId="26017" hidden="1" xr:uid="{00000000-0005-0000-0000-0000C2650000}"/>
    <cellStyle name="Currency [0] 14996" xfId="26086" hidden="1" xr:uid="{00000000-0005-0000-0000-000007660000}"/>
    <cellStyle name="Currency [0] 14997" xfId="26074" hidden="1" xr:uid="{00000000-0005-0000-0000-0000FB650000}"/>
    <cellStyle name="Currency [0] 14998" xfId="26091" hidden="1" xr:uid="{00000000-0005-0000-0000-00000C660000}"/>
    <cellStyle name="Currency [0] 14999" xfId="26102" hidden="1" xr:uid="{00000000-0005-0000-0000-000017660000}"/>
    <cellStyle name="Currency [0] 15" xfId="47" hidden="1" xr:uid="{00000000-0005-0000-0000-00004F000000}"/>
    <cellStyle name="Currency [0] 150" xfId="238" hidden="1" xr:uid="{00000000-0005-0000-0000-00000F010000}"/>
    <cellStyle name="Currency [0] 1500" xfId="1671" hidden="1" xr:uid="{00000000-0005-0000-0000-0000A8060000}"/>
    <cellStyle name="Currency [0] 15000" xfId="25950" hidden="1" xr:uid="{00000000-0005-0000-0000-00007F650000}"/>
    <cellStyle name="Currency [0] 15001" xfId="26014" hidden="1" xr:uid="{00000000-0005-0000-0000-0000BF650000}"/>
    <cellStyle name="Currency [0] 15002" xfId="26106" hidden="1" xr:uid="{00000000-0005-0000-0000-00001B660000}"/>
    <cellStyle name="Currency [0] 15003" xfId="26108" hidden="1" xr:uid="{00000000-0005-0000-0000-00001D660000}"/>
    <cellStyle name="Currency [0] 15004" xfId="26063" hidden="1" xr:uid="{00000000-0005-0000-0000-0000F0650000}"/>
    <cellStyle name="Currency [0] 15005" xfId="26075" hidden="1" xr:uid="{00000000-0005-0000-0000-0000FC650000}"/>
    <cellStyle name="Currency [0] 15006" xfId="26103" hidden="1" xr:uid="{00000000-0005-0000-0000-000018660000}"/>
    <cellStyle name="Currency [0] 15007" xfId="26076" hidden="1" xr:uid="{00000000-0005-0000-0000-0000FD650000}"/>
    <cellStyle name="Currency [0] 15008" xfId="26109" hidden="1" xr:uid="{00000000-0005-0000-0000-00001E660000}"/>
    <cellStyle name="Currency [0] 15009" xfId="26111" hidden="1" xr:uid="{00000000-0005-0000-0000-000020660000}"/>
    <cellStyle name="Currency [0] 1501" xfId="1599" hidden="1" xr:uid="{00000000-0005-0000-0000-000060060000}"/>
    <cellStyle name="Currency [0] 15010" xfId="26104" hidden="1" xr:uid="{00000000-0005-0000-0000-000019660000}"/>
    <cellStyle name="Currency [0] 15011" xfId="26050" hidden="1" xr:uid="{00000000-0005-0000-0000-0000E3650000}"/>
    <cellStyle name="Currency [0] 15012" xfId="26113" hidden="1" xr:uid="{00000000-0005-0000-0000-000022660000}"/>
    <cellStyle name="Currency [0] 15013" xfId="26115" hidden="1" xr:uid="{00000000-0005-0000-0000-000024660000}"/>
    <cellStyle name="Currency [0] 15014" xfId="26175" hidden="1" xr:uid="{00000000-0005-0000-0000-000060660000}"/>
    <cellStyle name="Currency [0] 15015" xfId="26194" hidden="1" xr:uid="{00000000-0005-0000-0000-000073660000}"/>
    <cellStyle name="Currency [0] 15016" xfId="26201" hidden="1" xr:uid="{00000000-0005-0000-0000-00007A660000}"/>
    <cellStyle name="Currency [0] 15017" xfId="26208" hidden="1" xr:uid="{00000000-0005-0000-0000-000081660000}"/>
    <cellStyle name="Currency [0] 15018" xfId="26213" hidden="1" xr:uid="{00000000-0005-0000-0000-000086660000}"/>
    <cellStyle name="Currency [0] 15019" xfId="26192" hidden="1" xr:uid="{00000000-0005-0000-0000-000071660000}"/>
    <cellStyle name="Currency [0] 1502" xfId="1650" hidden="1" xr:uid="{00000000-0005-0000-0000-000093060000}"/>
    <cellStyle name="Currency [0] 15020" xfId="26203" hidden="1" xr:uid="{00000000-0005-0000-0000-00007C660000}"/>
    <cellStyle name="Currency [0] 15021" xfId="26217" hidden="1" xr:uid="{00000000-0005-0000-0000-00008A660000}"/>
    <cellStyle name="Currency [0] 15022" xfId="26219" hidden="1" xr:uid="{00000000-0005-0000-0000-00008C660000}"/>
    <cellStyle name="Currency [0] 15023" xfId="26202" hidden="1" xr:uid="{00000000-0005-0000-0000-00007B660000}"/>
    <cellStyle name="Currency [0] 15024" xfId="26176" hidden="1" xr:uid="{00000000-0005-0000-0000-000061660000}"/>
    <cellStyle name="Currency [0] 15025" xfId="26230" hidden="1" xr:uid="{00000000-0005-0000-0000-000097660000}"/>
    <cellStyle name="Currency [0] 15026" xfId="26239" hidden="1" xr:uid="{00000000-0005-0000-0000-0000A0660000}"/>
    <cellStyle name="Currency [0] 15027" xfId="26250" hidden="1" xr:uid="{00000000-0005-0000-0000-0000AB660000}"/>
    <cellStyle name="Currency [0] 15028" xfId="26256" hidden="1" xr:uid="{00000000-0005-0000-0000-0000B1660000}"/>
    <cellStyle name="Currency [0] 15029" xfId="26228" hidden="1" xr:uid="{00000000-0005-0000-0000-000095660000}"/>
    <cellStyle name="Currency [0] 1503" xfId="1630" hidden="1" xr:uid="{00000000-0005-0000-0000-00007F060000}"/>
    <cellStyle name="Currency [0] 15030" xfId="26246" hidden="1" xr:uid="{00000000-0005-0000-0000-0000A7660000}"/>
    <cellStyle name="Currency [0] 15031" xfId="26268" hidden="1" xr:uid="{00000000-0005-0000-0000-0000BD660000}"/>
    <cellStyle name="Currency [0] 15032" xfId="26270" hidden="1" xr:uid="{00000000-0005-0000-0000-0000BF660000}"/>
    <cellStyle name="Currency [0] 15033" xfId="26198" hidden="1" xr:uid="{00000000-0005-0000-0000-000077660000}"/>
    <cellStyle name="Currency [0] 15034" xfId="26182" hidden="1" xr:uid="{00000000-0005-0000-0000-000067660000}"/>
    <cellStyle name="Currency [0] 15035" xfId="26242" hidden="1" xr:uid="{00000000-0005-0000-0000-0000A3660000}"/>
    <cellStyle name="Currency [0] 15036" xfId="26187" hidden="1" xr:uid="{00000000-0005-0000-0000-00006C660000}"/>
    <cellStyle name="Currency [0] 15037" xfId="26231" hidden="1" xr:uid="{00000000-0005-0000-0000-000098660000}"/>
    <cellStyle name="Currency [0] 15038" xfId="26275" hidden="1" xr:uid="{00000000-0005-0000-0000-0000C4660000}"/>
    <cellStyle name="Currency [0] 15039" xfId="26243" hidden="1" xr:uid="{00000000-0005-0000-0000-0000A4660000}"/>
    <cellStyle name="Currency [0] 1504" xfId="1642" hidden="1" xr:uid="{00000000-0005-0000-0000-00008B060000}"/>
    <cellStyle name="Currency [0] 15040" xfId="26251" hidden="1" xr:uid="{00000000-0005-0000-0000-0000AC660000}"/>
    <cellStyle name="Currency [0] 15041" xfId="26287" hidden="1" xr:uid="{00000000-0005-0000-0000-0000D0660000}"/>
    <cellStyle name="Currency [0] 15042" xfId="26289" hidden="1" xr:uid="{00000000-0005-0000-0000-0000D2660000}"/>
    <cellStyle name="Currency [0] 15043" xfId="26245" hidden="1" xr:uid="{00000000-0005-0000-0000-0000A6660000}"/>
    <cellStyle name="Currency [0] 15044" xfId="26258" hidden="1" xr:uid="{00000000-0005-0000-0000-0000B3660000}"/>
    <cellStyle name="Currency [0] 15045" xfId="26263" hidden="1" xr:uid="{00000000-0005-0000-0000-0000B8660000}"/>
    <cellStyle name="Currency [0] 15046" xfId="26257" hidden="1" xr:uid="{00000000-0005-0000-0000-0000B2660000}"/>
    <cellStyle name="Currency [0] 15047" xfId="26305" hidden="1" xr:uid="{00000000-0005-0000-0000-0000E2660000}"/>
    <cellStyle name="Currency [0] 15048" xfId="26313" hidden="1" xr:uid="{00000000-0005-0000-0000-0000EA660000}"/>
    <cellStyle name="Currency [0] 15049" xfId="26241" hidden="1" xr:uid="{00000000-0005-0000-0000-0000A2660000}"/>
    <cellStyle name="Currency [0] 1505" xfId="1640" hidden="1" xr:uid="{00000000-0005-0000-0000-000089060000}"/>
    <cellStyle name="Currency [0] 15050" xfId="26299" hidden="1" xr:uid="{00000000-0005-0000-0000-0000DC660000}"/>
    <cellStyle name="Currency [0] 15051" xfId="26322" hidden="1" xr:uid="{00000000-0005-0000-0000-0000F3660000}"/>
    <cellStyle name="Currency [0] 15052" xfId="26324" hidden="1" xr:uid="{00000000-0005-0000-0000-0000F5660000}"/>
    <cellStyle name="Currency [0] 15053" xfId="26224" hidden="1" xr:uid="{00000000-0005-0000-0000-000091660000}"/>
    <cellStyle name="Currency [0] 15054" xfId="26234" hidden="1" xr:uid="{00000000-0005-0000-0000-00009B660000}"/>
    <cellStyle name="Currency [0] 15055" xfId="26296" hidden="1" xr:uid="{00000000-0005-0000-0000-0000D9660000}"/>
    <cellStyle name="Currency [0] 15056" xfId="26261" hidden="1" xr:uid="{00000000-0005-0000-0000-0000B6660000}"/>
    <cellStyle name="Currency [0] 15057" xfId="26206" hidden="1" xr:uid="{00000000-0005-0000-0000-00007F660000}"/>
    <cellStyle name="Currency [0] 15058" xfId="26332" hidden="1" xr:uid="{00000000-0005-0000-0000-0000FD660000}"/>
    <cellStyle name="Currency [0] 15059" xfId="26297" hidden="1" xr:uid="{00000000-0005-0000-0000-0000DA660000}"/>
    <cellStyle name="Currency [0] 1506" xfId="1673" hidden="1" xr:uid="{00000000-0005-0000-0000-0000AA060000}"/>
    <cellStyle name="Currency [0] 15060" xfId="26308" hidden="1" xr:uid="{00000000-0005-0000-0000-0000E5660000}"/>
    <cellStyle name="Currency [0] 15061" xfId="26340" hidden="1" xr:uid="{00000000-0005-0000-0000-000005670000}"/>
    <cellStyle name="Currency [0] 15062" xfId="26342" hidden="1" xr:uid="{00000000-0005-0000-0000-000007670000}"/>
    <cellStyle name="Currency [0] 15063" xfId="26294" hidden="1" xr:uid="{00000000-0005-0000-0000-0000D7660000}"/>
    <cellStyle name="Currency [0] 15064" xfId="26293" hidden="1" xr:uid="{00000000-0005-0000-0000-0000D6660000}"/>
    <cellStyle name="Currency [0] 15065" xfId="26283" hidden="1" xr:uid="{00000000-0005-0000-0000-0000CC660000}"/>
    <cellStyle name="Currency [0] 15066" xfId="26279" hidden="1" xr:uid="{00000000-0005-0000-0000-0000C8660000}"/>
    <cellStyle name="Currency [0] 15067" xfId="26281" hidden="1" xr:uid="{00000000-0005-0000-0000-0000CA660000}"/>
    <cellStyle name="Currency [0] 15068" xfId="26349" hidden="1" xr:uid="{00000000-0005-0000-0000-00000E670000}"/>
    <cellStyle name="Currency [0] 15069" xfId="26184" hidden="1" xr:uid="{00000000-0005-0000-0000-000069660000}"/>
    <cellStyle name="Currency [0] 1507" xfId="1617" hidden="1" xr:uid="{00000000-0005-0000-0000-000072060000}"/>
    <cellStyle name="Currency [0] 15070" xfId="26327" hidden="1" xr:uid="{00000000-0005-0000-0000-0000F8660000}"/>
    <cellStyle name="Currency [0] 15071" xfId="26355" hidden="1" xr:uid="{00000000-0005-0000-0000-000014670000}"/>
    <cellStyle name="Currency [0] 15072" xfId="26357" hidden="1" xr:uid="{00000000-0005-0000-0000-000016670000}"/>
    <cellStyle name="Currency [0] 15073" xfId="26232" hidden="1" xr:uid="{00000000-0005-0000-0000-000099660000}"/>
    <cellStyle name="Currency [0] 15074" xfId="26306" hidden="1" xr:uid="{00000000-0005-0000-0000-0000E3660000}"/>
    <cellStyle name="Currency [0] 15075" xfId="26262" hidden="1" xr:uid="{00000000-0005-0000-0000-0000B7660000}"/>
    <cellStyle name="Currency [0] 15076" xfId="26298" hidden="1" xr:uid="{00000000-0005-0000-0000-0000DB660000}"/>
    <cellStyle name="Currency [0] 15077" xfId="26302" hidden="1" xr:uid="{00000000-0005-0000-0000-0000DF660000}"/>
    <cellStyle name="Currency [0] 15078" xfId="26363" hidden="1" xr:uid="{00000000-0005-0000-0000-00001C670000}"/>
    <cellStyle name="Currency [0] 15079" xfId="26179" hidden="1" xr:uid="{00000000-0005-0000-0000-000064660000}"/>
    <cellStyle name="Currency [0] 1508" xfId="1667" hidden="1" xr:uid="{00000000-0005-0000-0000-0000A4060000}"/>
    <cellStyle name="Currency [0] 15080" xfId="26345" hidden="1" xr:uid="{00000000-0005-0000-0000-00000A670000}"/>
    <cellStyle name="Currency [0] 15081" xfId="26368" hidden="1" xr:uid="{00000000-0005-0000-0000-000021670000}"/>
    <cellStyle name="Currency [0] 15082" xfId="26370" hidden="1" xr:uid="{00000000-0005-0000-0000-000023670000}"/>
    <cellStyle name="Currency [0] 15083" xfId="26226" hidden="1" xr:uid="{00000000-0005-0000-0000-000093660000}"/>
    <cellStyle name="Currency [0] 15084" xfId="26325" hidden="1" xr:uid="{00000000-0005-0000-0000-0000F6660000}"/>
    <cellStyle name="Currency [0] 15085" xfId="26292" hidden="1" xr:uid="{00000000-0005-0000-0000-0000D5660000}"/>
    <cellStyle name="Currency [0] 15086" xfId="26310" hidden="1" xr:uid="{00000000-0005-0000-0000-0000E7660000}"/>
    <cellStyle name="Currency [0] 15087" xfId="26307" hidden="1" xr:uid="{00000000-0005-0000-0000-0000E4660000}"/>
    <cellStyle name="Currency [0] 15088" xfId="26374" hidden="1" xr:uid="{00000000-0005-0000-0000-000027670000}"/>
    <cellStyle name="Currency [0] 15089" xfId="26259" hidden="1" xr:uid="{00000000-0005-0000-0000-0000B4660000}"/>
    <cellStyle name="Currency [0] 1509" xfId="1677" hidden="1" xr:uid="{00000000-0005-0000-0000-0000AE060000}"/>
    <cellStyle name="Currency [0] 15090" xfId="26359" hidden="1" xr:uid="{00000000-0005-0000-0000-000018670000}"/>
    <cellStyle name="Currency [0] 15091" xfId="26381" hidden="1" xr:uid="{00000000-0005-0000-0000-00002E670000}"/>
    <cellStyle name="Currency [0] 15092" xfId="26383" hidden="1" xr:uid="{00000000-0005-0000-0000-000030670000}"/>
    <cellStyle name="Currency [0] 15093" xfId="26311" hidden="1" xr:uid="{00000000-0005-0000-0000-0000E8660000}"/>
    <cellStyle name="Currency [0] 15094" xfId="26343" hidden="1" xr:uid="{00000000-0005-0000-0000-000008670000}"/>
    <cellStyle name="Currency [0] 15095" xfId="26195" hidden="1" xr:uid="{00000000-0005-0000-0000-000074660000}"/>
    <cellStyle name="Currency [0] 15096" xfId="26329" hidden="1" xr:uid="{00000000-0005-0000-0000-0000FA660000}"/>
    <cellStyle name="Currency [0] 15097" xfId="26326" hidden="1" xr:uid="{00000000-0005-0000-0000-0000F7660000}"/>
    <cellStyle name="Currency [0] 15098" xfId="26387" hidden="1" xr:uid="{00000000-0005-0000-0000-000034670000}"/>
    <cellStyle name="Currency [0] 15099" xfId="26222" hidden="1" xr:uid="{00000000-0005-0000-0000-00008F660000}"/>
    <cellStyle name="Currency [0] 151" xfId="245" hidden="1" xr:uid="{00000000-0005-0000-0000-000016010000}"/>
    <cellStyle name="Currency [0] 1510" xfId="1678" hidden="1" xr:uid="{00000000-0005-0000-0000-0000AF060000}"/>
    <cellStyle name="Currency [0] 15100" xfId="26371" hidden="1" xr:uid="{00000000-0005-0000-0000-000024670000}"/>
    <cellStyle name="Currency [0] 15101" xfId="26391" hidden="1" xr:uid="{00000000-0005-0000-0000-000038670000}"/>
    <cellStyle name="Currency [0] 15102" xfId="26393" hidden="1" xr:uid="{00000000-0005-0000-0000-00003A670000}"/>
    <cellStyle name="Currency [0] 15103" xfId="26330" hidden="1" xr:uid="{00000000-0005-0000-0000-0000FB660000}"/>
    <cellStyle name="Currency [0] 15104" xfId="26358" hidden="1" xr:uid="{00000000-0005-0000-0000-000017670000}"/>
    <cellStyle name="Currency [0] 15105" xfId="26318" hidden="1" xr:uid="{00000000-0005-0000-0000-0000EF660000}"/>
    <cellStyle name="Currency [0] 15106" xfId="26347" hidden="1" xr:uid="{00000000-0005-0000-0000-00000C670000}"/>
    <cellStyle name="Currency [0] 15107" xfId="26344" hidden="1" xr:uid="{00000000-0005-0000-0000-000009670000}"/>
    <cellStyle name="Currency [0] 15108" xfId="26397" hidden="1" xr:uid="{00000000-0005-0000-0000-00003E670000}"/>
    <cellStyle name="Currency [0] 15109" xfId="26225" hidden="1" xr:uid="{00000000-0005-0000-0000-000092660000}"/>
    <cellStyle name="Currency [0] 1511" xfId="1643" hidden="1" xr:uid="{00000000-0005-0000-0000-00008C060000}"/>
    <cellStyle name="Currency [0] 15110" xfId="26384" hidden="1" xr:uid="{00000000-0005-0000-0000-000031670000}"/>
    <cellStyle name="Currency [0] 15111" xfId="26401" hidden="1" xr:uid="{00000000-0005-0000-0000-000042670000}"/>
    <cellStyle name="Currency [0] 15112" xfId="26403" hidden="1" xr:uid="{00000000-0005-0000-0000-000044670000}"/>
    <cellStyle name="Currency [0] 15113" xfId="26284" hidden="1" xr:uid="{00000000-0005-0000-0000-0000CD660000}"/>
    <cellStyle name="Currency [0] 15114" xfId="26320" hidden="1" xr:uid="{00000000-0005-0000-0000-0000F1660000}"/>
    <cellStyle name="Currency [0] 15115" xfId="26389" hidden="1" xr:uid="{00000000-0005-0000-0000-000036670000}"/>
    <cellStyle name="Currency [0] 15116" xfId="26377" hidden="1" xr:uid="{00000000-0005-0000-0000-00002A670000}"/>
    <cellStyle name="Currency [0] 15117" xfId="26394" hidden="1" xr:uid="{00000000-0005-0000-0000-00003B670000}"/>
    <cellStyle name="Currency [0] 15118" xfId="26405" hidden="1" xr:uid="{00000000-0005-0000-0000-000046670000}"/>
    <cellStyle name="Currency [0] 15119" xfId="26253" hidden="1" xr:uid="{00000000-0005-0000-0000-0000AE660000}"/>
    <cellStyle name="Currency [0] 1512" xfId="1658" hidden="1" xr:uid="{00000000-0005-0000-0000-00009B060000}"/>
    <cellStyle name="Currency [0] 15120" xfId="26317" hidden="1" xr:uid="{00000000-0005-0000-0000-0000EE660000}"/>
    <cellStyle name="Currency [0] 15121" xfId="26409" hidden="1" xr:uid="{00000000-0005-0000-0000-00004A670000}"/>
    <cellStyle name="Currency [0] 15122" xfId="26411" hidden="1" xr:uid="{00000000-0005-0000-0000-00004C670000}"/>
    <cellStyle name="Currency [0] 15123" xfId="26366" hidden="1" xr:uid="{00000000-0005-0000-0000-00001F670000}"/>
    <cellStyle name="Currency [0] 15124" xfId="26378" hidden="1" xr:uid="{00000000-0005-0000-0000-00002B670000}"/>
    <cellStyle name="Currency [0] 15125" xfId="26406" hidden="1" xr:uid="{00000000-0005-0000-0000-000047670000}"/>
    <cellStyle name="Currency [0] 15126" xfId="26379" hidden="1" xr:uid="{00000000-0005-0000-0000-00002C670000}"/>
    <cellStyle name="Currency [0] 15127" xfId="26412" hidden="1" xr:uid="{00000000-0005-0000-0000-00004D670000}"/>
    <cellStyle name="Currency [0] 15128" xfId="26414" hidden="1" xr:uid="{00000000-0005-0000-0000-00004F670000}"/>
    <cellStyle name="Currency [0] 15129" xfId="26407" hidden="1" xr:uid="{00000000-0005-0000-0000-000048670000}"/>
    <cellStyle name="Currency [0] 1513" xfId="1481" hidden="1" xr:uid="{00000000-0005-0000-0000-0000EA050000}"/>
    <cellStyle name="Currency [0] 15130" xfId="26353" hidden="1" xr:uid="{00000000-0005-0000-0000-000012670000}"/>
    <cellStyle name="Currency [0] 15131" xfId="26417" hidden="1" xr:uid="{00000000-0005-0000-0000-000052670000}"/>
    <cellStyle name="Currency [0] 15132" xfId="26419" hidden="1" xr:uid="{00000000-0005-0000-0000-000054670000}"/>
    <cellStyle name="Currency [0] 15133" xfId="26136" hidden="1" xr:uid="{00000000-0005-0000-0000-000039660000}"/>
    <cellStyle name="Currency [0] 15134" xfId="26158" hidden="1" xr:uid="{00000000-0005-0000-0000-00004F660000}"/>
    <cellStyle name="Currency [0] 15135" xfId="26423" hidden="1" xr:uid="{00000000-0005-0000-0000-000058670000}"/>
    <cellStyle name="Currency [0] 15136" xfId="26430" hidden="1" xr:uid="{00000000-0005-0000-0000-00005F670000}"/>
    <cellStyle name="Currency [0] 15137" xfId="26432" hidden="1" xr:uid="{00000000-0005-0000-0000-000061670000}"/>
    <cellStyle name="Currency [0] 15138" xfId="26123" hidden="1" xr:uid="{00000000-0005-0000-0000-00002C660000}"/>
    <cellStyle name="Currency [0] 15139" xfId="26426" hidden="1" xr:uid="{00000000-0005-0000-0000-00005B670000}"/>
    <cellStyle name="Currency [0] 1514" xfId="1653" hidden="1" xr:uid="{00000000-0005-0000-0000-000096060000}"/>
    <cellStyle name="Currency [0] 15140" xfId="26435" hidden="1" xr:uid="{00000000-0005-0000-0000-000064670000}"/>
    <cellStyle name="Currency [0] 15141" xfId="26437" hidden="1" xr:uid="{00000000-0005-0000-0000-000066670000}"/>
    <cellStyle name="Currency [0] 15142" xfId="26425" hidden="1" xr:uid="{00000000-0005-0000-0000-00005A670000}"/>
    <cellStyle name="Currency [0] 15143" xfId="26135" hidden="1" xr:uid="{00000000-0005-0000-0000-000038660000}"/>
    <cellStyle name="Currency [0] 15144" xfId="26448" hidden="1" xr:uid="{00000000-0005-0000-0000-000071670000}"/>
    <cellStyle name="Currency [0] 15145" xfId="26457" hidden="1" xr:uid="{00000000-0005-0000-0000-00007A670000}"/>
    <cellStyle name="Currency [0] 15146" xfId="26468" hidden="1" xr:uid="{00000000-0005-0000-0000-000085670000}"/>
    <cellStyle name="Currency [0] 15147" xfId="26474" hidden="1" xr:uid="{00000000-0005-0000-0000-00008B670000}"/>
    <cellStyle name="Currency [0] 15148" xfId="26446" hidden="1" xr:uid="{00000000-0005-0000-0000-00006F670000}"/>
    <cellStyle name="Currency [0] 15149" xfId="26464" hidden="1" xr:uid="{00000000-0005-0000-0000-000081670000}"/>
    <cellStyle name="Currency [0] 1515" xfId="1651" hidden="1" xr:uid="{00000000-0005-0000-0000-000094060000}"/>
    <cellStyle name="Currency [0] 15150" xfId="26486" hidden="1" xr:uid="{00000000-0005-0000-0000-000097670000}"/>
    <cellStyle name="Currency [0] 15151" xfId="26488" hidden="1" xr:uid="{00000000-0005-0000-0000-000099670000}"/>
    <cellStyle name="Currency [0] 15152" xfId="26420" hidden="1" xr:uid="{00000000-0005-0000-0000-000055670000}"/>
    <cellStyle name="Currency [0] 15153" xfId="26131" hidden="1" xr:uid="{00000000-0005-0000-0000-000034660000}"/>
    <cellStyle name="Currency [0] 15154" xfId="26460" hidden="1" xr:uid="{00000000-0005-0000-0000-00007D670000}"/>
    <cellStyle name="Currency [0] 15155" xfId="26127" hidden="1" xr:uid="{00000000-0005-0000-0000-000030660000}"/>
    <cellStyle name="Currency [0] 15156" xfId="26449" hidden="1" xr:uid="{00000000-0005-0000-0000-000072670000}"/>
    <cellStyle name="Currency [0] 15157" xfId="26493" hidden="1" xr:uid="{00000000-0005-0000-0000-00009E670000}"/>
    <cellStyle name="Currency [0] 15158" xfId="26461" hidden="1" xr:uid="{00000000-0005-0000-0000-00007E670000}"/>
    <cellStyle name="Currency [0] 15159" xfId="26469" hidden="1" xr:uid="{00000000-0005-0000-0000-000086670000}"/>
    <cellStyle name="Currency [0] 1516" xfId="1680" hidden="1" xr:uid="{00000000-0005-0000-0000-0000B1060000}"/>
    <cellStyle name="Currency [0] 15160" xfId="26505" hidden="1" xr:uid="{00000000-0005-0000-0000-0000AA670000}"/>
    <cellStyle name="Currency [0] 15161" xfId="26507" hidden="1" xr:uid="{00000000-0005-0000-0000-0000AC670000}"/>
    <cellStyle name="Currency [0] 15162" xfId="26463" hidden="1" xr:uid="{00000000-0005-0000-0000-000080670000}"/>
    <cellStyle name="Currency [0] 15163" xfId="26476" hidden="1" xr:uid="{00000000-0005-0000-0000-00008D670000}"/>
    <cellStyle name="Currency [0] 15164" xfId="26481" hidden="1" xr:uid="{00000000-0005-0000-0000-000092670000}"/>
    <cellStyle name="Currency [0] 15165" xfId="26475" hidden="1" xr:uid="{00000000-0005-0000-0000-00008C670000}"/>
    <cellStyle name="Currency [0] 15166" xfId="26523" hidden="1" xr:uid="{00000000-0005-0000-0000-0000BC670000}"/>
    <cellStyle name="Currency [0] 15167" xfId="26531" hidden="1" xr:uid="{00000000-0005-0000-0000-0000C4670000}"/>
    <cellStyle name="Currency [0] 15168" xfId="26459" hidden="1" xr:uid="{00000000-0005-0000-0000-00007C670000}"/>
    <cellStyle name="Currency [0] 15169" xfId="26517" hidden="1" xr:uid="{00000000-0005-0000-0000-0000B6670000}"/>
    <cellStyle name="Currency [0] 1517" xfId="1596" hidden="1" xr:uid="{00000000-0005-0000-0000-00005D060000}"/>
    <cellStyle name="Currency [0] 15170" xfId="26540" hidden="1" xr:uid="{00000000-0005-0000-0000-0000CD670000}"/>
    <cellStyle name="Currency [0] 15171" xfId="26542" hidden="1" xr:uid="{00000000-0005-0000-0000-0000CF670000}"/>
    <cellStyle name="Currency [0] 15172" xfId="26442" hidden="1" xr:uid="{00000000-0005-0000-0000-00006B670000}"/>
    <cellStyle name="Currency [0] 15173" xfId="26452" hidden="1" xr:uid="{00000000-0005-0000-0000-000075670000}"/>
    <cellStyle name="Currency [0] 15174" xfId="26514" hidden="1" xr:uid="{00000000-0005-0000-0000-0000B3670000}"/>
    <cellStyle name="Currency [0] 15175" xfId="26479" hidden="1" xr:uid="{00000000-0005-0000-0000-000090670000}"/>
    <cellStyle name="Currency [0] 15176" xfId="26428" hidden="1" xr:uid="{00000000-0005-0000-0000-00005D670000}"/>
    <cellStyle name="Currency [0] 15177" xfId="26550" hidden="1" xr:uid="{00000000-0005-0000-0000-0000D7670000}"/>
    <cellStyle name="Currency [0] 15178" xfId="26515" hidden="1" xr:uid="{00000000-0005-0000-0000-0000B4670000}"/>
    <cellStyle name="Currency [0] 15179" xfId="26526" hidden="1" xr:uid="{00000000-0005-0000-0000-0000BF670000}"/>
    <cellStyle name="Currency [0] 1518" xfId="1672" hidden="1" xr:uid="{00000000-0005-0000-0000-0000A9060000}"/>
    <cellStyle name="Currency [0] 15180" xfId="26558" hidden="1" xr:uid="{00000000-0005-0000-0000-0000DF670000}"/>
    <cellStyle name="Currency [0] 15181" xfId="26560" hidden="1" xr:uid="{00000000-0005-0000-0000-0000E1670000}"/>
    <cellStyle name="Currency [0] 15182" xfId="26512" hidden="1" xr:uid="{00000000-0005-0000-0000-0000B1670000}"/>
    <cellStyle name="Currency [0] 15183" xfId="26511" hidden="1" xr:uid="{00000000-0005-0000-0000-0000B0670000}"/>
    <cellStyle name="Currency [0] 15184" xfId="26501" hidden="1" xr:uid="{00000000-0005-0000-0000-0000A6670000}"/>
    <cellStyle name="Currency [0] 15185" xfId="26497" hidden="1" xr:uid="{00000000-0005-0000-0000-0000A2670000}"/>
    <cellStyle name="Currency [0] 15186" xfId="26499" hidden="1" xr:uid="{00000000-0005-0000-0000-0000A4670000}"/>
    <cellStyle name="Currency [0] 15187" xfId="26567" hidden="1" xr:uid="{00000000-0005-0000-0000-0000E8670000}"/>
    <cellStyle name="Currency [0] 15188" xfId="26129" hidden="1" xr:uid="{00000000-0005-0000-0000-000032660000}"/>
    <cellStyle name="Currency [0] 15189" xfId="26545" hidden="1" xr:uid="{00000000-0005-0000-0000-0000D2670000}"/>
    <cellStyle name="Currency [0] 1519" xfId="1682" hidden="1" xr:uid="{00000000-0005-0000-0000-0000B3060000}"/>
    <cellStyle name="Currency [0] 15190" xfId="26573" hidden="1" xr:uid="{00000000-0005-0000-0000-0000EE670000}"/>
    <cellStyle name="Currency [0] 15191" xfId="26575" hidden="1" xr:uid="{00000000-0005-0000-0000-0000F0670000}"/>
    <cellStyle name="Currency [0] 15192" xfId="26450" hidden="1" xr:uid="{00000000-0005-0000-0000-000073670000}"/>
    <cellStyle name="Currency [0] 15193" xfId="26524" hidden="1" xr:uid="{00000000-0005-0000-0000-0000BD670000}"/>
    <cellStyle name="Currency [0] 15194" xfId="26480" hidden="1" xr:uid="{00000000-0005-0000-0000-000091670000}"/>
    <cellStyle name="Currency [0] 15195" xfId="26516" hidden="1" xr:uid="{00000000-0005-0000-0000-0000B5670000}"/>
    <cellStyle name="Currency [0] 15196" xfId="26520" hidden="1" xr:uid="{00000000-0005-0000-0000-0000B9670000}"/>
    <cellStyle name="Currency [0] 15197" xfId="26581" hidden="1" xr:uid="{00000000-0005-0000-0000-0000F6670000}"/>
    <cellStyle name="Currency [0] 15198" xfId="26164" hidden="1" xr:uid="{00000000-0005-0000-0000-000055660000}"/>
    <cellStyle name="Currency [0] 15199" xfId="26563" hidden="1" xr:uid="{00000000-0005-0000-0000-0000E4670000}"/>
    <cellStyle name="Currency [0] 152" xfId="249" hidden="1" xr:uid="{00000000-0005-0000-0000-00001A010000}"/>
    <cellStyle name="Currency [0] 1520" xfId="1683" hidden="1" xr:uid="{00000000-0005-0000-0000-0000B4060000}"/>
    <cellStyle name="Currency [0] 15200" xfId="26586" hidden="1" xr:uid="{00000000-0005-0000-0000-0000FB670000}"/>
    <cellStyle name="Currency [0] 15201" xfId="26588" hidden="1" xr:uid="{00000000-0005-0000-0000-0000FD670000}"/>
    <cellStyle name="Currency [0] 15202" xfId="26444" hidden="1" xr:uid="{00000000-0005-0000-0000-00006D670000}"/>
    <cellStyle name="Currency [0] 15203" xfId="26543" hidden="1" xr:uid="{00000000-0005-0000-0000-0000D0670000}"/>
    <cellStyle name="Currency [0] 15204" xfId="26510" hidden="1" xr:uid="{00000000-0005-0000-0000-0000AF670000}"/>
    <cellStyle name="Currency [0] 15205" xfId="26528" hidden="1" xr:uid="{00000000-0005-0000-0000-0000C1670000}"/>
    <cellStyle name="Currency [0] 15206" xfId="26525" hidden="1" xr:uid="{00000000-0005-0000-0000-0000BE670000}"/>
    <cellStyle name="Currency [0] 15207" xfId="26592" hidden="1" xr:uid="{00000000-0005-0000-0000-000001680000}"/>
    <cellStyle name="Currency [0] 15208" xfId="26477" hidden="1" xr:uid="{00000000-0005-0000-0000-00008E670000}"/>
    <cellStyle name="Currency [0] 15209" xfId="26577" hidden="1" xr:uid="{00000000-0005-0000-0000-0000F2670000}"/>
    <cellStyle name="Currency [0] 1521" xfId="1654" hidden="1" xr:uid="{00000000-0005-0000-0000-000097060000}"/>
    <cellStyle name="Currency [0] 15210" xfId="26599" hidden="1" xr:uid="{00000000-0005-0000-0000-000008680000}"/>
    <cellStyle name="Currency [0] 15211" xfId="26601" hidden="1" xr:uid="{00000000-0005-0000-0000-00000A680000}"/>
    <cellStyle name="Currency [0] 15212" xfId="26529" hidden="1" xr:uid="{00000000-0005-0000-0000-0000C2670000}"/>
    <cellStyle name="Currency [0] 15213" xfId="26561" hidden="1" xr:uid="{00000000-0005-0000-0000-0000E2670000}"/>
    <cellStyle name="Currency [0] 15214" xfId="26209" hidden="1" xr:uid="{00000000-0005-0000-0000-000082660000}"/>
    <cellStyle name="Currency [0] 15215" xfId="26547" hidden="1" xr:uid="{00000000-0005-0000-0000-0000D4670000}"/>
    <cellStyle name="Currency [0] 15216" xfId="26544" hidden="1" xr:uid="{00000000-0005-0000-0000-0000D1670000}"/>
    <cellStyle name="Currency [0] 15217" xfId="26605" hidden="1" xr:uid="{00000000-0005-0000-0000-00000E680000}"/>
    <cellStyle name="Currency [0] 15218" xfId="26440" hidden="1" xr:uid="{00000000-0005-0000-0000-000069670000}"/>
    <cellStyle name="Currency [0] 15219" xfId="26589" hidden="1" xr:uid="{00000000-0005-0000-0000-0000FE670000}"/>
    <cellStyle name="Currency [0] 1522" xfId="1666" hidden="1" xr:uid="{00000000-0005-0000-0000-0000A3060000}"/>
    <cellStyle name="Currency [0] 15220" xfId="26609" hidden="1" xr:uid="{00000000-0005-0000-0000-000012680000}"/>
    <cellStyle name="Currency [0] 15221" xfId="26611" hidden="1" xr:uid="{00000000-0005-0000-0000-000014680000}"/>
    <cellStyle name="Currency [0] 15222" xfId="26548" hidden="1" xr:uid="{00000000-0005-0000-0000-0000D5670000}"/>
    <cellStyle name="Currency [0] 15223" xfId="26576" hidden="1" xr:uid="{00000000-0005-0000-0000-0000F1670000}"/>
    <cellStyle name="Currency [0] 15224" xfId="26536" hidden="1" xr:uid="{00000000-0005-0000-0000-0000C9670000}"/>
    <cellStyle name="Currency [0] 15225" xfId="26565" hidden="1" xr:uid="{00000000-0005-0000-0000-0000E6670000}"/>
    <cellStyle name="Currency [0] 15226" xfId="26562" hidden="1" xr:uid="{00000000-0005-0000-0000-0000E3670000}"/>
    <cellStyle name="Currency [0] 15227" xfId="26615" hidden="1" xr:uid="{00000000-0005-0000-0000-000018680000}"/>
    <cellStyle name="Currency [0] 15228" xfId="26443" hidden="1" xr:uid="{00000000-0005-0000-0000-00006C670000}"/>
    <cellStyle name="Currency [0] 15229" xfId="26602" hidden="1" xr:uid="{00000000-0005-0000-0000-00000B680000}"/>
    <cellStyle name="Currency [0] 1523" xfId="1646" hidden="1" xr:uid="{00000000-0005-0000-0000-00008F060000}"/>
    <cellStyle name="Currency [0] 15230" xfId="26619" hidden="1" xr:uid="{00000000-0005-0000-0000-00001C680000}"/>
    <cellStyle name="Currency [0] 15231" xfId="26621" hidden="1" xr:uid="{00000000-0005-0000-0000-00001E680000}"/>
    <cellStyle name="Currency [0] 15232" xfId="26502" hidden="1" xr:uid="{00000000-0005-0000-0000-0000A7670000}"/>
    <cellStyle name="Currency [0] 15233" xfId="26538" hidden="1" xr:uid="{00000000-0005-0000-0000-0000CB670000}"/>
    <cellStyle name="Currency [0] 15234" xfId="26607" hidden="1" xr:uid="{00000000-0005-0000-0000-000010680000}"/>
    <cellStyle name="Currency [0] 15235" xfId="26595" hidden="1" xr:uid="{00000000-0005-0000-0000-000004680000}"/>
    <cellStyle name="Currency [0] 15236" xfId="26612" hidden="1" xr:uid="{00000000-0005-0000-0000-000015680000}"/>
    <cellStyle name="Currency [0] 15237" xfId="26623" hidden="1" xr:uid="{00000000-0005-0000-0000-000020680000}"/>
    <cellStyle name="Currency [0] 15238" xfId="26471" hidden="1" xr:uid="{00000000-0005-0000-0000-000088670000}"/>
    <cellStyle name="Currency [0] 15239" xfId="26535" hidden="1" xr:uid="{00000000-0005-0000-0000-0000C8670000}"/>
    <cellStyle name="Currency [0] 1524" xfId="1661" hidden="1" xr:uid="{00000000-0005-0000-0000-00009E060000}"/>
    <cellStyle name="Currency [0] 15240" xfId="26627" hidden="1" xr:uid="{00000000-0005-0000-0000-000024680000}"/>
    <cellStyle name="Currency [0] 15241" xfId="26629" hidden="1" xr:uid="{00000000-0005-0000-0000-000026680000}"/>
    <cellStyle name="Currency [0] 15242" xfId="26584" hidden="1" xr:uid="{00000000-0005-0000-0000-0000F9670000}"/>
    <cellStyle name="Currency [0] 15243" xfId="26596" hidden="1" xr:uid="{00000000-0005-0000-0000-000005680000}"/>
    <cellStyle name="Currency [0] 15244" xfId="26624" hidden="1" xr:uid="{00000000-0005-0000-0000-000021680000}"/>
    <cellStyle name="Currency [0] 15245" xfId="26597" hidden="1" xr:uid="{00000000-0005-0000-0000-000006680000}"/>
    <cellStyle name="Currency [0] 15246" xfId="26630" hidden="1" xr:uid="{00000000-0005-0000-0000-000027680000}"/>
    <cellStyle name="Currency [0] 15247" xfId="26632" hidden="1" xr:uid="{00000000-0005-0000-0000-000029680000}"/>
    <cellStyle name="Currency [0] 15248" xfId="26625" hidden="1" xr:uid="{00000000-0005-0000-0000-000022680000}"/>
    <cellStyle name="Currency [0] 15249" xfId="26571" hidden="1" xr:uid="{00000000-0005-0000-0000-0000EC670000}"/>
    <cellStyle name="Currency [0] 1525" xfId="1659" hidden="1" xr:uid="{00000000-0005-0000-0000-00009C060000}"/>
    <cellStyle name="Currency [0] 15250" xfId="26634" hidden="1" xr:uid="{00000000-0005-0000-0000-00002B680000}"/>
    <cellStyle name="Currency [0] 15251" xfId="26636" hidden="1" xr:uid="{00000000-0005-0000-0000-00002D680000}"/>
    <cellStyle name="Currency [0] 15252" xfId="26148" hidden="1" xr:uid="{00000000-0005-0000-0000-000045660000}"/>
    <cellStyle name="Currency [0] 15253" xfId="26126" hidden="1" xr:uid="{00000000-0005-0000-0000-00002F660000}"/>
    <cellStyle name="Currency [0] 15254" xfId="26642" hidden="1" xr:uid="{00000000-0005-0000-0000-000033680000}"/>
    <cellStyle name="Currency [0] 15255" xfId="26648" hidden="1" xr:uid="{00000000-0005-0000-0000-000039680000}"/>
    <cellStyle name="Currency [0] 15256" xfId="26650" hidden="1" xr:uid="{00000000-0005-0000-0000-00003B680000}"/>
    <cellStyle name="Currency [0] 15257" xfId="26143" hidden="1" xr:uid="{00000000-0005-0000-0000-000040660000}"/>
    <cellStyle name="Currency [0] 15258" xfId="26644" hidden="1" xr:uid="{00000000-0005-0000-0000-000035680000}"/>
    <cellStyle name="Currency [0] 15259" xfId="26652" hidden="1" xr:uid="{00000000-0005-0000-0000-00003D680000}"/>
    <cellStyle name="Currency [0] 1526" xfId="1685" hidden="1" xr:uid="{00000000-0005-0000-0000-0000B6060000}"/>
    <cellStyle name="Currency [0] 15260" xfId="26654" hidden="1" xr:uid="{00000000-0005-0000-0000-00003F680000}"/>
    <cellStyle name="Currency [0] 15261" xfId="26643" hidden="1" xr:uid="{00000000-0005-0000-0000-000034680000}"/>
    <cellStyle name="Currency [0] 15262" xfId="26149" hidden="1" xr:uid="{00000000-0005-0000-0000-000046660000}"/>
    <cellStyle name="Currency [0] 15263" xfId="26665" hidden="1" xr:uid="{00000000-0005-0000-0000-00004A680000}"/>
    <cellStyle name="Currency [0] 15264" xfId="26674" hidden="1" xr:uid="{00000000-0005-0000-0000-000053680000}"/>
    <cellStyle name="Currency [0] 15265" xfId="26685" hidden="1" xr:uid="{00000000-0005-0000-0000-00005E680000}"/>
    <cellStyle name="Currency [0] 15266" xfId="26691" hidden="1" xr:uid="{00000000-0005-0000-0000-000064680000}"/>
    <cellStyle name="Currency [0] 15267" xfId="26663" hidden="1" xr:uid="{00000000-0005-0000-0000-000048680000}"/>
    <cellStyle name="Currency [0] 15268" xfId="26681" hidden="1" xr:uid="{00000000-0005-0000-0000-00005A680000}"/>
    <cellStyle name="Currency [0] 15269" xfId="26703" hidden="1" xr:uid="{00000000-0005-0000-0000-000070680000}"/>
    <cellStyle name="Currency [0] 1527" xfId="1598" hidden="1" xr:uid="{00000000-0005-0000-0000-00005F060000}"/>
    <cellStyle name="Currency [0] 15270" xfId="26705" hidden="1" xr:uid="{00000000-0005-0000-0000-000072680000}"/>
    <cellStyle name="Currency [0] 15271" xfId="26639" hidden="1" xr:uid="{00000000-0005-0000-0000-000030680000}"/>
    <cellStyle name="Currency [0] 15272" xfId="26153" hidden="1" xr:uid="{00000000-0005-0000-0000-00004A660000}"/>
    <cellStyle name="Currency [0] 15273" xfId="26677" hidden="1" xr:uid="{00000000-0005-0000-0000-000056680000}"/>
    <cellStyle name="Currency [0] 15274" xfId="26169" hidden="1" xr:uid="{00000000-0005-0000-0000-00005A660000}"/>
    <cellStyle name="Currency [0] 15275" xfId="26666" hidden="1" xr:uid="{00000000-0005-0000-0000-00004B680000}"/>
    <cellStyle name="Currency [0] 15276" xfId="26710" hidden="1" xr:uid="{00000000-0005-0000-0000-000077680000}"/>
    <cellStyle name="Currency [0] 15277" xfId="26678" hidden="1" xr:uid="{00000000-0005-0000-0000-000057680000}"/>
    <cellStyle name="Currency [0] 15278" xfId="26686" hidden="1" xr:uid="{00000000-0005-0000-0000-00005F680000}"/>
    <cellStyle name="Currency [0] 15279" xfId="26722" hidden="1" xr:uid="{00000000-0005-0000-0000-000083680000}"/>
    <cellStyle name="Currency [0] 1528" xfId="1679" hidden="1" xr:uid="{00000000-0005-0000-0000-0000B0060000}"/>
    <cellStyle name="Currency [0] 15280" xfId="26724" hidden="1" xr:uid="{00000000-0005-0000-0000-000085680000}"/>
    <cellStyle name="Currency [0] 15281" xfId="26680" hidden="1" xr:uid="{00000000-0005-0000-0000-000059680000}"/>
    <cellStyle name="Currency [0] 15282" xfId="26693" hidden="1" xr:uid="{00000000-0005-0000-0000-000066680000}"/>
    <cellStyle name="Currency [0] 15283" xfId="26698" hidden="1" xr:uid="{00000000-0005-0000-0000-00006B680000}"/>
    <cellStyle name="Currency [0] 15284" xfId="26692" hidden="1" xr:uid="{00000000-0005-0000-0000-000065680000}"/>
    <cellStyle name="Currency [0] 15285" xfId="26740" hidden="1" xr:uid="{00000000-0005-0000-0000-000095680000}"/>
    <cellStyle name="Currency [0] 15286" xfId="26748" hidden="1" xr:uid="{00000000-0005-0000-0000-00009D680000}"/>
    <cellStyle name="Currency [0] 15287" xfId="26676" hidden="1" xr:uid="{00000000-0005-0000-0000-000055680000}"/>
    <cellStyle name="Currency [0] 15288" xfId="26734" hidden="1" xr:uid="{00000000-0005-0000-0000-00008F680000}"/>
    <cellStyle name="Currency [0] 15289" xfId="26757" hidden="1" xr:uid="{00000000-0005-0000-0000-0000A6680000}"/>
    <cellStyle name="Currency [0] 1529" xfId="1686" hidden="1" xr:uid="{00000000-0005-0000-0000-0000B7060000}"/>
    <cellStyle name="Currency [0] 15290" xfId="26759" hidden="1" xr:uid="{00000000-0005-0000-0000-0000A8680000}"/>
    <cellStyle name="Currency [0] 15291" xfId="26659" hidden="1" xr:uid="{00000000-0005-0000-0000-000044680000}"/>
    <cellStyle name="Currency [0] 15292" xfId="26669" hidden="1" xr:uid="{00000000-0005-0000-0000-00004E680000}"/>
    <cellStyle name="Currency [0] 15293" xfId="26731" hidden="1" xr:uid="{00000000-0005-0000-0000-00008C680000}"/>
    <cellStyle name="Currency [0] 15294" xfId="26696" hidden="1" xr:uid="{00000000-0005-0000-0000-000069680000}"/>
    <cellStyle name="Currency [0] 15295" xfId="26646" hidden="1" xr:uid="{00000000-0005-0000-0000-000037680000}"/>
    <cellStyle name="Currency [0] 15296" xfId="26767" hidden="1" xr:uid="{00000000-0005-0000-0000-0000B0680000}"/>
    <cellStyle name="Currency [0] 15297" xfId="26732" hidden="1" xr:uid="{00000000-0005-0000-0000-00008D680000}"/>
    <cellStyle name="Currency [0] 15298" xfId="26743" hidden="1" xr:uid="{00000000-0005-0000-0000-000098680000}"/>
    <cellStyle name="Currency [0] 15299" xfId="26775" hidden="1" xr:uid="{00000000-0005-0000-0000-0000B8680000}"/>
    <cellStyle name="Currency [0] 153" xfId="244" hidden="1" xr:uid="{00000000-0005-0000-0000-000015010000}"/>
    <cellStyle name="Currency [0] 1530" xfId="1687" hidden="1" xr:uid="{00000000-0005-0000-0000-0000B8060000}"/>
    <cellStyle name="Currency [0] 15300" xfId="26777" hidden="1" xr:uid="{00000000-0005-0000-0000-0000BA680000}"/>
    <cellStyle name="Currency [0] 15301" xfId="26729" hidden="1" xr:uid="{00000000-0005-0000-0000-00008A680000}"/>
    <cellStyle name="Currency [0] 15302" xfId="26728" hidden="1" xr:uid="{00000000-0005-0000-0000-000089680000}"/>
    <cellStyle name="Currency [0] 15303" xfId="26718" hidden="1" xr:uid="{00000000-0005-0000-0000-00007F680000}"/>
    <cellStyle name="Currency [0] 15304" xfId="26714" hidden="1" xr:uid="{00000000-0005-0000-0000-00007B680000}"/>
    <cellStyle name="Currency [0] 15305" xfId="26716" hidden="1" xr:uid="{00000000-0005-0000-0000-00007D680000}"/>
    <cellStyle name="Currency [0] 15306" xfId="26784" hidden="1" xr:uid="{00000000-0005-0000-0000-0000C1680000}"/>
    <cellStyle name="Currency [0] 15307" xfId="26155" hidden="1" xr:uid="{00000000-0005-0000-0000-00004C660000}"/>
    <cellStyle name="Currency [0] 15308" xfId="26762" hidden="1" xr:uid="{00000000-0005-0000-0000-0000AB680000}"/>
    <cellStyle name="Currency [0] 15309" xfId="26790" hidden="1" xr:uid="{00000000-0005-0000-0000-0000C7680000}"/>
    <cellStyle name="Currency [0] 1531" xfId="1627" hidden="1" xr:uid="{00000000-0005-0000-0000-00007C060000}"/>
    <cellStyle name="Currency [0] 15310" xfId="26792" hidden="1" xr:uid="{00000000-0005-0000-0000-0000C9680000}"/>
    <cellStyle name="Currency [0] 15311" xfId="26667" hidden="1" xr:uid="{00000000-0005-0000-0000-00004C680000}"/>
    <cellStyle name="Currency [0] 15312" xfId="26741" hidden="1" xr:uid="{00000000-0005-0000-0000-000096680000}"/>
    <cellStyle name="Currency [0] 15313" xfId="26697" hidden="1" xr:uid="{00000000-0005-0000-0000-00006A680000}"/>
    <cellStyle name="Currency [0] 15314" xfId="26733" hidden="1" xr:uid="{00000000-0005-0000-0000-00008E680000}"/>
    <cellStyle name="Currency [0] 15315" xfId="26737" hidden="1" xr:uid="{00000000-0005-0000-0000-000092680000}"/>
    <cellStyle name="Currency [0] 15316" xfId="26798" hidden="1" xr:uid="{00000000-0005-0000-0000-0000CF680000}"/>
    <cellStyle name="Currency [0] 15317" xfId="26142" hidden="1" xr:uid="{00000000-0005-0000-0000-00003F660000}"/>
    <cellStyle name="Currency [0] 15318" xfId="26780" hidden="1" xr:uid="{00000000-0005-0000-0000-0000BD680000}"/>
    <cellStyle name="Currency [0] 15319" xfId="26803" hidden="1" xr:uid="{00000000-0005-0000-0000-0000D4680000}"/>
    <cellStyle name="Currency [0] 1532" xfId="1647" hidden="1" xr:uid="{00000000-0005-0000-0000-000090060000}"/>
    <cellStyle name="Currency [0] 15320" xfId="26805" hidden="1" xr:uid="{00000000-0005-0000-0000-0000D6680000}"/>
    <cellStyle name="Currency [0] 15321" xfId="26661" hidden="1" xr:uid="{00000000-0005-0000-0000-000046680000}"/>
    <cellStyle name="Currency [0] 15322" xfId="26760" hidden="1" xr:uid="{00000000-0005-0000-0000-0000A9680000}"/>
    <cellStyle name="Currency [0] 15323" xfId="26727" hidden="1" xr:uid="{00000000-0005-0000-0000-000088680000}"/>
    <cellStyle name="Currency [0] 15324" xfId="26745" hidden="1" xr:uid="{00000000-0005-0000-0000-00009A680000}"/>
    <cellStyle name="Currency [0] 15325" xfId="26742" hidden="1" xr:uid="{00000000-0005-0000-0000-000097680000}"/>
    <cellStyle name="Currency [0] 15326" xfId="26809" hidden="1" xr:uid="{00000000-0005-0000-0000-0000DA680000}"/>
    <cellStyle name="Currency [0] 15327" xfId="26694" hidden="1" xr:uid="{00000000-0005-0000-0000-000067680000}"/>
    <cellStyle name="Currency [0] 15328" xfId="26794" hidden="1" xr:uid="{00000000-0005-0000-0000-0000CB680000}"/>
    <cellStyle name="Currency [0] 15329" xfId="26816" hidden="1" xr:uid="{00000000-0005-0000-0000-0000E1680000}"/>
    <cellStyle name="Currency [0] 1533" xfId="1681" hidden="1" xr:uid="{00000000-0005-0000-0000-0000B2060000}"/>
    <cellStyle name="Currency [0] 15330" xfId="26818" hidden="1" xr:uid="{00000000-0005-0000-0000-0000E3680000}"/>
    <cellStyle name="Currency [0] 15331" xfId="26746" hidden="1" xr:uid="{00000000-0005-0000-0000-00009B680000}"/>
    <cellStyle name="Currency [0] 15332" xfId="26778" hidden="1" xr:uid="{00000000-0005-0000-0000-0000BB680000}"/>
    <cellStyle name="Currency [0] 15333" xfId="26121" hidden="1" xr:uid="{00000000-0005-0000-0000-00002A660000}"/>
    <cellStyle name="Currency [0] 15334" xfId="26764" hidden="1" xr:uid="{00000000-0005-0000-0000-0000AD680000}"/>
    <cellStyle name="Currency [0] 15335" xfId="26761" hidden="1" xr:uid="{00000000-0005-0000-0000-0000AA680000}"/>
    <cellStyle name="Currency [0] 15336" xfId="26822" hidden="1" xr:uid="{00000000-0005-0000-0000-0000E7680000}"/>
    <cellStyle name="Currency [0] 15337" xfId="26657" hidden="1" xr:uid="{00000000-0005-0000-0000-000042680000}"/>
    <cellStyle name="Currency [0] 15338" xfId="26806" hidden="1" xr:uid="{00000000-0005-0000-0000-0000D7680000}"/>
    <cellStyle name="Currency [0] 15339" xfId="26826" hidden="1" xr:uid="{00000000-0005-0000-0000-0000EB680000}"/>
    <cellStyle name="Currency [0] 1534" xfId="1674" hidden="1" xr:uid="{00000000-0005-0000-0000-0000AB060000}"/>
    <cellStyle name="Currency [0] 15340" xfId="26828" hidden="1" xr:uid="{00000000-0005-0000-0000-0000ED680000}"/>
    <cellStyle name="Currency [0] 15341" xfId="26765" hidden="1" xr:uid="{00000000-0005-0000-0000-0000AE680000}"/>
    <cellStyle name="Currency [0] 15342" xfId="26793" hidden="1" xr:uid="{00000000-0005-0000-0000-0000CA680000}"/>
    <cellStyle name="Currency [0] 15343" xfId="26753" hidden="1" xr:uid="{00000000-0005-0000-0000-0000A2680000}"/>
    <cellStyle name="Currency [0] 15344" xfId="26782" hidden="1" xr:uid="{00000000-0005-0000-0000-0000BF680000}"/>
    <cellStyle name="Currency [0] 15345" xfId="26779" hidden="1" xr:uid="{00000000-0005-0000-0000-0000BC680000}"/>
    <cellStyle name="Currency [0] 15346" xfId="26832" hidden="1" xr:uid="{00000000-0005-0000-0000-0000F1680000}"/>
    <cellStyle name="Currency [0] 15347" xfId="26660" hidden="1" xr:uid="{00000000-0005-0000-0000-000045680000}"/>
    <cellStyle name="Currency [0] 15348" xfId="26819" hidden="1" xr:uid="{00000000-0005-0000-0000-0000E4680000}"/>
    <cellStyle name="Currency [0] 15349" xfId="26836" hidden="1" xr:uid="{00000000-0005-0000-0000-0000F5680000}"/>
    <cellStyle name="Currency [0] 1535" xfId="1684" hidden="1" xr:uid="{00000000-0005-0000-0000-0000B5060000}"/>
    <cellStyle name="Currency [0] 15350" xfId="26838" hidden="1" xr:uid="{00000000-0005-0000-0000-0000F7680000}"/>
    <cellStyle name="Currency [0] 15351" xfId="26719" hidden="1" xr:uid="{00000000-0005-0000-0000-000080680000}"/>
    <cellStyle name="Currency [0] 15352" xfId="26755" hidden="1" xr:uid="{00000000-0005-0000-0000-0000A4680000}"/>
    <cellStyle name="Currency [0] 15353" xfId="26824" hidden="1" xr:uid="{00000000-0005-0000-0000-0000E9680000}"/>
    <cellStyle name="Currency [0] 15354" xfId="26812" hidden="1" xr:uid="{00000000-0005-0000-0000-0000DD680000}"/>
    <cellStyle name="Currency [0] 15355" xfId="26829" hidden="1" xr:uid="{00000000-0005-0000-0000-0000EE680000}"/>
    <cellStyle name="Currency [0] 15356" xfId="26840" hidden="1" xr:uid="{00000000-0005-0000-0000-0000F9680000}"/>
    <cellStyle name="Currency [0] 15357" xfId="26688" hidden="1" xr:uid="{00000000-0005-0000-0000-000061680000}"/>
    <cellStyle name="Currency [0] 15358" xfId="26752" hidden="1" xr:uid="{00000000-0005-0000-0000-0000A1680000}"/>
    <cellStyle name="Currency [0] 15359" xfId="26844" hidden="1" xr:uid="{00000000-0005-0000-0000-0000FD680000}"/>
    <cellStyle name="Currency [0] 1536" xfId="1688" hidden="1" xr:uid="{00000000-0005-0000-0000-0000B9060000}"/>
    <cellStyle name="Currency [0] 15360" xfId="26846" hidden="1" xr:uid="{00000000-0005-0000-0000-0000FF680000}"/>
    <cellStyle name="Currency [0] 15361" xfId="26801" hidden="1" xr:uid="{00000000-0005-0000-0000-0000D2680000}"/>
    <cellStyle name="Currency [0] 15362" xfId="26813" hidden="1" xr:uid="{00000000-0005-0000-0000-0000DE680000}"/>
    <cellStyle name="Currency [0] 15363" xfId="26841" hidden="1" xr:uid="{00000000-0005-0000-0000-0000FA680000}"/>
    <cellStyle name="Currency [0] 15364" xfId="26814" hidden="1" xr:uid="{00000000-0005-0000-0000-0000DF680000}"/>
    <cellStyle name="Currency [0] 15365" xfId="26847" hidden="1" xr:uid="{00000000-0005-0000-0000-000000690000}"/>
    <cellStyle name="Currency [0] 15366" xfId="26849" hidden="1" xr:uid="{00000000-0005-0000-0000-000002690000}"/>
    <cellStyle name="Currency [0] 15367" xfId="26842" hidden="1" xr:uid="{00000000-0005-0000-0000-0000FB680000}"/>
    <cellStyle name="Currency [0] 15368" xfId="26788" hidden="1" xr:uid="{00000000-0005-0000-0000-0000C5680000}"/>
    <cellStyle name="Currency [0] 15369" xfId="26851" hidden="1" xr:uid="{00000000-0005-0000-0000-000004690000}"/>
    <cellStyle name="Currency [0] 1537" xfId="1613" hidden="1" xr:uid="{00000000-0005-0000-0000-00006E060000}"/>
    <cellStyle name="Currency [0] 15370" xfId="26853" hidden="1" xr:uid="{00000000-0005-0000-0000-000006690000}"/>
    <cellStyle name="Currency [0] 15371" xfId="26215" hidden="1" xr:uid="{00000000-0005-0000-0000-000088660000}"/>
    <cellStyle name="Currency [0] 15372" xfId="26156" hidden="1" xr:uid="{00000000-0005-0000-0000-00004D660000}"/>
    <cellStyle name="Currency [0] 15373" xfId="26859" hidden="1" xr:uid="{00000000-0005-0000-0000-00000C690000}"/>
    <cellStyle name="Currency [0] 15374" xfId="26865" hidden="1" xr:uid="{00000000-0005-0000-0000-000012690000}"/>
    <cellStyle name="Currency [0] 15375" xfId="26867" hidden="1" xr:uid="{00000000-0005-0000-0000-000014690000}"/>
    <cellStyle name="Currency [0] 15376" xfId="26146" hidden="1" xr:uid="{00000000-0005-0000-0000-000043660000}"/>
    <cellStyle name="Currency [0] 15377" xfId="26861" hidden="1" xr:uid="{00000000-0005-0000-0000-00000E690000}"/>
    <cellStyle name="Currency [0] 15378" xfId="26869" hidden="1" xr:uid="{00000000-0005-0000-0000-000016690000}"/>
    <cellStyle name="Currency [0] 15379" xfId="26871" hidden="1" xr:uid="{00000000-0005-0000-0000-000018690000}"/>
    <cellStyle name="Currency [0] 1538" xfId="1645" hidden="1" xr:uid="{00000000-0005-0000-0000-00008E060000}"/>
    <cellStyle name="Currency [0] 15380" xfId="26860" hidden="1" xr:uid="{00000000-0005-0000-0000-00000D690000}"/>
    <cellStyle name="Currency [0] 15381" xfId="26191" hidden="1" xr:uid="{00000000-0005-0000-0000-000070660000}"/>
    <cellStyle name="Currency [0] 15382" xfId="26882" hidden="1" xr:uid="{00000000-0005-0000-0000-000023690000}"/>
    <cellStyle name="Currency [0] 15383" xfId="26891" hidden="1" xr:uid="{00000000-0005-0000-0000-00002C690000}"/>
    <cellStyle name="Currency [0] 15384" xfId="26902" hidden="1" xr:uid="{00000000-0005-0000-0000-000037690000}"/>
    <cellStyle name="Currency [0] 15385" xfId="26908" hidden="1" xr:uid="{00000000-0005-0000-0000-00003D690000}"/>
    <cellStyle name="Currency [0] 15386" xfId="26880" hidden="1" xr:uid="{00000000-0005-0000-0000-000021690000}"/>
    <cellStyle name="Currency [0] 15387" xfId="26898" hidden="1" xr:uid="{00000000-0005-0000-0000-000033690000}"/>
    <cellStyle name="Currency [0] 15388" xfId="26920" hidden="1" xr:uid="{00000000-0005-0000-0000-000049690000}"/>
    <cellStyle name="Currency [0] 15389" xfId="26922" hidden="1" xr:uid="{00000000-0005-0000-0000-00004B690000}"/>
    <cellStyle name="Currency [0] 1539" xfId="1691" hidden="1" xr:uid="{00000000-0005-0000-0000-0000BC060000}"/>
    <cellStyle name="Currency [0] 15390" xfId="26856" hidden="1" xr:uid="{00000000-0005-0000-0000-000009690000}"/>
    <cellStyle name="Currency [0] 15391" xfId="26145" hidden="1" xr:uid="{00000000-0005-0000-0000-000042660000}"/>
    <cellStyle name="Currency [0] 15392" xfId="26894" hidden="1" xr:uid="{00000000-0005-0000-0000-00002F690000}"/>
    <cellStyle name="Currency [0] 15393" xfId="26124" hidden="1" xr:uid="{00000000-0005-0000-0000-00002D660000}"/>
    <cellStyle name="Currency [0] 15394" xfId="26883" hidden="1" xr:uid="{00000000-0005-0000-0000-000024690000}"/>
    <cellStyle name="Currency [0] 15395" xfId="26927" hidden="1" xr:uid="{00000000-0005-0000-0000-000050690000}"/>
    <cellStyle name="Currency [0] 15396" xfId="26895" hidden="1" xr:uid="{00000000-0005-0000-0000-000030690000}"/>
    <cellStyle name="Currency [0] 15397" xfId="26903" hidden="1" xr:uid="{00000000-0005-0000-0000-000038690000}"/>
    <cellStyle name="Currency [0] 15398" xfId="26939" hidden="1" xr:uid="{00000000-0005-0000-0000-00005C690000}"/>
    <cellStyle name="Currency [0] 15399" xfId="26941" hidden="1" xr:uid="{00000000-0005-0000-0000-00005E690000}"/>
    <cellStyle name="Currency [0] 154" xfId="267" hidden="1" xr:uid="{00000000-0005-0000-0000-00002C010000}"/>
    <cellStyle name="Currency [0] 1540" xfId="1692" hidden="1" xr:uid="{00000000-0005-0000-0000-0000BD060000}"/>
    <cellStyle name="Currency [0] 15400" xfId="26897" hidden="1" xr:uid="{00000000-0005-0000-0000-000032690000}"/>
    <cellStyle name="Currency [0] 15401" xfId="26910" hidden="1" xr:uid="{00000000-0005-0000-0000-00003F690000}"/>
    <cellStyle name="Currency [0] 15402" xfId="26915" hidden="1" xr:uid="{00000000-0005-0000-0000-000044690000}"/>
    <cellStyle name="Currency [0] 15403" xfId="26909" hidden="1" xr:uid="{00000000-0005-0000-0000-00003E690000}"/>
    <cellStyle name="Currency [0] 15404" xfId="26957" hidden="1" xr:uid="{00000000-0005-0000-0000-00006E690000}"/>
    <cellStyle name="Currency [0] 15405" xfId="26965" hidden="1" xr:uid="{00000000-0005-0000-0000-000076690000}"/>
    <cellStyle name="Currency [0] 15406" xfId="26893" hidden="1" xr:uid="{00000000-0005-0000-0000-00002E690000}"/>
    <cellStyle name="Currency [0] 15407" xfId="26951" hidden="1" xr:uid="{00000000-0005-0000-0000-000068690000}"/>
    <cellStyle name="Currency [0] 15408" xfId="26974" hidden="1" xr:uid="{00000000-0005-0000-0000-00007F690000}"/>
    <cellStyle name="Currency [0] 15409" xfId="26976" hidden="1" xr:uid="{00000000-0005-0000-0000-000081690000}"/>
    <cellStyle name="Currency [0] 1541" xfId="1669" hidden="1" xr:uid="{00000000-0005-0000-0000-0000A6060000}"/>
    <cellStyle name="Currency [0] 15410" xfId="26876" hidden="1" xr:uid="{00000000-0005-0000-0000-00001D690000}"/>
    <cellStyle name="Currency [0] 15411" xfId="26886" hidden="1" xr:uid="{00000000-0005-0000-0000-000027690000}"/>
    <cellStyle name="Currency [0] 15412" xfId="26948" hidden="1" xr:uid="{00000000-0005-0000-0000-000065690000}"/>
    <cellStyle name="Currency [0] 15413" xfId="26913" hidden="1" xr:uid="{00000000-0005-0000-0000-000042690000}"/>
    <cellStyle name="Currency [0] 15414" xfId="26863" hidden="1" xr:uid="{00000000-0005-0000-0000-000010690000}"/>
    <cellStyle name="Currency [0] 15415" xfId="26984" hidden="1" xr:uid="{00000000-0005-0000-0000-000089690000}"/>
    <cellStyle name="Currency [0] 15416" xfId="26949" hidden="1" xr:uid="{00000000-0005-0000-0000-000066690000}"/>
    <cellStyle name="Currency [0] 15417" xfId="26960" hidden="1" xr:uid="{00000000-0005-0000-0000-000071690000}"/>
    <cellStyle name="Currency [0] 15418" xfId="26992" hidden="1" xr:uid="{00000000-0005-0000-0000-000091690000}"/>
    <cellStyle name="Currency [0] 15419" xfId="26994" hidden="1" xr:uid="{00000000-0005-0000-0000-000093690000}"/>
    <cellStyle name="Currency [0] 1542" xfId="1675" hidden="1" xr:uid="{00000000-0005-0000-0000-0000AC060000}"/>
    <cellStyle name="Currency [0] 15420" xfId="26946" hidden="1" xr:uid="{00000000-0005-0000-0000-000063690000}"/>
    <cellStyle name="Currency [0] 15421" xfId="26945" hidden="1" xr:uid="{00000000-0005-0000-0000-000062690000}"/>
    <cellStyle name="Currency [0] 15422" xfId="26935" hidden="1" xr:uid="{00000000-0005-0000-0000-000058690000}"/>
    <cellStyle name="Currency [0] 15423" xfId="26931" hidden="1" xr:uid="{00000000-0005-0000-0000-000054690000}"/>
    <cellStyle name="Currency [0] 15424" xfId="26933" hidden="1" xr:uid="{00000000-0005-0000-0000-000056690000}"/>
    <cellStyle name="Currency [0] 15425" xfId="27001" hidden="1" xr:uid="{00000000-0005-0000-0000-00009A690000}"/>
    <cellStyle name="Currency [0] 15426" xfId="26160" hidden="1" xr:uid="{00000000-0005-0000-0000-000051660000}"/>
    <cellStyle name="Currency [0] 15427" xfId="26979" hidden="1" xr:uid="{00000000-0005-0000-0000-000084690000}"/>
    <cellStyle name="Currency [0] 15428" xfId="27007" hidden="1" xr:uid="{00000000-0005-0000-0000-0000A0690000}"/>
    <cellStyle name="Currency [0] 15429" xfId="27009" hidden="1" xr:uid="{00000000-0005-0000-0000-0000A2690000}"/>
    <cellStyle name="Currency [0] 1543" xfId="1689" hidden="1" xr:uid="{00000000-0005-0000-0000-0000BA060000}"/>
    <cellStyle name="Currency [0] 15430" xfId="26884" hidden="1" xr:uid="{00000000-0005-0000-0000-000025690000}"/>
    <cellStyle name="Currency [0] 15431" xfId="26958" hidden="1" xr:uid="{00000000-0005-0000-0000-00006F690000}"/>
    <cellStyle name="Currency [0] 15432" xfId="26914" hidden="1" xr:uid="{00000000-0005-0000-0000-000043690000}"/>
    <cellStyle name="Currency [0] 15433" xfId="26950" hidden="1" xr:uid="{00000000-0005-0000-0000-000067690000}"/>
    <cellStyle name="Currency [0] 15434" xfId="26954" hidden="1" xr:uid="{00000000-0005-0000-0000-00006B690000}"/>
    <cellStyle name="Currency [0] 15435" xfId="27015" hidden="1" xr:uid="{00000000-0005-0000-0000-0000A8690000}"/>
    <cellStyle name="Currency [0] 15436" xfId="26173" hidden="1" xr:uid="{00000000-0005-0000-0000-00005E660000}"/>
    <cellStyle name="Currency [0] 15437" xfId="26997" hidden="1" xr:uid="{00000000-0005-0000-0000-000096690000}"/>
    <cellStyle name="Currency [0] 15438" xfId="27020" hidden="1" xr:uid="{00000000-0005-0000-0000-0000AD690000}"/>
    <cellStyle name="Currency [0] 15439" xfId="27022" hidden="1" xr:uid="{00000000-0005-0000-0000-0000AF690000}"/>
    <cellStyle name="Currency [0] 1544" xfId="1676" hidden="1" xr:uid="{00000000-0005-0000-0000-0000AD060000}"/>
    <cellStyle name="Currency [0] 15440" xfId="26878" hidden="1" xr:uid="{00000000-0005-0000-0000-00001F690000}"/>
    <cellStyle name="Currency [0] 15441" xfId="26977" hidden="1" xr:uid="{00000000-0005-0000-0000-000082690000}"/>
    <cellStyle name="Currency [0] 15442" xfId="26944" hidden="1" xr:uid="{00000000-0005-0000-0000-000061690000}"/>
    <cellStyle name="Currency [0] 15443" xfId="26962" hidden="1" xr:uid="{00000000-0005-0000-0000-000073690000}"/>
    <cellStyle name="Currency [0] 15444" xfId="26959" hidden="1" xr:uid="{00000000-0005-0000-0000-000070690000}"/>
    <cellStyle name="Currency [0] 15445" xfId="27026" hidden="1" xr:uid="{00000000-0005-0000-0000-0000B3690000}"/>
    <cellStyle name="Currency [0] 15446" xfId="26911" hidden="1" xr:uid="{00000000-0005-0000-0000-000040690000}"/>
    <cellStyle name="Currency [0] 15447" xfId="27011" hidden="1" xr:uid="{00000000-0005-0000-0000-0000A4690000}"/>
    <cellStyle name="Currency [0] 15448" xfId="27033" hidden="1" xr:uid="{00000000-0005-0000-0000-0000BA690000}"/>
    <cellStyle name="Currency [0] 15449" xfId="27035" hidden="1" xr:uid="{00000000-0005-0000-0000-0000BC690000}"/>
    <cellStyle name="Currency [0] 1545" xfId="1693" hidden="1" xr:uid="{00000000-0005-0000-0000-0000BE060000}"/>
    <cellStyle name="Currency [0] 15450" xfId="26963" hidden="1" xr:uid="{00000000-0005-0000-0000-000074690000}"/>
    <cellStyle name="Currency [0] 15451" xfId="26995" hidden="1" xr:uid="{00000000-0005-0000-0000-000094690000}"/>
    <cellStyle name="Currency [0] 15452" xfId="26125" hidden="1" xr:uid="{00000000-0005-0000-0000-00002E660000}"/>
    <cellStyle name="Currency [0] 15453" xfId="26981" hidden="1" xr:uid="{00000000-0005-0000-0000-000086690000}"/>
    <cellStyle name="Currency [0] 15454" xfId="26978" hidden="1" xr:uid="{00000000-0005-0000-0000-000083690000}"/>
    <cellStyle name="Currency [0] 15455" xfId="27039" hidden="1" xr:uid="{00000000-0005-0000-0000-0000C0690000}"/>
    <cellStyle name="Currency [0] 15456" xfId="26874" hidden="1" xr:uid="{00000000-0005-0000-0000-00001B690000}"/>
    <cellStyle name="Currency [0] 15457" xfId="27023" hidden="1" xr:uid="{00000000-0005-0000-0000-0000B0690000}"/>
    <cellStyle name="Currency [0] 15458" xfId="27043" hidden="1" xr:uid="{00000000-0005-0000-0000-0000C4690000}"/>
    <cellStyle name="Currency [0] 15459" xfId="27045" hidden="1" xr:uid="{00000000-0005-0000-0000-0000C6690000}"/>
    <cellStyle name="Currency [0] 1546" xfId="1694" hidden="1" xr:uid="{00000000-0005-0000-0000-0000BF060000}"/>
    <cellStyle name="Currency [0] 15460" xfId="26982" hidden="1" xr:uid="{00000000-0005-0000-0000-000087690000}"/>
    <cellStyle name="Currency [0] 15461" xfId="27010" hidden="1" xr:uid="{00000000-0005-0000-0000-0000A3690000}"/>
    <cellStyle name="Currency [0] 15462" xfId="26970" hidden="1" xr:uid="{00000000-0005-0000-0000-00007B690000}"/>
    <cellStyle name="Currency [0] 15463" xfId="26999" hidden="1" xr:uid="{00000000-0005-0000-0000-000098690000}"/>
    <cellStyle name="Currency [0] 15464" xfId="26996" hidden="1" xr:uid="{00000000-0005-0000-0000-000095690000}"/>
    <cellStyle name="Currency [0] 15465" xfId="27049" hidden="1" xr:uid="{00000000-0005-0000-0000-0000CA690000}"/>
    <cellStyle name="Currency [0] 15466" xfId="26877" hidden="1" xr:uid="{00000000-0005-0000-0000-00001E690000}"/>
    <cellStyle name="Currency [0] 15467" xfId="27036" hidden="1" xr:uid="{00000000-0005-0000-0000-0000BD690000}"/>
    <cellStyle name="Currency [0] 15468" xfId="27053" hidden="1" xr:uid="{00000000-0005-0000-0000-0000CE690000}"/>
    <cellStyle name="Currency [0] 15469" xfId="27055" hidden="1" xr:uid="{00000000-0005-0000-0000-0000D0690000}"/>
    <cellStyle name="Currency [0] 1547" xfId="1690" hidden="1" xr:uid="{00000000-0005-0000-0000-0000BB060000}"/>
    <cellStyle name="Currency [0] 15470" xfId="26936" hidden="1" xr:uid="{00000000-0005-0000-0000-000059690000}"/>
    <cellStyle name="Currency [0] 15471" xfId="26972" hidden="1" xr:uid="{00000000-0005-0000-0000-00007D690000}"/>
    <cellStyle name="Currency [0] 15472" xfId="27041" hidden="1" xr:uid="{00000000-0005-0000-0000-0000C2690000}"/>
    <cellStyle name="Currency [0] 15473" xfId="27029" hidden="1" xr:uid="{00000000-0005-0000-0000-0000B6690000}"/>
    <cellStyle name="Currency [0] 15474" xfId="27046" hidden="1" xr:uid="{00000000-0005-0000-0000-0000C7690000}"/>
    <cellStyle name="Currency [0] 15475" xfId="27057" hidden="1" xr:uid="{00000000-0005-0000-0000-0000D2690000}"/>
    <cellStyle name="Currency [0] 15476" xfId="26905" hidden="1" xr:uid="{00000000-0005-0000-0000-00003A690000}"/>
    <cellStyle name="Currency [0] 15477" xfId="26969" hidden="1" xr:uid="{00000000-0005-0000-0000-00007A690000}"/>
    <cellStyle name="Currency [0] 15478" xfId="27061" hidden="1" xr:uid="{00000000-0005-0000-0000-0000D6690000}"/>
    <cellStyle name="Currency [0] 15479" xfId="27063" hidden="1" xr:uid="{00000000-0005-0000-0000-0000D8690000}"/>
    <cellStyle name="Currency [0] 1548" xfId="1663" hidden="1" xr:uid="{00000000-0005-0000-0000-0000A0060000}"/>
    <cellStyle name="Currency [0] 15480" xfId="27018" hidden="1" xr:uid="{00000000-0005-0000-0000-0000AB690000}"/>
    <cellStyle name="Currency [0] 15481" xfId="27030" hidden="1" xr:uid="{00000000-0005-0000-0000-0000B7690000}"/>
    <cellStyle name="Currency [0] 15482" xfId="27058" hidden="1" xr:uid="{00000000-0005-0000-0000-0000D3690000}"/>
    <cellStyle name="Currency [0] 15483" xfId="27031" hidden="1" xr:uid="{00000000-0005-0000-0000-0000B8690000}"/>
    <cellStyle name="Currency [0] 15484" xfId="27064" hidden="1" xr:uid="{00000000-0005-0000-0000-0000D9690000}"/>
    <cellStyle name="Currency [0] 15485" xfId="27066" hidden="1" xr:uid="{00000000-0005-0000-0000-0000DB690000}"/>
    <cellStyle name="Currency [0] 15486" xfId="27059" hidden="1" xr:uid="{00000000-0005-0000-0000-0000D4690000}"/>
    <cellStyle name="Currency [0] 15487" xfId="27005" hidden="1" xr:uid="{00000000-0005-0000-0000-00009E690000}"/>
    <cellStyle name="Currency [0] 15488" xfId="27068" hidden="1" xr:uid="{00000000-0005-0000-0000-0000DD690000}"/>
    <cellStyle name="Currency [0] 15489" xfId="27070" hidden="1" xr:uid="{00000000-0005-0000-0000-0000DF690000}"/>
    <cellStyle name="Currency [0] 1549" xfId="1695" hidden="1" xr:uid="{00000000-0005-0000-0000-0000C0060000}"/>
    <cellStyle name="Currency [0] 15490" xfId="25830" hidden="1" xr:uid="{00000000-0005-0000-0000-000007650000}"/>
    <cellStyle name="Currency [0] 15491" xfId="25885" hidden="1" xr:uid="{00000000-0005-0000-0000-00003E650000}"/>
    <cellStyle name="Currency [0] 15492" xfId="25910" hidden="1" xr:uid="{00000000-0005-0000-0000-000057650000}"/>
    <cellStyle name="Currency [0] 15493" xfId="27075" hidden="1" xr:uid="{00000000-0005-0000-0000-0000E4690000}"/>
    <cellStyle name="Currency [0] 15494" xfId="27078" hidden="1" xr:uid="{00000000-0005-0000-0000-0000E7690000}"/>
    <cellStyle name="Currency [0] 15495" xfId="25838" hidden="1" xr:uid="{00000000-0005-0000-0000-00000F650000}"/>
    <cellStyle name="Currency [0] 15496" xfId="27071" hidden="1" xr:uid="{00000000-0005-0000-0000-0000E0690000}"/>
    <cellStyle name="Currency [0] 15497" xfId="27080" hidden="1" xr:uid="{00000000-0005-0000-0000-0000E9690000}"/>
    <cellStyle name="Currency [0] 15498" xfId="27082" hidden="1" xr:uid="{00000000-0005-0000-0000-0000EB690000}"/>
    <cellStyle name="Currency [0] 15499" xfId="25863" hidden="1" xr:uid="{00000000-0005-0000-0000-000028650000}"/>
    <cellStyle name="Currency [0] 155" xfId="273" hidden="1" xr:uid="{00000000-0005-0000-0000-000032010000}"/>
    <cellStyle name="Currency [0] 1550" xfId="1696" hidden="1" xr:uid="{00000000-0005-0000-0000-0000C1060000}"/>
    <cellStyle name="Currency [0] 15500" xfId="25829" hidden="1" xr:uid="{00000000-0005-0000-0000-000006650000}"/>
    <cellStyle name="Currency [0] 15501" xfId="27093" hidden="1" xr:uid="{00000000-0005-0000-0000-0000F6690000}"/>
    <cellStyle name="Currency [0] 15502" xfId="27102" hidden="1" xr:uid="{00000000-0005-0000-0000-0000FF690000}"/>
    <cellStyle name="Currency [0] 15503" xfId="27113" hidden="1" xr:uid="{00000000-0005-0000-0000-00000A6A0000}"/>
    <cellStyle name="Currency [0] 15504" xfId="27119" hidden="1" xr:uid="{00000000-0005-0000-0000-0000106A0000}"/>
    <cellStyle name="Currency [0] 15505" xfId="27091" hidden="1" xr:uid="{00000000-0005-0000-0000-0000F4690000}"/>
    <cellStyle name="Currency [0] 15506" xfId="27109" hidden="1" xr:uid="{00000000-0005-0000-0000-0000066A0000}"/>
    <cellStyle name="Currency [0] 15507" xfId="27131" hidden="1" xr:uid="{00000000-0005-0000-0000-00001C6A0000}"/>
    <cellStyle name="Currency [0] 15508" xfId="27133" hidden="1" xr:uid="{00000000-0005-0000-0000-00001E6A0000}"/>
    <cellStyle name="Currency [0] 15509" xfId="25833" hidden="1" xr:uid="{00000000-0005-0000-0000-00000A650000}"/>
    <cellStyle name="Currency [0] 1551" xfId="1455" hidden="1" xr:uid="{00000000-0005-0000-0000-0000D0050000}"/>
    <cellStyle name="Currency [0] 15510" xfId="25847" hidden="1" xr:uid="{00000000-0005-0000-0000-000018650000}"/>
    <cellStyle name="Currency [0] 15511" xfId="27105" hidden="1" xr:uid="{00000000-0005-0000-0000-0000026A0000}"/>
    <cellStyle name="Currency [0] 15512" xfId="25842" hidden="1" xr:uid="{00000000-0005-0000-0000-000013650000}"/>
    <cellStyle name="Currency [0] 15513" xfId="27094" hidden="1" xr:uid="{00000000-0005-0000-0000-0000F7690000}"/>
    <cellStyle name="Currency [0] 15514" xfId="27138" hidden="1" xr:uid="{00000000-0005-0000-0000-0000236A0000}"/>
    <cellStyle name="Currency [0] 15515" xfId="27106" hidden="1" xr:uid="{00000000-0005-0000-0000-0000036A0000}"/>
    <cellStyle name="Currency [0] 15516" xfId="27114" hidden="1" xr:uid="{00000000-0005-0000-0000-00000B6A0000}"/>
    <cellStyle name="Currency [0] 15517" xfId="27150" hidden="1" xr:uid="{00000000-0005-0000-0000-00002F6A0000}"/>
    <cellStyle name="Currency [0] 15518" xfId="27152" hidden="1" xr:uid="{00000000-0005-0000-0000-0000316A0000}"/>
    <cellStyle name="Currency [0] 15519" xfId="27108" hidden="1" xr:uid="{00000000-0005-0000-0000-0000056A0000}"/>
    <cellStyle name="Currency [0] 1552" xfId="1445" hidden="1" xr:uid="{00000000-0005-0000-0000-0000C6050000}"/>
    <cellStyle name="Currency [0] 15520" xfId="27121" hidden="1" xr:uid="{00000000-0005-0000-0000-0000126A0000}"/>
    <cellStyle name="Currency [0] 15521" xfId="27126" hidden="1" xr:uid="{00000000-0005-0000-0000-0000176A0000}"/>
    <cellStyle name="Currency [0] 15522" xfId="27120" hidden="1" xr:uid="{00000000-0005-0000-0000-0000116A0000}"/>
    <cellStyle name="Currency [0] 15523" xfId="27168" hidden="1" xr:uid="{00000000-0005-0000-0000-0000416A0000}"/>
    <cellStyle name="Currency [0] 15524" xfId="27176" hidden="1" xr:uid="{00000000-0005-0000-0000-0000496A0000}"/>
    <cellStyle name="Currency [0] 15525" xfId="27104" hidden="1" xr:uid="{00000000-0005-0000-0000-0000016A0000}"/>
    <cellStyle name="Currency [0] 15526" xfId="27162" hidden="1" xr:uid="{00000000-0005-0000-0000-00003B6A0000}"/>
    <cellStyle name="Currency [0] 15527" xfId="27185" hidden="1" xr:uid="{00000000-0005-0000-0000-0000526A0000}"/>
    <cellStyle name="Currency [0] 15528" xfId="27187" hidden="1" xr:uid="{00000000-0005-0000-0000-0000546A0000}"/>
    <cellStyle name="Currency [0] 15529" xfId="27087" hidden="1" xr:uid="{00000000-0005-0000-0000-0000F0690000}"/>
    <cellStyle name="Currency [0] 1553" xfId="1698" hidden="1" xr:uid="{00000000-0005-0000-0000-0000C3060000}"/>
    <cellStyle name="Currency [0] 15530" xfId="27097" hidden="1" xr:uid="{00000000-0005-0000-0000-0000FA690000}"/>
    <cellStyle name="Currency [0] 15531" xfId="27159" hidden="1" xr:uid="{00000000-0005-0000-0000-0000386A0000}"/>
    <cellStyle name="Currency [0] 15532" xfId="27124" hidden="1" xr:uid="{00000000-0005-0000-0000-0000156A0000}"/>
    <cellStyle name="Currency [0] 15533" xfId="27073" hidden="1" xr:uid="{00000000-0005-0000-0000-0000E2690000}"/>
    <cellStyle name="Currency [0] 15534" xfId="27195" hidden="1" xr:uid="{00000000-0005-0000-0000-00005C6A0000}"/>
    <cellStyle name="Currency [0] 15535" xfId="27160" hidden="1" xr:uid="{00000000-0005-0000-0000-0000396A0000}"/>
    <cellStyle name="Currency [0] 15536" xfId="27171" hidden="1" xr:uid="{00000000-0005-0000-0000-0000446A0000}"/>
    <cellStyle name="Currency [0] 15537" xfId="27203" hidden="1" xr:uid="{00000000-0005-0000-0000-0000646A0000}"/>
    <cellStyle name="Currency [0] 15538" xfId="27205" hidden="1" xr:uid="{00000000-0005-0000-0000-0000666A0000}"/>
    <cellStyle name="Currency [0] 15539" xfId="27157" hidden="1" xr:uid="{00000000-0005-0000-0000-0000366A0000}"/>
    <cellStyle name="Currency [0] 1554" xfId="1702" hidden="1" xr:uid="{00000000-0005-0000-0000-0000C7060000}"/>
    <cellStyle name="Currency [0] 15540" xfId="27156" hidden="1" xr:uid="{00000000-0005-0000-0000-0000356A0000}"/>
    <cellStyle name="Currency [0] 15541" xfId="27146" hidden="1" xr:uid="{00000000-0005-0000-0000-00002B6A0000}"/>
    <cellStyle name="Currency [0] 15542" xfId="27142" hidden="1" xr:uid="{00000000-0005-0000-0000-0000276A0000}"/>
    <cellStyle name="Currency [0] 15543" xfId="27144" hidden="1" xr:uid="{00000000-0005-0000-0000-0000296A0000}"/>
    <cellStyle name="Currency [0] 15544" xfId="27212" hidden="1" xr:uid="{00000000-0005-0000-0000-00006D6A0000}"/>
    <cellStyle name="Currency [0] 15545" xfId="25865" hidden="1" xr:uid="{00000000-0005-0000-0000-00002A650000}"/>
    <cellStyle name="Currency [0] 15546" xfId="27190" hidden="1" xr:uid="{00000000-0005-0000-0000-0000576A0000}"/>
    <cellStyle name="Currency [0] 15547" xfId="27218" hidden="1" xr:uid="{00000000-0005-0000-0000-0000736A0000}"/>
    <cellStyle name="Currency [0] 15548" xfId="27220" hidden="1" xr:uid="{00000000-0005-0000-0000-0000756A0000}"/>
    <cellStyle name="Currency [0] 15549" xfId="27095" hidden="1" xr:uid="{00000000-0005-0000-0000-0000F8690000}"/>
    <cellStyle name="Currency [0] 1555" xfId="1703" hidden="1" xr:uid="{00000000-0005-0000-0000-0000C8060000}"/>
    <cellStyle name="Currency [0] 15550" xfId="27169" hidden="1" xr:uid="{00000000-0005-0000-0000-0000426A0000}"/>
    <cellStyle name="Currency [0] 15551" xfId="27125" hidden="1" xr:uid="{00000000-0005-0000-0000-0000166A0000}"/>
    <cellStyle name="Currency [0] 15552" xfId="27161" hidden="1" xr:uid="{00000000-0005-0000-0000-00003A6A0000}"/>
    <cellStyle name="Currency [0] 15553" xfId="27165" hidden="1" xr:uid="{00000000-0005-0000-0000-00003E6A0000}"/>
    <cellStyle name="Currency [0] 15554" xfId="27226" hidden="1" xr:uid="{00000000-0005-0000-0000-00007B6A0000}"/>
    <cellStyle name="Currency [0] 15555" xfId="25849" hidden="1" xr:uid="{00000000-0005-0000-0000-00001A650000}"/>
    <cellStyle name="Currency [0] 15556" xfId="27208" hidden="1" xr:uid="{00000000-0005-0000-0000-0000696A0000}"/>
    <cellStyle name="Currency [0] 15557" xfId="27231" hidden="1" xr:uid="{00000000-0005-0000-0000-0000806A0000}"/>
    <cellStyle name="Currency [0] 15558" xfId="27233" hidden="1" xr:uid="{00000000-0005-0000-0000-0000826A0000}"/>
    <cellStyle name="Currency [0] 15559" xfId="27089" hidden="1" xr:uid="{00000000-0005-0000-0000-0000F2690000}"/>
    <cellStyle name="Currency [0] 1556" xfId="1452" hidden="1" xr:uid="{00000000-0005-0000-0000-0000CD050000}"/>
    <cellStyle name="Currency [0] 15560" xfId="27188" hidden="1" xr:uid="{00000000-0005-0000-0000-0000556A0000}"/>
    <cellStyle name="Currency [0] 15561" xfId="27155" hidden="1" xr:uid="{00000000-0005-0000-0000-0000346A0000}"/>
    <cellStyle name="Currency [0] 15562" xfId="27173" hidden="1" xr:uid="{00000000-0005-0000-0000-0000466A0000}"/>
    <cellStyle name="Currency [0] 15563" xfId="27170" hidden="1" xr:uid="{00000000-0005-0000-0000-0000436A0000}"/>
    <cellStyle name="Currency [0] 15564" xfId="27237" hidden="1" xr:uid="{00000000-0005-0000-0000-0000866A0000}"/>
    <cellStyle name="Currency [0] 15565" xfId="27122" hidden="1" xr:uid="{00000000-0005-0000-0000-0000136A0000}"/>
    <cellStyle name="Currency [0] 15566" xfId="27222" hidden="1" xr:uid="{00000000-0005-0000-0000-0000776A0000}"/>
    <cellStyle name="Currency [0] 15567" xfId="27244" hidden="1" xr:uid="{00000000-0005-0000-0000-00008D6A0000}"/>
    <cellStyle name="Currency [0] 15568" xfId="27246" hidden="1" xr:uid="{00000000-0005-0000-0000-00008F6A0000}"/>
    <cellStyle name="Currency [0] 15569" xfId="27174" hidden="1" xr:uid="{00000000-0005-0000-0000-0000476A0000}"/>
    <cellStyle name="Currency [0] 1557" xfId="1700" hidden="1" xr:uid="{00000000-0005-0000-0000-0000C5060000}"/>
    <cellStyle name="Currency [0] 15570" xfId="27206" hidden="1" xr:uid="{00000000-0005-0000-0000-0000676A0000}"/>
    <cellStyle name="Currency [0] 15571" xfId="25836" hidden="1" xr:uid="{00000000-0005-0000-0000-00000D650000}"/>
    <cellStyle name="Currency [0] 15572" xfId="27192" hidden="1" xr:uid="{00000000-0005-0000-0000-0000596A0000}"/>
    <cellStyle name="Currency [0] 15573" xfId="27189" hidden="1" xr:uid="{00000000-0005-0000-0000-0000566A0000}"/>
    <cellStyle name="Currency [0] 15574" xfId="27250" hidden="1" xr:uid="{00000000-0005-0000-0000-0000936A0000}"/>
    <cellStyle name="Currency [0] 15575" xfId="27085" hidden="1" xr:uid="{00000000-0005-0000-0000-0000EE690000}"/>
    <cellStyle name="Currency [0] 15576" xfId="27234" hidden="1" xr:uid="{00000000-0005-0000-0000-0000836A0000}"/>
    <cellStyle name="Currency [0] 15577" xfId="27254" hidden="1" xr:uid="{00000000-0005-0000-0000-0000976A0000}"/>
    <cellStyle name="Currency [0] 15578" xfId="27256" hidden="1" xr:uid="{00000000-0005-0000-0000-0000996A0000}"/>
    <cellStyle name="Currency [0] 15579" xfId="27193" hidden="1" xr:uid="{00000000-0005-0000-0000-00005A6A0000}"/>
    <cellStyle name="Currency [0] 1558" xfId="1704" hidden="1" xr:uid="{00000000-0005-0000-0000-0000C9060000}"/>
    <cellStyle name="Currency [0] 15580" xfId="27221" hidden="1" xr:uid="{00000000-0005-0000-0000-0000766A0000}"/>
    <cellStyle name="Currency [0] 15581" xfId="27181" hidden="1" xr:uid="{00000000-0005-0000-0000-00004E6A0000}"/>
    <cellStyle name="Currency [0] 15582" xfId="27210" hidden="1" xr:uid="{00000000-0005-0000-0000-00006B6A0000}"/>
    <cellStyle name="Currency [0] 15583" xfId="27207" hidden="1" xr:uid="{00000000-0005-0000-0000-0000686A0000}"/>
    <cellStyle name="Currency [0] 15584" xfId="27260" hidden="1" xr:uid="{00000000-0005-0000-0000-00009D6A0000}"/>
    <cellStyle name="Currency [0] 15585" xfId="27088" hidden="1" xr:uid="{00000000-0005-0000-0000-0000F1690000}"/>
    <cellStyle name="Currency [0] 15586" xfId="27247" hidden="1" xr:uid="{00000000-0005-0000-0000-0000906A0000}"/>
    <cellStyle name="Currency [0] 15587" xfId="27264" hidden="1" xr:uid="{00000000-0005-0000-0000-0000A16A0000}"/>
    <cellStyle name="Currency [0] 15588" xfId="27266" hidden="1" xr:uid="{00000000-0005-0000-0000-0000A36A0000}"/>
    <cellStyle name="Currency [0] 15589" xfId="27147" hidden="1" xr:uid="{00000000-0005-0000-0000-00002C6A0000}"/>
    <cellStyle name="Currency [0] 1559" xfId="1705" hidden="1" xr:uid="{00000000-0005-0000-0000-0000CA060000}"/>
    <cellStyle name="Currency [0] 15590" xfId="27183" hidden="1" xr:uid="{00000000-0005-0000-0000-0000506A0000}"/>
    <cellStyle name="Currency [0] 15591" xfId="27252" hidden="1" xr:uid="{00000000-0005-0000-0000-0000956A0000}"/>
    <cellStyle name="Currency [0] 15592" xfId="27240" hidden="1" xr:uid="{00000000-0005-0000-0000-0000896A0000}"/>
    <cellStyle name="Currency [0] 15593" xfId="27257" hidden="1" xr:uid="{00000000-0005-0000-0000-00009A6A0000}"/>
    <cellStyle name="Currency [0] 15594" xfId="27268" hidden="1" xr:uid="{00000000-0005-0000-0000-0000A56A0000}"/>
    <cellStyle name="Currency [0] 15595" xfId="27116" hidden="1" xr:uid="{00000000-0005-0000-0000-00000D6A0000}"/>
    <cellStyle name="Currency [0] 15596" xfId="27180" hidden="1" xr:uid="{00000000-0005-0000-0000-00004D6A0000}"/>
    <cellStyle name="Currency [0] 15597" xfId="27272" hidden="1" xr:uid="{00000000-0005-0000-0000-0000A96A0000}"/>
    <cellStyle name="Currency [0] 15598" xfId="27274" hidden="1" xr:uid="{00000000-0005-0000-0000-0000AB6A0000}"/>
    <cellStyle name="Currency [0] 15599" xfId="27229" hidden="1" xr:uid="{00000000-0005-0000-0000-00007E6A0000}"/>
    <cellStyle name="Currency [0] 156" xfId="235" hidden="1" xr:uid="{00000000-0005-0000-0000-00000C010000}"/>
    <cellStyle name="Currency [0] 1560" xfId="1699" hidden="1" xr:uid="{00000000-0005-0000-0000-0000C4060000}"/>
    <cellStyle name="Currency [0] 15600" xfId="27241" hidden="1" xr:uid="{00000000-0005-0000-0000-00008A6A0000}"/>
    <cellStyle name="Currency [0] 15601" xfId="27269" hidden="1" xr:uid="{00000000-0005-0000-0000-0000A66A0000}"/>
    <cellStyle name="Currency [0] 15602" xfId="27242" hidden="1" xr:uid="{00000000-0005-0000-0000-00008B6A0000}"/>
    <cellStyle name="Currency [0] 15603" xfId="27275" hidden="1" xr:uid="{00000000-0005-0000-0000-0000AC6A0000}"/>
    <cellStyle name="Currency [0] 15604" xfId="27277" hidden="1" xr:uid="{00000000-0005-0000-0000-0000AE6A0000}"/>
    <cellStyle name="Currency [0] 15605" xfId="27270" hidden="1" xr:uid="{00000000-0005-0000-0000-0000A76A0000}"/>
    <cellStyle name="Currency [0] 15606" xfId="27216" hidden="1" xr:uid="{00000000-0005-0000-0000-0000716A0000}"/>
    <cellStyle name="Currency [0] 15607" xfId="27279" hidden="1" xr:uid="{00000000-0005-0000-0000-0000B06A0000}"/>
    <cellStyle name="Currency [0] 15608" xfId="27281" hidden="1" xr:uid="{00000000-0005-0000-0000-0000B26A0000}"/>
    <cellStyle name="Currency [0] 15609" xfId="27340" hidden="1" xr:uid="{00000000-0005-0000-0000-0000ED6A0000}"/>
    <cellStyle name="Currency [0] 1561" xfId="1456" hidden="1" xr:uid="{00000000-0005-0000-0000-0000D1050000}"/>
    <cellStyle name="Currency [0] 15610" xfId="27359" hidden="1" xr:uid="{00000000-0005-0000-0000-0000006B0000}"/>
    <cellStyle name="Currency [0] 15611" xfId="27366" hidden="1" xr:uid="{00000000-0005-0000-0000-0000076B0000}"/>
    <cellStyle name="Currency [0] 15612" xfId="27373" hidden="1" xr:uid="{00000000-0005-0000-0000-00000E6B0000}"/>
    <cellStyle name="Currency [0] 15613" xfId="27378" hidden="1" xr:uid="{00000000-0005-0000-0000-0000136B0000}"/>
    <cellStyle name="Currency [0] 15614" xfId="27357" hidden="1" xr:uid="{00000000-0005-0000-0000-0000FE6A0000}"/>
    <cellStyle name="Currency [0] 15615" xfId="27368" hidden="1" xr:uid="{00000000-0005-0000-0000-0000096B0000}"/>
    <cellStyle name="Currency [0] 15616" xfId="27382" hidden="1" xr:uid="{00000000-0005-0000-0000-0000176B0000}"/>
    <cellStyle name="Currency [0] 15617" xfId="27384" hidden="1" xr:uid="{00000000-0005-0000-0000-0000196B0000}"/>
    <cellStyle name="Currency [0] 15618" xfId="27367" hidden="1" xr:uid="{00000000-0005-0000-0000-0000086B0000}"/>
    <cellStyle name="Currency [0] 15619" xfId="27341" hidden="1" xr:uid="{00000000-0005-0000-0000-0000EE6A0000}"/>
    <cellStyle name="Currency [0] 1562" xfId="1711" hidden="1" xr:uid="{00000000-0005-0000-0000-0000D0060000}"/>
    <cellStyle name="Currency [0] 15620" xfId="27395" hidden="1" xr:uid="{00000000-0005-0000-0000-0000246B0000}"/>
    <cellStyle name="Currency [0] 15621" xfId="27404" hidden="1" xr:uid="{00000000-0005-0000-0000-00002D6B0000}"/>
    <cellStyle name="Currency [0] 15622" xfId="27415" hidden="1" xr:uid="{00000000-0005-0000-0000-0000386B0000}"/>
    <cellStyle name="Currency [0] 15623" xfId="27421" hidden="1" xr:uid="{00000000-0005-0000-0000-00003E6B0000}"/>
    <cellStyle name="Currency [0] 15624" xfId="27393" hidden="1" xr:uid="{00000000-0005-0000-0000-0000226B0000}"/>
    <cellStyle name="Currency [0] 15625" xfId="27411" hidden="1" xr:uid="{00000000-0005-0000-0000-0000346B0000}"/>
    <cellStyle name="Currency [0] 15626" xfId="27433" hidden="1" xr:uid="{00000000-0005-0000-0000-00004A6B0000}"/>
    <cellStyle name="Currency [0] 15627" xfId="27435" hidden="1" xr:uid="{00000000-0005-0000-0000-00004C6B0000}"/>
    <cellStyle name="Currency [0] 15628" xfId="27363" hidden="1" xr:uid="{00000000-0005-0000-0000-0000046B0000}"/>
    <cellStyle name="Currency [0] 15629" xfId="27347" hidden="1" xr:uid="{00000000-0005-0000-0000-0000F46A0000}"/>
    <cellStyle name="Currency [0] 1563" xfId="1715" hidden="1" xr:uid="{00000000-0005-0000-0000-0000D4060000}"/>
    <cellStyle name="Currency [0] 15630" xfId="27407" hidden="1" xr:uid="{00000000-0005-0000-0000-0000306B0000}"/>
    <cellStyle name="Currency [0] 15631" xfId="27352" hidden="1" xr:uid="{00000000-0005-0000-0000-0000F96A0000}"/>
    <cellStyle name="Currency [0] 15632" xfId="27396" hidden="1" xr:uid="{00000000-0005-0000-0000-0000256B0000}"/>
    <cellStyle name="Currency [0] 15633" xfId="27440" hidden="1" xr:uid="{00000000-0005-0000-0000-0000516B0000}"/>
    <cellStyle name="Currency [0] 15634" xfId="27408" hidden="1" xr:uid="{00000000-0005-0000-0000-0000316B0000}"/>
    <cellStyle name="Currency [0] 15635" xfId="27416" hidden="1" xr:uid="{00000000-0005-0000-0000-0000396B0000}"/>
    <cellStyle name="Currency [0] 15636" xfId="27452" hidden="1" xr:uid="{00000000-0005-0000-0000-00005D6B0000}"/>
    <cellStyle name="Currency [0] 15637" xfId="27454" hidden="1" xr:uid="{00000000-0005-0000-0000-00005F6B0000}"/>
    <cellStyle name="Currency [0] 15638" xfId="27410" hidden="1" xr:uid="{00000000-0005-0000-0000-0000336B0000}"/>
    <cellStyle name="Currency [0] 15639" xfId="27423" hidden="1" xr:uid="{00000000-0005-0000-0000-0000406B0000}"/>
    <cellStyle name="Currency [0] 1564" xfId="1721" hidden="1" xr:uid="{00000000-0005-0000-0000-0000DA060000}"/>
    <cellStyle name="Currency [0] 15640" xfId="27428" hidden="1" xr:uid="{00000000-0005-0000-0000-0000456B0000}"/>
    <cellStyle name="Currency [0] 15641" xfId="27422" hidden="1" xr:uid="{00000000-0005-0000-0000-00003F6B0000}"/>
    <cellStyle name="Currency [0] 15642" xfId="27470" hidden="1" xr:uid="{00000000-0005-0000-0000-00006F6B0000}"/>
    <cellStyle name="Currency [0] 15643" xfId="27478" hidden="1" xr:uid="{00000000-0005-0000-0000-0000776B0000}"/>
    <cellStyle name="Currency [0] 15644" xfId="27406" hidden="1" xr:uid="{00000000-0005-0000-0000-00002F6B0000}"/>
    <cellStyle name="Currency [0] 15645" xfId="27464" hidden="1" xr:uid="{00000000-0005-0000-0000-0000696B0000}"/>
    <cellStyle name="Currency [0] 15646" xfId="27487" hidden="1" xr:uid="{00000000-0005-0000-0000-0000806B0000}"/>
    <cellStyle name="Currency [0] 15647" xfId="27489" hidden="1" xr:uid="{00000000-0005-0000-0000-0000826B0000}"/>
    <cellStyle name="Currency [0] 15648" xfId="27389" hidden="1" xr:uid="{00000000-0005-0000-0000-00001E6B0000}"/>
    <cellStyle name="Currency [0] 15649" xfId="27399" hidden="1" xr:uid="{00000000-0005-0000-0000-0000286B0000}"/>
    <cellStyle name="Currency [0] 1565" xfId="1724" hidden="1" xr:uid="{00000000-0005-0000-0000-0000DD060000}"/>
    <cellStyle name="Currency [0] 15650" xfId="27461" hidden="1" xr:uid="{00000000-0005-0000-0000-0000666B0000}"/>
    <cellStyle name="Currency [0] 15651" xfId="27426" hidden="1" xr:uid="{00000000-0005-0000-0000-0000436B0000}"/>
    <cellStyle name="Currency [0] 15652" xfId="27371" hidden="1" xr:uid="{00000000-0005-0000-0000-00000C6B0000}"/>
    <cellStyle name="Currency [0] 15653" xfId="27497" hidden="1" xr:uid="{00000000-0005-0000-0000-00008A6B0000}"/>
    <cellStyle name="Currency [0] 15654" xfId="27462" hidden="1" xr:uid="{00000000-0005-0000-0000-0000676B0000}"/>
    <cellStyle name="Currency [0] 15655" xfId="27473" hidden="1" xr:uid="{00000000-0005-0000-0000-0000726B0000}"/>
    <cellStyle name="Currency [0] 15656" xfId="27505" hidden="1" xr:uid="{00000000-0005-0000-0000-0000926B0000}"/>
    <cellStyle name="Currency [0] 15657" xfId="27507" hidden="1" xr:uid="{00000000-0005-0000-0000-0000946B0000}"/>
    <cellStyle name="Currency [0] 15658" xfId="27459" hidden="1" xr:uid="{00000000-0005-0000-0000-0000646B0000}"/>
    <cellStyle name="Currency [0] 15659" xfId="27458" hidden="1" xr:uid="{00000000-0005-0000-0000-0000636B0000}"/>
    <cellStyle name="Currency [0] 1566" xfId="1710" hidden="1" xr:uid="{00000000-0005-0000-0000-0000CF060000}"/>
    <cellStyle name="Currency [0] 15660" xfId="27448" hidden="1" xr:uid="{00000000-0005-0000-0000-0000596B0000}"/>
    <cellStyle name="Currency [0] 15661" xfId="27444" hidden="1" xr:uid="{00000000-0005-0000-0000-0000556B0000}"/>
    <cellStyle name="Currency [0] 15662" xfId="27446" hidden="1" xr:uid="{00000000-0005-0000-0000-0000576B0000}"/>
    <cellStyle name="Currency [0] 15663" xfId="27514" hidden="1" xr:uid="{00000000-0005-0000-0000-00009B6B0000}"/>
    <cellStyle name="Currency [0] 15664" xfId="27349" hidden="1" xr:uid="{00000000-0005-0000-0000-0000F66A0000}"/>
    <cellStyle name="Currency [0] 15665" xfId="27492" hidden="1" xr:uid="{00000000-0005-0000-0000-0000856B0000}"/>
    <cellStyle name="Currency [0] 15666" xfId="27520" hidden="1" xr:uid="{00000000-0005-0000-0000-0000A16B0000}"/>
    <cellStyle name="Currency [0] 15667" xfId="27522" hidden="1" xr:uid="{00000000-0005-0000-0000-0000A36B0000}"/>
    <cellStyle name="Currency [0] 15668" xfId="27397" hidden="1" xr:uid="{00000000-0005-0000-0000-0000266B0000}"/>
    <cellStyle name="Currency [0] 15669" xfId="27471" hidden="1" xr:uid="{00000000-0005-0000-0000-0000706B0000}"/>
    <cellStyle name="Currency [0] 1567" xfId="1720" hidden="1" xr:uid="{00000000-0005-0000-0000-0000D9060000}"/>
    <cellStyle name="Currency [0] 15670" xfId="27427" hidden="1" xr:uid="{00000000-0005-0000-0000-0000446B0000}"/>
    <cellStyle name="Currency [0] 15671" xfId="27463" hidden="1" xr:uid="{00000000-0005-0000-0000-0000686B0000}"/>
    <cellStyle name="Currency [0] 15672" xfId="27467" hidden="1" xr:uid="{00000000-0005-0000-0000-00006C6B0000}"/>
    <cellStyle name="Currency [0] 15673" xfId="27528" hidden="1" xr:uid="{00000000-0005-0000-0000-0000A96B0000}"/>
    <cellStyle name="Currency [0] 15674" xfId="27344" hidden="1" xr:uid="{00000000-0005-0000-0000-0000F16A0000}"/>
    <cellStyle name="Currency [0] 15675" xfId="27510" hidden="1" xr:uid="{00000000-0005-0000-0000-0000976B0000}"/>
    <cellStyle name="Currency [0] 15676" xfId="27533" hidden="1" xr:uid="{00000000-0005-0000-0000-0000AE6B0000}"/>
    <cellStyle name="Currency [0] 15677" xfId="27535" hidden="1" xr:uid="{00000000-0005-0000-0000-0000B06B0000}"/>
    <cellStyle name="Currency [0] 15678" xfId="27391" hidden="1" xr:uid="{00000000-0005-0000-0000-0000206B0000}"/>
    <cellStyle name="Currency [0] 15679" xfId="27490" hidden="1" xr:uid="{00000000-0005-0000-0000-0000836B0000}"/>
    <cellStyle name="Currency [0] 1568" xfId="1731" hidden="1" xr:uid="{00000000-0005-0000-0000-0000E4060000}"/>
    <cellStyle name="Currency [0] 15680" xfId="27457" hidden="1" xr:uid="{00000000-0005-0000-0000-0000626B0000}"/>
    <cellStyle name="Currency [0] 15681" xfId="27475" hidden="1" xr:uid="{00000000-0005-0000-0000-0000746B0000}"/>
    <cellStyle name="Currency [0] 15682" xfId="27472" hidden="1" xr:uid="{00000000-0005-0000-0000-0000716B0000}"/>
    <cellStyle name="Currency [0] 15683" xfId="27539" hidden="1" xr:uid="{00000000-0005-0000-0000-0000B46B0000}"/>
    <cellStyle name="Currency [0] 15684" xfId="27424" hidden="1" xr:uid="{00000000-0005-0000-0000-0000416B0000}"/>
    <cellStyle name="Currency [0] 15685" xfId="27524" hidden="1" xr:uid="{00000000-0005-0000-0000-0000A56B0000}"/>
    <cellStyle name="Currency [0] 15686" xfId="27546" hidden="1" xr:uid="{00000000-0005-0000-0000-0000BB6B0000}"/>
    <cellStyle name="Currency [0] 15687" xfId="27548" hidden="1" xr:uid="{00000000-0005-0000-0000-0000BD6B0000}"/>
    <cellStyle name="Currency [0] 15688" xfId="27476" hidden="1" xr:uid="{00000000-0005-0000-0000-0000756B0000}"/>
    <cellStyle name="Currency [0] 15689" xfId="27508" hidden="1" xr:uid="{00000000-0005-0000-0000-0000956B0000}"/>
    <cellStyle name="Currency [0] 1569" xfId="1732" hidden="1" xr:uid="{00000000-0005-0000-0000-0000E5060000}"/>
    <cellStyle name="Currency [0] 15690" xfId="27360" hidden="1" xr:uid="{00000000-0005-0000-0000-0000016B0000}"/>
    <cellStyle name="Currency [0] 15691" xfId="27494" hidden="1" xr:uid="{00000000-0005-0000-0000-0000876B0000}"/>
    <cellStyle name="Currency [0] 15692" xfId="27491" hidden="1" xr:uid="{00000000-0005-0000-0000-0000846B0000}"/>
    <cellStyle name="Currency [0] 15693" xfId="27552" hidden="1" xr:uid="{00000000-0005-0000-0000-0000C16B0000}"/>
    <cellStyle name="Currency [0] 15694" xfId="27387" hidden="1" xr:uid="{00000000-0005-0000-0000-00001C6B0000}"/>
    <cellStyle name="Currency [0] 15695" xfId="27536" hidden="1" xr:uid="{00000000-0005-0000-0000-0000B16B0000}"/>
    <cellStyle name="Currency [0] 15696" xfId="27556" hidden="1" xr:uid="{00000000-0005-0000-0000-0000C56B0000}"/>
    <cellStyle name="Currency [0] 15697" xfId="27558" hidden="1" xr:uid="{00000000-0005-0000-0000-0000C76B0000}"/>
    <cellStyle name="Currency [0] 15698" xfId="27495" hidden="1" xr:uid="{00000000-0005-0000-0000-0000886B0000}"/>
    <cellStyle name="Currency [0] 15699" xfId="27523" hidden="1" xr:uid="{00000000-0005-0000-0000-0000A46B0000}"/>
    <cellStyle name="Currency [0] 157" xfId="265" hidden="1" xr:uid="{00000000-0005-0000-0000-00002A010000}"/>
    <cellStyle name="Currency [0] 1570" xfId="1697" hidden="1" xr:uid="{00000000-0005-0000-0000-0000C2060000}"/>
    <cellStyle name="Currency [0] 15700" xfId="27483" hidden="1" xr:uid="{00000000-0005-0000-0000-00007C6B0000}"/>
    <cellStyle name="Currency [0] 15701" xfId="27512" hidden="1" xr:uid="{00000000-0005-0000-0000-0000996B0000}"/>
    <cellStyle name="Currency [0] 15702" xfId="27509" hidden="1" xr:uid="{00000000-0005-0000-0000-0000966B0000}"/>
    <cellStyle name="Currency [0] 15703" xfId="27562" hidden="1" xr:uid="{00000000-0005-0000-0000-0000CB6B0000}"/>
    <cellStyle name="Currency [0] 15704" xfId="27390" hidden="1" xr:uid="{00000000-0005-0000-0000-00001F6B0000}"/>
    <cellStyle name="Currency [0] 15705" xfId="27549" hidden="1" xr:uid="{00000000-0005-0000-0000-0000BE6B0000}"/>
    <cellStyle name="Currency [0] 15706" xfId="27566" hidden="1" xr:uid="{00000000-0005-0000-0000-0000CF6B0000}"/>
    <cellStyle name="Currency [0] 15707" xfId="27568" hidden="1" xr:uid="{00000000-0005-0000-0000-0000D16B0000}"/>
    <cellStyle name="Currency [0] 15708" xfId="27449" hidden="1" xr:uid="{00000000-0005-0000-0000-00005A6B0000}"/>
    <cellStyle name="Currency [0] 15709" xfId="27485" hidden="1" xr:uid="{00000000-0005-0000-0000-00007E6B0000}"/>
    <cellStyle name="Currency [0] 1571" xfId="1457" hidden="1" xr:uid="{00000000-0005-0000-0000-0000D2050000}"/>
    <cellStyle name="Currency [0] 15710" xfId="27554" hidden="1" xr:uid="{00000000-0005-0000-0000-0000C36B0000}"/>
    <cellStyle name="Currency [0] 15711" xfId="27542" hidden="1" xr:uid="{00000000-0005-0000-0000-0000B76B0000}"/>
    <cellStyle name="Currency [0] 15712" xfId="27559" hidden="1" xr:uid="{00000000-0005-0000-0000-0000C86B0000}"/>
    <cellStyle name="Currency [0] 15713" xfId="27570" hidden="1" xr:uid="{00000000-0005-0000-0000-0000D36B0000}"/>
    <cellStyle name="Currency [0] 15714" xfId="27418" hidden="1" xr:uid="{00000000-0005-0000-0000-00003B6B0000}"/>
    <cellStyle name="Currency [0] 15715" xfId="27482" hidden="1" xr:uid="{00000000-0005-0000-0000-00007B6B0000}"/>
    <cellStyle name="Currency [0] 15716" xfId="27574" hidden="1" xr:uid="{00000000-0005-0000-0000-0000D76B0000}"/>
    <cellStyle name="Currency [0] 15717" xfId="27576" hidden="1" xr:uid="{00000000-0005-0000-0000-0000D96B0000}"/>
    <cellStyle name="Currency [0] 15718" xfId="27531" hidden="1" xr:uid="{00000000-0005-0000-0000-0000AC6B0000}"/>
    <cellStyle name="Currency [0] 15719" xfId="27543" hidden="1" xr:uid="{00000000-0005-0000-0000-0000B86B0000}"/>
    <cellStyle name="Currency [0] 1572" xfId="1717" hidden="1" xr:uid="{00000000-0005-0000-0000-0000D6060000}"/>
    <cellStyle name="Currency [0] 15720" xfId="27571" hidden="1" xr:uid="{00000000-0005-0000-0000-0000D46B0000}"/>
    <cellStyle name="Currency [0] 15721" xfId="27544" hidden="1" xr:uid="{00000000-0005-0000-0000-0000B96B0000}"/>
    <cellStyle name="Currency [0] 15722" xfId="27577" hidden="1" xr:uid="{00000000-0005-0000-0000-0000DA6B0000}"/>
    <cellStyle name="Currency [0] 15723" xfId="27579" hidden="1" xr:uid="{00000000-0005-0000-0000-0000DC6B0000}"/>
    <cellStyle name="Currency [0] 15724" xfId="27572" hidden="1" xr:uid="{00000000-0005-0000-0000-0000D56B0000}"/>
    <cellStyle name="Currency [0] 15725" xfId="27518" hidden="1" xr:uid="{00000000-0005-0000-0000-00009F6B0000}"/>
    <cellStyle name="Currency [0] 15726" xfId="27582" hidden="1" xr:uid="{00000000-0005-0000-0000-0000DF6B0000}"/>
    <cellStyle name="Currency [0] 15727" xfId="27584" hidden="1" xr:uid="{00000000-0005-0000-0000-0000E16B0000}"/>
    <cellStyle name="Currency [0] 15728" xfId="27301" hidden="1" xr:uid="{00000000-0005-0000-0000-0000C66A0000}"/>
    <cellStyle name="Currency [0] 15729" xfId="27323" hidden="1" xr:uid="{00000000-0005-0000-0000-0000DC6A0000}"/>
    <cellStyle name="Currency [0] 1573" xfId="1463" hidden="1" xr:uid="{00000000-0005-0000-0000-0000D8050000}"/>
    <cellStyle name="Currency [0] 15730" xfId="27588" hidden="1" xr:uid="{00000000-0005-0000-0000-0000E56B0000}"/>
    <cellStyle name="Currency [0] 15731" xfId="27595" hidden="1" xr:uid="{00000000-0005-0000-0000-0000EC6B0000}"/>
    <cellStyle name="Currency [0] 15732" xfId="27597" hidden="1" xr:uid="{00000000-0005-0000-0000-0000EE6B0000}"/>
    <cellStyle name="Currency [0] 15733" xfId="27288" hidden="1" xr:uid="{00000000-0005-0000-0000-0000B96A0000}"/>
    <cellStyle name="Currency [0] 15734" xfId="27591" hidden="1" xr:uid="{00000000-0005-0000-0000-0000E86B0000}"/>
    <cellStyle name="Currency [0] 15735" xfId="27600" hidden="1" xr:uid="{00000000-0005-0000-0000-0000F16B0000}"/>
    <cellStyle name="Currency [0] 15736" xfId="27602" hidden="1" xr:uid="{00000000-0005-0000-0000-0000F36B0000}"/>
    <cellStyle name="Currency [0] 15737" xfId="27590" hidden="1" xr:uid="{00000000-0005-0000-0000-0000E76B0000}"/>
    <cellStyle name="Currency [0] 15738" xfId="27300" hidden="1" xr:uid="{00000000-0005-0000-0000-0000C56A0000}"/>
    <cellStyle name="Currency [0] 15739" xfId="27613" hidden="1" xr:uid="{00000000-0005-0000-0000-0000FE6B0000}"/>
    <cellStyle name="Currency [0] 1574" xfId="1712" hidden="1" xr:uid="{00000000-0005-0000-0000-0000D1060000}"/>
    <cellStyle name="Currency [0] 15740" xfId="27622" hidden="1" xr:uid="{00000000-0005-0000-0000-0000076C0000}"/>
    <cellStyle name="Currency [0] 15741" xfId="27633" hidden="1" xr:uid="{00000000-0005-0000-0000-0000126C0000}"/>
    <cellStyle name="Currency [0] 15742" xfId="27639" hidden="1" xr:uid="{00000000-0005-0000-0000-0000186C0000}"/>
    <cellStyle name="Currency [0] 15743" xfId="27611" hidden="1" xr:uid="{00000000-0005-0000-0000-0000FC6B0000}"/>
    <cellStyle name="Currency [0] 15744" xfId="27629" hidden="1" xr:uid="{00000000-0005-0000-0000-00000E6C0000}"/>
    <cellStyle name="Currency [0] 15745" xfId="27651" hidden="1" xr:uid="{00000000-0005-0000-0000-0000246C0000}"/>
    <cellStyle name="Currency [0] 15746" xfId="27653" hidden="1" xr:uid="{00000000-0005-0000-0000-0000266C0000}"/>
    <cellStyle name="Currency [0] 15747" xfId="27585" hidden="1" xr:uid="{00000000-0005-0000-0000-0000E26B0000}"/>
    <cellStyle name="Currency [0] 15748" xfId="27296" hidden="1" xr:uid="{00000000-0005-0000-0000-0000C16A0000}"/>
    <cellStyle name="Currency [0] 15749" xfId="27625" hidden="1" xr:uid="{00000000-0005-0000-0000-00000A6C0000}"/>
    <cellStyle name="Currency [0] 1575" xfId="1733" hidden="1" xr:uid="{00000000-0005-0000-0000-0000E6060000}"/>
    <cellStyle name="Currency [0] 15750" xfId="27292" hidden="1" xr:uid="{00000000-0005-0000-0000-0000BD6A0000}"/>
    <cellStyle name="Currency [0] 15751" xfId="27614" hidden="1" xr:uid="{00000000-0005-0000-0000-0000FF6B0000}"/>
    <cellStyle name="Currency [0] 15752" xfId="27658" hidden="1" xr:uid="{00000000-0005-0000-0000-00002B6C0000}"/>
    <cellStyle name="Currency [0] 15753" xfId="27626" hidden="1" xr:uid="{00000000-0005-0000-0000-00000B6C0000}"/>
    <cellStyle name="Currency [0] 15754" xfId="27634" hidden="1" xr:uid="{00000000-0005-0000-0000-0000136C0000}"/>
    <cellStyle name="Currency [0] 15755" xfId="27670" hidden="1" xr:uid="{00000000-0005-0000-0000-0000376C0000}"/>
    <cellStyle name="Currency [0] 15756" xfId="27672" hidden="1" xr:uid="{00000000-0005-0000-0000-0000396C0000}"/>
    <cellStyle name="Currency [0] 15757" xfId="27628" hidden="1" xr:uid="{00000000-0005-0000-0000-00000D6C0000}"/>
    <cellStyle name="Currency [0] 15758" xfId="27641" hidden="1" xr:uid="{00000000-0005-0000-0000-00001A6C0000}"/>
    <cellStyle name="Currency [0] 15759" xfId="27646" hidden="1" xr:uid="{00000000-0005-0000-0000-00001F6C0000}"/>
    <cellStyle name="Currency [0] 1576" xfId="1718" hidden="1" xr:uid="{00000000-0005-0000-0000-0000D7060000}"/>
    <cellStyle name="Currency [0] 15760" xfId="27640" hidden="1" xr:uid="{00000000-0005-0000-0000-0000196C0000}"/>
    <cellStyle name="Currency [0] 15761" xfId="27688" hidden="1" xr:uid="{00000000-0005-0000-0000-0000496C0000}"/>
    <cellStyle name="Currency [0] 15762" xfId="27696" hidden="1" xr:uid="{00000000-0005-0000-0000-0000516C0000}"/>
    <cellStyle name="Currency [0] 15763" xfId="27624" hidden="1" xr:uid="{00000000-0005-0000-0000-0000096C0000}"/>
    <cellStyle name="Currency [0] 15764" xfId="27682" hidden="1" xr:uid="{00000000-0005-0000-0000-0000436C0000}"/>
    <cellStyle name="Currency [0] 15765" xfId="27705" hidden="1" xr:uid="{00000000-0005-0000-0000-00005A6C0000}"/>
    <cellStyle name="Currency [0] 15766" xfId="27707" hidden="1" xr:uid="{00000000-0005-0000-0000-00005C6C0000}"/>
    <cellStyle name="Currency [0] 15767" xfId="27607" hidden="1" xr:uid="{00000000-0005-0000-0000-0000F86B0000}"/>
    <cellStyle name="Currency [0] 15768" xfId="27617" hidden="1" xr:uid="{00000000-0005-0000-0000-0000026C0000}"/>
    <cellStyle name="Currency [0] 15769" xfId="27679" hidden="1" xr:uid="{00000000-0005-0000-0000-0000406C0000}"/>
    <cellStyle name="Currency [0] 1577" xfId="1722" hidden="1" xr:uid="{00000000-0005-0000-0000-0000DB060000}"/>
    <cellStyle name="Currency [0] 15770" xfId="27644" hidden="1" xr:uid="{00000000-0005-0000-0000-00001D6C0000}"/>
    <cellStyle name="Currency [0] 15771" xfId="27593" hidden="1" xr:uid="{00000000-0005-0000-0000-0000EA6B0000}"/>
    <cellStyle name="Currency [0] 15772" xfId="27715" hidden="1" xr:uid="{00000000-0005-0000-0000-0000646C0000}"/>
    <cellStyle name="Currency [0] 15773" xfId="27680" hidden="1" xr:uid="{00000000-0005-0000-0000-0000416C0000}"/>
    <cellStyle name="Currency [0] 15774" xfId="27691" hidden="1" xr:uid="{00000000-0005-0000-0000-00004C6C0000}"/>
    <cellStyle name="Currency [0] 15775" xfId="27723" hidden="1" xr:uid="{00000000-0005-0000-0000-00006C6C0000}"/>
    <cellStyle name="Currency [0] 15776" xfId="27725" hidden="1" xr:uid="{00000000-0005-0000-0000-00006E6C0000}"/>
    <cellStyle name="Currency [0] 15777" xfId="27677" hidden="1" xr:uid="{00000000-0005-0000-0000-00003E6C0000}"/>
    <cellStyle name="Currency [0] 15778" xfId="27676" hidden="1" xr:uid="{00000000-0005-0000-0000-00003D6C0000}"/>
    <cellStyle name="Currency [0] 15779" xfId="27666" hidden="1" xr:uid="{00000000-0005-0000-0000-0000336C0000}"/>
    <cellStyle name="Currency [0] 1578" xfId="1738" hidden="1" xr:uid="{00000000-0005-0000-0000-0000EB060000}"/>
    <cellStyle name="Currency [0] 15780" xfId="27662" hidden="1" xr:uid="{00000000-0005-0000-0000-00002F6C0000}"/>
    <cellStyle name="Currency [0] 15781" xfId="27664" hidden="1" xr:uid="{00000000-0005-0000-0000-0000316C0000}"/>
    <cellStyle name="Currency [0] 15782" xfId="27732" hidden="1" xr:uid="{00000000-0005-0000-0000-0000756C0000}"/>
    <cellStyle name="Currency [0] 15783" xfId="27294" hidden="1" xr:uid="{00000000-0005-0000-0000-0000BF6A0000}"/>
    <cellStyle name="Currency [0] 15784" xfId="27710" hidden="1" xr:uid="{00000000-0005-0000-0000-00005F6C0000}"/>
    <cellStyle name="Currency [0] 15785" xfId="27738" hidden="1" xr:uid="{00000000-0005-0000-0000-00007B6C0000}"/>
    <cellStyle name="Currency [0] 15786" xfId="27740" hidden="1" xr:uid="{00000000-0005-0000-0000-00007D6C0000}"/>
    <cellStyle name="Currency [0] 15787" xfId="27615" hidden="1" xr:uid="{00000000-0005-0000-0000-0000006C0000}"/>
    <cellStyle name="Currency [0] 15788" xfId="27689" hidden="1" xr:uid="{00000000-0005-0000-0000-00004A6C0000}"/>
    <cellStyle name="Currency [0] 15789" xfId="27645" hidden="1" xr:uid="{00000000-0005-0000-0000-00001E6C0000}"/>
    <cellStyle name="Currency [0] 1579" xfId="1739" hidden="1" xr:uid="{00000000-0005-0000-0000-0000EC060000}"/>
    <cellStyle name="Currency [0] 15790" xfId="27681" hidden="1" xr:uid="{00000000-0005-0000-0000-0000426C0000}"/>
    <cellStyle name="Currency [0] 15791" xfId="27685" hidden="1" xr:uid="{00000000-0005-0000-0000-0000466C0000}"/>
    <cellStyle name="Currency [0] 15792" xfId="27746" hidden="1" xr:uid="{00000000-0005-0000-0000-0000836C0000}"/>
    <cellStyle name="Currency [0] 15793" xfId="27329" hidden="1" xr:uid="{00000000-0005-0000-0000-0000E26A0000}"/>
    <cellStyle name="Currency [0] 15794" xfId="27728" hidden="1" xr:uid="{00000000-0005-0000-0000-0000716C0000}"/>
    <cellStyle name="Currency [0] 15795" xfId="27751" hidden="1" xr:uid="{00000000-0005-0000-0000-0000886C0000}"/>
    <cellStyle name="Currency [0] 15796" xfId="27753" hidden="1" xr:uid="{00000000-0005-0000-0000-00008A6C0000}"/>
    <cellStyle name="Currency [0] 15797" xfId="27609" hidden="1" xr:uid="{00000000-0005-0000-0000-0000FA6B0000}"/>
    <cellStyle name="Currency [0] 15798" xfId="27708" hidden="1" xr:uid="{00000000-0005-0000-0000-00005D6C0000}"/>
    <cellStyle name="Currency [0] 15799" xfId="27675" hidden="1" xr:uid="{00000000-0005-0000-0000-00003C6C0000}"/>
    <cellStyle name="Currency [0] 158" xfId="277" hidden="1" xr:uid="{00000000-0005-0000-0000-000036010000}"/>
    <cellStyle name="Currency [0] 1580" xfId="1719" hidden="1" xr:uid="{00000000-0005-0000-0000-0000D8060000}"/>
    <cellStyle name="Currency [0] 15800" xfId="27693" hidden="1" xr:uid="{00000000-0005-0000-0000-00004E6C0000}"/>
    <cellStyle name="Currency [0] 15801" xfId="27690" hidden="1" xr:uid="{00000000-0005-0000-0000-00004B6C0000}"/>
    <cellStyle name="Currency [0] 15802" xfId="27757" hidden="1" xr:uid="{00000000-0005-0000-0000-00008E6C0000}"/>
    <cellStyle name="Currency [0] 15803" xfId="27642" hidden="1" xr:uid="{00000000-0005-0000-0000-00001B6C0000}"/>
    <cellStyle name="Currency [0] 15804" xfId="27742" hidden="1" xr:uid="{00000000-0005-0000-0000-00007F6C0000}"/>
    <cellStyle name="Currency [0] 15805" xfId="27764" hidden="1" xr:uid="{00000000-0005-0000-0000-0000956C0000}"/>
    <cellStyle name="Currency [0] 15806" xfId="27766" hidden="1" xr:uid="{00000000-0005-0000-0000-0000976C0000}"/>
    <cellStyle name="Currency [0] 15807" xfId="27694" hidden="1" xr:uid="{00000000-0005-0000-0000-00004F6C0000}"/>
    <cellStyle name="Currency [0] 15808" xfId="27726" hidden="1" xr:uid="{00000000-0005-0000-0000-00006F6C0000}"/>
    <cellStyle name="Currency [0] 15809" xfId="27374" hidden="1" xr:uid="{00000000-0005-0000-0000-00000F6B0000}"/>
    <cellStyle name="Currency [0] 1581" xfId="1726" hidden="1" xr:uid="{00000000-0005-0000-0000-0000DF060000}"/>
    <cellStyle name="Currency [0] 15810" xfId="27712" hidden="1" xr:uid="{00000000-0005-0000-0000-0000616C0000}"/>
    <cellStyle name="Currency [0] 15811" xfId="27709" hidden="1" xr:uid="{00000000-0005-0000-0000-00005E6C0000}"/>
    <cellStyle name="Currency [0] 15812" xfId="27770" hidden="1" xr:uid="{00000000-0005-0000-0000-00009B6C0000}"/>
    <cellStyle name="Currency [0] 15813" xfId="27605" hidden="1" xr:uid="{00000000-0005-0000-0000-0000F66B0000}"/>
    <cellStyle name="Currency [0] 15814" xfId="27754" hidden="1" xr:uid="{00000000-0005-0000-0000-00008B6C0000}"/>
    <cellStyle name="Currency [0] 15815" xfId="27774" hidden="1" xr:uid="{00000000-0005-0000-0000-00009F6C0000}"/>
    <cellStyle name="Currency [0] 15816" xfId="27776" hidden="1" xr:uid="{00000000-0005-0000-0000-0000A16C0000}"/>
    <cellStyle name="Currency [0] 15817" xfId="27713" hidden="1" xr:uid="{00000000-0005-0000-0000-0000626C0000}"/>
    <cellStyle name="Currency [0] 15818" xfId="27741" hidden="1" xr:uid="{00000000-0005-0000-0000-00007E6C0000}"/>
    <cellStyle name="Currency [0] 15819" xfId="27701" hidden="1" xr:uid="{00000000-0005-0000-0000-0000566C0000}"/>
    <cellStyle name="Currency [0] 1582" xfId="1730" hidden="1" xr:uid="{00000000-0005-0000-0000-0000E3060000}"/>
    <cellStyle name="Currency [0] 15820" xfId="27730" hidden="1" xr:uid="{00000000-0005-0000-0000-0000736C0000}"/>
    <cellStyle name="Currency [0] 15821" xfId="27727" hidden="1" xr:uid="{00000000-0005-0000-0000-0000706C0000}"/>
    <cellStyle name="Currency [0] 15822" xfId="27780" hidden="1" xr:uid="{00000000-0005-0000-0000-0000A56C0000}"/>
    <cellStyle name="Currency [0] 15823" xfId="27608" hidden="1" xr:uid="{00000000-0005-0000-0000-0000F96B0000}"/>
    <cellStyle name="Currency [0] 15824" xfId="27767" hidden="1" xr:uid="{00000000-0005-0000-0000-0000986C0000}"/>
    <cellStyle name="Currency [0] 15825" xfId="27784" hidden="1" xr:uid="{00000000-0005-0000-0000-0000A96C0000}"/>
    <cellStyle name="Currency [0] 15826" xfId="27786" hidden="1" xr:uid="{00000000-0005-0000-0000-0000AB6C0000}"/>
    <cellStyle name="Currency [0] 15827" xfId="27667" hidden="1" xr:uid="{00000000-0005-0000-0000-0000346C0000}"/>
    <cellStyle name="Currency [0] 15828" xfId="27703" hidden="1" xr:uid="{00000000-0005-0000-0000-0000586C0000}"/>
    <cellStyle name="Currency [0] 15829" xfId="27772" hidden="1" xr:uid="{00000000-0005-0000-0000-00009D6C0000}"/>
    <cellStyle name="Currency [0] 1583" xfId="1725" hidden="1" xr:uid="{00000000-0005-0000-0000-0000DE060000}"/>
    <cellStyle name="Currency [0] 15830" xfId="27760" hidden="1" xr:uid="{00000000-0005-0000-0000-0000916C0000}"/>
    <cellStyle name="Currency [0] 15831" xfId="27777" hidden="1" xr:uid="{00000000-0005-0000-0000-0000A26C0000}"/>
    <cellStyle name="Currency [0] 15832" xfId="27788" hidden="1" xr:uid="{00000000-0005-0000-0000-0000AD6C0000}"/>
    <cellStyle name="Currency [0] 15833" xfId="27636" hidden="1" xr:uid="{00000000-0005-0000-0000-0000156C0000}"/>
    <cellStyle name="Currency [0] 15834" xfId="27700" hidden="1" xr:uid="{00000000-0005-0000-0000-0000556C0000}"/>
    <cellStyle name="Currency [0] 15835" xfId="27792" hidden="1" xr:uid="{00000000-0005-0000-0000-0000B16C0000}"/>
    <cellStyle name="Currency [0] 15836" xfId="27794" hidden="1" xr:uid="{00000000-0005-0000-0000-0000B36C0000}"/>
    <cellStyle name="Currency [0] 15837" xfId="27749" hidden="1" xr:uid="{00000000-0005-0000-0000-0000866C0000}"/>
    <cellStyle name="Currency [0] 15838" xfId="27761" hidden="1" xr:uid="{00000000-0005-0000-0000-0000926C0000}"/>
    <cellStyle name="Currency [0] 15839" xfId="27789" hidden="1" xr:uid="{00000000-0005-0000-0000-0000AE6C0000}"/>
    <cellStyle name="Currency [0] 1584" xfId="1748" hidden="1" xr:uid="{00000000-0005-0000-0000-0000F5060000}"/>
    <cellStyle name="Currency [0] 15840" xfId="27762" hidden="1" xr:uid="{00000000-0005-0000-0000-0000936C0000}"/>
    <cellStyle name="Currency [0] 15841" xfId="27795" hidden="1" xr:uid="{00000000-0005-0000-0000-0000B46C0000}"/>
    <cellStyle name="Currency [0] 15842" xfId="27797" hidden="1" xr:uid="{00000000-0005-0000-0000-0000B66C0000}"/>
    <cellStyle name="Currency [0] 15843" xfId="27790" hidden="1" xr:uid="{00000000-0005-0000-0000-0000AF6C0000}"/>
    <cellStyle name="Currency [0] 15844" xfId="27736" hidden="1" xr:uid="{00000000-0005-0000-0000-0000796C0000}"/>
    <cellStyle name="Currency [0] 15845" xfId="27799" hidden="1" xr:uid="{00000000-0005-0000-0000-0000B86C0000}"/>
    <cellStyle name="Currency [0] 15846" xfId="27801" hidden="1" xr:uid="{00000000-0005-0000-0000-0000BA6C0000}"/>
    <cellStyle name="Currency [0] 15847" xfId="27313" hidden="1" xr:uid="{00000000-0005-0000-0000-0000D26A0000}"/>
    <cellStyle name="Currency [0] 15848" xfId="27291" hidden="1" xr:uid="{00000000-0005-0000-0000-0000BC6A0000}"/>
    <cellStyle name="Currency [0] 15849" xfId="27807" hidden="1" xr:uid="{00000000-0005-0000-0000-0000C06C0000}"/>
    <cellStyle name="Currency [0] 1585" xfId="1754" hidden="1" xr:uid="{00000000-0005-0000-0000-0000FB060000}"/>
    <cellStyle name="Currency [0] 15850" xfId="27813" hidden="1" xr:uid="{00000000-0005-0000-0000-0000C66C0000}"/>
    <cellStyle name="Currency [0] 15851" xfId="27815" hidden="1" xr:uid="{00000000-0005-0000-0000-0000C86C0000}"/>
    <cellStyle name="Currency [0] 15852" xfId="27308" hidden="1" xr:uid="{00000000-0005-0000-0000-0000CD6A0000}"/>
    <cellStyle name="Currency [0] 15853" xfId="27809" hidden="1" xr:uid="{00000000-0005-0000-0000-0000C26C0000}"/>
    <cellStyle name="Currency [0] 15854" xfId="27817" hidden="1" xr:uid="{00000000-0005-0000-0000-0000CA6C0000}"/>
    <cellStyle name="Currency [0] 15855" xfId="27819" hidden="1" xr:uid="{00000000-0005-0000-0000-0000CC6C0000}"/>
    <cellStyle name="Currency [0] 15856" xfId="27808" hidden="1" xr:uid="{00000000-0005-0000-0000-0000C16C0000}"/>
    <cellStyle name="Currency [0] 15857" xfId="27314" hidden="1" xr:uid="{00000000-0005-0000-0000-0000D36A0000}"/>
    <cellStyle name="Currency [0] 15858" xfId="27830" hidden="1" xr:uid="{00000000-0005-0000-0000-0000D76C0000}"/>
    <cellStyle name="Currency [0] 15859" xfId="27839" hidden="1" xr:uid="{00000000-0005-0000-0000-0000E06C0000}"/>
    <cellStyle name="Currency [0] 1586" xfId="1716" hidden="1" xr:uid="{00000000-0005-0000-0000-0000D5060000}"/>
    <cellStyle name="Currency [0] 15860" xfId="27850" hidden="1" xr:uid="{00000000-0005-0000-0000-0000EB6C0000}"/>
    <cellStyle name="Currency [0] 15861" xfId="27856" hidden="1" xr:uid="{00000000-0005-0000-0000-0000F16C0000}"/>
    <cellStyle name="Currency [0] 15862" xfId="27828" hidden="1" xr:uid="{00000000-0005-0000-0000-0000D56C0000}"/>
    <cellStyle name="Currency [0] 15863" xfId="27846" hidden="1" xr:uid="{00000000-0005-0000-0000-0000E76C0000}"/>
    <cellStyle name="Currency [0] 15864" xfId="27868" hidden="1" xr:uid="{00000000-0005-0000-0000-0000FD6C0000}"/>
    <cellStyle name="Currency [0] 15865" xfId="27870" hidden="1" xr:uid="{00000000-0005-0000-0000-0000FF6C0000}"/>
    <cellStyle name="Currency [0] 15866" xfId="27804" hidden="1" xr:uid="{00000000-0005-0000-0000-0000BD6C0000}"/>
    <cellStyle name="Currency [0] 15867" xfId="27318" hidden="1" xr:uid="{00000000-0005-0000-0000-0000D76A0000}"/>
    <cellStyle name="Currency [0] 15868" xfId="27842" hidden="1" xr:uid="{00000000-0005-0000-0000-0000E36C0000}"/>
    <cellStyle name="Currency [0] 15869" xfId="27334" hidden="1" xr:uid="{00000000-0005-0000-0000-0000E76A0000}"/>
    <cellStyle name="Currency [0] 1587" xfId="1746" hidden="1" xr:uid="{00000000-0005-0000-0000-0000F3060000}"/>
    <cellStyle name="Currency [0] 15870" xfId="27831" hidden="1" xr:uid="{00000000-0005-0000-0000-0000D86C0000}"/>
    <cellStyle name="Currency [0] 15871" xfId="27875" hidden="1" xr:uid="{00000000-0005-0000-0000-0000046D0000}"/>
    <cellStyle name="Currency [0] 15872" xfId="27843" hidden="1" xr:uid="{00000000-0005-0000-0000-0000E46C0000}"/>
    <cellStyle name="Currency [0] 15873" xfId="27851" hidden="1" xr:uid="{00000000-0005-0000-0000-0000EC6C0000}"/>
    <cellStyle name="Currency [0] 15874" xfId="27887" hidden="1" xr:uid="{00000000-0005-0000-0000-0000106D0000}"/>
    <cellStyle name="Currency [0] 15875" xfId="27889" hidden="1" xr:uid="{00000000-0005-0000-0000-0000126D0000}"/>
    <cellStyle name="Currency [0] 15876" xfId="27845" hidden="1" xr:uid="{00000000-0005-0000-0000-0000E66C0000}"/>
    <cellStyle name="Currency [0] 15877" xfId="27858" hidden="1" xr:uid="{00000000-0005-0000-0000-0000F36C0000}"/>
    <cellStyle name="Currency [0] 15878" xfId="27863" hidden="1" xr:uid="{00000000-0005-0000-0000-0000F86C0000}"/>
    <cellStyle name="Currency [0] 15879" xfId="27857" hidden="1" xr:uid="{00000000-0005-0000-0000-0000F26C0000}"/>
    <cellStyle name="Currency [0] 1588" xfId="1758" hidden="1" xr:uid="{00000000-0005-0000-0000-0000FF060000}"/>
    <cellStyle name="Currency [0] 15880" xfId="27905" hidden="1" xr:uid="{00000000-0005-0000-0000-0000226D0000}"/>
    <cellStyle name="Currency [0] 15881" xfId="27913" hidden="1" xr:uid="{00000000-0005-0000-0000-00002A6D0000}"/>
    <cellStyle name="Currency [0] 15882" xfId="27841" hidden="1" xr:uid="{00000000-0005-0000-0000-0000E26C0000}"/>
    <cellStyle name="Currency [0] 15883" xfId="27899" hidden="1" xr:uid="{00000000-0005-0000-0000-00001C6D0000}"/>
    <cellStyle name="Currency [0] 15884" xfId="27922" hidden="1" xr:uid="{00000000-0005-0000-0000-0000336D0000}"/>
    <cellStyle name="Currency [0] 15885" xfId="27924" hidden="1" xr:uid="{00000000-0005-0000-0000-0000356D0000}"/>
    <cellStyle name="Currency [0] 15886" xfId="27824" hidden="1" xr:uid="{00000000-0005-0000-0000-0000D16C0000}"/>
    <cellStyle name="Currency [0] 15887" xfId="27834" hidden="1" xr:uid="{00000000-0005-0000-0000-0000DB6C0000}"/>
    <cellStyle name="Currency [0] 15888" xfId="27896" hidden="1" xr:uid="{00000000-0005-0000-0000-0000196D0000}"/>
    <cellStyle name="Currency [0] 15889" xfId="27861" hidden="1" xr:uid="{00000000-0005-0000-0000-0000F66C0000}"/>
    <cellStyle name="Currency [0] 1589" xfId="1759" hidden="1" xr:uid="{00000000-0005-0000-0000-000000070000}"/>
    <cellStyle name="Currency [0] 15890" xfId="27811" hidden="1" xr:uid="{00000000-0005-0000-0000-0000C46C0000}"/>
    <cellStyle name="Currency [0] 15891" xfId="27932" hidden="1" xr:uid="{00000000-0005-0000-0000-00003D6D0000}"/>
    <cellStyle name="Currency [0] 15892" xfId="27897" hidden="1" xr:uid="{00000000-0005-0000-0000-00001A6D0000}"/>
    <cellStyle name="Currency [0] 15893" xfId="27908" hidden="1" xr:uid="{00000000-0005-0000-0000-0000256D0000}"/>
    <cellStyle name="Currency [0] 15894" xfId="27940" hidden="1" xr:uid="{00000000-0005-0000-0000-0000456D0000}"/>
    <cellStyle name="Currency [0] 15895" xfId="27942" hidden="1" xr:uid="{00000000-0005-0000-0000-0000476D0000}"/>
    <cellStyle name="Currency [0] 15896" xfId="27894" hidden="1" xr:uid="{00000000-0005-0000-0000-0000176D0000}"/>
    <cellStyle name="Currency [0] 15897" xfId="27893" hidden="1" xr:uid="{00000000-0005-0000-0000-0000166D0000}"/>
    <cellStyle name="Currency [0] 15898" xfId="27883" hidden="1" xr:uid="{00000000-0005-0000-0000-00000C6D0000}"/>
    <cellStyle name="Currency [0] 15899" xfId="27879" hidden="1" xr:uid="{00000000-0005-0000-0000-0000086D0000}"/>
    <cellStyle name="Currency [0] 159" xfId="278" hidden="1" xr:uid="{00000000-0005-0000-0000-000037010000}"/>
    <cellStyle name="Currency [0] 1590" xfId="1707" hidden="1" xr:uid="{00000000-0005-0000-0000-0000CC060000}"/>
    <cellStyle name="Currency [0] 15900" xfId="27881" hidden="1" xr:uid="{00000000-0005-0000-0000-00000A6D0000}"/>
    <cellStyle name="Currency [0] 15901" xfId="27949" hidden="1" xr:uid="{00000000-0005-0000-0000-00004E6D0000}"/>
    <cellStyle name="Currency [0] 15902" xfId="27320" hidden="1" xr:uid="{00000000-0005-0000-0000-0000D96A0000}"/>
    <cellStyle name="Currency [0] 15903" xfId="27927" hidden="1" xr:uid="{00000000-0005-0000-0000-0000386D0000}"/>
    <cellStyle name="Currency [0] 15904" xfId="27955" hidden="1" xr:uid="{00000000-0005-0000-0000-0000546D0000}"/>
    <cellStyle name="Currency [0] 15905" xfId="27957" hidden="1" xr:uid="{00000000-0005-0000-0000-0000566D0000}"/>
    <cellStyle name="Currency [0] 15906" xfId="27832" hidden="1" xr:uid="{00000000-0005-0000-0000-0000D96C0000}"/>
    <cellStyle name="Currency [0] 15907" xfId="27906" hidden="1" xr:uid="{00000000-0005-0000-0000-0000236D0000}"/>
    <cellStyle name="Currency [0] 15908" xfId="27862" hidden="1" xr:uid="{00000000-0005-0000-0000-0000F76C0000}"/>
    <cellStyle name="Currency [0] 15909" xfId="27898" hidden="1" xr:uid="{00000000-0005-0000-0000-00001B6D0000}"/>
    <cellStyle name="Currency [0] 1591" xfId="1714" hidden="1" xr:uid="{00000000-0005-0000-0000-0000D3060000}"/>
    <cellStyle name="Currency [0] 15910" xfId="27902" hidden="1" xr:uid="{00000000-0005-0000-0000-00001F6D0000}"/>
    <cellStyle name="Currency [0] 15911" xfId="27963" hidden="1" xr:uid="{00000000-0005-0000-0000-00005C6D0000}"/>
    <cellStyle name="Currency [0] 15912" xfId="27307" hidden="1" xr:uid="{00000000-0005-0000-0000-0000CC6A0000}"/>
    <cellStyle name="Currency [0] 15913" xfId="27945" hidden="1" xr:uid="{00000000-0005-0000-0000-00004A6D0000}"/>
    <cellStyle name="Currency [0] 15914" xfId="27968" hidden="1" xr:uid="{00000000-0005-0000-0000-0000616D0000}"/>
    <cellStyle name="Currency [0] 15915" xfId="27970" hidden="1" xr:uid="{00000000-0005-0000-0000-0000636D0000}"/>
    <cellStyle name="Currency [0] 15916" xfId="27826" hidden="1" xr:uid="{00000000-0005-0000-0000-0000D36C0000}"/>
    <cellStyle name="Currency [0] 15917" xfId="27925" hidden="1" xr:uid="{00000000-0005-0000-0000-0000366D0000}"/>
    <cellStyle name="Currency [0] 15918" xfId="27892" hidden="1" xr:uid="{00000000-0005-0000-0000-0000156D0000}"/>
    <cellStyle name="Currency [0] 15919" xfId="27910" hidden="1" xr:uid="{00000000-0005-0000-0000-0000276D0000}"/>
    <cellStyle name="Currency [0] 1592" xfId="1743" hidden="1" xr:uid="{00000000-0005-0000-0000-0000F0060000}"/>
    <cellStyle name="Currency [0] 15920" xfId="27907" hidden="1" xr:uid="{00000000-0005-0000-0000-0000246D0000}"/>
    <cellStyle name="Currency [0] 15921" xfId="27974" hidden="1" xr:uid="{00000000-0005-0000-0000-0000676D0000}"/>
    <cellStyle name="Currency [0] 15922" xfId="27859" hidden="1" xr:uid="{00000000-0005-0000-0000-0000F46C0000}"/>
    <cellStyle name="Currency [0] 15923" xfId="27959" hidden="1" xr:uid="{00000000-0005-0000-0000-0000586D0000}"/>
    <cellStyle name="Currency [0] 15924" xfId="27981" hidden="1" xr:uid="{00000000-0005-0000-0000-00006E6D0000}"/>
    <cellStyle name="Currency [0] 15925" xfId="27983" hidden="1" xr:uid="{00000000-0005-0000-0000-0000706D0000}"/>
    <cellStyle name="Currency [0] 15926" xfId="27911" hidden="1" xr:uid="{00000000-0005-0000-0000-0000286D0000}"/>
    <cellStyle name="Currency [0] 15927" xfId="27943" hidden="1" xr:uid="{00000000-0005-0000-0000-0000486D0000}"/>
    <cellStyle name="Currency [0] 15928" xfId="27286" hidden="1" xr:uid="{00000000-0005-0000-0000-0000B76A0000}"/>
    <cellStyle name="Currency [0] 15929" xfId="27929" hidden="1" xr:uid="{00000000-0005-0000-0000-00003A6D0000}"/>
    <cellStyle name="Currency [0] 1593" xfId="1728" hidden="1" xr:uid="{00000000-0005-0000-0000-0000E1060000}"/>
    <cellStyle name="Currency [0] 15930" xfId="27926" hidden="1" xr:uid="{00000000-0005-0000-0000-0000376D0000}"/>
    <cellStyle name="Currency [0] 15931" xfId="27987" hidden="1" xr:uid="{00000000-0005-0000-0000-0000746D0000}"/>
    <cellStyle name="Currency [0] 15932" xfId="27822" hidden="1" xr:uid="{00000000-0005-0000-0000-0000CF6C0000}"/>
    <cellStyle name="Currency [0] 15933" xfId="27971" hidden="1" xr:uid="{00000000-0005-0000-0000-0000646D0000}"/>
    <cellStyle name="Currency [0] 15934" xfId="27991" hidden="1" xr:uid="{00000000-0005-0000-0000-0000786D0000}"/>
    <cellStyle name="Currency [0] 15935" xfId="27993" hidden="1" xr:uid="{00000000-0005-0000-0000-00007A6D0000}"/>
    <cellStyle name="Currency [0] 15936" xfId="27930" hidden="1" xr:uid="{00000000-0005-0000-0000-00003B6D0000}"/>
    <cellStyle name="Currency [0] 15937" xfId="27958" hidden="1" xr:uid="{00000000-0005-0000-0000-0000576D0000}"/>
    <cellStyle name="Currency [0] 15938" xfId="27918" hidden="1" xr:uid="{00000000-0005-0000-0000-00002F6D0000}"/>
    <cellStyle name="Currency [0] 15939" xfId="27947" hidden="1" xr:uid="{00000000-0005-0000-0000-00004C6D0000}"/>
    <cellStyle name="Currency [0] 1594" xfId="1701" hidden="1" xr:uid="{00000000-0005-0000-0000-0000C6060000}"/>
    <cellStyle name="Currency [0] 15940" xfId="27944" hidden="1" xr:uid="{00000000-0005-0000-0000-0000496D0000}"/>
    <cellStyle name="Currency [0] 15941" xfId="27997" hidden="1" xr:uid="{00000000-0005-0000-0000-00007E6D0000}"/>
    <cellStyle name="Currency [0] 15942" xfId="27825" hidden="1" xr:uid="{00000000-0005-0000-0000-0000D26C0000}"/>
    <cellStyle name="Currency [0] 15943" xfId="27984" hidden="1" xr:uid="{00000000-0005-0000-0000-0000716D0000}"/>
    <cellStyle name="Currency [0] 15944" xfId="28001" hidden="1" xr:uid="{00000000-0005-0000-0000-0000826D0000}"/>
    <cellStyle name="Currency [0] 15945" xfId="28003" hidden="1" xr:uid="{00000000-0005-0000-0000-0000846D0000}"/>
    <cellStyle name="Currency [0] 15946" xfId="27884" hidden="1" xr:uid="{00000000-0005-0000-0000-00000D6D0000}"/>
    <cellStyle name="Currency [0] 15947" xfId="27920" hidden="1" xr:uid="{00000000-0005-0000-0000-0000316D0000}"/>
    <cellStyle name="Currency [0] 15948" xfId="27989" hidden="1" xr:uid="{00000000-0005-0000-0000-0000766D0000}"/>
    <cellStyle name="Currency [0] 15949" xfId="27977" hidden="1" xr:uid="{00000000-0005-0000-0000-00006A6D0000}"/>
    <cellStyle name="Currency [0] 1595" xfId="1765" hidden="1" xr:uid="{00000000-0005-0000-0000-000006070000}"/>
    <cellStyle name="Currency [0] 15950" xfId="27994" hidden="1" xr:uid="{00000000-0005-0000-0000-00007B6D0000}"/>
    <cellStyle name="Currency [0] 15951" xfId="28005" hidden="1" xr:uid="{00000000-0005-0000-0000-0000866D0000}"/>
    <cellStyle name="Currency [0] 15952" xfId="27853" hidden="1" xr:uid="{00000000-0005-0000-0000-0000EE6C0000}"/>
    <cellStyle name="Currency [0] 15953" xfId="27917" hidden="1" xr:uid="{00000000-0005-0000-0000-00002E6D0000}"/>
    <cellStyle name="Currency [0] 15954" xfId="28009" hidden="1" xr:uid="{00000000-0005-0000-0000-00008A6D0000}"/>
    <cellStyle name="Currency [0] 15955" xfId="28011" hidden="1" xr:uid="{00000000-0005-0000-0000-00008C6D0000}"/>
    <cellStyle name="Currency [0] 15956" xfId="27966" hidden="1" xr:uid="{00000000-0005-0000-0000-00005F6D0000}"/>
    <cellStyle name="Currency [0] 15957" xfId="27978" hidden="1" xr:uid="{00000000-0005-0000-0000-00006B6D0000}"/>
    <cellStyle name="Currency [0] 15958" xfId="28006" hidden="1" xr:uid="{00000000-0005-0000-0000-0000876D0000}"/>
    <cellStyle name="Currency [0] 15959" xfId="27979" hidden="1" xr:uid="{00000000-0005-0000-0000-00006C6D0000}"/>
    <cellStyle name="Currency [0] 1596" xfId="1744" hidden="1" xr:uid="{00000000-0005-0000-0000-0000F1060000}"/>
    <cellStyle name="Currency [0] 15960" xfId="28012" hidden="1" xr:uid="{00000000-0005-0000-0000-00008D6D0000}"/>
    <cellStyle name="Currency [0] 15961" xfId="28014" hidden="1" xr:uid="{00000000-0005-0000-0000-00008F6D0000}"/>
    <cellStyle name="Currency [0] 15962" xfId="28007" hidden="1" xr:uid="{00000000-0005-0000-0000-0000886D0000}"/>
    <cellStyle name="Currency [0] 15963" xfId="27953" hidden="1" xr:uid="{00000000-0005-0000-0000-0000526D0000}"/>
    <cellStyle name="Currency [0] 15964" xfId="28016" hidden="1" xr:uid="{00000000-0005-0000-0000-0000916D0000}"/>
    <cellStyle name="Currency [0] 15965" xfId="28018" hidden="1" xr:uid="{00000000-0005-0000-0000-0000936D0000}"/>
    <cellStyle name="Currency [0] 15966" xfId="27380" hidden="1" xr:uid="{00000000-0005-0000-0000-0000156B0000}"/>
    <cellStyle name="Currency [0] 15967" xfId="27321" hidden="1" xr:uid="{00000000-0005-0000-0000-0000DA6A0000}"/>
    <cellStyle name="Currency [0] 15968" xfId="28024" hidden="1" xr:uid="{00000000-0005-0000-0000-0000996D0000}"/>
    <cellStyle name="Currency [0] 15969" xfId="28030" hidden="1" xr:uid="{00000000-0005-0000-0000-00009F6D0000}"/>
    <cellStyle name="Currency [0] 1597" xfId="1751" hidden="1" xr:uid="{00000000-0005-0000-0000-0000F8060000}"/>
    <cellStyle name="Currency [0] 15970" xfId="28032" hidden="1" xr:uid="{00000000-0005-0000-0000-0000A16D0000}"/>
    <cellStyle name="Currency [0] 15971" xfId="27311" hidden="1" xr:uid="{00000000-0005-0000-0000-0000D06A0000}"/>
    <cellStyle name="Currency [0] 15972" xfId="28026" hidden="1" xr:uid="{00000000-0005-0000-0000-00009B6D0000}"/>
    <cellStyle name="Currency [0] 15973" xfId="28034" hidden="1" xr:uid="{00000000-0005-0000-0000-0000A36D0000}"/>
    <cellStyle name="Currency [0] 15974" xfId="28036" hidden="1" xr:uid="{00000000-0005-0000-0000-0000A56D0000}"/>
    <cellStyle name="Currency [0] 15975" xfId="28025" hidden="1" xr:uid="{00000000-0005-0000-0000-00009A6D0000}"/>
    <cellStyle name="Currency [0] 15976" xfId="27356" hidden="1" xr:uid="{00000000-0005-0000-0000-0000FD6A0000}"/>
    <cellStyle name="Currency [0] 15977" xfId="28047" hidden="1" xr:uid="{00000000-0005-0000-0000-0000B06D0000}"/>
    <cellStyle name="Currency [0] 15978" xfId="28056" hidden="1" xr:uid="{00000000-0005-0000-0000-0000B96D0000}"/>
    <cellStyle name="Currency [0] 15979" xfId="28067" hidden="1" xr:uid="{00000000-0005-0000-0000-0000C46D0000}"/>
    <cellStyle name="Currency [0] 1598" xfId="1766" hidden="1" xr:uid="{00000000-0005-0000-0000-000007070000}"/>
    <cellStyle name="Currency [0] 15980" xfId="28073" hidden="1" xr:uid="{00000000-0005-0000-0000-0000CA6D0000}"/>
    <cellStyle name="Currency [0] 15981" xfId="28045" hidden="1" xr:uid="{00000000-0005-0000-0000-0000AE6D0000}"/>
    <cellStyle name="Currency [0] 15982" xfId="28063" hidden="1" xr:uid="{00000000-0005-0000-0000-0000C06D0000}"/>
    <cellStyle name="Currency [0] 15983" xfId="28085" hidden="1" xr:uid="{00000000-0005-0000-0000-0000D66D0000}"/>
    <cellStyle name="Currency [0] 15984" xfId="28087" hidden="1" xr:uid="{00000000-0005-0000-0000-0000D86D0000}"/>
    <cellStyle name="Currency [0] 15985" xfId="28021" hidden="1" xr:uid="{00000000-0005-0000-0000-0000966D0000}"/>
    <cellStyle name="Currency [0] 15986" xfId="27310" hidden="1" xr:uid="{00000000-0005-0000-0000-0000CF6A0000}"/>
    <cellStyle name="Currency [0] 15987" xfId="28059" hidden="1" xr:uid="{00000000-0005-0000-0000-0000BC6D0000}"/>
    <cellStyle name="Currency [0] 15988" xfId="27289" hidden="1" xr:uid="{00000000-0005-0000-0000-0000BA6A0000}"/>
    <cellStyle name="Currency [0] 15989" xfId="28048" hidden="1" xr:uid="{00000000-0005-0000-0000-0000B16D0000}"/>
    <cellStyle name="Currency [0] 1599" xfId="1767" hidden="1" xr:uid="{00000000-0005-0000-0000-000008070000}"/>
    <cellStyle name="Currency [0] 15990" xfId="28092" hidden="1" xr:uid="{00000000-0005-0000-0000-0000DD6D0000}"/>
    <cellStyle name="Currency [0] 15991" xfId="28060" hidden="1" xr:uid="{00000000-0005-0000-0000-0000BD6D0000}"/>
    <cellStyle name="Currency [0] 15992" xfId="28068" hidden="1" xr:uid="{00000000-0005-0000-0000-0000C56D0000}"/>
    <cellStyle name="Currency [0] 15993" xfId="28104" hidden="1" xr:uid="{00000000-0005-0000-0000-0000E96D0000}"/>
    <cellStyle name="Currency [0] 15994" xfId="28106" hidden="1" xr:uid="{00000000-0005-0000-0000-0000EB6D0000}"/>
    <cellStyle name="Currency [0] 15995" xfId="28062" hidden="1" xr:uid="{00000000-0005-0000-0000-0000BF6D0000}"/>
    <cellStyle name="Currency [0] 15996" xfId="28075" hidden="1" xr:uid="{00000000-0005-0000-0000-0000CC6D0000}"/>
    <cellStyle name="Currency [0] 15997" xfId="28080" hidden="1" xr:uid="{00000000-0005-0000-0000-0000D16D0000}"/>
    <cellStyle name="Currency [0] 15998" xfId="28074" hidden="1" xr:uid="{00000000-0005-0000-0000-0000CB6D0000}"/>
    <cellStyle name="Currency [0] 15999" xfId="28122" hidden="1" xr:uid="{00000000-0005-0000-0000-0000FB6D0000}"/>
    <cellStyle name="Currency [0] 16" xfId="45" hidden="1" xr:uid="{00000000-0005-0000-0000-00004D000000}"/>
    <cellStyle name="Currency [0] 160" xfId="226" hidden="1" xr:uid="{00000000-0005-0000-0000-000003010000}"/>
    <cellStyle name="Currency [0] 1600" xfId="1742" hidden="1" xr:uid="{00000000-0005-0000-0000-0000EF060000}"/>
    <cellStyle name="Currency [0] 16000" xfId="28130" hidden="1" xr:uid="{00000000-0005-0000-0000-0000036E0000}"/>
    <cellStyle name="Currency [0] 16001" xfId="28058" hidden="1" xr:uid="{00000000-0005-0000-0000-0000BB6D0000}"/>
    <cellStyle name="Currency [0] 16002" xfId="28116" hidden="1" xr:uid="{00000000-0005-0000-0000-0000F56D0000}"/>
    <cellStyle name="Currency [0] 16003" xfId="28139" hidden="1" xr:uid="{00000000-0005-0000-0000-00000C6E0000}"/>
    <cellStyle name="Currency [0] 16004" xfId="28141" hidden="1" xr:uid="{00000000-0005-0000-0000-00000E6E0000}"/>
    <cellStyle name="Currency [0] 16005" xfId="28041" hidden="1" xr:uid="{00000000-0005-0000-0000-0000AA6D0000}"/>
    <cellStyle name="Currency [0] 16006" xfId="28051" hidden="1" xr:uid="{00000000-0005-0000-0000-0000B46D0000}"/>
    <cellStyle name="Currency [0] 16007" xfId="28113" hidden="1" xr:uid="{00000000-0005-0000-0000-0000F26D0000}"/>
    <cellStyle name="Currency [0] 16008" xfId="28078" hidden="1" xr:uid="{00000000-0005-0000-0000-0000CF6D0000}"/>
    <cellStyle name="Currency [0] 16009" xfId="28028" hidden="1" xr:uid="{00000000-0005-0000-0000-00009D6D0000}"/>
    <cellStyle name="Currency [0] 1601" xfId="1741" hidden="1" xr:uid="{00000000-0005-0000-0000-0000EE060000}"/>
    <cellStyle name="Currency [0] 16010" xfId="28149" hidden="1" xr:uid="{00000000-0005-0000-0000-0000166E0000}"/>
    <cellStyle name="Currency [0] 16011" xfId="28114" hidden="1" xr:uid="{00000000-0005-0000-0000-0000F36D0000}"/>
    <cellStyle name="Currency [0] 16012" xfId="28125" hidden="1" xr:uid="{00000000-0005-0000-0000-0000FE6D0000}"/>
    <cellStyle name="Currency [0] 16013" xfId="28157" hidden="1" xr:uid="{00000000-0005-0000-0000-00001E6E0000}"/>
    <cellStyle name="Currency [0] 16014" xfId="28159" hidden="1" xr:uid="{00000000-0005-0000-0000-0000206E0000}"/>
    <cellStyle name="Currency [0] 16015" xfId="28111" hidden="1" xr:uid="{00000000-0005-0000-0000-0000F06D0000}"/>
    <cellStyle name="Currency [0] 16016" xfId="28110" hidden="1" xr:uid="{00000000-0005-0000-0000-0000EF6D0000}"/>
    <cellStyle name="Currency [0] 16017" xfId="28100" hidden="1" xr:uid="{00000000-0005-0000-0000-0000E56D0000}"/>
    <cellStyle name="Currency [0] 16018" xfId="28096" hidden="1" xr:uid="{00000000-0005-0000-0000-0000E16D0000}"/>
    <cellStyle name="Currency [0] 16019" xfId="28098" hidden="1" xr:uid="{00000000-0005-0000-0000-0000E36D0000}"/>
    <cellStyle name="Currency [0] 1602" xfId="1736" hidden="1" xr:uid="{00000000-0005-0000-0000-0000E9060000}"/>
    <cellStyle name="Currency [0] 16020" xfId="28166" hidden="1" xr:uid="{00000000-0005-0000-0000-0000276E0000}"/>
    <cellStyle name="Currency [0] 16021" xfId="27325" hidden="1" xr:uid="{00000000-0005-0000-0000-0000DE6A0000}"/>
    <cellStyle name="Currency [0] 16022" xfId="28144" hidden="1" xr:uid="{00000000-0005-0000-0000-0000116E0000}"/>
    <cellStyle name="Currency [0] 16023" xfId="28172" hidden="1" xr:uid="{00000000-0005-0000-0000-00002D6E0000}"/>
    <cellStyle name="Currency [0] 16024" xfId="28174" hidden="1" xr:uid="{00000000-0005-0000-0000-00002F6E0000}"/>
    <cellStyle name="Currency [0] 16025" xfId="28049" hidden="1" xr:uid="{00000000-0005-0000-0000-0000B26D0000}"/>
    <cellStyle name="Currency [0] 16026" xfId="28123" hidden="1" xr:uid="{00000000-0005-0000-0000-0000FC6D0000}"/>
    <cellStyle name="Currency [0] 16027" xfId="28079" hidden="1" xr:uid="{00000000-0005-0000-0000-0000D06D0000}"/>
    <cellStyle name="Currency [0] 16028" xfId="28115" hidden="1" xr:uid="{00000000-0005-0000-0000-0000F46D0000}"/>
    <cellStyle name="Currency [0] 16029" xfId="28119" hidden="1" xr:uid="{00000000-0005-0000-0000-0000F86D0000}"/>
    <cellStyle name="Currency [0] 1603" xfId="1734" hidden="1" xr:uid="{00000000-0005-0000-0000-0000E7060000}"/>
    <cellStyle name="Currency [0] 16030" xfId="28180" hidden="1" xr:uid="{00000000-0005-0000-0000-0000356E0000}"/>
    <cellStyle name="Currency [0] 16031" xfId="27338" hidden="1" xr:uid="{00000000-0005-0000-0000-0000EB6A0000}"/>
    <cellStyle name="Currency [0] 16032" xfId="28162" hidden="1" xr:uid="{00000000-0005-0000-0000-0000236E0000}"/>
    <cellStyle name="Currency [0] 16033" xfId="28185" hidden="1" xr:uid="{00000000-0005-0000-0000-00003A6E0000}"/>
    <cellStyle name="Currency [0] 16034" xfId="28187" hidden="1" xr:uid="{00000000-0005-0000-0000-00003C6E0000}"/>
    <cellStyle name="Currency [0] 16035" xfId="28043" hidden="1" xr:uid="{00000000-0005-0000-0000-0000AC6D0000}"/>
    <cellStyle name="Currency [0] 16036" xfId="28142" hidden="1" xr:uid="{00000000-0005-0000-0000-00000F6E0000}"/>
    <cellStyle name="Currency [0] 16037" xfId="28109" hidden="1" xr:uid="{00000000-0005-0000-0000-0000EE6D0000}"/>
    <cellStyle name="Currency [0] 16038" xfId="28127" hidden="1" xr:uid="{00000000-0005-0000-0000-0000006E0000}"/>
    <cellStyle name="Currency [0] 16039" xfId="28124" hidden="1" xr:uid="{00000000-0005-0000-0000-0000FD6D0000}"/>
    <cellStyle name="Currency [0] 1604" xfId="1735" hidden="1" xr:uid="{00000000-0005-0000-0000-0000E8060000}"/>
    <cellStyle name="Currency [0] 16040" xfId="28191" hidden="1" xr:uid="{00000000-0005-0000-0000-0000406E0000}"/>
    <cellStyle name="Currency [0] 16041" xfId="28076" hidden="1" xr:uid="{00000000-0005-0000-0000-0000CD6D0000}"/>
    <cellStyle name="Currency [0] 16042" xfId="28176" hidden="1" xr:uid="{00000000-0005-0000-0000-0000316E0000}"/>
    <cellStyle name="Currency [0] 16043" xfId="28198" hidden="1" xr:uid="{00000000-0005-0000-0000-0000476E0000}"/>
    <cellStyle name="Currency [0] 16044" xfId="28200" hidden="1" xr:uid="{00000000-0005-0000-0000-0000496E0000}"/>
    <cellStyle name="Currency [0] 16045" xfId="28128" hidden="1" xr:uid="{00000000-0005-0000-0000-0000016E0000}"/>
    <cellStyle name="Currency [0] 16046" xfId="28160" hidden="1" xr:uid="{00000000-0005-0000-0000-0000216E0000}"/>
    <cellStyle name="Currency [0] 16047" xfId="27290" hidden="1" xr:uid="{00000000-0005-0000-0000-0000BB6A0000}"/>
    <cellStyle name="Currency [0] 16048" xfId="28146" hidden="1" xr:uid="{00000000-0005-0000-0000-0000136E0000}"/>
    <cellStyle name="Currency [0] 16049" xfId="28143" hidden="1" xr:uid="{00000000-0005-0000-0000-0000106E0000}"/>
    <cellStyle name="Currency [0] 1605" xfId="1772" hidden="1" xr:uid="{00000000-0005-0000-0000-00000D070000}"/>
    <cellStyle name="Currency [0] 16050" xfId="28204" hidden="1" xr:uid="{00000000-0005-0000-0000-00004D6E0000}"/>
    <cellStyle name="Currency [0] 16051" xfId="28039" hidden="1" xr:uid="{00000000-0005-0000-0000-0000A86D0000}"/>
    <cellStyle name="Currency [0] 16052" xfId="28188" hidden="1" xr:uid="{00000000-0005-0000-0000-00003D6E0000}"/>
    <cellStyle name="Currency [0] 16053" xfId="28208" hidden="1" xr:uid="{00000000-0005-0000-0000-0000516E0000}"/>
    <cellStyle name="Currency [0] 16054" xfId="28210" hidden="1" xr:uid="{00000000-0005-0000-0000-0000536E0000}"/>
    <cellStyle name="Currency [0] 16055" xfId="28147" hidden="1" xr:uid="{00000000-0005-0000-0000-0000146E0000}"/>
    <cellStyle name="Currency [0] 16056" xfId="28175" hidden="1" xr:uid="{00000000-0005-0000-0000-0000306E0000}"/>
    <cellStyle name="Currency [0] 16057" xfId="28135" hidden="1" xr:uid="{00000000-0005-0000-0000-0000086E0000}"/>
    <cellStyle name="Currency [0] 16058" xfId="28164" hidden="1" xr:uid="{00000000-0005-0000-0000-0000256E0000}"/>
    <cellStyle name="Currency [0] 16059" xfId="28161" hidden="1" xr:uid="{00000000-0005-0000-0000-0000226E0000}"/>
    <cellStyle name="Currency [0] 1606" xfId="1458" hidden="1" xr:uid="{00000000-0005-0000-0000-0000D3050000}"/>
    <cellStyle name="Currency [0] 16060" xfId="28214" hidden="1" xr:uid="{00000000-0005-0000-0000-0000576E0000}"/>
    <cellStyle name="Currency [0] 16061" xfId="28042" hidden="1" xr:uid="{00000000-0005-0000-0000-0000AB6D0000}"/>
    <cellStyle name="Currency [0] 16062" xfId="28201" hidden="1" xr:uid="{00000000-0005-0000-0000-00004A6E0000}"/>
    <cellStyle name="Currency [0] 16063" xfId="28218" hidden="1" xr:uid="{00000000-0005-0000-0000-00005B6E0000}"/>
    <cellStyle name="Currency [0] 16064" xfId="28220" hidden="1" xr:uid="{00000000-0005-0000-0000-00005D6E0000}"/>
    <cellStyle name="Currency [0] 16065" xfId="28101" hidden="1" xr:uid="{00000000-0005-0000-0000-0000E66D0000}"/>
    <cellStyle name="Currency [0] 16066" xfId="28137" hidden="1" xr:uid="{00000000-0005-0000-0000-00000A6E0000}"/>
    <cellStyle name="Currency [0] 16067" xfId="28206" hidden="1" xr:uid="{00000000-0005-0000-0000-00004F6E0000}"/>
    <cellStyle name="Currency [0] 16068" xfId="28194" hidden="1" xr:uid="{00000000-0005-0000-0000-0000436E0000}"/>
    <cellStyle name="Currency [0] 16069" xfId="28211" hidden="1" xr:uid="{00000000-0005-0000-0000-0000546E0000}"/>
    <cellStyle name="Currency [0] 1607" xfId="1762" hidden="1" xr:uid="{00000000-0005-0000-0000-000003070000}"/>
    <cellStyle name="Currency [0] 16070" xfId="28222" hidden="1" xr:uid="{00000000-0005-0000-0000-00005F6E0000}"/>
    <cellStyle name="Currency [0] 16071" xfId="28070" hidden="1" xr:uid="{00000000-0005-0000-0000-0000C76D0000}"/>
    <cellStyle name="Currency [0] 16072" xfId="28134" hidden="1" xr:uid="{00000000-0005-0000-0000-0000076E0000}"/>
    <cellStyle name="Currency [0] 16073" xfId="28226" hidden="1" xr:uid="{00000000-0005-0000-0000-0000636E0000}"/>
    <cellStyle name="Currency [0] 16074" xfId="28228" hidden="1" xr:uid="{00000000-0005-0000-0000-0000656E0000}"/>
    <cellStyle name="Currency [0] 16075" xfId="28183" hidden="1" xr:uid="{00000000-0005-0000-0000-0000386E0000}"/>
    <cellStyle name="Currency [0] 16076" xfId="28195" hidden="1" xr:uid="{00000000-0005-0000-0000-0000446E0000}"/>
    <cellStyle name="Currency [0] 16077" xfId="28223" hidden="1" xr:uid="{00000000-0005-0000-0000-0000606E0000}"/>
    <cellStyle name="Currency [0] 16078" xfId="28196" hidden="1" xr:uid="{00000000-0005-0000-0000-0000456E0000}"/>
    <cellStyle name="Currency [0] 16079" xfId="28229" hidden="1" xr:uid="{00000000-0005-0000-0000-0000666E0000}"/>
    <cellStyle name="Currency [0] 1608" xfId="1774" hidden="1" xr:uid="{00000000-0005-0000-0000-00000F070000}"/>
    <cellStyle name="Currency [0] 16080" xfId="28231" hidden="1" xr:uid="{00000000-0005-0000-0000-0000686E0000}"/>
    <cellStyle name="Currency [0] 16081" xfId="28224" hidden="1" xr:uid="{00000000-0005-0000-0000-0000616E0000}"/>
    <cellStyle name="Currency [0] 16082" xfId="28170" hidden="1" xr:uid="{00000000-0005-0000-0000-00002B6E0000}"/>
    <cellStyle name="Currency [0] 16083" xfId="28233" hidden="1" xr:uid="{00000000-0005-0000-0000-00006A6E0000}"/>
    <cellStyle name="Currency [0] 16084" xfId="28235" hidden="1" xr:uid="{00000000-0005-0000-0000-00006C6E0000}"/>
    <cellStyle name="Currency [0] 16085" xfId="25891" hidden="1" xr:uid="{00000000-0005-0000-0000-000044650000}"/>
    <cellStyle name="Currency [0] 16086" xfId="25844" hidden="1" xr:uid="{00000000-0005-0000-0000-000015650000}"/>
    <cellStyle name="Currency [0] 16087" xfId="27076" hidden="1" xr:uid="{00000000-0005-0000-0000-0000E5690000}"/>
    <cellStyle name="Currency [0] 16088" xfId="28240" hidden="1" xr:uid="{00000000-0005-0000-0000-0000716E0000}"/>
    <cellStyle name="Currency [0] 16089" xfId="28242" hidden="1" xr:uid="{00000000-0005-0000-0000-0000736E0000}"/>
    <cellStyle name="Currency [0] 1609" xfId="1775" hidden="1" xr:uid="{00000000-0005-0000-0000-000010070000}"/>
    <cellStyle name="Currency [0] 16090" xfId="25871" hidden="1" xr:uid="{00000000-0005-0000-0000-000030650000}"/>
    <cellStyle name="Currency [0] 16091" xfId="28236" hidden="1" xr:uid="{00000000-0005-0000-0000-00006D6E0000}"/>
    <cellStyle name="Currency [0] 16092" xfId="28244" hidden="1" xr:uid="{00000000-0005-0000-0000-0000756E0000}"/>
    <cellStyle name="Currency [0] 16093" xfId="28246" hidden="1" xr:uid="{00000000-0005-0000-0000-0000776E0000}"/>
    <cellStyle name="Currency [0] 16094" xfId="25851" hidden="1" xr:uid="{00000000-0005-0000-0000-00001C650000}"/>
    <cellStyle name="Currency [0] 16095" xfId="25869" hidden="1" xr:uid="{00000000-0005-0000-0000-00002E650000}"/>
    <cellStyle name="Currency [0] 16096" xfId="28257" hidden="1" xr:uid="{00000000-0005-0000-0000-0000826E0000}"/>
    <cellStyle name="Currency [0] 16097" xfId="28266" hidden="1" xr:uid="{00000000-0005-0000-0000-00008B6E0000}"/>
    <cellStyle name="Currency [0] 16098" xfId="28277" hidden="1" xr:uid="{00000000-0005-0000-0000-0000966E0000}"/>
    <cellStyle name="Currency [0] 16099" xfId="28283" hidden="1" xr:uid="{00000000-0005-0000-0000-00009C6E0000}"/>
    <cellStyle name="Currency [0] 161" xfId="233" hidden="1" xr:uid="{00000000-0005-0000-0000-00000A010000}"/>
    <cellStyle name="Currency [0] 1610" xfId="1713" hidden="1" xr:uid="{00000000-0005-0000-0000-0000D2060000}"/>
    <cellStyle name="Currency [0] 16100" xfId="28255" hidden="1" xr:uid="{00000000-0005-0000-0000-0000806E0000}"/>
    <cellStyle name="Currency [0] 16101" xfId="28273" hidden="1" xr:uid="{00000000-0005-0000-0000-0000926E0000}"/>
    <cellStyle name="Currency [0] 16102" xfId="28295" hidden="1" xr:uid="{00000000-0005-0000-0000-0000A86E0000}"/>
    <cellStyle name="Currency [0] 16103" xfId="28297" hidden="1" xr:uid="{00000000-0005-0000-0000-0000AA6E0000}"/>
    <cellStyle name="Currency [0] 16104" xfId="25828" hidden="1" xr:uid="{00000000-0005-0000-0000-000005650000}"/>
    <cellStyle name="Currency [0] 16105" xfId="25855" hidden="1" xr:uid="{00000000-0005-0000-0000-000020650000}"/>
    <cellStyle name="Currency [0] 16106" xfId="28269" hidden="1" xr:uid="{00000000-0005-0000-0000-00008E6E0000}"/>
    <cellStyle name="Currency [0] 16107" xfId="25858" hidden="1" xr:uid="{00000000-0005-0000-0000-000023650000}"/>
    <cellStyle name="Currency [0] 16108" xfId="28258" hidden="1" xr:uid="{00000000-0005-0000-0000-0000836E0000}"/>
    <cellStyle name="Currency [0] 16109" xfId="28302" hidden="1" xr:uid="{00000000-0005-0000-0000-0000AF6E0000}"/>
    <cellStyle name="Currency [0] 1611" xfId="1749" hidden="1" xr:uid="{00000000-0005-0000-0000-0000F6060000}"/>
    <cellStyle name="Currency [0] 16110" xfId="28270" hidden="1" xr:uid="{00000000-0005-0000-0000-00008F6E0000}"/>
    <cellStyle name="Currency [0] 16111" xfId="28278" hidden="1" xr:uid="{00000000-0005-0000-0000-0000976E0000}"/>
    <cellStyle name="Currency [0] 16112" xfId="28314" hidden="1" xr:uid="{00000000-0005-0000-0000-0000BB6E0000}"/>
    <cellStyle name="Currency [0] 16113" xfId="28316" hidden="1" xr:uid="{00000000-0005-0000-0000-0000BD6E0000}"/>
    <cellStyle name="Currency [0] 16114" xfId="28272" hidden="1" xr:uid="{00000000-0005-0000-0000-0000916E0000}"/>
    <cellStyle name="Currency [0] 16115" xfId="28285" hidden="1" xr:uid="{00000000-0005-0000-0000-00009E6E0000}"/>
    <cellStyle name="Currency [0] 16116" xfId="28290" hidden="1" xr:uid="{00000000-0005-0000-0000-0000A36E0000}"/>
    <cellStyle name="Currency [0] 16117" xfId="28284" hidden="1" xr:uid="{00000000-0005-0000-0000-00009D6E0000}"/>
    <cellStyle name="Currency [0] 16118" xfId="28332" hidden="1" xr:uid="{00000000-0005-0000-0000-0000CD6E0000}"/>
    <cellStyle name="Currency [0] 16119" xfId="28340" hidden="1" xr:uid="{00000000-0005-0000-0000-0000D56E0000}"/>
    <cellStyle name="Currency [0] 1612" xfId="1729" hidden="1" xr:uid="{00000000-0005-0000-0000-0000E2060000}"/>
    <cellStyle name="Currency [0] 16120" xfId="28268" hidden="1" xr:uid="{00000000-0005-0000-0000-00008D6E0000}"/>
    <cellStyle name="Currency [0] 16121" xfId="28326" hidden="1" xr:uid="{00000000-0005-0000-0000-0000C76E0000}"/>
    <cellStyle name="Currency [0] 16122" xfId="28349" hidden="1" xr:uid="{00000000-0005-0000-0000-0000DE6E0000}"/>
    <cellStyle name="Currency [0] 16123" xfId="28351" hidden="1" xr:uid="{00000000-0005-0000-0000-0000E06E0000}"/>
    <cellStyle name="Currency [0] 16124" xfId="28251" hidden="1" xr:uid="{00000000-0005-0000-0000-00007C6E0000}"/>
    <cellStyle name="Currency [0] 16125" xfId="28261" hidden="1" xr:uid="{00000000-0005-0000-0000-0000866E0000}"/>
    <cellStyle name="Currency [0] 16126" xfId="28323" hidden="1" xr:uid="{00000000-0005-0000-0000-0000C46E0000}"/>
    <cellStyle name="Currency [0] 16127" xfId="28288" hidden="1" xr:uid="{00000000-0005-0000-0000-0000A16E0000}"/>
    <cellStyle name="Currency [0] 16128" xfId="28238" hidden="1" xr:uid="{00000000-0005-0000-0000-00006F6E0000}"/>
    <cellStyle name="Currency [0] 16129" xfId="28359" hidden="1" xr:uid="{00000000-0005-0000-0000-0000E86E0000}"/>
    <cellStyle name="Currency [0] 1613" xfId="1745" hidden="1" xr:uid="{00000000-0005-0000-0000-0000F2060000}"/>
    <cellStyle name="Currency [0] 16130" xfId="28324" hidden="1" xr:uid="{00000000-0005-0000-0000-0000C56E0000}"/>
    <cellStyle name="Currency [0] 16131" xfId="28335" hidden="1" xr:uid="{00000000-0005-0000-0000-0000D06E0000}"/>
    <cellStyle name="Currency [0] 16132" xfId="28367" hidden="1" xr:uid="{00000000-0005-0000-0000-0000F06E0000}"/>
    <cellStyle name="Currency [0] 16133" xfId="28369" hidden="1" xr:uid="{00000000-0005-0000-0000-0000F26E0000}"/>
    <cellStyle name="Currency [0] 16134" xfId="28321" hidden="1" xr:uid="{00000000-0005-0000-0000-0000C26E0000}"/>
    <cellStyle name="Currency [0] 16135" xfId="28320" hidden="1" xr:uid="{00000000-0005-0000-0000-0000C16E0000}"/>
    <cellStyle name="Currency [0] 16136" xfId="28310" hidden="1" xr:uid="{00000000-0005-0000-0000-0000B76E0000}"/>
    <cellStyle name="Currency [0] 16137" xfId="28306" hidden="1" xr:uid="{00000000-0005-0000-0000-0000B36E0000}"/>
    <cellStyle name="Currency [0] 16138" xfId="28308" hidden="1" xr:uid="{00000000-0005-0000-0000-0000B56E0000}"/>
    <cellStyle name="Currency [0] 16139" xfId="28376" hidden="1" xr:uid="{00000000-0005-0000-0000-0000F96E0000}"/>
    <cellStyle name="Currency [0] 1614" xfId="1747" hidden="1" xr:uid="{00000000-0005-0000-0000-0000F4060000}"/>
    <cellStyle name="Currency [0] 16140" xfId="25904" hidden="1" xr:uid="{00000000-0005-0000-0000-000051650000}"/>
    <cellStyle name="Currency [0] 16141" xfId="28354" hidden="1" xr:uid="{00000000-0005-0000-0000-0000E36E0000}"/>
    <cellStyle name="Currency [0] 16142" xfId="28382" hidden="1" xr:uid="{00000000-0005-0000-0000-0000FF6E0000}"/>
    <cellStyle name="Currency [0] 16143" xfId="28384" hidden="1" xr:uid="{00000000-0005-0000-0000-0000016F0000}"/>
    <cellStyle name="Currency [0] 16144" xfId="28259" hidden="1" xr:uid="{00000000-0005-0000-0000-0000846E0000}"/>
    <cellStyle name="Currency [0] 16145" xfId="28333" hidden="1" xr:uid="{00000000-0005-0000-0000-0000CE6E0000}"/>
    <cellStyle name="Currency [0] 16146" xfId="28289" hidden="1" xr:uid="{00000000-0005-0000-0000-0000A26E0000}"/>
    <cellStyle name="Currency [0] 16147" xfId="28325" hidden="1" xr:uid="{00000000-0005-0000-0000-0000C66E0000}"/>
    <cellStyle name="Currency [0] 16148" xfId="28329" hidden="1" xr:uid="{00000000-0005-0000-0000-0000CA6E0000}"/>
    <cellStyle name="Currency [0] 16149" xfId="28390" hidden="1" xr:uid="{00000000-0005-0000-0000-0000076F0000}"/>
    <cellStyle name="Currency [0] 1615" xfId="1778" hidden="1" xr:uid="{00000000-0005-0000-0000-000013070000}"/>
    <cellStyle name="Currency [0] 16150" xfId="25853" hidden="1" xr:uid="{00000000-0005-0000-0000-00001E650000}"/>
    <cellStyle name="Currency [0] 16151" xfId="28372" hidden="1" xr:uid="{00000000-0005-0000-0000-0000F56E0000}"/>
    <cellStyle name="Currency [0] 16152" xfId="28395" hidden="1" xr:uid="{00000000-0005-0000-0000-00000C6F0000}"/>
    <cellStyle name="Currency [0] 16153" xfId="28397" hidden="1" xr:uid="{00000000-0005-0000-0000-00000E6F0000}"/>
    <cellStyle name="Currency [0] 16154" xfId="28253" hidden="1" xr:uid="{00000000-0005-0000-0000-00007E6E0000}"/>
    <cellStyle name="Currency [0] 16155" xfId="28352" hidden="1" xr:uid="{00000000-0005-0000-0000-0000E16E0000}"/>
    <cellStyle name="Currency [0] 16156" xfId="28319" hidden="1" xr:uid="{00000000-0005-0000-0000-0000C06E0000}"/>
    <cellStyle name="Currency [0] 16157" xfId="28337" hidden="1" xr:uid="{00000000-0005-0000-0000-0000D26E0000}"/>
    <cellStyle name="Currency [0] 16158" xfId="28334" hidden="1" xr:uid="{00000000-0005-0000-0000-0000CF6E0000}"/>
    <cellStyle name="Currency [0] 16159" xfId="28401" hidden="1" xr:uid="{00000000-0005-0000-0000-0000126F0000}"/>
    <cellStyle name="Currency [0] 1616" xfId="1451" hidden="1" xr:uid="{00000000-0005-0000-0000-0000CC050000}"/>
    <cellStyle name="Currency [0] 16160" xfId="28286" hidden="1" xr:uid="{00000000-0005-0000-0000-00009F6E0000}"/>
    <cellStyle name="Currency [0] 16161" xfId="28386" hidden="1" xr:uid="{00000000-0005-0000-0000-0000036F0000}"/>
    <cellStyle name="Currency [0] 16162" xfId="28408" hidden="1" xr:uid="{00000000-0005-0000-0000-0000196F0000}"/>
    <cellStyle name="Currency [0] 16163" xfId="28410" hidden="1" xr:uid="{00000000-0005-0000-0000-00001B6F0000}"/>
    <cellStyle name="Currency [0] 16164" xfId="28338" hidden="1" xr:uid="{00000000-0005-0000-0000-0000D36E0000}"/>
    <cellStyle name="Currency [0] 16165" xfId="28370" hidden="1" xr:uid="{00000000-0005-0000-0000-0000F36E0000}"/>
    <cellStyle name="Currency [0] 16166" xfId="25861" hidden="1" xr:uid="{00000000-0005-0000-0000-000026650000}"/>
    <cellStyle name="Currency [0] 16167" xfId="28356" hidden="1" xr:uid="{00000000-0005-0000-0000-0000E56E0000}"/>
    <cellStyle name="Currency [0] 16168" xfId="28353" hidden="1" xr:uid="{00000000-0005-0000-0000-0000E26E0000}"/>
    <cellStyle name="Currency [0] 16169" xfId="28414" hidden="1" xr:uid="{00000000-0005-0000-0000-00001F6F0000}"/>
    <cellStyle name="Currency [0] 1617" xfId="1770" hidden="1" xr:uid="{00000000-0005-0000-0000-00000B070000}"/>
    <cellStyle name="Currency [0] 16170" xfId="28249" hidden="1" xr:uid="{00000000-0005-0000-0000-00007A6E0000}"/>
    <cellStyle name="Currency [0] 16171" xfId="28398" hidden="1" xr:uid="{00000000-0005-0000-0000-00000F6F0000}"/>
    <cellStyle name="Currency [0] 16172" xfId="28418" hidden="1" xr:uid="{00000000-0005-0000-0000-0000236F0000}"/>
    <cellStyle name="Currency [0] 16173" xfId="28420" hidden="1" xr:uid="{00000000-0005-0000-0000-0000256F0000}"/>
    <cellStyle name="Currency [0] 16174" xfId="28357" hidden="1" xr:uid="{00000000-0005-0000-0000-0000E66E0000}"/>
    <cellStyle name="Currency [0] 16175" xfId="28385" hidden="1" xr:uid="{00000000-0005-0000-0000-0000026F0000}"/>
    <cellStyle name="Currency [0] 16176" xfId="28345" hidden="1" xr:uid="{00000000-0005-0000-0000-0000DA6E0000}"/>
    <cellStyle name="Currency [0] 16177" xfId="28374" hidden="1" xr:uid="{00000000-0005-0000-0000-0000F76E0000}"/>
    <cellStyle name="Currency [0] 16178" xfId="28371" hidden="1" xr:uid="{00000000-0005-0000-0000-0000F46E0000}"/>
    <cellStyle name="Currency [0] 16179" xfId="28424" hidden="1" xr:uid="{00000000-0005-0000-0000-0000296F0000}"/>
    <cellStyle name="Currency [0] 1618" xfId="1780" hidden="1" xr:uid="{00000000-0005-0000-0000-000015070000}"/>
    <cellStyle name="Currency [0] 16180" xfId="28252" hidden="1" xr:uid="{00000000-0005-0000-0000-00007D6E0000}"/>
    <cellStyle name="Currency [0] 16181" xfId="28411" hidden="1" xr:uid="{00000000-0005-0000-0000-00001C6F0000}"/>
    <cellStyle name="Currency [0] 16182" xfId="28428" hidden="1" xr:uid="{00000000-0005-0000-0000-00002D6F0000}"/>
    <cellStyle name="Currency [0] 16183" xfId="28430" hidden="1" xr:uid="{00000000-0005-0000-0000-00002F6F0000}"/>
    <cellStyle name="Currency [0] 16184" xfId="28311" hidden="1" xr:uid="{00000000-0005-0000-0000-0000B86E0000}"/>
    <cellStyle name="Currency [0] 16185" xfId="28347" hidden="1" xr:uid="{00000000-0005-0000-0000-0000DC6E0000}"/>
    <cellStyle name="Currency [0] 16186" xfId="28416" hidden="1" xr:uid="{00000000-0005-0000-0000-0000216F0000}"/>
    <cellStyle name="Currency [0] 16187" xfId="28404" hidden="1" xr:uid="{00000000-0005-0000-0000-0000156F0000}"/>
    <cellStyle name="Currency [0] 16188" xfId="28421" hidden="1" xr:uid="{00000000-0005-0000-0000-0000266F0000}"/>
    <cellStyle name="Currency [0] 16189" xfId="28432" hidden="1" xr:uid="{00000000-0005-0000-0000-0000316F0000}"/>
    <cellStyle name="Currency [0] 1619" xfId="1781" hidden="1" xr:uid="{00000000-0005-0000-0000-000016070000}"/>
    <cellStyle name="Currency [0] 16190" xfId="28280" hidden="1" xr:uid="{00000000-0005-0000-0000-0000996E0000}"/>
    <cellStyle name="Currency [0] 16191" xfId="28344" hidden="1" xr:uid="{00000000-0005-0000-0000-0000D96E0000}"/>
    <cellStyle name="Currency [0] 16192" xfId="28436" hidden="1" xr:uid="{00000000-0005-0000-0000-0000356F0000}"/>
    <cellStyle name="Currency [0] 16193" xfId="28438" hidden="1" xr:uid="{00000000-0005-0000-0000-0000376F0000}"/>
    <cellStyle name="Currency [0] 16194" xfId="28393" hidden="1" xr:uid="{00000000-0005-0000-0000-00000A6F0000}"/>
    <cellStyle name="Currency [0] 16195" xfId="28405" hidden="1" xr:uid="{00000000-0005-0000-0000-0000166F0000}"/>
    <cellStyle name="Currency [0] 16196" xfId="28433" hidden="1" xr:uid="{00000000-0005-0000-0000-0000326F0000}"/>
    <cellStyle name="Currency [0] 16197" xfId="28406" hidden="1" xr:uid="{00000000-0005-0000-0000-0000176F0000}"/>
    <cellStyle name="Currency [0] 16198" xfId="28439" hidden="1" xr:uid="{00000000-0005-0000-0000-0000386F0000}"/>
    <cellStyle name="Currency [0] 16199" xfId="28441" hidden="1" xr:uid="{00000000-0005-0000-0000-00003A6F0000}"/>
    <cellStyle name="Currency [0] 162" xfId="262" hidden="1" xr:uid="{00000000-0005-0000-0000-000027010000}"/>
    <cellStyle name="Currency [0] 1620" xfId="1709" hidden="1" xr:uid="{00000000-0005-0000-0000-0000CE060000}"/>
    <cellStyle name="Currency [0] 16200" xfId="28434" hidden="1" xr:uid="{00000000-0005-0000-0000-0000336F0000}"/>
    <cellStyle name="Currency [0] 16201" xfId="28380" hidden="1" xr:uid="{00000000-0005-0000-0000-0000FD6E0000}"/>
    <cellStyle name="Currency [0] 16202" xfId="28443" hidden="1" xr:uid="{00000000-0005-0000-0000-00003C6F0000}"/>
    <cellStyle name="Currency [0] 16203" xfId="28445" hidden="1" xr:uid="{00000000-0005-0000-0000-00003E6F0000}"/>
    <cellStyle name="Currency [0] 16204" xfId="28502" hidden="1" xr:uid="{00000000-0005-0000-0000-0000776F0000}"/>
    <cellStyle name="Currency [0] 16205" xfId="28521" hidden="1" xr:uid="{00000000-0005-0000-0000-00008A6F0000}"/>
    <cellStyle name="Currency [0] 16206" xfId="28528" hidden="1" xr:uid="{00000000-0005-0000-0000-0000916F0000}"/>
    <cellStyle name="Currency [0] 16207" xfId="28535" hidden="1" xr:uid="{00000000-0005-0000-0000-0000986F0000}"/>
    <cellStyle name="Currency [0] 16208" xfId="28540" hidden="1" xr:uid="{00000000-0005-0000-0000-00009D6F0000}"/>
    <cellStyle name="Currency [0] 16209" xfId="28519" hidden="1" xr:uid="{00000000-0005-0000-0000-0000886F0000}"/>
    <cellStyle name="Currency [0] 1621" xfId="1760" hidden="1" xr:uid="{00000000-0005-0000-0000-000001070000}"/>
    <cellStyle name="Currency [0] 16210" xfId="28530" hidden="1" xr:uid="{00000000-0005-0000-0000-0000936F0000}"/>
    <cellStyle name="Currency [0] 16211" xfId="28544" hidden="1" xr:uid="{00000000-0005-0000-0000-0000A16F0000}"/>
    <cellStyle name="Currency [0] 16212" xfId="28546" hidden="1" xr:uid="{00000000-0005-0000-0000-0000A36F0000}"/>
    <cellStyle name="Currency [0] 16213" xfId="28529" hidden="1" xr:uid="{00000000-0005-0000-0000-0000926F0000}"/>
    <cellStyle name="Currency [0] 16214" xfId="28503" hidden="1" xr:uid="{00000000-0005-0000-0000-0000786F0000}"/>
    <cellStyle name="Currency [0] 16215" xfId="28557" hidden="1" xr:uid="{00000000-0005-0000-0000-0000AE6F0000}"/>
    <cellStyle name="Currency [0] 16216" xfId="28566" hidden="1" xr:uid="{00000000-0005-0000-0000-0000B76F0000}"/>
    <cellStyle name="Currency [0] 16217" xfId="28577" hidden="1" xr:uid="{00000000-0005-0000-0000-0000C26F0000}"/>
    <cellStyle name="Currency [0] 16218" xfId="28583" hidden="1" xr:uid="{00000000-0005-0000-0000-0000C86F0000}"/>
    <cellStyle name="Currency [0] 16219" xfId="28555" hidden="1" xr:uid="{00000000-0005-0000-0000-0000AC6F0000}"/>
    <cellStyle name="Currency [0] 1622" xfId="1740" hidden="1" xr:uid="{00000000-0005-0000-0000-0000ED060000}"/>
    <cellStyle name="Currency [0] 16220" xfId="28573" hidden="1" xr:uid="{00000000-0005-0000-0000-0000BE6F0000}"/>
    <cellStyle name="Currency [0] 16221" xfId="28595" hidden="1" xr:uid="{00000000-0005-0000-0000-0000D46F0000}"/>
    <cellStyle name="Currency [0] 16222" xfId="28597" hidden="1" xr:uid="{00000000-0005-0000-0000-0000D66F0000}"/>
    <cellStyle name="Currency [0] 16223" xfId="28525" hidden="1" xr:uid="{00000000-0005-0000-0000-00008E6F0000}"/>
    <cellStyle name="Currency [0] 16224" xfId="28509" hidden="1" xr:uid="{00000000-0005-0000-0000-00007E6F0000}"/>
    <cellStyle name="Currency [0] 16225" xfId="28569" hidden="1" xr:uid="{00000000-0005-0000-0000-0000BA6F0000}"/>
    <cellStyle name="Currency [0] 16226" xfId="28514" hidden="1" xr:uid="{00000000-0005-0000-0000-0000836F0000}"/>
    <cellStyle name="Currency [0] 16227" xfId="28558" hidden="1" xr:uid="{00000000-0005-0000-0000-0000AF6F0000}"/>
    <cellStyle name="Currency [0] 16228" xfId="28602" hidden="1" xr:uid="{00000000-0005-0000-0000-0000DB6F0000}"/>
    <cellStyle name="Currency [0] 16229" xfId="28570" hidden="1" xr:uid="{00000000-0005-0000-0000-0000BB6F0000}"/>
    <cellStyle name="Currency [0] 1623" xfId="1752" hidden="1" xr:uid="{00000000-0005-0000-0000-0000F9060000}"/>
    <cellStyle name="Currency [0] 16230" xfId="28578" hidden="1" xr:uid="{00000000-0005-0000-0000-0000C36F0000}"/>
    <cellStyle name="Currency [0] 16231" xfId="28614" hidden="1" xr:uid="{00000000-0005-0000-0000-0000E76F0000}"/>
    <cellStyle name="Currency [0] 16232" xfId="28616" hidden="1" xr:uid="{00000000-0005-0000-0000-0000E96F0000}"/>
    <cellStyle name="Currency [0] 16233" xfId="28572" hidden="1" xr:uid="{00000000-0005-0000-0000-0000BD6F0000}"/>
    <cellStyle name="Currency [0] 16234" xfId="28585" hidden="1" xr:uid="{00000000-0005-0000-0000-0000CA6F0000}"/>
    <cellStyle name="Currency [0] 16235" xfId="28590" hidden="1" xr:uid="{00000000-0005-0000-0000-0000CF6F0000}"/>
    <cellStyle name="Currency [0] 16236" xfId="28584" hidden="1" xr:uid="{00000000-0005-0000-0000-0000C96F0000}"/>
    <cellStyle name="Currency [0] 16237" xfId="28632" hidden="1" xr:uid="{00000000-0005-0000-0000-0000F96F0000}"/>
    <cellStyle name="Currency [0] 16238" xfId="28640" hidden="1" xr:uid="{00000000-0005-0000-0000-000001700000}"/>
    <cellStyle name="Currency [0] 16239" xfId="28568" hidden="1" xr:uid="{00000000-0005-0000-0000-0000B96F0000}"/>
    <cellStyle name="Currency [0] 1624" xfId="1750" hidden="1" xr:uid="{00000000-0005-0000-0000-0000F7060000}"/>
    <cellStyle name="Currency [0] 16240" xfId="28626" hidden="1" xr:uid="{00000000-0005-0000-0000-0000F36F0000}"/>
    <cellStyle name="Currency [0] 16241" xfId="28649" hidden="1" xr:uid="{00000000-0005-0000-0000-00000A700000}"/>
    <cellStyle name="Currency [0] 16242" xfId="28651" hidden="1" xr:uid="{00000000-0005-0000-0000-00000C700000}"/>
    <cellStyle name="Currency [0] 16243" xfId="28551" hidden="1" xr:uid="{00000000-0005-0000-0000-0000A86F0000}"/>
    <cellStyle name="Currency [0] 16244" xfId="28561" hidden="1" xr:uid="{00000000-0005-0000-0000-0000B26F0000}"/>
    <cellStyle name="Currency [0] 16245" xfId="28623" hidden="1" xr:uid="{00000000-0005-0000-0000-0000F06F0000}"/>
    <cellStyle name="Currency [0] 16246" xfId="28588" hidden="1" xr:uid="{00000000-0005-0000-0000-0000CD6F0000}"/>
    <cellStyle name="Currency [0] 16247" xfId="28533" hidden="1" xr:uid="{00000000-0005-0000-0000-0000966F0000}"/>
    <cellStyle name="Currency [0] 16248" xfId="28659" hidden="1" xr:uid="{00000000-0005-0000-0000-000014700000}"/>
    <cellStyle name="Currency [0] 16249" xfId="28624" hidden="1" xr:uid="{00000000-0005-0000-0000-0000F16F0000}"/>
    <cellStyle name="Currency [0] 1625" xfId="1783" hidden="1" xr:uid="{00000000-0005-0000-0000-000018070000}"/>
    <cellStyle name="Currency [0] 16250" xfId="28635" hidden="1" xr:uid="{00000000-0005-0000-0000-0000FC6F0000}"/>
    <cellStyle name="Currency [0] 16251" xfId="28667" hidden="1" xr:uid="{00000000-0005-0000-0000-00001C700000}"/>
    <cellStyle name="Currency [0] 16252" xfId="28669" hidden="1" xr:uid="{00000000-0005-0000-0000-00001E700000}"/>
    <cellStyle name="Currency [0] 16253" xfId="28621" hidden="1" xr:uid="{00000000-0005-0000-0000-0000EE6F0000}"/>
    <cellStyle name="Currency [0] 16254" xfId="28620" hidden="1" xr:uid="{00000000-0005-0000-0000-0000ED6F0000}"/>
    <cellStyle name="Currency [0] 16255" xfId="28610" hidden="1" xr:uid="{00000000-0005-0000-0000-0000E36F0000}"/>
    <cellStyle name="Currency [0] 16256" xfId="28606" hidden="1" xr:uid="{00000000-0005-0000-0000-0000DF6F0000}"/>
    <cellStyle name="Currency [0] 16257" xfId="28608" hidden="1" xr:uid="{00000000-0005-0000-0000-0000E16F0000}"/>
    <cellStyle name="Currency [0] 16258" xfId="28676" hidden="1" xr:uid="{00000000-0005-0000-0000-000025700000}"/>
    <cellStyle name="Currency [0] 16259" xfId="28511" hidden="1" xr:uid="{00000000-0005-0000-0000-0000806F0000}"/>
    <cellStyle name="Currency [0] 1626" xfId="1727" hidden="1" xr:uid="{00000000-0005-0000-0000-0000E0060000}"/>
    <cellStyle name="Currency [0] 16260" xfId="28654" hidden="1" xr:uid="{00000000-0005-0000-0000-00000F700000}"/>
    <cellStyle name="Currency [0] 16261" xfId="28682" hidden="1" xr:uid="{00000000-0005-0000-0000-00002B700000}"/>
    <cellStyle name="Currency [0] 16262" xfId="28684" hidden="1" xr:uid="{00000000-0005-0000-0000-00002D700000}"/>
    <cellStyle name="Currency [0] 16263" xfId="28559" hidden="1" xr:uid="{00000000-0005-0000-0000-0000B06F0000}"/>
    <cellStyle name="Currency [0] 16264" xfId="28633" hidden="1" xr:uid="{00000000-0005-0000-0000-0000FA6F0000}"/>
    <cellStyle name="Currency [0] 16265" xfId="28589" hidden="1" xr:uid="{00000000-0005-0000-0000-0000CE6F0000}"/>
    <cellStyle name="Currency [0] 16266" xfId="28625" hidden="1" xr:uid="{00000000-0005-0000-0000-0000F26F0000}"/>
    <cellStyle name="Currency [0] 16267" xfId="28629" hidden="1" xr:uid="{00000000-0005-0000-0000-0000F66F0000}"/>
    <cellStyle name="Currency [0] 16268" xfId="28690" hidden="1" xr:uid="{00000000-0005-0000-0000-000033700000}"/>
    <cellStyle name="Currency [0] 16269" xfId="28506" hidden="1" xr:uid="{00000000-0005-0000-0000-00007B6F0000}"/>
    <cellStyle name="Currency [0] 1627" xfId="1777" hidden="1" xr:uid="{00000000-0005-0000-0000-000012070000}"/>
    <cellStyle name="Currency [0] 16270" xfId="28672" hidden="1" xr:uid="{00000000-0005-0000-0000-000021700000}"/>
    <cellStyle name="Currency [0] 16271" xfId="28695" hidden="1" xr:uid="{00000000-0005-0000-0000-000038700000}"/>
    <cellStyle name="Currency [0] 16272" xfId="28697" hidden="1" xr:uid="{00000000-0005-0000-0000-00003A700000}"/>
    <cellStyle name="Currency [0] 16273" xfId="28553" hidden="1" xr:uid="{00000000-0005-0000-0000-0000AA6F0000}"/>
    <cellStyle name="Currency [0] 16274" xfId="28652" hidden="1" xr:uid="{00000000-0005-0000-0000-00000D700000}"/>
    <cellStyle name="Currency [0] 16275" xfId="28619" hidden="1" xr:uid="{00000000-0005-0000-0000-0000EC6F0000}"/>
    <cellStyle name="Currency [0] 16276" xfId="28637" hidden="1" xr:uid="{00000000-0005-0000-0000-0000FE6F0000}"/>
    <cellStyle name="Currency [0] 16277" xfId="28634" hidden="1" xr:uid="{00000000-0005-0000-0000-0000FB6F0000}"/>
    <cellStyle name="Currency [0] 16278" xfId="28701" hidden="1" xr:uid="{00000000-0005-0000-0000-00003E700000}"/>
    <cellStyle name="Currency [0] 16279" xfId="28586" hidden="1" xr:uid="{00000000-0005-0000-0000-0000CB6F0000}"/>
    <cellStyle name="Currency [0] 1628" xfId="1787" hidden="1" xr:uid="{00000000-0005-0000-0000-00001C070000}"/>
    <cellStyle name="Currency [0] 16280" xfId="28686" hidden="1" xr:uid="{00000000-0005-0000-0000-00002F700000}"/>
    <cellStyle name="Currency [0] 16281" xfId="28708" hidden="1" xr:uid="{00000000-0005-0000-0000-000045700000}"/>
    <cellStyle name="Currency [0] 16282" xfId="28710" hidden="1" xr:uid="{00000000-0005-0000-0000-000047700000}"/>
    <cellStyle name="Currency [0] 16283" xfId="28638" hidden="1" xr:uid="{00000000-0005-0000-0000-0000FF6F0000}"/>
    <cellStyle name="Currency [0] 16284" xfId="28670" hidden="1" xr:uid="{00000000-0005-0000-0000-00001F700000}"/>
    <cellStyle name="Currency [0] 16285" xfId="28522" hidden="1" xr:uid="{00000000-0005-0000-0000-00008B6F0000}"/>
    <cellStyle name="Currency [0] 16286" xfId="28656" hidden="1" xr:uid="{00000000-0005-0000-0000-000011700000}"/>
    <cellStyle name="Currency [0] 16287" xfId="28653" hidden="1" xr:uid="{00000000-0005-0000-0000-00000E700000}"/>
    <cellStyle name="Currency [0] 16288" xfId="28714" hidden="1" xr:uid="{00000000-0005-0000-0000-00004B700000}"/>
    <cellStyle name="Currency [0] 16289" xfId="28549" hidden="1" xr:uid="{00000000-0005-0000-0000-0000A66F0000}"/>
    <cellStyle name="Currency [0] 1629" xfId="1788" hidden="1" xr:uid="{00000000-0005-0000-0000-00001D070000}"/>
    <cellStyle name="Currency [0] 16290" xfId="28698" hidden="1" xr:uid="{00000000-0005-0000-0000-00003B700000}"/>
    <cellStyle name="Currency [0] 16291" xfId="28718" hidden="1" xr:uid="{00000000-0005-0000-0000-00004F700000}"/>
    <cellStyle name="Currency [0] 16292" xfId="28720" hidden="1" xr:uid="{00000000-0005-0000-0000-000051700000}"/>
    <cellStyle name="Currency [0] 16293" xfId="28657" hidden="1" xr:uid="{00000000-0005-0000-0000-000012700000}"/>
    <cellStyle name="Currency [0] 16294" xfId="28685" hidden="1" xr:uid="{00000000-0005-0000-0000-00002E700000}"/>
    <cellStyle name="Currency [0] 16295" xfId="28645" hidden="1" xr:uid="{00000000-0005-0000-0000-000006700000}"/>
    <cellStyle name="Currency [0] 16296" xfId="28674" hidden="1" xr:uid="{00000000-0005-0000-0000-000023700000}"/>
    <cellStyle name="Currency [0] 16297" xfId="28671" hidden="1" xr:uid="{00000000-0005-0000-0000-000020700000}"/>
    <cellStyle name="Currency [0] 16298" xfId="28724" hidden="1" xr:uid="{00000000-0005-0000-0000-000055700000}"/>
    <cellStyle name="Currency [0] 16299" xfId="28552" hidden="1" xr:uid="{00000000-0005-0000-0000-0000A96F0000}"/>
    <cellStyle name="Currency [0] 163" xfId="247" hidden="1" xr:uid="{00000000-0005-0000-0000-000018010000}"/>
    <cellStyle name="Currency [0] 1630" xfId="1753" hidden="1" xr:uid="{00000000-0005-0000-0000-0000FA060000}"/>
    <cellStyle name="Currency [0] 16300" xfId="28711" hidden="1" xr:uid="{00000000-0005-0000-0000-000048700000}"/>
    <cellStyle name="Currency [0] 16301" xfId="28728" hidden="1" xr:uid="{00000000-0005-0000-0000-000059700000}"/>
    <cellStyle name="Currency [0] 16302" xfId="28730" hidden="1" xr:uid="{00000000-0005-0000-0000-00005B700000}"/>
    <cellStyle name="Currency [0] 16303" xfId="28611" hidden="1" xr:uid="{00000000-0005-0000-0000-0000E46F0000}"/>
    <cellStyle name="Currency [0] 16304" xfId="28647" hidden="1" xr:uid="{00000000-0005-0000-0000-000008700000}"/>
    <cellStyle name="Currency [0] 16305" xfId="28716" hidden="1" xr:uid="{00000000-0005-0000-0000-00004D700000}"/>
    <cellStyle name="Currency [0] 16306" xfId="28704" hidden="1" xr:uid="{00000000-0005-0000-0000-000041700000}"/>
    <cellStyle name="Currency [0] 16307" xfId="28721" hidden="1" xr:uid="{00000000-0005-0000-0000-000052700000}"/>
    <cellStyle name="Currency [0] 16308" xfId="28732" hidden="1" xr:uid="{00000000-0005-0000-0000-00005D700000}"/>
    <cellStyle name="Currency [0] 16309" xfId="28580" hidden="1" xr:uid="{00000000-0005-0000-0000-0000C56F0000}"/>
    <cellStyle name="Currency [0] 1631" xfId="1768" hidden="1" xr:uid="{00000000-0005-0000-0000-000009070000}"/>
    <cellStyle name="Currency [0] 16310" xfId="28644" hidden="1" xr:uid="{00000000-0005-0000-0000-000005700000}"/>
    <cellStyle name="Currency [0] 16311" xfId="28736" hidden="1" xr:uid="{00000000-0005-0000-0000-000061700000}"/>
    <cellStyle name="Currency [0] 16312" xfId="28738" hidden="1" xr:uid="{00000000-0005-0000-0000-000063700000}"/>
    <cellStyle name="Currency [0] 16313" xfId="28693" hidden="1" xr:uid="{00000000-0005-0000-0000-000036700000}"/>
    <cellStyle name="Currency [0] 16314" xfId="28705" hidden="1" xr:uid="{00000000-0005-0000-0000-000042700000}"/>
    <cellStyle name="Currency [0] 16315" xfId="28733" hidden="1" xr:uid="{00000000-0005-0000-0000-00005E700000}"/>
    <cellStyle name="Currency [0] 16316" xfId="28706" hidden="1" xr:uid="{00000000-0005-0000-0000-000043700000}"/>
    <cellStyle name="Currency [0] 16317" xfId="28739" hidden="1" xr:uid="{00000000-0005-0000-0000-000064700000}"/>
    <cellStyle name="Currency [0] 16318" xfId="28741" hidden="1" xr:uid="{00000000-0005-0000-0000-000066700000}"/>
    <cellStyle name="Currency [0] 16319" xfId="28734" hidden="1" xr:uid="{00000000-0005-0000-0000-00005F700000}"/>
    <cellStyle name="Currency [0] 1632" xfId="1441" hidden="1" xr:uid="{00000000-0005-0000-0000-0000C2050000}"/>
    <cellStyle name="Currency [0] 16320" xfId="28680" hidden="1" xr:uid="{00000000-0005-0000-0000-000029700000}"/>
    <cellStyle name="Currency [0] 16321" xfId="28744" hidden="1" xr:uid="{00000000-0005-0000-0000-000069700000}"/>
    <cellStyle name="Currency [0] 16322" xfId="28746" hidden="1" xr:uid="{00000000-0005-0000-0000-00006B700000}"/>
    <cellStyle name="Currency [0] 16323" xfId="28463" hidden="1" xr:uid="{00000000-0005-0000-0000-0000506F0000}"/>
    <cellStyle name="Currency [0] 16324" xfId="28485" hidden="1" xr:uid="{00000000-0005-0000-0000-0000666F0000}"/>
    <cellStyle name="Currency [0] 16325" xfId="28750" hidden="1" xr:uid="{00000000-0005-0000-0000-00006F700000}"/>
    <cellStyle name="Currency [0] 16326" xfId="28757" hidden="1" xr:uid="{00000000-0005-0000-0000-000076700000}"/>
    <cellStyle name="Currency [0] 16327" xfId="28759" hidden="1" xr:uid="{00000000-0005-0000-0000-000078700000}"/>
    <cellStyle name="Currency [0] 16328" xfId="28450" hidden="1" xr:uid="{00000000-0005-0000-0000-0000436F0000}"/>
    <cellStyle name="Currency [0] 16329" xfId="28753" hidden="1" xr:uid="{00000000-0005-0000-0000-000072700000}"/>
    <cellStyle name="Currency [0] 1633" xfId="1763" hidden="1" xr:uid="{00000000-0005-0000-0000-000004070000}"/>
    <cellStyle name="Currency [0] 16330" xfId="28762" hidden="1" xr:uid="{00000000-0005-0000-0000-00007B700000}"/>
    <cellStyle name="Currency [0] 16331" xfId="28764" hidden="1" xr:uid="{00000000-0005-0000-0000-00007D700000}"/>
    <cellStyle name="Currency [0] 16332" xfId="28752" hidden="1" xr:uid="{00000000-0005-0000-0000-000071700000}"/>
    <cellStyle name="Currency [0] 16333" xfId="28462" hidden="1" xr:uid="{00000000-0005-0000-0000-00004F6F0000}"/>
    <cellStyle name="Currency [0] 16334" xfId="28775" hidden="1" xr:uid="{00000000-0005-0000-0000-000088700000}"/>
    <cellStyle name="Currency [0] 16335" xfId="28784" hidden="1" xr:uid="{00000000-0005-0000-0000-000091700000}"/>
    <cellStyle name="Currency [0] 16336" xfId="28795" hidden="1" xr:uid="{00000000-0005-0000-0000-00009C700000}"/>
    <cellStyle name="Currency [0] 16337" xfId="28801" hidden="1" xr:uid="{00000000-0005-0000-0000-0000A2700000}"/>
    <cellStyle name="Currency [0] 16338" xfId="28773" hidden="1" xr:uid="{00000000-0005-0000-0000-000086700000}"/>
    <cellStyle name="Currency [0] 16339" xfId="28791" hidden="1" xr:uid="{00000000-0005-0000-0000-000098700000}"/>
    <cellStyle name="Currency [0] 1634" xfId="1761" hidden="1" xr:uid="{00000000-0005-0000-0000-000002070000}"/>
    <cellStyle name="Currency [0] 16340" xfId="28813" hidden="1" xr:uid="{00000000-0005-0000-0000-0000AE700000}"/>
    <cellStyle name="Currency [0] 16341" xfId="28815" hidden="1" xr:uid="{00000000-0005-0000-0000-0000B0700000}"/>
    <cellStyle name="Currency [0] 16342" xfId="28747" hidden="1" xr:uid="{00000000-0005-0000-0000-00006C700000}"/>
    <cellStyle name="Currency [0] 16343" xfId="28458" hidden="1" xr:uid="{00000000-0005-0000-0000-00004B6F0000}"/>
    <cellStyle name="Currency [0] 16344" xfId="28787" hidden="1" xr:uid="{00000000-0005-0000-0000-000094700000}"/>
    <cellStyle name="Currency [0] 16345" xfId="28454" hidden="1" xr:uid="{00000000-0005-0000-0000-0000476F0000}"/>
    <cellStyle name="Currency [0] 16346" xfId="28776" hidden="1" xr:uid="{00000000-0005-0000-0000-000089700000}"/>
    <cellStyle name="Currency [0] 16347" xfId="28820" hidden="1" xr:uid="{00000000-0005-0000-0000-0000B5700000}"/>
    <cellStyle name="Currency [0] 16348" xfId="28788" hidden="1" xr:uid="{00000000-0005-0000-0000-000095700000}"/>
    <cellStyle name="Currency [0] 16349" xfId="28796" hidden="1" xr:uid="{00000000-0005-0000-0000-00009D700000}"/>
    <cellStyle name="Currency [0] 1635" xfId="1790" hidden="1" xr:uid="{00000000-0005-0000-0000-00001F070000}"/>
    <cellStyle name="Currency [0] 16350" xfId="28832" hidden="1" xr:uid="{00000000-0005-0000-0000-0000C1700000}"/>
    <cellStyle name="Currency [0] 16351" xfId="28834" hidden="1" xr:uid="{00000000-0005-0000-0000-0000C3700000}"/>
    <cellStyle name="Currency [0] 16352" xfId="28790" hidden="1" xr:uid="{00000000-0005-0000-0000-000097700000}"/>
    <cellStyle name="Currency [0] 16353" xfId="28803" hidden="1" xr:uid="{00000000-0005-0000-0000-0000A4700000}"/>
    <cellStyle name="Currency [0] 16354" xfId="28808" hidden="1" xr:uid="{00000000-0005-0000-0000-0000A9700000}"/>
    <cellStyle name="Currency [0] 16355" xfId="28802" hidden="1" xr:uid="{00000000-0005-0000-0000-0000A3700000}"/>
    <cellStyle name="Currency [0] 16356" xfId="28850" hidden="1" xr:uid="{00000000-0005-0000-0000-0000D3700000}"/>
    <cellStyle name="Currency [0] 16357" xfId="28858" hidden="1" xr:uid="{00000000-0005-0000-0000-0000DB700000}"/>
    <cellStyle name="Currency [0] 16358" xfId="28786" hidden="1" xr:uid="{00000000-0005-0000-0000-000093700000}"/>
    <cellStyle name="Currency [0] 16359" xfId="28844" hidden="1" xr:uid="{00000000-0005-0000-0000-0000CD700000}"/>
    <cellStyle name="Currency [0] 1636" xfId="1706" hidden="1" xr:uid="{00000000-0005-0000-0000-0000CB060000}"/>
    <cellStyle name="Currency [0] 16360" xfId="28867" hidden="1" xr:uid="{00000000-0005-0000-0000-0000E4700000}"/>
    <cellStyle name="Currency [0] 16361" xfId="28869" hidden="1" xr:uid="{00000000-0005-0000-0000-0000E6700000}"/>
    <cellStyle name="Currency [0] 16362" xfId="28769" hidden="1" xr:uid="{00000000-0005-0000-0000-000082700000}"/>
    <cellStyle name="Currency [0] 16363" xfId="28779" hidden="1" xr:uid="{00000000-0005-0000-0000-00008C700000}"/>
    <cellStyle name="Currency [0] 16364" xfId="28841" hidden="1" xr:uid="{00000000-0005-0000-0000-0000CA700000}"/>
    <cellStyle name="Currency [0] 16365" xfId="28806" hidden="1" xr:uid="{00000000-0005-0000-0000-0000A7700000}"/>
    <cellStyle name="Currency [0] 16366" xfId="28755" hidden="1" xr:uid="{00000000-0005-0000-0000-000074700000}"/>
    <cellStyle name="Currency [0] 16367" xfId="28877" hidden="1" xr:uid="{00000000-0005-0000-0000-0000EE700000}"/>
    <cellStyle name="Currency [0] 16368" xfId="28842" hidden="1" xr:uid="{00000000-0005-0000-0000-0000CB700000}"/>
    <cellStyle name="Currency [0] 16369" xfId="28853" hidden="1" xr:uid="{00000000-0005-0000-0000-0000D6700000}"/>
    <cellStyle name="Currency [0] 1637" xfId="1782" hidden="1" xr:uid="{00000000-0005-0000-0000-000017070000}"/>
    <cellStyle name="Currency [0] 16370" xfId="28885" hidden="1" xr:uid="{00000000-0005-0000-0000-0000F6700000}"/>
    <cellStyle name="Currency [0] 16371" xfId="28887" hidden="1" xr:uid="{00000000-0005-0000-0000-0000F8700000}"/>
    <cellStyle name="Currency [0] 16372" xfId="28839" hidden="1" xr:uid="{00000000-0005-0000-0000-0000C8700000}"/>
    <cellStyle name="Currency [0] 16373" xfId="28838" hidden="1" xr:uid="{00000000-0005-0000-0000-0000C7700000}"/>
    <cellStyle name="Currency [0] 16374" xfId="28828" hidden="1" xr:uid="{00000000-0005-0000-0000-0000BD700000}"/>
    <cellStyle name="Currency [0] 16375" xfId="28824" hidden="1" xr:uid="{00000000-0005-0000-0000-0000B9700000}"/>
    <cellStyle name="Currency [0] 16376" xfId="28826" hidden="1" xr:uid="{00000000-0005-0000-0000-0000BB700000}"/>
    <cellStyle name="Currency [0] 16377" xfId="28894" hidden="1" xr:uid="{00000000-0005-0000-0000-0000FF700000}"/>
    <cellStyle name="Currency [0] 16378" xfId="28456" hidden="1" xr:uid="{00000000-0005-0000-0000-0000496F0000}"/>
    <cellStyle name="Currency [0] 16379" xfId="28872" hidden="1" xr:uid="{00000000-0005-0000-0000-0000E9700000}"/>
    <cellStyle name="Currency [0] 1638" xfId="1792" hidden="1" xr:uid="{00000000-0005-0000-0000-000021070000}"/>
    <cellStyle name="Currency [0] 16380" xfId="28900" hidden="1" xr:uid="{00000000-0005-0000-0000-000005710000}"/>
    <cellStyle name="Currency [0] 16381" xfId="28902" hidden="1" xr:uid="{00000000-0005-0000-0000-000007710000}"/>
    <cellStyle name="Currency [0] 16382" xfId="28777" hidden="1" xr:uid="{00000000-0005-0000-0000-00008A700000}"/>
    <cellStyle name="Currency [0] 16383" xfId="28851" hidden="1" xr:uid="{00000000-0005-0000-0000-0000D4700000}"/>
    <cellStyle name="Currency [0] 16384" xfId="28807" hidden="1" xr:uid="{00000000-0005-0000-0000-0000A8700000}"/>
    <cellStyle name="Currency [0] 16385" xfId="28843" hidden="1" xr:uid="{00000000-0005-0000-0000-0000CC700000}"/>
    <cellStyle name="Currency [0] 16386" xfId="28847" hidden="1" xr:uid="{00000000-0005-0000-0000-0000D0700000}"/>
    <cellStyle name="Currency [0] 16387" xfId="28908" hidden="1" xr:uid="{00000000-0005-0000-0000-00000D710000}"/>
    <cellStyle name="Currency [0] 16388" xfId="28491" hidden="1" xr:uid="{00000000-0005-0000-0000-00006C6F0000}"/>
    <cellStyle name="Currency [0] 16389" xfId="28890" hidden="1" xr:uid="{00000000-0005-0000-0000-0000FB700000}"/>
    <cellStyle name="Currency [0] 1639" xfId="1793" hidden="1" xr:uid="{00000000-0005-0000-0000-000022070000}"/>
    <cellStyle name="Currency [0] 16390" xfId="28913" hidden="1" xr:uid="{00000000-0005-0000-0000-000012710000}"/>
    <cellStyle name="Currency [0] 16391" xfId="28915" hidden="1" xr:uid="{00000000-0005-0000-0000-000014710000}"/>
    <cellStyle name="Currency [0] 16392" xfId="28771" hidden="1" xr:uid="{00000000-0005-0000-0000-000084700000}"/>
    <cellStyle name="Currency [0] 16393" xfId="28870" hidden="1" xr:uid="{00000000-0005-0000-0000-0000E7700000}"/>
    <cellStyle name="Currency [0] 16394" xfId="28837" hidden="1" xr:uid="{00000000-0005-0000-0000-0000C6700000}"/>
    <cellStyle name="Currency [0] 16395" xfId="28855" hidden="1" xr:uid="{00000000-0005-0000-0000-0000D8700000}"/>
    <cellStyle name="Currency [0] 16396" xfId="28852" hidden="1" xr:uid="{00000000-0005-0000-0000-0000D5700000}"/>
    <cellStyle name="Currency [0] 16397" xfId="28919" hidden="1" xr:uid="{00000000-0005-0000-0000-000018710000}"/>
    <cellStyle name="Currency [0] 16398" xfId="28804" hidden="1" xr:uid="{00000000-0005-0000-0000-0000A5700000}"/>
    <cellStyle name="Currency [0] 16399" xfId="28904" hidden="1" xr:uid="{00000000-0005-0000-0000-000009710000}"/>
    <cellStyle name="Currency [0] 164" xfId="218" hidden="1" xr:uid="{00000000-0005-0000-0000-0000FB000000}"/>
    <cellStyle name="Currency [0] 1640" xfId="1764" hidden="1" xr:uid="{00000000-0005-0000-0000-000005070000}"/>
    <cellStyle name="Currency [0] 16400" xfId="28926" hidden="1" xr:uid="{00000000-0005-0000-0000-00001F710000}"/>
    <cellStyle name="Currency [0] 16401" xfId="28928" hidden="1" xr:uid="{00000000-0005-0000-0000-000021710000}"/>
    <cellStyle name="Currency [0] 16402" xfId="28856" hidden="1" xr:uid="{00000000-0005-0000-0000-0000D9700000}"/>
    <cellStyle name="Currency [0] 16403" xfId="28888" hidden="1" xr:uid="{00000000-0005-0000-0000-0000F9700000}"/>
    <cellStyle name="Currency [0] 16404" xfId="28536" hidden="1" xr:uid="{00000000-0005-0000-0000-0000996F0000}"/>
    <cellStyle name="Currency [0] 16405" xfId="28874" hidden="1" xr:uid="{00000000-0005-0000-0000-0000EB700000}"/>
    <cellStyle name="Currency [0] 16406" xfId="28871" hidden="1" xr:uid="{00000000-0005-0000-0000-0000E8700000}"/>
    <cellStyle name="Currency [0] 16407" xfId="28932" hidden="1" xr:uid="{00000000-0005-0000-0000-000025710000}"/>
    <cellStyle name="Currency [0] 16408" xfId="28767" hidden="1" xr:uid="{00000000-0005-0000-0000-000080700000}"/>
    <cellStyle name="Currency [0] 16409" xfId="28916" hidden="1" xr:uid="{00000000-0005-0000-0000-000015710000}"/>
    <cellStyle name="Currency [0] 1641" xfId="1776" hidden="1" xr:uid="{00000000-0005-0000-0000-000011070000}"/>
    <cellStyle name="Currency [0] 16410" xfId="28936" hidden="1" xr:uid="{00000000-0005-0000-0000-000029710000}"/>
    <cellStyle name="Currency [0] 16411" xfId="28938" hidden="1" xr:uid="{00000000-0005-0000-0000-00002B710000}"/>
    <cellStyle name="Currency [0] 16412" xfId="28875" hidden="1" xr:uid="{00000000-0005-0000-0000-0000EC700000}"/>
    <cellStyle name="Currency [0] 16413" xfId="28903" hidden="1" xr:uid="{00000000-0005-0000-0000-000008710000}"/>
    <cellStyle name="Currency [0] 16414" xfId="28863" hidden="1" xr:uid="{00000000-0005-0000-0000-0000E0700000}"/>
    <cellStyle name="Currency [0] 16415" xfId="28892" hidden="1" xr:uid="{00000000-0005-0000-0000-0000FD700000}"/>
    <cellStyle name="Currency [0] 16416" xfId="28889" hidden="1" xr:uid="{00000000-0005-0000-0000-0000FA700000}"/>
    <cellStyle name="Currency [0] 16417" xfId="28942" hidden="1" xr:uid="{00000000-0005-0000-0000-00002F710000}"/>
    <cellStyle name="Currency [0] 16418" xfId="28770" hidden="1" xr:uid="{00000000-0005-0000-0000-000083700000}"/>
    <cellStyle name="Currency [0] 16419" xfId="28929" hidden="1" xr:uid="{00000000-0005-0000-0000-000022710000}"/>
    <cellStyle name="Currency [0] 1642" xfId="1756" hidden="1" xr:uid="{00000000-0005-0000-0000-0000FD060000}"/>
    <cellStyle name="Currency [0] 16420" xfId="28946" hidden="1" xr:uid="{00000000-0005-0000-0000-000033710000}"/>
    <cellStyle name="Currency [0] 16421" xfId="28948" hidden="1" xr:uid="{00000000-0005-0000-0000-000035710000}"/>
    <cellStyle name="Currency [0] 16422" xfId="28829" hidden="1" xr:uid="{00000000-0005-0000-0000-0000BE700000}"/>
    <cellStyle name="Currency [0] 16423" xfId="28865" hidden="1" xr:uid="{00000000-0005-0000-0000-0000E2700000}"/>
    <cellStyle name="Currency [0] 16424" xfId="28934" hidden="1" xr:uid="{00000000-0005-0000-0000-000027710000}"/>
    <cellStyle name="Currency [0] 16425" xfId="28922" hidden="1" xr:uid="{00000000-0005-0000-0000-00001B710000}"/>
    <cellStyle name="Currency [0] 16426" xfId="28939" hidden="1" xr:uid="{00000000-0005-0000-0000-00002C710000}"/>
    <cellStyle name="Currency [0] 16427" xfId="28950" hidden="1" xr:uid="{00000000-0005-0000-0000-000037710000}"/>
    <cellStyle name="Currency [0] 16428" xfId="28798" hidden="1" xr:uid="{00000000-0005-0000-0000-00009F700000}"/>
    <cellStyle name="Currency [0] 16429" xfId="28862" hidden="1" xr:uid="{00000000-0005-0000-0000-0000DF700000}"/>
    <cellStyle name="Currency [0] 1643" xfId="1771" hidden="1" xr:uid="{00000000-0005-0000-0000-00000C070000}"/>
    <cellStyle name="Currency [0] 16430" xfId="28954" hidden="1" xr:uid="{00000000-0005-0000-0000-00003B710000}"/>
    <cellStyle name="Currency [0] 16431" xfId="28956" hidden="1" xr:uid="{00000000-0005-0000-0000-00003D710000}"/>
    <cellStyle name="Currency [0] 16432" xfId="28911" hidden="1" xr:uid="{00000000-0005-0000-0000-000010710000}"/>
    <cellStyle name="Currency [0] 16433" xfId="28923" hidden="1" xr:uid="{00000000-0005-0000-0000-00001C710000}"/>
    <cellStyle name="Currency [0] 16434" xfId="28951" hidden="1" xr:uid="{00000000-0005-0000-0000-000038710000}"/>
    <cellStyle name="Currency [0] 16435" xfId="28924" hidden="1" xr:uid="{00000000-0005-0000-0000-00001D710000}"/>
    <cellStyle name="Currency [0] 16436" xfId="28957" hidden="1" xr:uid="{00000000-0005-0000-0000-00003E710000}"/>
    <cellStyle name="Currency [0] 16437" xfId="28959" hidden="1" xr:uid="{00000000-0005-0000-0000-000040710000}"/>
    <cellStyle name="Currency [0] 16438" xfId="28952" hidden="1" xr:uid="{00000000-0005-0000-0000-000039710000}"/>
    <cellStyle name="Currency [0] 16439" xfId="28898" hidden="1" xr:uid="{00000000-0005-0000-0000-000003710000}"/>
    <cellStyle name="Currency [0] 1644" xfId="1769" hidden="1" xr:uid="{00000000-0005-0000-0000-00000A070000}"/>
    <cellStyle name="Currency [0] 16440" xfId="28961" hidden="1" xr:uid="{00000000-0005-0000-0000-000042710000}"/>
    <cellStyle name="Currency [0] 16441" xfId="28963" hidden="1" xr:uid="{00000000-0005-0000-0000-000044710000}"/>
    <cellStyle name="Currency [0] 16442" xfId="28475" hidden="1" xr:uid="{00000000-0005-0000-0000-00005C6F0000}"/>
    <cellStyle name="Currency [0] 16443" xfId="28453" hidden="1" xr:uid="{00000000-0005-0000-0000-0000466F0000}"/>
    <cellStyle name="Currency [0] 16444" xfId="28969" hidden="1" xr:uid="{00000000-0005-0000-0000-00004A710000}"/>
    <cellStyle name="Currency [0] 16445" xfId="28975" hidden="1" xr:uid="{00000000-0005-0000-0000-000050710000}"/>
    <cellStyle name="Currency [0] 16446" xfId="28977" hidden="1" xr:uid="{00000000-0005-0000-0000-000052710000}"/>
    <cellStyle name="Currency [0] 16447" xfId="28470" hidden="1" xr:uid="{00000000-0005-0000-0000-0000576F0000}"/>
    <cellStyle name="Currency [0] 16448" xfId="28971" hidden="1" xr:uid="{00000000-0005-0000-0000-00004C710000}"/>
    <cellStyle name="Currency [0] 16449" xfId="28979" hidden="1" xr:uid="{00000000-0005-0000-0000-000054710000}"/>
    <cellStyle name="Currency [0] 1645" xfId="1795" hidden="1" xr:uid="{00000000-0005-0000-0000-000024070000}"/>
    <cellStyle name="Currency [0] 16450" xfId="28981" hidden="1" xr:uid="{00000000-0005-0000-0000-000056710000}"/>
    <cellStyle name="Currency [0] 16451" xfId="28970" hidden="1" xr:uid="{00000000-0005-0000-0000-00004B710000}"/>
    <cellStyle name="Currency [0] 16452" xfId="28476" hidden="1" xr:uid="{00000000-0005-0000-0000-00005D6F0000}"/>
    <cellStyle name="Currency [0] 16453" xfId="28992" hidden="1" xr:uid="{00000000-0005-0000-0000-000061710000}"/>
    <cellStyle name="Currency [0] 16454" xfId="29001" hidden="1" xr:uid="{00000000-0005-0000-0000-00006A710000}"/>
    <cellStyle name="Currency [0] 16455" xfId="29012" hidden="1" xr:uid="{00000000-0005-0000-0000-000075710000}"/>
    <cellStyle name="Currency [0] 16456" xfId="29018" hidden="1" xr:uid="{00000000-0005-0000-0000-00007B710000}"/>
    <cellStyle name="Currency [0] 16457" xfId="28990" hidden="1" xr:uid="{00000000-0005-0000-0000-00005F710000}"/>
    <cellStyle name="Currency [0] 16458" xfId="29008" hidden="1" xr:uid="{00000000-0005-0000-0000-000071710000}"/>
    <cellStyle name="Currency [0] 16459" xfId="29030" hidden="1" xr:uid="{00000000-0005-0000-0000-000087710000}"/>
    <cellStyle name="Currency [0] 1646" xfId="1708" hidden="1" xr:uid="{00000000-0005-0000-0000-0000CD060000}"/>
    <cellStyle name="Currency [0] 16460" xfId="29032" hidden="1" xr:uid="{00000000-0005-0000-0000-000089710000}"/>
    <cellStyle name="Currency [0] 16461" xfId="28966" hidden="1" xr:uid="{00000000-0005-0000-0000-000047710000}"/>
    <cellStyle name="Currency [0] 16462" xfId="28480" hidden="1" xr:uid="{00000000-0005-0000-0000-0000616F0000}"/>
    <cellStyle name="Currency [0] 16463" xfId="29004" hidden="1" xr:uid="{00000000-0005-0000-0000-00006D710000}"/>
    <cellStyle name="Currency [0] 16464" xfId="28496" hidden="1" xr:uid="{00000000-0005-0000-0000-0000716F0000}"/>
    <cellStyle name="Currency [0] 16465" xfId="28993" hidden="1" xr:uid="{00000000-0005-0000-0000-000062710000}"/>
    <cellStyle name="Currency [0] 16466" xfId="29037" hidden="1" xr:uid="{00000000-0005-0000-0000-00008E710000}"/>
    <cellStyle name="Currency [0] 16467" xfId="29005" hidden="1" xr:uid="{00000000-0005-0000-0000-00006E710000}"/>
    <cellStyle name="Currency [0] 16468" xfId="29013" hidden="1" xr:uid="{00000000-0005-0000-0000-000076710000}"/>
    <cellStyle name="Currency [0] 16469" xfId="29049" hidden="1" xr:uid="{00000000-0005-0000-0000-00009A710000}"/>
    <cellStyle name="Currency [0] 1647" xfId="1789" hidden="1" xr:uid="{00000000-0005-0000-0000-00001E070000}"/>
    <cellStyle name="Currency [0] 16470" xfId="29051" hidden="1" xr:uid="{00000000-0005-0000-0000-00009C710000}"/>
    <cellStyle name="Currency [0] 16471" xfId="29007" hidden="1" xr:uid="{00000000-0005-0000-0000-000070710000}"/>
    <cellStyle name="Currency [0] 16472" xfId="29020" hidden="1" xr:uid="{00000000-0005-0000-0000-00007D710000}"/>
    <cellStyle name="Currency [0] 16473" xfId="29025" hidden="1" xr:uid="{00000000-0005-0000-0000-000082710000}"/>
    <cellStyle name="Currency [0] 16474" xfId="29019" hidden="1" xr:uid="{00000000-0005-0000-0000-00007C710000}"/>
    <cellStyle name="Currency [0] 16475" xfId="29067" hidden="1" xr:uid="{00000000-0005-0000-0000-0000AC710000}"/>
    <cellStyle name="Currency [0] 16476" xfId="29075" hidden="1" xr:uid="{00000000-0005-0000-0000-0000B4710000}"/>
    <cellStyle name="Currency [0] 16477" xfId="29003" hidden="1" xr:uid="{00000000-0005-0000-0000-00006C710000}"/>
    <cellStyle name="Currency [0] 16478" xfId="29061" hidden="1" xr:uid="{00000000-0005-0000-0000-0000A6710000}"/>
    <cellStyle name="Currency [0] 16479" xfId="29084" hidden="1" xr:uid="{00000000-0005-0000-0000-0000BD710000}"/>
    <cellStyle name="Currency [0] 1648" xfId="1796" hidden="1" xr:uid="{00000000-0005-0000-0000-000025070000}"/>
    <cellStyle name="Currency [0] 16480" xfId="29086" hidden="1" xr:uid="{00000000-0005-0000-0000-0000BF710000}"/>
    <cellStyle name="Currency [0] 16481" xfId="28986" hidden="1" xr:uid="{00000000-0005-0000-0000-00005B710000}"/>
    <cellStyle name="Currency [0] 16482" xfId="28996" hidden="1" xr:uid="{00000000-0005-0000-0000-000065710000}"/>
    <cellStyle name="Currency [0] 16483" xfId="29058" hidden="1" xr:uid="{00000000-0005-0000-0000-0000A3710000}"/>
    <cellStyle name="Currency [0] 16484" xfId="29023" hidden="1" xr:uid="{00000000-0005-0000-0000-000080710000}"/>
    <cellStyle name="Currency [0] 16485" xfId="28973" hidden="1" xr:uid="{00000000-0005-0000-0000-00004E710000}"/>
    <cellStyle name="Currency [0] 16486" xfId="29094" hidden="1" xr:uid="{00000000-0005-0000-0000-0000C7710000}"/>
    <cellStyle name="Currency [0] 16487" xfId="29059" hidden="1" xr:uid="{00000000-0005-0000-0000-0000A4710000}"/>
    <cellStyle name="Currency [0] 16488" xfId="29070" hidden="1" xr:uid="{00000000-0005-0000-0000-0000AF710000}"/>
    <cellStyle name="Currency [0] 16489" xfId="29102" hidden="1" xr:uid="{00000000-0005-0000-0000-0000CF710000}"/>
    <cellStyle name="Currency [0] 1649" xfId="1797" hidden="1" xr:uid="{00000000-0005-0000-0000-000026070000}"/>
    <cellStyle name="Currency [0] 16490" xfId="29104" hidden="1" xr:uid="{00000000-0005-0000-0000-0000D1710000}"/>
    <cellStyle name="Currency [0] 16491" xfId="29056" hidden="1" xr:uid="{00000000-0005-0000-0000-0000A1710000}"/>
    <cellStyle name="Currency [0] 16492" xfId="29055" hidden="1" xr:uid="{00000000-0005-0000-0000-0000A0710000}"/>
    <cellStyle name="Currency [0] 16493" xfId="29045" hidden="1" xr:uid="{00000000-0005-0000-0000-000096710000}"/>
    <cellStyle name="Currency [0] 16494" xfId="29041" hidden="1" xr:uid="{00000000-0005-0000-0000-000092710000}"/>
    <cellStyle name="Currency [0] 16495" xfId="29043" hidden="1" xr:uid="{00000000-0005-0000-0000-000094710000}"/>
    <cellStyle name="Currency [0] 16496" xfId="29111" hidden="1" xr:uid="{00000000-0005-0000-0000-0000D8710000}"/>
    <cellStyle name="Currency [0] 16497" xfId="28482" hidden="1" xr:uid="{00000000-0005-0000-0000-0000636F0000}"/>
    <cellStyle name="Currency [0] 16498" xfId="29089" hidden="1" xr:uid="{00000000-0005-0000-0000-0000C2710000}"/>
    <cellStyle name="Currency [0] 16499" xfId="29117" hidden="1" xr:uid="{00000000-0005-0000-0000-0000DE710000}"/>
    <cellStyle name="Currency [0] 165" xfId="284" hidden="1" xr:uid="{00000000-0005-0000-0000-00003D010000}"/>
    <cellStyle name="Currency [0] 1650" xfId="1737" hidden="1" xr:uid="{00000000-0005-0000-0000-0000EA060000}"/>
    <cellStyle name="Currency [0] 16500" xfId="29119" hidden="1" xr:uid="{00000000-0005-0000-0000-0000E0710000}"/>
    <cellStyle name="Currency [0] 16501" xfId="28994" hidden="1" xr:uid="{00000000-0005-0000-0000-000063710000}"/>
    <cellStyle name="Currency [0] 16502" xfId="29068" hidden="1" xr:uid="{00000000-0005-0000-0000-0000AD710000}"/>
    <cellStyle name="Currency [0] 16503" xfId="29024" hidden="1" xr:uid="{00000000-0005-0000-0000-000081710000}"/>
    <cellStyle name="Currency [0] 16504" xfId="29060" hidden="1" xr:uid="{00000000-0005-0000-0000-0000A5710000}"/>
    <cellStyle name="Currency [0] 16505" xfId="29064" hidden="1" xr:uid="{00000000-0005-0000-0000-0000A9710000}"/>
    <cellStyle name="Currency [0] 16506" xfId="29125" hidden="1" xr:uid="{00000000-0005-0000-0000-0000E6710000}"/>
    <cellStyle name="Currency [0] 16507" xfId="28469" hidden="1" xr:uid="{00000000-0005-0000-0000-0000566F0000}"/>
    <cellStyle name="Currency [0] 16508" xfId="29107" hidden="1" xr:uid="{00000000-0005-0000-0000-0000D4710000}"/>
    <cellStyle name="Currency [0] 16509" xfId="29130" hidden="1" xr:uid="{00000000-0005-0000-0000-0000EB710000}"/>
    <cellStyle name="Currency [0] 1651" xfId="1757" hidden="1" xr:uid="{00000000-0005-0000-0000-0000FE060000}"/>
    <cellStyle name="Currency [0] 16510" xfId="29132" hidden="1" xr:uid="{00000000-0005-0000-0000-0000ED710000}"/>
    <cellStyle name="Currency [0] 16511" xfId="28988" hidden="1" xr:uid="{00000000-0005-0000-0000-00005D710000}"/>
    <cellStyle name="Currency [0] 16512" xfId="29087" hidden="1" xr:uid="{00000000-0005-0000-0000-0000C0710000}"/>
    <cellStyle name="Currency [0] 16513" xfId="29054" hidden="1" xr:uid="{00000000-0005-0000-0000-00009F710000}"/>
    <cellStyle name="Currency [0] 16514" xfId="29072" hidden="1" xr:uid="{00000000-0005-0000-0000-0000B1710000}"/>
    <cellStyle name="Currency [0] 16515" xfId="29069" hidden="1" xr:uid="{00000000-0005-0000-0000-0000AE710000}"/>
    <cellStyle name="Currency [0] 16516" xfId="29136" hidden="1" xr:uid="{00000000-0005-0000-0000-0000F1710000}"/>
    <cellStyle name="Currency [0] 16517" xfId="29021" hidden="1" xr:uid="{00000000-0005-0000-0000-00007E710000}"/>
    <cellStyle name="Currency [0] 16518" xfId="29121" hidden="1" xr:uid="{00000000-0005-0000-0000-0000E2710000}"/>
    <cellStyle name="Currency [0] 16519" xfId="29143" hidden="1" xr:uid="{00000000-0005-0000-0000-0000F8710000}"/>
    <cellStyle name="Currency [0] 1652" xfId="1791" hidden="1" xr:uid="{00000000-0005-0000-0000-000020070000}"/>
    <cellStyle name="Currency [0] 16520" xfId="29145" hidden="1" xr:uid="{00000000-0005-0000-0000-0000FA710000}"/>
    <cellStyle name="Currency [0] 16521" xfId="29073" hidden="1" xr:uid="{00000000-0005-0000-0000-0000B2710000}"/>
    <cellStyle name="Currency [0] 16522" xfId="29105" hidden="1" xr:uid="{00000000-0005-0000-0000-0000D2710000}"/>
    <cellStyle name="Currency [0] 16523" xfId="28448" hidden="1" xr:uid="{00000000-0005-0000-0000-0000416F0000}"/>
    <cellStyle name="Currency [0] 16524" xfId="29091" hidden="1" xr:uid="{00000000-0005-0000-0000-0000C4710000}"/>
    <cellStyle name="Currency [0] 16525" xfId="29088" hidden="1" xr:uid="{00000000-0005-0000-0000-0000C1710000}"/>
    <cellStyle name="Currency [0] 16526" xfId="29149" hidden="1" xr:uid="{00000000-0005-0000-0000-0000FE710000}"/>
    <cellStyle name="Currency [0] 16527" xfId="28984" hidden="1" xr:uid="{00000000-0005-0000-0000-000059710000}"/>
    <cellStyle name="Currency [0] 16528" xfId="29133" hidden="1" xr:uid="{00000000-0005-0000-0000-0000EE710000}"/>
    <cellStyle name="Currency [0] 16529" xfId="29153" hidden="1" xr:uid="{00000000-0005-0000-0000-000002720000}"/>
    <cellStyle name="Currency [0] 1653" xfId="1784" hidden="1" xr:uid="{00000000-0005-0000-0000-000019070000}"/>
    <cellStyle name="Currency [0] 16530" xfId="29155" hidden="1" xr:uid="{00000000-0005-0000-0000-000004720000}"/>
    <cellStyle name="Currency [0] 16531" xfId="29092" hidden="1" xr:uid="{00000000-0005-0000-0000-0000C5710000}"/>
    <cellStyle name="Currency [0] 16532" xfId="29120" hidden="1" xr:uid="{00000000-0005-0000-0000-0000E1710000}"/>
    <cellStyle name="Currency [0] 16533" xfId="29080" hidden="1" xr:uid="{00000000-0005-0000-0000-0000B9710000}"/>
    <cellStyle name="Currency [0] 16534" xfId="29109" hidden="1" xr:uid="{00000000-0005-0000-0000-0000D6710000}"/>
    <cellStyle name="Currency [0] 16535" xfId="29106" hidden="1" xr:uid="{00000000-0005-0000-0000-0000D3710000}"/>
    <cellStyle name="Currency [0] 16536" xfId="29159" hidden="1" xr:uid="{00000000-0005-0000-0000-000008720000}"/>
    <cellStyle name="Currency [0] 16537" xfId="28987" hidden="1" xr:uid="{00000000-0005-0000-0000-00005C710000}"/>
    <cellStyle name="Currency [0] 16538" xfId="29146" hidden="1" xr:uid="{00000000-0005-0000-0000-0000FB710000}"/>
    <cellStyle name="Currency [0] 16539" xfId="29163" hidden="1" xr:uid="{00000000-0005-0000-0000-00000C720000}"/>
    <cellStyle name="Currency [0] 1654" xfId="1794" hidden="1" xr:uid="{00000000-0005-0000-0000-000023070000}"/>
    <cellStyle name="Currency [0] 16540" xfId="29165" hidden="1" xr:uid="{00000000-0005-0000-0000-00000E720000}"/>
    <cellStyle name="Currency [0] 16541" xfId="29046" hidden="1" xr:uid="{00000000-0005-0000-0000-000097710000}"/>
    <cellStyle name="Currency [0] 16542" xfId="29082" hidden="1" xr:uid="{00000000-0005-0000-0000-0000BB710000}"/>
    <cellStyle name="Currency [0] 16543" xfId="29151" hidden="1" xr:uid="{00000000-0005-0000-0000-000000720000}"/>
    <cellStyle name="Currency [0] 16544" xfId="29139" hidden="1" xr:uid="{00000000-0005-0000-0000-0000F4710000}"/>
    <cellStyle name="Currency [0] 16545" xfId="29156" hidden="1" xr:uid="{00000000-0005-0000-0000-000005720000}"/>
    <cellStyle name="Currency [0] 16546" xfId="29167" hidden="1" xr:uid="{00000000-0005-0000-0000-000010720000}"/>
    <cellStyle name="Currency [0] 16547" xfId="29015" hidden="1" xr:uid="{00000000-0005-0000-0000-000078710000}"/>
    <cellStyle name="Currency [0] 16548" xfId="29079" hidden="1" xr:uid="{00000000-0005-0000-0000-0000B8710000}"/>
    <cellStyle name="Currency [0] 16549" xfId="29171" hidden="1" xr:uid="{00000000-0005-0000-0000-000014720000}"/>
    <cellStyle name="Currency [0] 1655" xfId="1798" hidden="1" xr:uid="{00000000-0005-0000-0000-000027070000}"/>
    <cellStyle name="Currency [0] 16550" xfId="29173" hidden="1" xr:uid="{00000000-0005-0000-0000-000016720000}"/>
    <cellStyle name="Currency [0] 16551" xfId="29128" hidden="1" xr:uid="{00000000-0005-0000-0000-0000E9710000}"/>
    <cellStyle name="Currency [0] 16552" xfId="29140" hidden="1" xr:uid="{00000000-0005-0000-0000-0000F5710000}"/>
    <cellStyle name="Currency [0] 16553" xfId="29168" hidden="1" xr:uid="{00000000-0005-0000-0000-000011720000}"/>
    <cellStyle name="Currency [0] 16554" xfId="29141" hidden="1" xr:uid="{00000000-0005-0000-0000-0000F6710000}"/>
    <cellStyle name="Currency [0] 16555" xfId="29174" hidden="1" xr:uid="{00000000-0005-0000-0000-000017720000}"/>
    <cellStyle name="Currency [0] 16556" xfId="29176" hidden="1" xr:uid="{00000000-0005-0000-0000-000019720000}"/>
    <cellStyle name="Currency [0] 16557" xfId="29169" hidden="1" xr:uid="{00000000-0005-0000-0000-000012720000}"/>
    <cellStyle name="Currency [0] 16558" xfId="29115" hidden="1" xr:uid="{00000000-0005-0000-0000-0000DC710000}"/>
    <cellStyle name="Currency [0] 16559" xfId="29178" hidden="1" xr:uid="{00000000-0005-0000-0000-00001B720000}"/>
    <cellStyle name="Currency [0] 1656" xfId="1723" hidden="1" xr:uid="{00000000-0005-0000-0000-0000DC060000}"/>
    <cellStyle name="Currency [0] 16560" xfId="29180" hidden="1" xr:uid="{00000000-0005-0000-0000-00001D720000}"/>
    <cellStyle name="Currency [0] 16561" xfId="28542" hidden="1" xr:uid="{00000000-0005-0000-0000-00009F6F0000}"/>
    <cellStyle name="Currency [0] 16562" xfId="28483" hidden="1" xr:uid="{00000000-0005-0000-0000-0000646F0000}"/>
    <cellStyle name="Currency [0] 16563" xfId="29186" hidden="1" xr:uid="{00000000-0005-0000-0000-000023720000}"/>
    <cellStyle name="Currency [0] 16564" xfId="29192" hidden="1" xr:uid="{00000000-0005-0000-0000-000029720000}"/>
    <cellStyle name="Currency [0] 16565" xfId="29194" hidden="1" xr:uid="{00000000-0005-0000-0000-00002B720000}"/>
    <cellStyle name="Currency [0] 16566" xfId="28473" hidden="1" xr:uid="{00000000-0005-0000-0000-00005A6F0000}"/>
    <cellStyle name="Currency [0] 16567" xfId="29188" hidden="1" xr:uid="{00000000-0005-0000-0000-000025720000}"/>
    <cellStyle name="Currency [0] 16568" xfId="29196" hidden="1" xr:uid="{00000000-0005-0000-0000-00002D720000}"/>
    <cellStyle name="Currency [0] 16569" xfId="29198" hidden="1" xr:uid="{00000000-0005-0000-0000-00002F720000}"/>
    <cellStyle name="Currency [0] 1657" xfId="1755" hidden="1" xr:uid="{00000000-0005-0000-0000-0000FC060000}"/>
    <cellStyle name="Currency [0] 16570" xfId="29187" hidden="1" xr:uid="{00000000-0005-0000-0000-000024720000}"/>
    <cellStyle name="Currency [0] 16571" xfId="28518" hidden="1" xr:uid="{00000000-0005-0000-0000-0000876F0000}"/>
    <cellStyle name="Currency [0] 16572" xfId="29209" hidden="1" xr:uid="{00000000-0005-0000-0000-00003A720000}"/>
    <cellStyle name="Currency [0] 16573" xfId="29218" hidden="1" xr:uid="{00000000-0005-0000-0000-000043720000}"/>
    <cellStyle name="Currency [0] 16574" xfId="29229" hidden="1" xr:uid="{00000000-0005-0000-0000-00004E720000}"/>
    <cellStyle name="Currency [0] 16575" xfId="29235" hidden="1" xr:uid="{00000000-0005-0000-0000-000054720000}"/>
    <cellStyle name="Currency [0] 16576" xfId="29207" hidden="1" xr:uid="{00000000-0005-0000-0000-000038720000}"/>
    <cellStyle name="Currency [0] 16577" xfId="29225" hidden="1" xr:uid="{00000000-0005-0000-0000-00004A720000}"/>
    <cellStyle name="Currency [0] 16578" xfId="29247" hidden="1" xr:uid="{00000000-0005-0000-0000-000060720000}"/>
    <cellStyle name="Currency [0] 16579" xfId="29249" hidden="1" xr:uid="{00000000-0005-0000-0000-000062720000}"/>
    <cellStyle name="Currency [0] 1658" xfId="1801" hidden="1" xr:uid="{00000000-0005-0000-0000-00002A070000}"/>
    <cellStyle name="Currency [0] 16580" xfId="29183" hidden="1" xr:uid="{00000000-0005-0000-0000-000020720000}"/>
    <cellStyle name="Currency [0] 16581" xfId="28472" hidden="1" xr:uid="{00000000-0005-0000-0000-0000596F0000}"/>
    <cellStyle name="Currency [0] 16582" xfId="29221" hidden="1" xr:uid="{00000000-0005-0000-0000-000046720000}"/>
    <cellStyle name="Currency [0] 16583" xfId="28451" hidden="1" xr:uid="{00000000-0005-0000-0000-0000446F0000}"/>
    <cellStyle name="Currency [0] 16584" xfId="29210" hidden="1" xr:uid="{00000000-0005-0000-0000-00003B720000}"/>
    <cellStyle name="Currency [0] 16585" xfId="29254" hidden="1" xr:uid="{00000000-0005-0000-0000-000067720000}"/>
    <cellStyle name="Currency [0] 16586" xfId="29222" hidden="1" xr:uid="{00000000-0005-0000-0000-000047720000}"/>
    <cellStyle name="Currency [0] 16587" xfId="29230" hidden="1" xr:uid="{00000000-0005-0000-0000-00004F720000}"/>
    <cellStyle name="Currency [0] 16588" xfId="29266" hidden="1" xr:uid="{00000000-0005-0000-0000-000073720000}"/>
    <cellStyle name="Currency [0] 16589" xfId="29268" hidden="1" xr:uid="{00000000-0005-0000-0000-000075720000}"/>
    <cellStyle name="Currency [0] 1659" xfId="1802" hidden="1" xr:uid="{00000000-0005-0000-0000-00002B070000}"/>
    <cellStyle name="Currency [0] 16590" xfId="29224" hidden="1" xr:uid="{00000000-0005-0000-0000-000049720000}"/>
    <cellStyle name="Currency [0] 16591" xfId="29237" hidden="1" xr:uid="{00000000-0005-0000-0000-000056720000}"/>
    <cellStyle name="Currency [0] 16592" xfId="29242" hidden="1" xr:uid="{00000000-0005-0000-0000-00005B720000}"/>
    <cellStyle name="Currency [0] 16593" xfId="29236" hidden="1" xr:uid="{00000000-0005-0000-0000-000055720000}"/>
    <cellStyle name="Currency [0] 16594" xfId="29284" hidden="1" xr:uid="{00000000-0005-0000-0000-000085720000}"/>
    <cellStyle name="Currency [0] 16595" xfId="29292" hidden="1" xr:uid="{00000000-0005-0000-0000-00008D720000}"/>
    <cellStyle name="Currency [0] 16596" xfId="29220" hidden="1" xr:uid="{00000000-0005-0000-0000-000045720000}"/>
    <cellStyle name="Currency [0] 16597" xfId="29278" hidden="1" xr:uid="{00000000-0005-0000-0000-00007F720000}"/>
    <cellStyle name="Currency [0] 16598" xfId="29301" hidden="1" xr:uid="{00000000-0005-0000-0000-000096720000}"/>
    <cellStyle name="Currency [0] 16599" xfId="29303" hidden="1" xr:uid="{00000000-0005-0000-0000-000098720000}"/>
    <cellStyle name="Currency [0] 166" xfId="263" hidden="1" xr:uid="{00000000-0005-0000-0000-000028010000}"/>
    <cellStyle name="Currency [0] 1660" xfId="1779" hidden="1" xr:uid="{00000000-0005-0000-0000-000014070000}"/>
    <cellStyle name="Currency [0] 16600" xfId="29203" hidden="1" xr:uid="{00000000-0005-0000-0000-000034720000}"/>
    <cellStyle name="Currency [0] 16601" xfId="29213" hidden="1" xr:uid="{00000000-0005-0000-0000-00003E720000}"/>
    <cellStyle name="Currency [0] 16602" xfId="29275" hidden="1" xr:uid="{00000000-0005-0000-0000-00007C720000}"/>
    <cellStyle name="Currency [0] 16603" xfId="29240" hidden="1" xr:uid="{00000000-0005-0000-0000-000059720000}"/>
    <cellStyle name="Currency [0] 16604" xfId="29190" hidden="1" xr:uid="{00000000-0005-0000-0000-000027720000}"/>
    <cellStyle name="Currency [0] 16605" xfId="29311" hidden="1" xr:uid="{00000000-0005-0000-0000-0000A0720000}"/>
    <cellStyle name="Currency [0] 16606" xfId="29276" hidden="1" xr:uid="{00000000-0005-0000-0000-00007D720000}"/>
    <cellStyle name="Currency [0] 16607" xfId="29287" hidden="1" xr:uid="{00000000-0005-0000-0000-000088720000}"/>
    <cellStyle name="Currency [0] 16608" xfId="29319" hidden="1" xr:uid="{00000000-0005-0000-0000-0000A8720000}"/>
    <cellStyle name="Currency [0] 16609" xfId="29321" hidden="1" xr:uid="{00000000-0005-0000-0000-0000AA720000}"/>
    <cellStyle name="Currency [0] 1661" xfId="1785" hidden="1" xr:uid="{00000000-0005-0000-0000-00001A070000}"/>
    <cellStyle name="Currency [0] 16610" xfId="29273" hidden="1" xr:uid="{00000000-0005-0000-0000-00007A720000}"/>
    <cellStyle name="Currency [0] 16611" xfId="29272" hidden="1" xr:uid="{00000000-0005-0000-0000-000079720000}"/>
    <cellStyle name="Currency [0] 16612" xfId="29262" hidden="1" xr:uid="{00000000-0005-0000-0000-00006F720000}"/>
    <cellStyle name="Currency [0] 16613" xfId="29258" hidden="1" xr:uid="{00000000-0005-0000-0000-00006B720000}"/>
    <cellStyle name="Currency [0] 16614" xfId="29260" hidden="1" xr:uid="{00000000-0005-0000-0000-00006D720000}"/>
    <cellStyle name="Currency [0] 16615" xfId="29328" hidden="1" xr:uid="{00000000-0005-0000-0000-0000B1720000}"/>
    <cellStyle name="Currency [0] 16616" xfId="28487" hidden="1" xr:uid="{00000000-0005-0000-0000-0000686F0000}"/>
    <cellStyle name="Currency [0] 16617" xfId="29306" hidden="1" xr:uid="{00000000-0005-0000-0000-00009B720000}"/>
    <cellStyle name="Currency [0] 16618" xfId="29334" hidden="1" xr:uid="{00000000-0005-0000-0000-0000B7720000}"/>
    <cellStyle name="Currency [0] 16619" xfId="29336" hidden="1" xr:uid="{00000000-0005-0000-0000-0000B9720000}"/>
    <cellStyle name="Currency [0] 1662" xfId="1799" hidden="1" xr:uid="{00000000-0005-0000-0000-000028070000}"/>
    <cellStyle name="Currency [0] 16620" xfId="29211" hidden="1" xr:uid="{00000000-0005-0000-0000-00003C720000}"/>
    <cellStyle name="Currency [0] 16621" xfId="29285" hidden="1" xr:uid="{00000000-0005-0000-0000-000086720000}"/>
    <cellStyle name="Currency [0] 16622" xfId="29241" hidden="1" xr:uid="{00000000-0005-0000-0000-00005A720000}"/>
    <cellStyle name="Currency [0] 16623" xfId="29277" hidden="1" xr:uid="{00000000-0005-0000-0000-00007E720000}"/>
    <cellStyle name="Currency [0] 16624" xfId="29281" hidden="1" xr:uid="{00000000-0005-0000-0000-000082720000}"/>
    <cellStyle name="Currency [0] 16625" xfId="29342" hidden="1" xr:uid="{00000000-0005-0000-0000-0000BF720000}"/>
    <cellStyle name="Currency [0] 16626" xfId="28500" hidden="1" xr:uid="{00000000-0005-0000-0000-0000756F0000}"/>
    <cellStyle name="Currency [0] 16627" xfId="29324" hidden="1" xr:uid="{00000000-0005-0000-0000-0000AD720000}"/>
    <cellStyle name="Currency [0] 16628" xfId="29347" hidden="1" xr:uid="{00000000-0005-0000-0000-0000C4720000}"/>
    <cellStyle name="Currency [0] 16629" xfId="29349" hidden="1" xr:uid="{00000000-0005-0000-0000-0000C6720000}"/>
    <cellStyle name="Currency [0] 1663" xfId="1786" hidden="1" xr:uid="{00000000-0005-0000-0000-00001B070000}"/>
    <cellStyle name="Currency [0] 16630" xfId="29205" hidden="1" xr:uid="{00000000-0005-0000-0000-000036720000}"/>
    <cellStyle name="Currency [0] 16631" xfId="29304" hidden="1" xr:uid="{00000000-0005-0000-0000-000099720000}"/>
    <cellStyle name="Currency [0] 16632" xfId="29271" hidden="1" xr:uid="{00000000-0005-0000-0000-000078720000}"/>
    <cellStyle name="Currency [0] 16633" xfId="29289" hidden="1" xr:uid="{00000000-0005-0000-0000-00008A720000}"/>
    <cellStyle name="Currency [0] 16634" xfId="29286" hidden="1" xr:uid="{00000000-0005-0000-0000-000087720000}"/>
    <cellStyle name="Currency [0] 16635" xfId="29353" hidden="1" xr:uid="{00000000-0005-0000-0000-0000CA720000}"/>
    <cellStyle name="Currency [0] 16636" xfId="29238" hidden="1" xr:uid="{00000000-0005-0000-0000-000057720000}"/>
    <cellStyle name="Currency [0] 16637" xfId="29338" hidden="1" xr:uid="{00000000-0005-0000-0000-0000BB720000}"/>
    <cellStyle name="Currency [0] 16638" xfId="29360" hidden="1" xr:uid="{00000000-0005-0000-0000-0000D1720000}"/>
    <cellStyle name="Currency [0] 16639" xfId="29362" hidden="1" xr:uid="{00000000-0005-0000-0000-0000D3720000}"/>
    <cellStyle name="Currency [0] 1664" xfId="1803" hidden="1" xr:uid="{00000000-0005-0000-0000-00002C070000}"/>
    <cellStyle name="Currency [0] 16640" xfId="29290" hidden="1" xr:uid="{00000000-0005-0000-0000-00008B720000}"/>
    <cellStyle name="Currency [0] 16641" xfId="29322" hidden="1" xr:uid="{00000000-0005-0000-0000-0000AB720000}"/>
    <cellStyle name="Currency [0] 16642" xfId="28452" hidden="1" xr:uid="{00000000-0005-0000-0000-0000456F0000}"/>
    <cellStyle name="Currency [0] 16643" xfId="29308" hidden="1" xr:uid="{00000000-0005-0000-0000-00009D720000}"/>
    <cellStyle name="Currency [0] 16644" xfId="29305" hidden="1" xr:uid="{00000000-0005-0000-0000-00009A720000}"/>
    <cellStyle name="Currency [0] 16645" xfId="29366" hidden="1" xr:uid="{00000000-0005-0000-0000-0000D7720000}"/>
    <cellStyle name="Currency [0] 16646" xfId="29201" hidden="1" xr:uid="{00000000-0005-0000-0000-000032720000}"/>
    <cellStyle name="Currency [0] 16647" xfId="29350" hidden="1" xr:uid="{00000000-0005-0000-0000-0000C7720000}"/>
    <cellStyle name="Currency [0] 16648" xfId="29370" hidden="1" xr:uid="{00000000-0005-0000-0000-0000DB720000}"/>
    <cellStyle name="Currency [0] 16649" xfId="29372" hidden="1" xr:uid="{00000000-0005-0000-0000-0000DD720000}"/>
    <cellStyle name="Currency [0] 1665" xfId="1804" hidden="1" xr:uid="{00000000-0005-0000-0000-00002D070000}"/>
    <cellStyle name="Currency [0] 16650" xfId="29309" hidden="1" xr:uid="{00000000-0005-0000-0000-00009E720000}"/>
    <cellStyle name="Currency [0] 16651" xfId="29337" hidden="1" xr:uid="{00000000-0005-0000-0000-0000BA720000}"/>
    <cellStyle name="Currency [0] 16652" xfId="29297" hidden="1" xr:uid="{00000000-0005-0000-0000-000092720000}"/>
    <cellStyle name="Currency [0] 16653" xfId="29326" hidden="1" xr:uid="{00000000-0005-0000-0000-0000AF720000}"/>
    <cellStyle name="Currency [0] 16654" xfId="29323" hidden="1" xr:uid="{00000000-0005-0000-0000-0000AC720000}"/>
    <cellStyle name="Currency [0] 16655" xfId="29376" hidden="1" xr:uid="{00000000-0005-0000-0000-0000E1720000}"/>
    <cellStyle name="Currency [0] 16656" xfId="29204" hidden="1" xr:uid="{00000000-0005-0000-0000-000035720000}"/>
    <cellStyle name="Currency [0] 16657" xfId="29363" hidden="1" xr:uid="{00000000-0005-0000-0000-0000D4720000}"/>
    <cellStyle name="Currency [0] 16658" xfId="29380" hidden="1" xr:uid="{00000000-0005-0000-0000-0000E5720000}"/>
    <cellStyle name="Currency [0] 16659" xfId="29382" hidden="1" xr:uid="{00000000-0005-0000-0000-0000E7720000}"/>
    <cellStyle name="Currency [0] 1666" xfId="1800" hidden="1" xr:uid="{00000000-0005-0000-0000-000029070000}"/>
    <cellStyle name="Currency [0] 16660" xfId="29263" hidden="1" xr:uid="{00000000-0005-0000-0000-000070720000}"/>
    <cellStyle name="Currency [0] 16661" xfId="29299" hidden="1" xr:uid="{00000000-0005-0000-0000-000094720000}"/>
    <cellStyle name="Currency [0] 16662" xfId="29368" hidden="1" xr:uid="{00000000-0005-0000-0000-0000D9720000}"/>
    <cellStyle name="Currency [0] 16663" xfId="29356" hidden="1" xr:uid="{00000000-0005-0000-0000-0000CD720000}"/>
    <cellStyle name="Currency [0] 16664" xfId="29373" hidden="1" xr:uid="{00000000-0005-0000-0000-0000DE720000}"/>
    <cellStyle name="Currency [0] 16665" xfId="29384" hidden="1" xr:uid="{00000000-0005-0000-0000-0000E9720000}"/>
    <cellStyle name="Currency [0] 16666" xfId="29232" hidden="1" xr:uid="{00000000-0005-0000-0000-000051720000}"/>
    <cellStyle name="Currency [0] 16667" xfId="29296" hidden="1" xr:uid="{00000000-0005-0000-0000-000091720000}"/>
    <cellStyle name="Currency [0] 16668" xfId="29388" hidden="1" xr:uid="{00000000-0005-0000-0000-0000ED720000}"/>
    <cellStyle name="Currency [0] 16669" xfId="29390" hidden="1" xr:uid="{00000000-0005-0000-0000-0000EF720000}"/>
    <cellStyle name="Currency [0] 1667" xfId="1773" hidden="1" xr:uid="{00000000-0005-0000-0000-00000E070000}"/>
    <cellStyle name="Currency [0] 16670" xfId="29345" hidden="1" xr:uid="{00000000-0005-0000-0000-0000C2720000}"/>
    <cellStyle name="Currency [0] 16671" xfId="29357" hidden="1" xr:uid="{00000000-0005-0000-0000-0000CE720000}"/>
    <cellStyle name="Currency [0] 16672" xfId="29385" hidden="1" xr:uid="{00000000-0005-0000-0000-0000EA720000}"/>
    <cellStyle name="Currency [0] 16673" xfId="29358" hidden="1" xr:uid="{00000000-0005-0000-0000-0000CF720000}"/>
    <cellStyle name="Currency [0] 16674" xfId="29391" hidden="1" xr:uid="{00000000-0005-0000-0000-0000F0720000}"/>
    <cellStyle name="Currency [0] 16675" xfId="29393" hidden="1" xr:uid="{00000000-0005-0000-0000-0000F2720000}"/>
    <cellStyle name="Currency [0] 16676" xfId="29386" hidden="1" xr:uid="{00000000-0005-0000-0000-0000EB720000}"/>
    <cellStyle name="Currency [0] 16677" xfId="29332" hidden="1" xr:uid="{00000000-0005-0000-0000-0000B5720000}"/>
    <cellStyle name="Currency [0] 16678" xfId="29395" hidden="1" xr:uid="{00000000-0005-0000-0000-0000F4720000}"/>
    <cellStyle name="Currency [0] 16679" xfId="29397" hidden="1" xr:uid="{00000000-0005-0000-0000-0000F6720000}"/>
    <cellStyle name="Currency [0] 1668" xfId="1805" hidden="1" xr:uid="{00000000-0005-0000-0000-00002E070000}"/>
    <cellStyle name="Currency [0] 16680" xfId="14715" hidden="1" xr:uid="{00000000-0005-0000-0000-00009C390000}"/>
    <cellStyle name="Currency [0] 16681" xfId="29399" hidden="1" xr:uid="{00000000-0005-0000-0000-0000F8720000}"/>
    <cellStyle name="Currency [0] 16682" xfId="29401" hidden="1" xr:uid="{00000000-0005-0000-0000-0000FA720000}"/>
    <cellStyle name="Currency [0] 16683" xfId="29403" hidden="1" xr:uid="{00000000-0005-0000-0000-0000FC720000}"/>
    <cellStyle name="Currency [0] 16684" xfId="29405" hidden="1" xr:uid="{00000000-0005-0000-0000-0000FE720000}"/>
    <cellStyle name="Currency [0] 16685" xfId="29407" hidden="1" xr:uid="{00000000-0005-0000-0000-000000730000}"/>
    <cellStyle name="Currency [0] 1669" xfId="1806" hidden="1" xr:uid="{00000000-0005-0000-0000-00002F070000}"/>
    <cellStyle name="Currency [0] 167" xfId="270" hidden="1" xr:uid="{00000000-0005-0000-0000-00002F010000}"/>
    <cellStyle name="Currency [0] 1670" xfId="1483" hidden="1" xr:uid="{00000000-0005-0000-0000-0000EC050000}"/>
    <cellStyle name="Currency [0] 1671" xfId="1459" hidden="1" xr:uid="{00000000-0005-0000-0000-0000D4050000}"/>
    <cellStyle name="Currency [0] 1672" xfId="1808" hidden="1" xr:uid="{00000000-0005-0000-0000-000031070000}"/>
    <cellStyle name="Currency [0] 1673" xfId="1812" hidden="1" xr:uid="{00000000-0005-0000-0000-000035070000}"/>
    <cellStyle name="Currency [0] 1674" xfId="1813" hidden="1" xr:uid="{00000000-0005-0000-0000-000036070000}"/>
    <cellStyle name="Currency [0] 1675" xfId="1454" hidden="1" xr:uid="{00000000-0005-0000-0000-0000CF050000}"/>
    <cellStyle name="Currency [0] 1676" xfId="1810" hidden="1" xr:uid="{00000000-0005-0000-0000-000033070000}"/>
    <cellStyle name="Currency [0] 1677" xfId="1814" hidden="1" xr:uid="{00000000-0005-0000-0000-000037070000}"/>
    <cellStyle name="Currency [0] 1678" xfId="1815" hidden="1" xr:uid="{00000000-0005-0000-0000-000038070000}"/>
    <cellStyle name="Currency [0] 1679" xfId="1809" hidden="1" xr:uid="{00000000-0005-0000-0000-000032070000}"/>
    <cellStyle name="Currency [0] 168" xfId="285" hidden="1" xr:uid="{00000000-0005-0000-0000-00003E010000}"/>
    <cellStyle name="Currency [0] 1680" xfId="1471" hidden="1" xr:uid="{00000000-0005-0000-0000-0000E0050000}"/>
    <cellStyle name="Currency [0] 1681" xfId="1821" hidden="1" xr:uid="{00000000-0005-0000-0000-00003E070000}"/>
    <cellStyle name="Currency [0] 1682" xfId="1825" hidden="1" xr:uid="{00000000-0005-0000-0000-000042070000}"/>
    <cellStyle name="Currency [0] 1683" xfId="1831" hidden="1" xr:uid="{00000000-0005-0000-0000-000048070000}"/>
    <cellStyle name="Currency [0] 1684" xfId="1834" hidden="1" xr:uid="{00000000-0005-0000-0000-00004B070000}"/>
    <cellStyle name="Currency [0] 1685" xfId="1820" hidden="1" xr:uid="{00000000-0005-0000-0000-00003D070000}"/>
    <cellStyle name="Currency [0] 1686" xfId="1830" hidden="1" xr:uid="{00000000-0005-0000-0000-000047070000}"/>
    <cellStyle name="Currency [0] 1687" xfId="1841" hidden="1" xr:uid="{00000000-0005-0000-0000-000052070000}"/>
    <cellStyle name="Currency [0] 1688" xfId="1842" hidden="1" xr:uid="{00000000-0005-0000-0000-000053070000}"/>
    <cellStyle name="Currency [0] 1689" xfId="1807" hidden="1" xr:uid="{00000000-0005-0000-0000-000030070000}"/>
    <cellStyle name="Currency [0] 169" xfId="286" hidden="1" xr:uid="{00000000-0005-0000-0000-00003F010000}"/>
    <cellStyle name="Currency [0] 1690" xfId="1453" hidden="1" xr:uid="{00000000-0005-0000-0000-0000CE050000}"/>
    <cellStyle name="Currency [0] 1691" xfId="1827" hidden="1" xr:uid="{00000000-0005-0000-0000-000044070000}"/>
    <cellStyle name="Currency [0] 1692" xfId="1443" hidden="1" xr:uid="{00000000-0005-0000-0000-0000C4050000}"/>
    <cellStyle name="Currency [0] 1693" xfId="1822" hidden="1" xr:uid="{00000000-0005-0000-0000-00003F070000}"/>
    <cellStyle name="Currency [0] 1694" xfId="1843" hidden="1" xr:uid="{00000000-0005-0000-0000-000054070000}"/>
    <cellStyle name="Currency [0] 1695" xfId="1828" hidden="1" xr:uid="{00000000-0005-0000-0000-000045070000}"/>
    <cellStyle name="Currency [0] 1696" xfId="1832" hidden="1" xr:uid="{00000000-0005-0000-0000-000049070000}"/>
    <cellStyle name="Currency [0] 1697" xfId="1848" hidden="1" xr:uid="{00000000-0005-0000-0000-000059070000}"/>
    <cellStyle name="Currency [0] 1698" xfId="1849" hidden="1" xr:uid="{00000000-0005-0000-0000-00005A070000}"/>
    <cellStyle name="Currency [0] 1699" xfId="1829" hidden="1" xr:uid="{00000000-0005-0000-0000-000046070000}"/>
    <cellStyle name="Currency [0] 17" xfId="43" hidden="1" xr:uid="{00000000-0005-0000-0000-00004B000000}"/>
    <cellStyle name="Currency [0] 170" xfId="261" hidden="1" xr:uid="{00000000-0005-0000-0000-000026010000}"/>
    <cellStyle name="Currency [0] 1700" xfId="1836" hidden="1" xr:uid="{00000000-0005-0000-0000-00004D070000}"/>
    <cellStyle name="Currency [0] 1701" xfId="1840" hidden="1" xr:uid="{00000000-0005-0000-0000-000051070000}"/>
    <cellStyle name="Currency [0] 1702" xfId="1835" hidden="1" xr:uid="{00000000-0005-0000-0000-00004C070000}"/>
    <cellStyle name="Currency [0] 1703" xfId="1858" hidden="1" xr:uid="{00000000-0005-0000-0000-000063070000}"/>
    <cellStyle name="Currency [0] 1704" xfId="1864" hidden="1" xr:uid="{00000000-0005-0000-0000-000069070000}"/>
    <cellStyle name="Currency [0] 1705" xfId="1826" hidden="1" xr:uid="{00000000-0005-0000-0000-000043070000}"/>
    <cellStyle name="Currency [0] 1706" xfId="1856" hidden="1" xr:uid="{00000000-0005-0000-0000-000061070000}"/>
    <cellStyle name="Currency [0] 1707" xfId="1868" hidden="1" xr:uid="{00000000-0005-0000-0000-00006D070000}"/>
    <cellStyle name="Currency [0] 1708" xfId="1869" hidden="1" xr:uid="{00000000-0005-0000-0000-00006E070000}"/>
    <cellStyle name="Currency [0] 1709" xfId="1817" hidden="1" xr:uid="{00000000-0005-0000-0000-00003A070000}"/>
    <cellStyle name="Currency [0] 171" xfId="260" hidden="1" xr:uid="{00000000-0005-0000-0000-000025010000}"/>
    <cellStyle name="Currency [0] 1710" xfId="1824" hidden="1" xr:uid="{00000000-0005-0000-0000-000041070000}"/>
    <cellStyle name="Currency [0] 1711" xfId="1853" hidden="1" xr:uid="{00000000-0005-0000-0000-00005E070000}"/>
    <cellStyle name="Currency [0] 1712" xfId="1838" hidden="1" xr:uid="{00000000-0005-0000-0000-00004F070000}"/>
    <cellStyle name="Currency [0] 1713" xfId="1811" hidden="1" xr:uid="{00000000-0005-0000-0000-000034070000}"/>
    <cellStyle name="Currency [0] 1714" xfId="1875" hidden="1" xr:uid="{00000000-0005-0000-0000-000074070000}"/>
    <cellStyle name="Currency [0] 1715" xfId="1854" hidden="1" xr:uid="{00000000-0005-0000-0000-00005F070000}"/>
    <cellStyle name="Currency [0] 1716" xfId="1861" hidden="1" xr:uid="{00000000-0005-0000-0000-000066070000}"/>
    <cellStyle name="Currency [0] 1717" xfId="1876" hidden="1" xr:uid="{00000000-0005-0000-0000-000075070000}"/>
    <cellStyle name="Currency [0] 1718" xfId="1877" hidden="1" xr:uid="{00000000-0005-0000-0000-000076070000}"/>
    <cellStyle name="Currency [0] 1719" xfId="1852" hidden="1" xr:uid="{00000000-0005-0000-0000-00005D070000}"/>
    <cellStyle name="Currency [0] 172" xfId="255" hidden="1" xr:uid="{00000000-0005-0000-0000-000020010000}"/>
    <cellStyle name="Currency [0] 1720" xfId="1851" hidden="1" xr:uid="{00000000-0005-0000-0000-00005C070000}"/>
    <cellStyle name="Currency [0] 1721" xfId="1846" hidden="1" xr:uid="{00000000-0005-0000-0000-000057070000}"/>
    <cellStyle name="Currency [0] 1722" xfId="1844" hidden="1" xr:uid="{00000000-0005-0000-0000-000055070000}"/>
    <cellStyle name="Currency [0] 1723" xfId="1845" hidden="1" xr:uid="{00000000-0005-0000-0000-000056070000}"/>
    <cellStyle name="Currency [0] 1724" xfId="1882" hidden="1" xr:uid="{00000000-0005-0000-0000-00007B070000}"/>
    <cellStyle name="Currency [0] 1725" xfId="1461" hidden="1" xr:uid="{00000000-0005-0000-0000-0000D6050000}"/>
    <cellStyle name="Currency [0] 1726" xfId="1872" hidden="1" xr:uid="{00000000-0005-0000-0000-000071070000}"/>
    <cellStyle name="Currency [0] 1727" xfId="1884" hidden="1" xr:uid="{00000000-0005-0000-0000-00007D070000}"/>
    <cellStyle name="Currency [0] 1728" xfId="1885" hidden="1" xr:uid="{00000000-0005-0000-0000-00007E070000}"/>
    <cellStyle name="Currency [0] 1729" xfId="1823" hidden="1" xr:uid="{00000000-0005-0000-0000-000040070000}"/>
    <cellStyle name="Currency [0] 173" xfId="253" hidden="1" xr:uid="{00000000-0005-0000-0000-00001E010000}"/>
    <cellStyle name="Currency [0] 1730" xfId="1859" hidden="1" xr:uid="{00000000-0005-0000-0000-000064070000}"/>
    <cellStyle name="Currency [0] 1731" xfId="1839" hidden="1" xr:uid="{00000000-0005-0000-0000-000050070000}"/>
    <cellStyle name="Currency [0] 1732" xfId="1855" hidden="1" xr:uid="{00000000-0005-0000-0000-000060070000}"/>
    <cellStyle name="Currency [0] 1733" xfId="1857" hidden="1" xr:uid="{00000000-0005-0000-0000-000062070000}"/>
    <cellStyle name="Currency [0] 1734" xfId="1888" hidden="1" xr:uid="{00000000-0005-0000-0000-000081070000}"/>
    <cellStyle name="Currency [0] 1735" xfId="1464" hidden="1" xr:uid="{00000000-0005-0000-0000-0000D9050000}"/>
    <cellStyle name="Currency [0] 1736" xfId="1880" hidden="1" xr:uid="{00000000-0005-0000-0000-000079070000}"/>
    <cellStyle name="Currency [0] 1737" xfId="1890" hidden="1" xr:uid="{00000000-0005-0000-0000-000083070000}"/>
    <cellStyle name="Currency [0] 1738" xfId="1891" hidden="1" xr:uid="{00000000-0005-0000-0000-000084070000}"/>
    <cellStyle name="Currency [0] 1739" xfId="1819" hidden="1" xr:uid="{00000000-0005-0000-0000-00003C070000}"/>
    <cellStyle name="Currency [0] 174" xfId="254" hidden="1" xr:uid="{00000000-0005-0000-0000-00001F010000}"/>
    <cellStyle name="Currency [0] 1740" xfId="1870" hidden="1" xr:uid="{00000000-0005-0000-0000-00006F070000}"/>
    <cellStyle name="Currency [0] 1741" xfId="1850" hidden="1" xr:uid="{00000000-0005-0000-0000-00005B070000}"/>
    <cellStyle name="Currency [0] 1742" xfId="1862" hidden="1" xr:uid="{00000000-0005-0000-0000-000067070000}"/>
    <cellStyle name="Currency [0] 1743" xfId="1860" hidden="1" xr:uid="{00000000-0005-0000-0000-000065070000}"/>
    <cellStyle name="Currency [0] 1744" xfId="1893" hidden="1" xr:uid="{00000000-0005-0000-0000-000086070000}"/>
    <cellStyle name="Currency [0] 1745" xfId="1837" hidden="1" xr:uid="{00000000-0005-0000-0000-00004E070000}"/>
    <cellStyle name="Currency [0] 1746" xfId="1887" hidden="1" xr:uid="{00000000-0005-0000-0000-000080070000}"/>
    <cellStyle name="Currency [0] 1747" xfId="1897" hidden="1" xr:uid="{00000000-0005-0000-0000-00008A070000}"/>
    <cellStyle name="Currency [0] 1748" xfId="1898" hidden="1" xr:uid="{00000000-0005-0000-0000-00008B070000}"/>
    <cellStyle name="Currency [0] 1749" xfId="1863" hidden="1" xr:uid="{00000000-0005-0000-0000-000068070000}"/>
    <cellStyle name="Currency [0] 175" xfId="291" hidden="1" xr:uid="{00000000-0005-0000-0000-000044010000}"/>
    <cellStyle name="Currency [0] 1750" xfId="1878" hidden="1" xr:uid="{00000000-0005-0000-0000-000077070000}"/>
    <cellStyle name="Currency [0] 1751" xfId="1444" hidden="1" xr:uid="{00000000-0005-0000-0000-0000C5050000}"/>
    <cellStyle name="Currency [0] 1752" xfId="1873" hidden="1" xr:uid="{00000000-0005-0000-0000-000072070000}"/>
    <cellStyle name="Currency [0] 1753" xfId="1871" hidden="1" xr:uid="{00000000-0005-0000-0000-000070070000}"/>
    <cellStyle name="Currency [0] 1754" xfId="1900" hidden="1" xr:uid="{00000000-0005-0000-0000-00008D070000}"/>
    <cellStyle name="Currency [0] 1755" xfId="1816" hidden="1" xr:uid="{00000000-0005-0000-0000-000039070000}"/>
    <cellStyle name="Currency [0] 1756" xfId="1892" hidden="1" xr:uid="{00000000-0005-0000-0000-000085070000}"/>
    <cellStyle name="Currency [0] 1757" xfId="1902" hidden="1" xr:uid="{00000000-0005-0000-0000-00008F070000}"/>
    <cellStyle name="Currency [0] 1758" xfId="1903" hidden="1" xr:uid="{00000000-0005-0000-0000-000090070000}"/>
    <cellStyle name="Currency [0] 1759" xfId="1874" hidden="1" xr:uid="{00000000-0005-0000-0000-000073070000}"/>
    <cellStyle name="Currency [0] 176" xfId="208" hidden="1" xr:uid="{00000000-0005-0000-0000-0000F1000000}"/>
    <cellStyle name="Currency [0] 1760" xfId="1886" hidden="1" xr:uid="{00000000-0005-0000-0000-00007F070000}"/>
    <cellStyle name="Currency [0] 1761" xfId="1866" hidden="1" xr:uid="{00000000-0005-0000-0000-00006B070000}"/>
    <cellStyle name="Currency [0] 1762" xfId="1881" hidden="1" xr:uid="{00000000-0005-0000-0000-00007A070000}"/>
    <cellStyle name="Currency [0] 1763" xfId="1879" hidden="1" xr:uid="{00000000-0005-0000-0000-000078070000}"/>
    <cellStyle name="Currency [0] 1764" xfId="1905" hidden="1" xr:uid="{00000000-0005-0000-0000-000092070000}"/>
    <cellStyle name="Currency [0] 1765" xfId="1818" hidden="1" xr:uid="{00000000-0005-0000-0000-00003B070000}"/>
    <cellStyle name="Currency [0] 1766" xfId="1899" hidden="1" xr:uid="{00000000-0005-0000-0000-00008C070000}"/>
    <cellStyle name="Currency [0] 1767" xfId="1906" hidden="1" xr:uid="{00000000-0005-0000-0000-000093070000}"/>
    <cellStyle name="Currency [0] 1768" xfId="1907" hidden="1" xr:uid="{00000000-0005-0000-0000-000094070000}"/>
    <cellStyle name="Currency [0] 1769" xfId="1847" hidden="1" xr:uid="{00000000-0005-0000-0000-000058070000}"/>
    <cellStyle name="Currency [0] 177" xfId="281" hidden="1" xr:uid="{00000000-0005-0000-0000-00003A010000}"/>
    <cellStyle name="Currency [0] 1770" xfId="1867" hidden="1" xr:uid="{00000000-0005-0000-0000-00006C070000}"/>
    <cellStyle name="Currency [0] 1771" xfId="1901" hidden="1" xr:uid="{00000000-0005-0000-0000-00008E070000}"/>
    <cellStyle name="Currency [0] 1772" xfId="1894" hidden="1" xr:uid="{00000000-0005-0000-0000-000087070000}"/>
    <cellStyle name="Currency [0] 1773" xfId="1904" hidden="1" xr:uid="{00000000-0005-0000-0000-000091070000}"/>
    <cellStyle name="Currency [0] 1774" xfId="1908" hidden="1" xr:uid="{00000000-0005-0000-0000-000095070000}"/>
    <cellStyle name="Currency [0] 1775" xfId="1833" hidden="1" xr:uid="{00000000-0005-0000-0000-00004A070000}"/>
    <cellStyle name="Currency [0] 1776" xfId="1865" hidden="1" xr:uid="{00000000-0005-0000-0000-00006A070000}"/>
    <cellStyle name="Currency [0] 1777" xfId="1911" hidden="1" xr:uid="{00000000-0005-0000-0000-000098070000}"/>
    <cellStyle name="Currency [0] 1778" xfId="1912" hidden="1" xr:uid="{00000000-0005-0000-0000-000099070000}"/>
    <cellStyle name="Currency [0] 1779" xfId="1889" hidden="1" xr:uid="{00000000-0005-0000-0000-000082070000}"/>
    <cellStyle name="Currency [0] 178" xfId="293" hidden="1" xr:uid="{00000000-0005-0000-0000-000046010000}"/>
    <cellStyle name="Currency [0] 1780" xfId="1895" hidden="1" xr:uid="{00000000-0005-0000-0000-000088070000}"/>
    <cellStyle name="Currency [0] 1781" xfId="1909" hidden="1" xr:uid="{00000000-0005-0000-0000-000096070000}"/>
    <cellStyle name="Currency [0] 1782" xfId="1896" hidden="1" xr:uid="{00000000-0005-0000-0000-000089070000}"/>
    <cellStyle name="Currency [0] 1783" xfId="1913" hidden="1" xr:uid="{00000000-0005-0000-0000-00009A070000}"/>
    <cellStyle name="Currency [0] 1784" xfId="1914" hidden="1" xr:uid="{00000000-0005-0000-0000-00009B070000}"/>
    <cellStyle name="Currency [0] 1785" xfId="1910" hidden="1" xr:uid="{00000000-0005-0000-0000-000097070000}"/>
    <cellStyle name="Currency [0] 1786" xfId="1883" hidden="1" xr:uid="{00000000-0005-0000-0000-00007C070000}"/>
    <cellStyle name="Currency [0] 1787" xfId="1915" hidden="1" xr:uid="{00000000-0005-0000-0000-00009C070000}"/>
    <cellStyle name="Currency [0] 1788" xfId="1916" hidden="1" xr:uid="{00000000-0005-0000-0000-00009D070000}"/>
    <cellStyle name="Currency [0] 1789" xfId="1287" hidden="1" xr:uid="{00000000-0005-0000-0000-000028050000}"/>
    <cellStyle name="Currency [0] 179" xfId="294" hidden="1" xr:uid="{00000000-0005-0000-0000-000047010000}"/>
    <cellStyle name="Currency [0] 1790" xfId="1321" hidden="1" xr:uid="{00000000-0005-0000-0000-00004A050000}"/>
    <cellStyle name="Currency [0] 1791" xfId="1335" hidden="1" xr:uid="{00000000-0005-0000-0000-000058050000}"/>
    <cellStyle name="Currency [0] 1792" xfId="1919" hidden="1" xr:uid="{00000000-0005-0000-0000-0000A0070000}"/>
    <cellStyle name="Currency [0] 1793" xfId="1921" hidden="1" xr:uid="{00000000-0005-0000-0000-0000A2070000}"/>
    <cellStyle name="Currency [0] 1794" xfId="1290" hidden="1" xr:uid="{00000000-0005-0000-0000-00002B050000}"/>
    <cellStyle name="Currency [0] 1795" xfId="1917" hidden="1" xr:uid="{00000000-0005-0000-0000-00009E070000}"/>
    <cellStyle name="Currency [0] 1796" xfId="1922" hidden="1" xr:uid="{00000000-0005-0000-0000-0000A3070000}"/>
    <cellStyle name="Currency [0] 1797" xfId="1923" hidden="1" xr:uid="{00000000-0005-0000-0000-0000A4070000}"/>
    <cellStyle name="Currency [0] 1798" xfId="1307" hidden="1" xr:uid="{00000000-0005-0000-0000-00003C050000}"/>
    <cellStyle name="Currency [0] 1799" xfId="1286" hidden="1" xr:uid="{00000000-0005-0000-0000-000027050000}"/>
    <cellStyle name="Currency [0] 18" xfId="41" hidden="1" xr:uid="{00000000-0005-0000-0000-000049000000}"/>
    <cellStyle name="Currency [0] 180" xfId="232" hidden="1" xr:uid="{00000000-0005-0000-0000-000009010000}"/>
    <cellStyle name="Currency [0] 1800" xfId="1929" hidden="1" xr:uid="{00000000-0005-0000-0000-0000AA070000}"/>
    <cellStyle name="Currency [0] 1801" xfId="1933" hidden="1" xr:uid="{00000000-0005-0000-0000-0000AE070000}"/>
    <cellStyle name="Currency [0] 1802" xfId="1939" hidden="1" xr:uid="{00000000-0005-0000-0000-0000B4070000}"/>
    <cellStyle name="Currency [0] 1803" xfId="1942" hidden="1" xr:uid="{00000000-0005-0000-0000-0000B7070000}"/>
    <cellStyle name="Currency [0] 1804" xfId="1928" hidden="1" xr:uid="{00000000-0005-0000-0000-0000A9070000}"/>
    <cellStyle name="Currency [0] 1805" xfId="1938" hidden="1" xr:uid="{00000000-0005-0000-0000-0000B3070000}"/>
    <cellStyle name="Currency [0] 1806" xfId="1949" hidden="1" xr:uid="{00000000-0005-0000-0000-0000BE070000}"/>
    <cellStyle name="Currency [0] 1807" xfId="1950" hidden="1" xr:uid="{00000000-0005-0000-0000-0000BF070000}"/>
    <cellStyle name="Currency [0] 1808" xfId="1288" hidden="1" xr:uid="{00000000-0005-0000-0000-000029050000}"/>
    <cellStyle name="Currency [0] 1809" xfId="1293" hidden="1" xr:uid="{00000000-0005-0000-0000-00002E050000}"/>
    <cellStyle name="Currency [0] 181" xfId="268" hidden="1" xr:uid="{00000000-0005-0000-0000-00002D010000}"/>
    <cellStyle name="Currency [0] 1810" xfId="1935" hidden="1" xr:uid="{00000000-0005-0000-0000-0000B0070000}"/>
    <cellStyle name="Currency [0] 1811" xfId="1291" hidden="1" xr:uid="{00000000-0005-0000-0000-00002C050000}"/>
    <cellStyle name="Currency [0] 1812" xfId="1930" hidden="1" xr:uid="{00000000-0005-0000-0000-0000AB070000}"/>
    <cellStyle name="Currency [0] 1813" xfId="1951" hidden="1" xr:uid="{00000000-0005-0000-0000-0000C0070000}"/>
    <cellStyle name="Currency [0] 1814" xfId="1936" hidden="1" xr:uid="{00000000-0005-0000-0000-0000B1070000}"/>
    <cellStyle name="Currency [0] 1815" xfId="1940" hidden="1" xr:uid="{00000000-0005-0000-0000-0000B5070000}"/>
    <cellStyle name="Currency [0] 1816" xfId="1956" hidden="1" xr:uid="{00000000-0005-0000-0000-0000C5070000}"/>
    <cellStyle name="Currency [0] 1817" xfId="1957" hidden="1" xr:uid="{00000000-0005-0000-0000-0000C6070000}"/>
    <cellStyle name="Currency [0] 1818" xfId="1937" hidden="1" xr:uid="{00000000-0005-0000-0000-0000B2070000}"/>
    <cellStyle name="Currency [0] 1819" xfId="1944" hidden="1" xr:uid="{00000000-0005-0000-0000-0000B9070000}"/>
    <cellStyle name="Currency [0] 182" xfId="248" hidden="1" xr:uid="{00000000-0005-0000-0000-000019010000}"/>
    <cellStyle name="Currency [0] 1820" xfId="1948" hidden="1" xr:uid="{00000000-0005-0000-0000-0000BD070000}"/>
    <cellStyle name="Currency [0] 1821" xfId="1943" hidden="1" xr:uid="{00000000-0005-0000-0000-0000B8070000}"/>
    <cellStyle name="Currency [0] 1822" xfId="1966" hidden="1" xr:uid="{00000000-0005-0000-0000-0000CF070000}"/>
    <cellStyle name="Currency [0] 1823" xfId="1972" hidden="1" xr:uid="{00000000-0005-0000-0000-0000D5070000}"/>
    <cellStyle name="Currency [0] 1824" xfId="1934" hidden="1" xr:uid="{00000000-0005-0000-0000-0000AF070000}"/>
    <cellStyle name="Currency [0] 1825" xfId="1964" hidden="1" xr:uid="{00000000-0005-0000-0000-0000CD070000}"/>
    <cellStyle name="Currency [0] 1826" xfId="1976" hidden="1" xr:uid="{00000000-0005-0000-0000-0000D9070000}"/>
    <cellStyle name="Currency [0] 1827" xfId="1977" hidden="1" xr:uid="{00000000-0005-0000-0000-0000DA070000}"/>
    <cellStyle name="Currency [0] 1828" xfId="1925" hidden="1" xr:uid="{00000000-0005-0000-0000-0000A6070000}"/>
    <cellStyle name="Currency [0] 1829" xfId="1932" hidden="1" xr:uid="{00000000-0005-0000-0000-0000AD070000}"/>
    <cellStyle name="Currency [0] 183" xfId="264" hidden="1" xr:uid="{00000000-0005-0000-0000-000029010000}"/>
    <cellStyle name="Currency [0] 1830" xfId="1961" hidden="1" xr:uid="{00000000-0005-0000-0000-0000CA070000}"/>
    <cellStyle name="Currency [0] 1831" xfId="1946" hidden="1" xr:uid="{00000000-0005-0000-0000-0000BB070000}"/>
    <cellStyle name="Currency [0] 1832" xfId="1918" hidden="1" xr:uid="{00000000-0005-0000-0000-00009F070000}"/>
    <cellStyle name="Currency [0] 1833" xfId="1983" hidden="1" xr:uid="{00000000-0005-0000-0000-0000E0070000}"/>
    <cellStyle name="Currency [0] 1834" xfId="1962" hidden="1" xr:uid="{00000000-0005-0000-0000-0000CB070000}"/>
    <cellStyle name="Currency [0] 1835" xfId="1969" hidden="1" xr:uid="{00000000-0005-0000-0000-0000D2070000}"/>
    <cellStyle name="Currency [0] 1836" xfId="1984" hidden="1" xr:uid="{00000000-0005-0000-0000-0000E1070000}"/>
    <cellStyle name="Currency [0] 1837" xfId="1985" hidden="1" xr:uid="{00000000-0005-0000-0000-0000E2070000}"/>
    <cellStyle name="Currency [0] 1838" xfId="1960" hidden="1" xr:uid="{00000000-0005-0000-0000-0000C9070000}"/>
    <cellStyle name="Currency [0] 1839" xfId="1959" hidden="1" xr:uid="{00000000-0005-0000-0000-0000C8070000}"/>
    <cellStyle name="Currency [0] 184" xfId="266" hidden="1" xr:uid="{00000000-0005-0000-0000-00002B010000}"/>
    <cellStyle name="Currency [0] 1840" xfId="1954" hidden="1" xr:uid="{00000000-0005-0000-0000-0000C3070000}"/>
    <cellStyle name="Currency [0] 1841" xfId="1952" hidden="1" xr:uid="{00000000-0005-0000-0000-0000C1070000}"/>
    <cellStyle name="Currency [0] 1842" xfId="1953" hidden="1" xr:uid="{00000000-0005-0000-0000-0000C2070000}"/>
    <cellStyle name="Currency [0] 1843" xfId="1990" hidden="1" xr:uid="{00000000-0005-0000-0000-0000E7070000}"/>
    <cellStyle name="Currency [0] 1844" xfId="1309" hidden="1" xr:uid="{00000000-0005-0000-0000-00003E050000}"/>
    <cellStyle name="Currency [0] 1845" xfId="1980" hidden="1" xr:uid="{00000000-0005-0000-0000-0000DD070000}"/>
    <cellStyle name="Currency [0] 1846" xfId="1992" hidden="1" xr:uid="{00000000-0005-0000-0000-0000E9070000}"/>
    <cellStyle name="Currency [0] 1847" xfId="1993" hidden="1" xr:uid="{00000000-0005-0000-0000-0000EA070000}"/>
    <cellStyle name="Currency [0] 1848" xfId="1931" hidden="1" xr:uid="{00000000-0005-0000-0000-0000AC070000}"/>
    <cellStyle name="Currency [0] 1849" xfId="1967" hidden="1" xr:uid="{00000000-0005-0000-0000-0000D0070000}"/>
    <cellStyle name="Currency [0] 185" xfId="297" hidden="1" xr:uid="{00000000-0005-0000-0000-00004A010000}"/>
    <cellStyle name="Currency [0] 1850" xfId="1947" hidden="1" xr:uid="{00000000-0005-0000-0000-0000BC070000}"/>
    <cellStyle name="Currency [0] 1851" xfId="1963" hidden="1" xr:uid="{00000000-0005-0000-0000-0000CC070000}"/>
    <cellStyle name="Currency [0] 1852" xfId="1965" hidden="1" xr:uid="{00000000-0005-0000-0000-0000CE070000}"/>
    <cellStyle name="Currency [0] 1853" xfId="1996" hidden="1" xr:uid="{00000000-0005-0000-0000-0000ED070000}"/>
    <cellStyle name="Currency [0] 1854" xfId="1294" hidden="1" xr:uid="{00000000-0005-0000-0000-00002F050000}"/>
    <cellStyle name="Currency [0] 1855" xfId="1988" hidden="1" xr:uid="{00000000-0005-0000-0000-0000E5070000}"/>
    <cellStyle name="Currency [0] 1856" xfId="1998" hidden="1" xr:uid="{00000000-0005-0000-0000-0000EF070000}"/>
    <cellStyle name="Currency [0] 1857" xfId="1999" hidden="1" xr:uid="{00000000-0005-0000-0000-0000F0070000}"/>
    <cellStyle name="Currency [0] 1858" xfId="1927" hidden="1" xr:uid="{00000000-0005-0000-0000-0000A8070000}"/>
    <cellStyle name="Currency [0] 1859" xfId="1978" hidden="1" xr:uid="{00000000-0005-0000-0000-0000DB070000}"/>
    <cellStyle name="Currency [0] 186" xfId="206" hidden="1" xr:uid="{00000000-0005-0000-0000-0000EF000000}"/>
    <cellStyle name="Currency [0] 1860" xfId="1958" hidden="1" xr:uid="{00000000-0005-0000-0000-0000C7070000}"/>
    <cellStyle name="Currency [0] 1861" xfId="1970" hidden="1" xr:uid="{00000000-0005-0000-0000-0000D3070000}"/>
    <cellStyle name="Currency [0] 1862" xfId="1968" hidden="1" xr:uid="{00000000-0005-0000-0000-0000D1070000}"/>
    <cellStyle name="Currency [0] 1863" xfId="2001" hidden="1" xr:uid="{00000000-0005-0000-0000-0000F2070000}"/>
    <cellStyle name="Currency [0] 1864" xfId="1945" hidden="1" xr:uid="{00000000-0005-0000-0000-0000BA070000}"/>
    <cellStyle name="Currency [0] 1865" xfId="1995" hidden="1" xr:uid="{00000000-0005-0000-0000-0000EC070000}"/>
    <cellStyle name="Currency [0] 1866" xfId="2005" hidden="1" xr:uid="{00000000-0005-0000-0000-0000F6070000}"/>
    <cellStyle name="Currency [0] 1867" xfId="2006" hidden="1" xr:uid="{00000000-0005-0000-0000-0000F7070000}"/>
    <cellStyle name="Currency [0] 1868" xfId="1971" hidden="1" xr:uid="{00000000-0005-0000-0000-0000D4070000}"/>
    <cellStyle name="Currency [0] 1869" xfId="1986" hidden="1" xr:uid="{00000000-0005-0000-0000-0000E3070000}"/>
    <cellStyle name="Currency [0] 187" xfId="289" hidden="1" xr:uid="{00000000-0005-0000-0000-000042010000}"/>
    <cellStyle name="Currency [0] 1870" xfId="1289" hidden="1" xr:uid="{00000000-0005-0000-0000-00002A050000}"/>
    <cellStyle name="Currency [0] 1871" xfId="1981" hidden="1" xr:uid="{00000000-0005-0000-0000-0000DE070000}"/>
    <cellStyle name="Currency [0] 1872" xfId="1979" hidden="1" xr:uid="{00000000-0005-0000-0000-0000DC070000}"/>
    <cellStyle name="Currency [0] 1873" xfId="2008" hidden="1" xr:uid="{00000000-0005-0000-0000-0000F9070000}"/>
    <cellStyle name="Currency [0] 1874" xfId="1924" hidden="1" xr:uid="{00000000-0005-0000-0000-0000A5070000}"/>
    <cellStyle name="Currency [0] 1875" xfId="2000" hidden="1" xr:uid="{00000000-0005-0000-0000-0000F1070000}"/>
    <cellStyle name="Currency [0] 1876" xfId="2010" hidden="1" xr:uid="{00000000-0005-0000-0000-0000FB070000}"/>
    <cellStyle name="Currency [0] 1877" xfId="2011" hidden="1" xr:uid="{00000000-0005-0000-0000-0000FC070000}"/>
    <cellStyle name="Currency [0] 1878" xfId="1982" hidden="1" xr:uid="{00000000-0005-0000-0000-0000DF070000}"/>
    <cellStyle name="Currency [0] 1879" xfId="1994" hidden="1" xr:uid="{00000000-0005-0000-0000-0000EB070000}"/>
    <cellStyle name="Currency [0] 188" xfId="299" hidden="1" xr:uid="{00000000-0005-0000-0000-00004C010000}"/>
    <cellStyle name="Currency [0] 1880" xfId="1974" hidden="1" xr:uid="{00000000-0005-0000-0000-0000D7070000}"/>
    <cellStyle name="Currency [0] 1881" xfId="1989" hidden="1" xr:uid="{00000000-0005-0000-0000-0000E6070000}"/>
    <cellStyle name="Currency [0] 1882" xfId="1987" hidden="1" xr:uid="{00000000-0005-0000-0000-0000E4070000}"/>
    <cellStyle name="Currency [0] 1883" xfId="2013" hidden="1" xr:uid="{00000000-0005-0000-0000-0000FE070000}"/>
    <cellStyle name="Currency [0] 1884" xfId="1926" hidden="1" xr:uid="{00000000-0005-0000-0000-0000A7070000}"/>
    <cellStyle name="Currency [0] 1885" xfId="2007" hidden="1" xr:uid="{00000000-0005-0000-0000-0000F8070000}"/>
    <cellStyle name="Currency [0] 1886" xfId="2014" hidden="1" xr:uid="{00000000-0005-0000-0000-0000FF070000}"/>
    <cellStyle name="Currency [0] 1887" xfId="2015" hidden="1" xr:uid="{00000000-0005-0000-0000-000000080000}"/>
    <cellStyle name="Currency [0] 1888" xfId="1955" hidden="1" xr:uid="{00000000-0005-0000-0000-0000C4070000}"/>
    <cellStyle name="Currency [0] 1889" xfId="1975" hidden="1" xr:uid="{00000000-0005-0000-0000-0000D8070000}"/>
    <cellStyle name="Currency [0] 189" xfId="300" hidden="1" xr:uid="{00000000-0005-0000-0000-00004D010000}"/>
    <cellStyle name="Currency [0] 1890" xfId="2009" hidden="1" xr:uid="{00000000-0005-0000-0000-0000FA070000}"/>
    <cellStyle name="Currency [0] 1891" xfId="2002" hidden="1" xr:uid="{00000000-0005-0000-0000-0000F3070000}"/>
    <cellStyle name="Currency [0] 1892" xfId="2012" hidden="1" xr:uid="{00000000-0005-0000-0000-0000FD070000}"/>
    <cellStyle name="Currency [0] 1893" xfId="2016" hidden="1" xr:uid="{00000000-0005-0000-0000-000001080000}"/>
    <cellStyle name="Currency [0] 1894" xfId="1941" hidden="1" xr:uid="{00000000-0005-0000-0000-0000B6070000}"/>
    <cellStyle name="Currency [0] 1895" xfId="1973" hidden="1" xr:uid="{00000000-0005-0000-0000-0000D6070000}"/>
    <cellStyle name="Currency [0] 1896" xfId="2019" hidden="1" xr:uid="{00000000-0005-0000-0000-000004080000}"/>
    <cellStyle name="Currency [0] 1897" xfId="2020" hidden="1" xr:uid="{00000000-0005-0000-0000-000005080000}"/>
    <cellStyle name="Currency [0] 1898" xfId="1997" hidden="1" xr:uid="{00000000-0005-0000-0000-0000EE070000}"/>
    <cellStyle name="Currency [0] 1899" xfId="2003" hidden="1" xr:uid="{00000000-0005-0000-0000-0000F4070000}"/>
    <cellStyle name="Currency [0] 19" xfId="39" hidden="1" xr:uid="{00000000-0005-0000-0000-000047000000}"/>
    <cellStyle name="Currency [0] 190" xfId="228" hidden="1" xr:uid="{00000000-0005-0000-0000-000005010000}"/>
    <cellStyle name="Currency [0] 1900" xfId="2017" hidden="1" xr:uid="{00000000-0005-0000-0000-000002080000}"/>
    <cellStyle name="Currency [0] 1901" xfId="2004" hidden="1" xr:uid="{00000000-0005-0000-0000-0000F5070000}"/>
    <cellStyle name="Currency [0] 1902" xfId="2021" hidden="1" xr:uid="{00000000-0005-0000-0000-000006080000}"/>
    <cellStyle name="Currency [0] 1903" xfId="2022" hidden="1" xr:uid="{00000000-0005-0000-0000-000007080000}"/>
    <cellStyle name="Currency [0] 1904" xfId="2018" hidden="1" xr:uid="{00000000-0005-0000-0000-000003080000}"/>
    <cellStyle name="Currency [0] 1905" xfId="1991" hidden="1" xr:uid="{00000000-0005-0000-0000-0000E8070000}"/>
    <cellStyle name="Currency [0] 1906" xfId="2023" hidden="1" xr:uid="{00000000-0005-0000-0000-000008080000}"/>
    <cellStyle name="Currency [0] 1907" xfId="2024" hidden="1" xr:uid="{00000000-0005-0000-0000-000009080000}"/>
    <cellStyle name="Currency [0] 1908" xfId="2080" hidden="1" xr:uid="{00000000-0005-0000-0000-000041080000}"/>
    <cellStyle name="Currency [0] 1909" xfId="2088" hidden="1" xr:uid="{00000000-0005-0000-0000-000049080000}"/>
    <cellStyle name="Currency [0] 191" xfId="279" hidden="1" xr:uid="{00000000-0005-0000-0000-000038010000}"/>
    <cellStyle name="Currency [0] 1910" xfId="2091" hidden="1" xr:uid="{00000000-0005-0000-0000-00004C080000}"/>
    <cellStyle name="Currency [0] 1911" xfId="2096" hidden="1" xr:uid="{00000000-0005-0000-0000-000051080000}"/>
    <cellStyle name="Currency [0] 1912" xfId="2099" hidden="1" xr:uid="{00000000-0005-0000-0000-000054080000}"/>
    <cellStyle name="Currency [0] 1913" xfId="2087" hidden="1" xr:uid="{00000000-0005-0000-0000-000048080000}"/>
    <cellStyle name="Currency [0] 1914" xfId="2093" hidden="1" xr:uid="{00000000-0005-0000-0000-00004E080000}"/>
    <cellStyle name="Currency [0] 1915" xfId="2102" hidden="1" xr:uid="{00000000-0005-0000-0000-000057080000}"/>
    <cellStyle name="Currency [0] 1916" xfId="2103" hidden="1" xr:uid="{00000000-0005-0000-0000-000058080000}"/>
    <cellStyle name="Currency [0] 1917" xfId="2092" hidden="1" xr:uid="{00000000-0005-0000-0000-00004D080000}"/>
    <cellStyle name="Currency [0] 1918" xfId="2081" hidden="1" xr:uid="{00000000-0005-0000-0000-000042080000}"/>
    <cellStyle name="Currency [0] 1919" xfId="2109" hidden="1" xr:uid="{00000000-0005-0000-0000-00005E080000}"/>
    <cellStyle name="Currency [0] 192" xfId="259" hidden="1" xr:uid="{00000000-0005-0000-0000-000024010000}"/>
    <cellStyle name="Currency [0] 1920" xfId="2113" hidden="1" xr:uid="{00000000-0005-0000-0000-000062080000}"/>
    <cellStyle name="Currency [0] 1921" xfId="2119" hidden="1" xr:uid="{00000000-0005-0000-0000-000068080000}"/>
    <cellStyle name="Currency [0] 1922" xfId="2122" hidden="1" xr:uid="{00000000-0005-0000-0000-00006B080000}"/>
    <cellStyle name="Currency [0] 1923" xfId="2108" hidden="1" xr:uid="{00000000-0005-0000-0000-00005D080000}"/>
    <cellStyle name="Currency [0] 1924" xfId="2118" hidden="1" xr:uid="{00000000-0005-0000-0000-000067080000}"/>
    <cellStyle name="Currency [0] 1925" xfId="2129" hidden="1" xr:uid="{00000000-0005-0000-0000-000072080000}"/>
    <cellStyle name="Currency [0] 1926" xfId="2130" hidden="1" xr:uid="{00000000-0005-0000-0000-000073080000}"/>
    <cellStyle name="Currency [0] 1927" xfId="2090" hidden="1" xr:uid="{00000000-0005-0000-0000-00004B080000}"/>
    <cellStyle name="Currency [0] 1928" xfId="2083" hidden="1" xr:uid="{00000000-0005-0000-0000-000044080000}"/>
    <cellStyle name="Currency [0] 1929" xfId="2115" hidden="1" xr:uid="{00000000-0005-0000-0000-000064080000}"/>
    <cellStyle name="Currency [0] 193" xfId="271" hidden="1" xr:uid="{00000000-0005-0000-0000-000030010000}"/>
    <cellStyle name="Currency [0] 1930" xfId="2085" hidden="1" xr:uid="{00000000-0005-0000-0000-000046080000}"/>
    <cellStyle name="Currency [0] 1931" xfId="2110" hidden="1" xr:uid="{00000000-0005-0000-0000-00005F080000}"/>
    <cellStyle name="Currency [0] 1932" xfId="2131" hidden="1" xr:uid="{00000000-0005-0000-0000-000074080000}"/>
    <cellStyle name="Currency [0] 1933" xfId="2116" hidden="1" xr:uid="{00000000-0005-0000-0000-000065080000}"/>
    <cellStyle name="Currency [0] 1934" xfId="2120" hidden="1" xr:uid="{00000000-0005-0000-0000-000069080000}"/>
    <cellStyle name="Currency [0] 1935" xfId="2136" hidden="1" xr:uid="{00000000-0005-0000-0000-000079080000}"/>
    <cellStyle name="Currency [0] 1936" xfId="2137" hidden="1" xr:uid="{00000000-0005-0000-0000-00007A080000}"/>
    <cellStyle name="Currency [0] 1937" xfId="2117" hidden="1" xr:uid="{00000000-0005-0000-0000-000066080000}"/>
    <cellStyle name="Currency [0] 1938" xfId="2124" hidden="1" xr:uid="{00000000-0005-0000-0000-00006D080000}"/>
    <cellStyle name="Currency [0] 1939" xfId="2128" hidden="1" xr:uid="{00000000-0005-0000-0000-000071080000}"/>
    <cellStyle name="Currency [0] 194" xfId="269" hidden="1" xr:uid="{00000000-0005-0000-0000-00002E010000}"/>
    <cellStyle name="Currency [0] 1940" xfId="2123" hidden="1" xr:uid="{00000000-0005-0000-0000-00006C080000}"/>
    <cellStyle name="Currency [0] 1941" xfId="2146" hidden="1" xr:uid="{00000000-0005-0000-0000-000083080000}"/>
    <cellStyle name="Currency [0] 1942" xfId="2152" hidden="1" xr:uid="{00000000-0005-0000-0000-000089080000}"/>
    <cellStyle name="Currency [0] 1943" xfId="2114" hidden="1" xr:uid="{00000000-0005-0000-0000-000063080000}"/>
    <cellStyle name="Currency [0] 1944" xfId="2144" hidden="1" xr:uid="{00000000-0005-0000-0000-000081080000}"/>
    <cellStyle name="Currency [0] 1945" xfId="2156" hidden="1" xr:uid="{00000000-0005-0000-0000-00008D080000}"/>
    <cellStyle name="Currency [0] 1946" xfId="2157" hidden="1" xr:uid="{00000000-0005-0000-0000-00008E080000}"/>
    <cellStyle name="Currency [0] 1947" xfId="2105" hidden="1" xr:uid="{00000000-0005-0000-0000-00005A080000}"/>
    <cellStyle name="Currency [0] 1948" xfId="2112" hidden="1" xr:uid="{00000000-0005-0000-0000-000061080000}"/>
    <cellStyle name="Currency [0] 1949" xfId="2141" hidden="1" xr:uid="{00000000-0005-0000-0000-00007E080000}"/>
    <cellStyle name="Currency [0] 195" xfId="302" hidden="1" xr:uid="{00000000-0005-0000-0000-00004F010000}"/>
    <cellStyle name="Currency [0] 1950" xfId="2126" hidden="1" xr:uid="{00000000-0005-0000-0000-00006F080000}"/>
    <cellStyle name="Currency [0] 1951" xfId="2095" hidden="1" xr:uid="{00000000-0005-0000-0000-000050080000}"/>
    <cellStyle name="Currency [0] 1952" xfId="2163" hidden="1" xr:uid="{00000000-0005-0000-0000-000094080000}"/>
    <cellStyle name="Currency [0] 1953" xfId="2142" hidden="1" xr:uid="{00000000-0005-0000-0000-00007F080000}"/>
    <cellStyle name="Currency [0] 1954" xfId="2149" hidden="1" xr:uid="{00000000-0005-0000-0000-000086080000}"/>
    <cellStyle name="Currency [0] 1955" xfId="2164" hidden="1" xr:uid="{00000000-0005-0000-0000-000095080000}"/>
    <cellStyle name="Currency [0] 1956" xfId="2165" hidden="1" xr:uid="{00000000-0005-0000-0000-000096080000}"/>
    <cellStyle name="Currency [0] 1957" xfId="2140" hidden="1" xr:uid="{00000000-0005-0000-0000-00007D080000}"/>
    <cellStyle name="Currency [0] 1958" xfId="2139" hidden="1" xr:uid="{00000000-0005-0000-0000-00007C080000}"/>
    <cellStyle name="Currency [0] 1959" xfId="2134" hidden="1" xr:uid="{00000000-0005-0000-0000-000077080000}"/>
    <cellStyle name="Currency [0] 196" xfId="246" hidden="1" xr:uid="{00000000-0005-0000-0000-000017010000}"/>
    <cellStyle name="Currency [0] 1960" xfId="2132" hidden="1" xr:uid="{00000000-0005-0000-0000-000075080000}"/>
    <cellStyle name="Currency [0] 1961" xfId="2133" hidden="1" xr:uid="{00000000-0005-0000-0000-000076080000}"/>
    <cellStyle name="Currency [0] 1962" xfId="2170" hidden="1" xr:uid="{00000000-0005-0000-0000-00009B080000}"/>
    <cellStyle name="Currency [0] 1963" xfId="2084" hidden="1" xr:uid="{00000000-0005-0000-0000-000045080000}"/>
    <cellStyle name="Currency [0] 1964" xfId="2160" hidden="1" xr:uid="{00000000-0005-0000-0000-000091080000}"/>
    <cellStyle name="Currency [0] 1965" xfId="2172" hidden="1" xr:uid="{00000000-0005-0000-0000-00009D080000}"/>
    <cellStyle name="Currency [0] 1966" xfId="2173" hidden="1" xr:uid="{00000000-0005-0000-0000-00009E080000}"/>
    <cellStyle name="Currency [0] 1967" xfId="2111" hidden="1" xr:uid="{00000000-0005-0000-0000-000060080000}"/>
    <cellStyle name="Currency [0] 1968" xfId="2147" hidden="1" xr:uid="{00000000-0005-0000-0000-000084080000}"/>
    <cellStyle name="Currency [0] 1969" xfId="2127" hidden="1" xr:uid="{00000000-0005-0000-0000-000070080000}"/>
    <cellStyle name="Currency [0] 197" xfId="296" hidden="1" xr:uid="{00000000-0005-0000-0000-000049010000}"/>
    <cellStyle name="Currency [0] 1970" xfId="2143" hidden="1" xr:uid="{00000000-0005-0000-0000-000080080000}"/>
    <cellStyle name="Currency [0] 1971" xfId="2145" hidden="1" xr:uid="{00000000-0005-0000-0000-000082080000}"/>
    <cellStyle name="Currency [0] 1972" xfId="2176" hidden="1" xr:uid="{00000000-0005-0000-0000-0000A1080000}"/>
    <cellStyle name="Currency [0] 1973" xfId="2082" hidden="1" xr:uid="{00000000-0005-0000-0000-000043080000}"/>
    <cellStyle name="Currency [0] 1974" xfId="2168" hidden="1" xr:uid="{00000000-0005-0000-0000-000099080000}"/>
    <cellStyle name="Currency [0] 1975" xfId="2178" hidden="1" xr:uid="{00000000-0005-0000-0000-0000A3080000}"/>
    <cellStyle name="Currency [0] 1976" xfId="2179" hidden="1" xr:uid="{00000000-0005-0000-0000-0000A4080000}"/>
    <cellStyle name="Currency [0] 1977" xfId="2107" hidden="1" xr:uid="{00000000-0005-0000-0000-00005C080000}"/>
    <cellStyle name="Currency [0] 1978" xfId="2158" hidden="1" xr:uid="{00000000-0005-0000-0000-00008F080000}"/>
    <cellStyle name="Currency [0] 1979" xfId="2138" hidden="1" xr:uid="{00000000-0005-0000-0000-00007B080000}"/>
    <cellStyle name="Currency [0] 198" xfId="306" hidden="1" xr:uid="{00000000-0005-0000-0000-000053010000}"/>
    <cellStyle name="Currency [0] 1980" xfId="2150" hidden="1" xr:uid="{00000000-0005-0000-0000-000087080000}"/>
    <cellStyle name="Currency [0] 1981" xfId="2148" hidden="1" xr:uid="{00000000-0005-0000-0000-000085080000}"/>
    <cellStyle name="Currency [0] 1982" xfId="2181" hidden="1" xr:uid="{00000000-0005-0000-0000-0000A6080000}"/>
    <cellStyle name="Currency [0] 1983" xfId="2125" hidden="1" xr:uid="{00000000-0005-0000-0000-00006E080000}"/>
    <cellStyle name="Currency [0] 1984" xfId="2175" hidden="1" xr:uid="{00000000-0005-0000-0000-0000A0080000}"/>
    <cellStyle name="Currency [0] 1985" xfId="2185" hidden="1" xr:uid="{00000000-0005-0000-0000-0000AA080000}"/>
    <cellStyle name="Currency [0] 1986" xfId="2186" hidden="1" xr:uid="{00000000-0005-0000-0000-0000AB080000}"/>
    <cellStyle name="Currency [0] 1987" xfId="2151" hidden="1" xr:uid="{00000000-0005-0000-0000-000088080000}"/>
    <cellStyle name="Currency [0] 1988" xfId="2166" hidden="1" xr:uid="{00000000-0005-0000-0000-000097080000}"/>
    <cellStyle name="Currency [0] 1989" xfId="2089" hidden="1" xr:uid="{00000000-0005-0000-0000-00004A080000}"/>
    <cellStyle name="Currency [0] 199" xfId="307" hidden="1" xr:uid="{00000000-0005-0000-0000-000054010000}"/>
    <cellStyle name="Currency [0] 1990" xfId="2161" hidden="1" xr:uid="{00000000-0005-0000-0000-000092080000}"/>
    <cellStyle name="Currency [0] 1991" xfId="2159" hidden="1" xr:uid="{00000000-0005-0000-0000-000090080000}"/>
    <cellStyle name="Currency [0] 1992" xfId="2188" hidden="1" xr:uid="{00000000-0005-0000-0000-0000AD080000}"/>
    <cellStyle name="Currency [0] 1993" xfId="2104" hidden="1" xr:uid="{00000000-0005-0000-0000-000059080000}"/>
    <cellStyle name="Currency [0] 1994" xfId="2180" hidden="1" xr:uid="{00000000-0005-0000-0000-0000A5080000}"/>
    <cellStyle name="Currency [0] 1995" xfId="2190" hidden="1" xr:uid="{00000000-0005-0000-0000-0000AF080000}"/>
    <cellStyle name="Currency [0] 1996" xfId="2191" hidden="1" xr:uid="{00000000-0005-0000-0000-0000B0080000}"/>
    <cellStyle name="Currency [0] 1997" xfId="2162" hidden="1" xr:uid="{00000000-0005-0000-0000-000093080000}"/>
    <cellStyle name="Currency [0] 1998" xfId="2174" hidden="1" xr:uid="{00000000-0005-0000-0000-00009F080000}"/>
    <cellStyle name="Currency [0] 1999" xfId="2154" hidden="1" xr:uid="{00000000-0005-0000-0000-00008B080000}"/>
    <cellStyle name="Currency [0] 2" xfId="73" hidden="1" xr:uid="{00000000-0005-0000-0000-000069000000}"/>
    <cellStyle name="Currency [0] 20" xfId="37" hidden="1" xr:uid="{00000000-0005-0000-0000-000045000000}"/>
    <cellStyle name="Currency [0] 200" xfId="272" hidden="1" xr:uid="{00000000-0005-0000-0000-000031010000}"/>
    <cellStyle name="Currency [0] 2000" xfId="2169" hidden="1" xr:uid="{00000000-0005-0000-0000-00009A080000}"/>
    <cellStyle name="Currency [0] 2001" xfId="2167" hidden="1" xr:uid="{00000000-0005-0000-0000-000098080000}"/>
    <cellStyle name="Currency [0] 2002" xfId="2193" hidden="1" xr:uid="{00000000-0005-0000-0000-0000B2080000}"/>
    <cellStyle name="Currency [0] 2003" xfId="2106" hidden="1" xr:uid="{00000000-0005-0000-0000-00005B080000}"/>
    <cellStyle name="Currency [0] 2004" xfId="2187" hidden="1" xr:uid="{00000000-0005-0000-0000-0000AC080000}"/>
    <cellStyle name="Currency [0] 2005" xfId="2194" hidden="1" xr:uid="{00000000-0005-0000-0000-0000B3080000}"/>
    <cellStyle name="Currency [0] 2006" xfId="2195" hidden="1" xr:uid="{00000000-0005-0000-0000-0000B4080000}"/>
    <cellStyle name="Currency [0] 2007" xfId="2135" hidden="1" xr:uid="{00000000-0005-0000-0000-000078080000}"/>
    <cellStyle name="Currency [0] 2008" xfId="2155" hidden="1" xr:uid="{00000000-0005-0000-0000-00008C080000}"/>
    <cellStyle name="Currency [0] 2009" xfId="2189" hidden="1" xr:uid="{00000000-0005-0000-0000-0000AE080000}"/>
    <cellStyle name="Currency [0] 201" xfId="287" hidden="1" xr:uid="{00000000-0005-0000-0000-000040010000}"/>
    <cellStyle name="Currency [0] 2010" xfId="2182" hidden="1" xr:uid="{00000000-0005-0000-0000-0000A7080000}"/>
    <cellStyle name="Currency [0] 2011" xfId="2192" hidden="1" xr:uid="{00000000-0005-0000-0000-0000B1080000}"/>
    <cellStyle name="Currency [0] 2012" xfId="2196" hidden="1" xr:uid="{00000000-0005-0000-0000-0000B5080000}"/>
    <cellStyle name="Currency [0] 2013" xfId="2121" hidden="1" xr:uid="{00000000-0005-0000-0000-00006A080000}"/>
    <cellStyle name="Currency [0] 2014" xfId="2153" hidden="1" xr:uid="{00000000-0005-0000-0000-00008A080000}"/>
    <cellStyle name="Currency [0] 2015" xfId="2199" hidden="1" xr:uid="{00000000-0005-0000-0000-0000B8080000}"/>
    <cellStyle name="Currency [0] 2016" xfId="2200" hidden="1" xr:uid="{00000000-0005-0000-0000-0000B9080000}"/>
    <cellStyle name="Currency [0] 2017" xfId="2177" hidden="1" xr:uid="{00000000-0005-0000-0000-0000A2080000}"/>
    <cellStyle name="Currency [0] 2018" xfId="2183" hidden="1" xr:uid="{00000000-0005-0000-0000-0000A8080000}"/>
    <cellStyle name="Currency [0] 2019" xfId="2197" hidden="1" xr:uid="{00000000-0005-0000-0000-0000B6080000}"/>
    <cellStyle name="Currency [0] 202" xfId="213" hidden="1" xr:uid="{00000000-0005-0000-0000-0000F6000000}"/>
    <cellStyle name="Currency [0] 2020" xfId="2184" hidden="1" xr:uid="{00000000-0005-0000-0000-0000A9080000}"/>
    <cellStyle name="Currency [0] 2021" xfId="2201" hidden="1" xr:uid="{00000000-0005-0000-0000-0000BA080000}"/>
    <cellStyle name="Currency [0] 2022" xfId="2202" hidden="1" xr:uid="{00000000-0005-0000-0000-0000BB080000}"/>
    <cellStyle name="Currency [0] 2023" xfId="2198" hidden="1" xr:uid="{00000000-0005-0000-0000-0000B7080000}"/>
    <cellStyle name="Currency [0] 2024" xfId="2171" hidden="1" xr:uid="{00000000-0005-0000-0000-00009C080000}"/>
    <cellStyle name="Currency [0] 2025" xfId="2204" hidden="1" xr:uid="{00000000-0005-0000-0000-0000BD080000}"/>
    <cellStyle name="Currency [0] 2026" xfId="2205" hidden="1" xr:uid="{00000000-0005-0000-0000-0000BE080000}"/>
    <cellStyle name="Currency [0] 2027" xfId="2043" hidden="1" xr:uid="{00000000-0005-0000-0000-00001C080000}"/>
    <cellStyle name="Currency [0] 2028" xfId="2064" hidden="1" xr:uid="{00000000-0005-0000-0000-000031080000}"/>
    <cellStyle name="Currency [0] 2029" xfId="2207" hidden="1" xr:uid="{00000000-0005-0000-0000-0000C0080000}"/>
    <cellStyle name="Currency [0] 203" xfId="282" hidden="1" xr:uid="{00000000-0005-0000-0000-00003B010000}"/>
    <cellStyle name="Currency [0] 2030" xfId="2212" hidden="1" xr:uid="{00000000-0005-0000-0000-0000C5080000}"/>
    <cellStyle name="Currency [0] 2031" xfId="2213" hidden="1" xr:uid="{00000000-0005-0000-0000-0000C6080000}"/>
    <cellStyle name="Currency [0] 2032" xfId="2030" hidden="1" xr:uid="{00000000-0005-0000-0000-00000F080000}"/>
    <cellStyle name="Currency [0] 2033" xfId="2210" hidden="1" xr:uid="{00000000-0005-0000-0000-0000C3080000}"/>
    <cellStyle name="Currency [0] 2034" xfId="2215" hidden="1" xr:uid="{00000000-0005-0000-0000-0000C8080000}"/>
    <cellStyle name="Currency [0] 2035" xfId="2216" hidden="1" xr:uid="{00000000-0005-0000-0000-0000C9080000}"/>
    <cellStyle name="Currency [0] 2036" xfId="2209" hidden="1" xr:uid="{00000000-0005-0000-0000-0000C2080000}"/>
    <cellStyle name="Currency [0] 2037" xfId="2042" hidden="1" xr:uid="{00000000-0005-0000-0000-00001B080000}"/>
    <cellStyle name="Currency [0] 2038" xfId="2227" hidden="1" xr:uid="{00000000-0005-0000-0000-0000D4080000}"/>
    <cellStyle name="Currency [0] 2039" xfId="2236" hidden="1" xr:uid="{00000000-0005-0000-0000-0000DD080000}"/>
    <cellStyle name="Currency [0] 204" xfId="280" hidden="1" xr:uid="{00000000-0005-0000-0000-000039010000}"/>
    <cellStyle name="Currency [0] 2040" xfId="2247" hidden="1" xr:uid="{00000000-0005-0000-0000-0000E8080000}"/>
    <cellStyle name="Currency [0] 2041" xfId="2253" hidden="1" xr:uid="{00000000-0005-0000-0000-0000EE080000}"/>
    <cellStyle name="Currency [0] 2042" xfId="2225" hidden="1" xr:uid="{00000000-0005-0000-0000-0000D2080000}"/>
    <cellStyle name="Currency [0] 2043" xfId="2243" hidden="1" xr:uid="{00000000-0005-0000-0000-0000E4080000}"/>
    <cellStyle name="Currency [0] 2044" xfId="2265" hidden="1" xr:uid="{00000000-0005-0000-0000-0000FA080000}"/>
    <cellStyle name="Currency [0] 2045" xfId="2267" hidden="1" xr:uid="{00000000-0005-0000-0000-0000FC080000}"/>
    <cellStyle name="Currency [0] 2046" xfId="2206" hidden="1" xr:uid="{00000000-0005-0000-0000-0000BF080000}"/>
    <cellStyle name="Currency [0] 2047" xfId="2038" hidden="1" xr:uid="{00000000-0005-0000-0000-000017080000}"/>
    <cellStyle name="Currency [0] 2048" xfId="2239" hidden="1" xr:uid="{00000000-0005-0000-0000-0000E0080000}"/>
    <cellStyle name="Currency [0] 2049" xfId="2034" hidden="1" xr:uid="{00000000-0005-0000-0000-000013080000}"/>
    <cellStyle name="Currency [0] 205" xfId="309" hidden="1" xr:uid="{00000000-0005-0000-0000-000056010000}"/>
    <cellStyle name="Currency [0] 2050" xfId="2228" hidden="1" xr:uid="{00000000-0005-0000-0000-0000D5080000}"/>
    <cellStyle name="Currency [0] 2051" xfId="2272" hidden="1" xr:uid="{00000000-0005-0000-0000-000001090000}"/>
    <cellStyle name="Currency [0] 2052" xfId="2240" hidden="1" xr:uid="{00000000-0005-0000-0000-0000E1080000}"/>
    <cellStyle name="Currency [0] 2053" xfId="2248" hidden="1" xr:uid="{00000000-0005-0000-0000-0000E9080000}"/>
    <cellStyle name="Currency [0] 2054" xfId="2284" hidden="1" xr:uid="{00000000-0005-0000-0000-00000D090000}"/>
    <cellStyle name="Currency [0] 2055" xfId="2286" hidden="1" xr:uid="{00000000-0005-0000-0000-00000F090000}"/>
    <cellStyle name="Currency [0] 2056" xfId="2242" hidden="1" xr:uid="{00000000-0005-0000-0000-0000E3080000}"/>
    <cellStyle name="Currency [0] 2057" xfId="2255" hidden="1" xr:uid="{00000000-0005-0000-0000-0000F0080000}"/>
    <cellStyle name="Currency [0] 2058" xfId="2260" hidden="1" xr:uid="{00000000-0005-0000-0000-0000F5080000}"/>
    <cellStyle name="Currency [0] 2059" xfId="2254" hidden="1" xr:uid="{00000000-0005-0000-0000-0000EF080000}"/>
    <cellStyle name="Currency [0] 206" xfId="225" hidden="1" xr:uid="{00000000-0005-0000-0000-000002010000}"/>
    <cellStyle name="Currency [0] 2060" xfId="2302" hidden="1" xr:uid="{00000000-0005-0000-0000-00001F090000}"/>
    <cellStyle name="Currency [0] 2061" xfId="2310" hidden="1" xr:uid="{00000000-0005-0000-0000-000027090000}"/>
    <cellStyle name="Currency [0] 2062" xfId="2238" hidden="1" xr:uid="{00000000-0005-0000-0000-0000DF080000}"/>
    <cellStyle name="Currency [0] 2063" xfId="2296" hidden="1" xr:uid="{00000000-0005-0000-0000-000019090000}"/>
    <cellStyle name="Currency [0] 2064" xfId="2319" hidden="1" xr:uid="{00000000-0005-0000-0000-000030090000}"/>
    <cellStyle name="Currency [0] 2065" xfId="2321" hidden="1" xr:uid="{00000000-0005-0000-0000-000032090000}"/>
    <cellStyle name="Currency [0] 2066" xfId="2221" hidden="1" xr:uid="{00000000-0005-0000-0000-0000CE080000}"/>
    <cellStyle name="Currency [0] 2067" xfId="2231" hidden="1" xr:uid="{00000000-0005-0000-0000-0000D8080000}"/>
    <cellStyle name="Currency [0] 2068" xfId="2293" hidden="1" xr:uid="{00000000-0005-0000-0000-000016090000}"/>
    <cellStyle name="Currency [0] 2069" xfId="2258" hidden="1" xr:uid="{00000000-0005-0000-0000-0000F3080000}"/>
    <cellStyle name="Currency [0] 207" xfId="301" hidden="1" xr:uid="{00000000-0005-0000-0000-00004E010000}"/>
    <cellStyle name="Currency [0] 2070" xfId="2211" hidden="1" xr:uid="{00000000-0005-0000-0000-0000C4080000}"/>
    <cellStyle name="Currency [0] 2071" xfId="2329" hidden="1" xr:uid="{00000000-0005-0000-0000-00003A090000}"/>
    <cellStyle name="Currency [0] 2072" xfId="2294" hidden="1" xr:uid="{00000000-0005-0000-0000-000017090000}"/>
    <cellStyle name="Currency [0] 2073" xfId="2305" hidden="1" xr:uid="{00000000-0005-0000-0000-000022090000}"/>
    <cellStyle name="Currency [0] 2074" xfId="2337" hidden="1" xr:uid="{00000000-0005-0000-0000-000042090000}"/>
    <cellStyle name="Currency [0] 2075" xfId="2339" hidden="1" xr:uid="{00000000-0005-0000-0000-000044090000}"/>
    <cellStyle name="Currency [0] 2076" xfId="2291" hidden="1" xr:uid="{00000000-0005-0000-0000-000014090000}"/>
    <cellStyle name="Currency [0] 2077" xfId="2290" hidden="1" xr:uid="{00000000-0005-0000-0000-000013090000}"/>
    <cellStyle name="Currency [0] 2078" xfId="2280" hidden="1" xr:uid="{00000000-0005-0000-0000-000009090000}"/>
    <cellStyle name="Currency [0] 2079" xfId="2276" hidden="1" xr:uid="{00000000-0005-0000-0000-000005090000}"/>
    <cellStyle name="Currency [0] 208" xfId="311" hidden="1" xr:uid="{00000000-0005-0000-0000-000058010000}"/>
    <cellStyle name="Currency [0] 2080" xfId="2278" hidden="1" xr:uid="{00000000-0005-0000-0000-000007090000}"/>
    <cellStyle name="Currency [0] 2081" xfId="2346" hidden="1" xr:uid="{00000000-0005-0000-0000-00004B090000}"/>
    <cellStyle name="Currency [0] 2082" xfId="2036" hidden="1" xr:uid="{00000000-0005-0000-0000-000015080000}"/>
    <cellStyle name="Currency [0] 2083" xfId="2324" hidden="1" xr:uid="{00000000-0005-0000-0000-000035090000}"/>
    <cellStyle name="Currency [0] 2084" xfId="2352" hidden="1" xr:uid="{00000000-0005-0000-0000-000051090000}"/>
    <cellStyle name="Currency [0] 2085" xfId="2354" hidden="1" xr:uid="{00000000-0005-0000-0000-000053090000}"/>
    <cellStyle name="Currency [0] 2086" xfId="2229" hidden="1" xr:uid="{00000000-0005-0000-0000-0000D6080000}"/>
    <cellStyle name="Currency [0] 2087" xfId="2303" hidden="1" xr:uid="{00000000-0005-0000-0000-000020090000}"/>
    <cellStyle name="Currency [0] 2088" xfId="2259" hidden="1" xr:uid="{00000000-0005-0000-0000-0000F4080000}"/>
    <cellStyle name="Currency [0] 2089" xfId="2295" hidden="1" xr:uid="{00000000-0005-0000-0000-000018090000}"/>
    <cellStyle name="Currency [0] 209" xfId="312" hidden="1" xr:uid="{00000000-0005-0000-0000-000059010000}"/>
    <cellStyle name="Currency [0] 2090" xfId="2299" hidden="1" xr:uid="{00000000-0005-0000-0000-00001C090000}"/>
    <cellStyle name="Currency [0] 2091" xfId="2360" hidden="1" xr:uid="{00000000-0005-0000-0000-000059090000}"/>
    <cellStyle name="Currency [0] 2092" xfId="2070" hidden="1" xr:uid="{00000000-0005-0000-0000-000037080000}"/>
    <cellStyle name="Currency [0] 2093" xfId="2342" hidden="1" xr:uid="{00000000-0005-0000-0000-000047090000}"/>
    <cellStyle name="Currency [0] 2094" xfId="2365" hidden="1" xr:uid="{00000000-0005-0000-0000-00005E090000}"/>
    <cellStyle name="Currency [0] 2095" xfId="2367" hidden="1" xr:uid="{00000000-0005-0000-0000-000060090000}"/>
    <cellStyle name="Currency [0] 2096" xfId="2223" hidden="1" xr:uid="{00000000-0005-0000-0000-0000D0080000}"/>
    <cellStyle name="Currency [0] 2097" xfId="2322" hidden="1" xr:uid="{00000000-0005-0000-0000-000033090000}"/>
    <cellStyle name="Currency [0] 2098" xfId="2289" hidden="1" xr:uid="{00000000-0005-0000-0000-000012090000}"/>
    <cellStyle name="Currency [0] 2099" xfId="2307" hidden="1" xr:uid="{00000000-0005-0000-0000-000024090000}"/>
    <cellStyle name="Currency [0] 21" xfId="35" hidden="1" xr:uid="{00000000-0005-0000-0000-000043000000}"/>
    <cellStyle name="Currency [0] 210" xfId="283" hidden="1" xr:uid="{00000000-0005-0000-0000-00003C010000}"/>
    <cellStyle name="Currency [0] 2100" xfId="2304" hidden="1" xr:uid="{00000000-0005-0000-0000-000021090000}"/>
    <cellStyle name="Currency [0] 2101" xfId="2371" hidden="1" xr:uid="{00000000-0005-0000-0000-000064090000}"/>
    <cellStyle name="Currency [0] 2102" xfId="2256" hidden="1" xr:uid="{00000000-0005-0000-0000-0000F1080000}"/>
    <cellStyle name="Currency [0] 2103" xfId="2356" hidden="1" xr:uid="{00000000-0005-0000-0000-000055090000}"/>
    <cellStyle name="Currency [0] 2104" xfId="2378" hidden="1" xr:uid="{00000000-0005-0000-0000-00006B090000}"/>
    <cellStyle name="Currency [0] 2105" xfId="2380" hidden="1" xr:uid="{00000000-0005-0000-0000-00006D090000}"/>
    <cellStyle name="Currency [0] 2106" xfId="2308" hidden="1" xr:uid="{00000000-0005-0000-0000-000025090000}"/>
    <cellStyle name="Currency [0] 2107" xfId="2340" hidden="1" xr:uid="{00000000-0005-0000-0000-000045090000}"/>
    <cellStyle name="Currency [0] 2108" xfId="2097" hidden="1" xr:uid="{00000000-0005-0000-0000-000052080000}"/>
    <cellStyle name="Currency [0] 2109" xfId="2326" hidden="1" xr:uid="{00000000-0005-0000-0000-000037090000}"/>
    <cellStyle name="Currency [0] 211" xfId="295" hidden="1" xr:uid="{00000000-0005-0000-0000-000048010000}"/>
    <cellStyle name="Currency [0] 2110" xfId="2323" hidden="1" xr:uid="{00000000-0005-0000-0000-000034090000}"/>
    <cellStyle name="Currency [0] 2111" xfId="2384" hidden="1" xr:uid="{00000000-0005-0000-0000-000071090000}"/>
    <cellStyle name="Currency [0] 2112" xfId="2219" hidden="1" xr:uid="{00000000-0005-0000-0000-0000CC080000}"/>
    <cellStyle name="Currency [0] 2113" xfId="2368" hidden="1" xr:uid="{00000000-0005-0000-0000-000061090000}"/>
    <cellStyle name="Currency [0] 2114" xfId="2388" hidden="1" xr:uid="{00000000-0005-0000-0000-000075090000}"/>
    <cellStyle name="Currency [0] 2115" xfId="2390" hidden="1" xr:uid="{00000000-0005-0000-0000-000077090000}"/>
    <cellStyle name="Currency [0] 2116" xfId="2327" hidden="1" xr:uid="{00000000-0005-0000-0000-000038090000}"/>
    <cellStyle name="Currency [0] 2117" xfId="2355" hidden="1" xr:uid="{00000000-0005-0000-0000-000054090000}"/>
    <cellStyle name="Currency [0] 2118" xfId="2315" hidden="1" xr:uid="{00000000-0005-0000-0000-00002C090000}"/>
    <cellStyle name="Currency [0] 2119" xfId="2344" hidden="1" xr:uid="{00000000-0005-0000-0000-000049090000}"/>
    <cellStyle name="Currency [0] 212" xfId="275" hidden="1" xr:uid="{00000000-0005-0000-0000-000034010000}"/>
    <cellStyle name="Currency [0] 2120" xfId="2341" hidden="1" xr:uid="{00000000-0005-0000-0000-000046090000}"/>
    <cellStyle name="Currency [0] 2121" xfId="2394" hidden="1" xr:uid="{00000000-0005-0000-0000-00007B090000}"/>
    <cellStyle name="Currency [0] 2122" xfId="2222" hidden="1" xr:uid="{00000000-0005-0000-0000-0000CF080000}"/>
    <cellStyle name="Currency [0] 2123" xfId="2381" hidden="1" xr:uid="{00000000-0005-0000-0000-00006E090000}"/>
    <cellStyle name="Currency [0] 2124" xfId="2398" hidden="1" xr:uid="{00000000-0005-0000-0000-00007F090000}"/>
    <cellStyle name="Currency [0] 2125" xfId="2400" hidden="1" xr:uid="{00000000-0005-0000-0000-000081090000}"/>
    <cellStyle name="Currency [0] 2126" xfId="2281" hidden="1" xr:uid="{00000000-0005-0000-0000-00000A090000}"/>
    <cellStyle name="Currency [0] 2127" xfId="2317" hidden="1" xr:uid="{00000000-0005-0000-0000-00002E090000}"/>
    <cellStyle name="Currency [0] 2128" xfId="2386" hidden="1" xr:uid="{00000000-0005-0000-0000-000073090000}"/>
    <cellStyle name="Currency [0] 2129" xfId="2374" hidden="1" xr:uid="{00000000-0005-0000-0000-000067090000}"/>
    <cellStyle name="Currency [0] 213" xfId="290" hidden="1" xr:uid="{00000000-0005-0000-0000-000043010000}"/>
    <cellStyle name="Currency [0] 2130" xfId="2391" hidden="1" xr:uid="{00000000-0005-0000-0000-000078090000}"/>
    <cellStyle name="Currency [0] 2131" xfId="2402" hidden="1" xr:uid="{00000000-0005-0000-0000-000083090000}"/>
    <cellStyle name="Currency [0] 2132" xfId="2250" hidden="1" xr:uid="{00000000-0005-0000-0000-0000EB080000}"/>
    <cellStyle name="Currency [0] 2133" xfId="2314" hidden="1" xr:uid="{00000000-0005-0000-0000-00002B090000}"/>
    <cellStyle name="Currency [0] 2134" xfId="2406" hidden="1" xr:uid="{00000000-0005-0000-0000-000087090000}"/>
    <cellStyle name="Currency [0] 2135" xfId="2408" hidden="1" xr:uid="{00000000-0005-0000-0000-000089090000}"/>
    <cellStyle name="Currency [0] 2136" xfId="2363" hidden="1" xr:uid="{00000000-0005-0000-0000-00005C090000}"/>
    <cellStyle name="Currency [0] 2137" xfId="2375" hidden="1" xr:uid="{00000000-0005-0000-0000-000068090000}"/>
    <cellStyle name="Currency [0] 2138" xfId="2403" hidden="1" xr:uid="{00000000-0005-0000-0000-000084090000}"/>
    <cellStyle name="Currency [0] 2139" xfId="2376" hidden="1" xr:uid="{00000000-0005-0000-0000-000069090000}"/>
    <cellStyle name="Currency [0] 214" xfId="288" hidden="1" xr:uid="{00000000-0005-0000-0000-000041010000}"/>
    <cellStyle name="Currency [0] 2140" xfId="2409" hidden="1" xr:uid="{00000000-0005-0000-0000-00008A090000}"/>
    <cellStyle name="Currency [0] 2141" xfId="2411" hidden="1" xr:uid="{00000000-0005-0000-0000-00008C090000}"/>
    <cellStyle name="Currency [0] 2142" xfId="2404" hidden="1" xr:uid="{00000000-0005-0000-0000-000085090000}"/>
    <cellStyle name="Currency [0] 2143" xfId="2350" hidden="1" xr:uid="{00000000-0005-0000-0000-00004F090000}"/>
    <cellStyle name="Currency [0] 2144" xfId="2413" hidden="1" xr:uid="{00000000-0005-0000-0000-00008E090000}"/>
    <cellStyle name="Currency [0] 2145" xfId="2415" hidden="1" xr:uid="{00000000-0005-0000-0000-000090090000}"/>
    <cellStyle name="Currency [0] 2146" xfId="2054" hidden="1" xr:uid="{00000000-0005-0000-0000-000027080000}"/>
    <cellStyle name="Currency [0] 2147" xfId="2033" hidden="1" xr:uid="{00000000-0005-0000-0000-000012080000}"/>
    <cellStyle name="Currency [0] 2148" xfId="2421" hidden="1" xr:uid="{00000000-0005-0000-0000-000096090000}"/>
    <cellStyle name="Currency [0] 2149" xfId="2427" hidden="1" xr:uid="{00000000-0005-0000-0000-00009C090000}"/>
    <cellStyle name="Currency [0] 215" xfId="314" hidden="1" xr:uid="{00000000-0005-0000-0000-00005B010000}"/>
    <cellStyle name="Currency [0] 2150" xfId="2429" hidden="1" xr:uid="{00000000-0005-0000-0000-00009E090000}"/>
    <cellStyle name="Currency [0] 2151" xfId="2049" hidden="1" xr:uid="{00000000-0005-0000-0000-000022080000}"/>
    <cellStyle name="Currency [0] 2152" xfId="2423" hidden="1" xr:uid="{00000000-0005-0000-0000-000098090000}"/>
    <cellStyle name="Currency [0] 2153" xfId="2431" hidden="1" xr:uid="{00000000-0005-0000-0000-0000A0090000}"/>
    <cellStyle name="Currency [0] 2154" xfId="2433" hidden="1" xr:uid="{00000000-0005-0000-0000-0000A2090000}"/>
    <cellStyle name="Currency [0] 2155" xfId="2422" hidden="1" xr:uid="{00000000-0005-0000-0000-000097090000}"/>
    <cellStyle name="Currency [0] 2156" xfId="2055" hidden="1" xr:uid="{00000000-0005-0000-0000-000028080000}"/>
    <cellStyle name="Currency [0] 2157" xfId="2444" hidden="1" xr:uid="{00000000-0005-0000-0000-0000AD090000}"/>
    <cellStyle name="Currency [0] 2158" xfId="2453" hidden="1" xr:uid="{00000000-0005-0000-0000-0000B6090000}"/>
    <cellStyle name="Currency [0] 2159" xfId="2464" hidden="1" xr:uid="{00000000-0005-0000-0000-0000C1090000}"/>
    <cellStyle name="Currency [0] 216" xfId="227" hidden="1" xr:uid="{00000000-0005-0000-0000-000004010000}"/>
    <cellStyle name="Currency [0] 2160" xfId="2470" hidden="1" xr:uid="{00000000-0005-0000-0000-0000C7090000}"/>
    <cellStyle name="Currency [0] 2161" xfId="2442" hidden="1" xr:uid="{00000000-0005-0000-0000-0000AB090000}"/>
    <cellStyle name="Currency [0] 2162" xfId="2460" hidden="1" xr:uid="{00000000-0005-0000-0000-0000BD090000}"/>
    <cellStyle name="Currency [0] 2163" xfId="2482" hidden="1" xr:uid="{00000000-0005-0000-0000-0000D3090000}"/>
    <cellStyle name="Currency [0] 2164" xfId="2484" hidden="1" xr:uid="{00000000-0005-0000-0000-0000D5090000}"/>
    <cellStyle name="Currency [0] 2165" xfId="2418" hidden="1" xr:uid="{00000000-0005-0000-0000-000093090000}"/>
    <cellStyle name="Currency [0] 2166" xfId="2059" hidden="1" xr:uid="{00000000-0005-0000-0000-00002C080000}"/>
    <cellStyle name="Currency [0] 2167" xfId="2456" hidden="1" xr:uid="{00000000-0005-0000-0000-0000B9090000}"/>
    <cellStyle name="Currency [0] 2168" xfId="2075" hidden="1" xr:uid="{00000000-0005-0000-0000-00003C080000}"/>
    <cellStyle name="Currency [0] 2169" xfId="2445" hidden="1" xr:uid="{00000000-0005-0000-0000-0000AE090000}"/>
    <cellStyle name="Currency [0] 217" xfId="308" hidden="1" xr:uid="{00000000-0005-0000-0000-000055010000}"/>
    <cellStyle name="Currency [0] 2170" xfId="2489" hidden="1" xr:uid="{00000000-0005-0000-0000-0000DA090000}"/>
    <cellStyle name="Currency [0] 2171" xfId="2457" hidden="1" xr:uid="{00000000-0005-0000-0000-0000BA090000}"/>
    <cellStyle name="Currency [0] 2172" xfId="2465" hidden="1" xr:uid="{00000000-0005-0000-0000-0000C2090000}"/>
    <cellStyle name="Currency [0] 2173" xfId="2501" hidden="1" xr:uid="{00000000-0005-0000-0000-0000E6090000}"/>
    <cellStyle name="Currency [0] 2174" xfId="2503" hidden="1" xr:uid="{00000000-0005-0000-0000-0000E8090000}"/>
    <cellStyle name="Currency [0] 2175" xfId="2459" hidden="1" xr:uid="{00000000-0005-0000-0000-0000BC090000}"/>
    <cellStyle name="Currency [0] 2176" xfId="2472" hidden="1" xr:uid="{00000000-0005-0000-0000-0000C9090000}"/>
    <cellStyle name="Currency [0] 2177" xfId="2477" hidden="1" xr:uid="{00000000-0005-0000-0000-0000CE090000}"/>
    <cellStyle name="Currency [0] 2178" xfId="2471" hidden="1" xr:uid="{00000000-0005-0000-0000-0000C8090000}"/>
    <cellStyle name="Currency [0] 2179" xfId="2519" hidden="1" xr:uid="{00000000-0005-0000-0000-0000F8090000}"/>
    <cellStyle name="Currency [0] 218" xfId="315" hidden="1" xr:uid="{00000000-0005-0000-0000-00005C010000}"/>
    <cellStyle name="Currency [0] 2180" xfId="2527" hidden="1" xr:uid="{00000000-0005-0000-0000-0000000A0000}"/>
    <cellStyle name="Currency [0] 2181" xfId="2455" hidden="1" xr:uid="{00000000-0005-0000-0000-0000B8090000}"/>
    <cellStyle name="Currency [0] 2182" xfId="2513" hidden="1" xr:uid="{00000000-0005-0000-0000-0000F2090000}"/>
    <cellStyle name="Currency [0] 2183" xfId="2536" hidden="1" xr:uid="{00000000-0005-0000-0000-0000090A0000}"/>
    <cellStyle name="Currency [0] 2184" xfId="2538" hidden="1" xr:uid="{00000000-0005-0000-0000-00000B0A0000}"/>
    <cellStyle name="Currency [0] 2185" xfId="2438" hidden="1" xr:uid="{00000000-0005-0000-0000-0000A7090000}"/>
    <cellStyle name="Currency [0] 2186" xfId="2448" hidden="1" xr:uid="{00000000-0005-0000-0000-0000B1090000}"/>
    <cellStyle name="Currency [0] 2187" xfId="2510" hidden="1" xr:uid="{00000000-0005-0000-0000-0000EF090000}"/>
    <cellStyle name="Currency [0] 2188" xfId="2475" hidden="1" xr:uid="{00000000-0005-0000-0000-0000CC090000}"/>
    <cellStyle name="Currency [0] 2189" xfId="2425" hidden="1" xr:uid="{00000000-0005-0000-0000-00009A090000}"/>
    <cellStyle name="Currency [0] 219" xfId="316" hidden="1" xr:uid="{00000000-0005-0000-0000-00005D010000}"/>
    <cellStyle name="Currency [0] 2190" xfId="2546" hidden="1" xr:uid="{00000000-0005-0000-0000-0000130A0000}"/>
    <cellStyle name="Currency [0] 2191" xfId="2511" hidden="1" xr:uid="{00000000-0005-0000-0000-0000F0090000}"/>
    <cellStyle name="Currency [0] 2192" xfId="2522" hidden="1" xr:uid="{00000000-0005-0000-0000-0000FB090000}"/>
    <cellStyle name="Currency [0] 2193" xfId="2554" hidden="1" xr:uid="{00000000-0005-0000-0000-00001B0A0000}"/>
    <cellStyle name="Currency [0] 2194" xfId="2556" hidden="1" xr:uid="{00000000-0005-0000-0000-00001D0A0000}"/>
    <cellStyle name="Currency [0] 2195" xfId="2508" hidden="1" xr:uid="{00000000-0005-0000-0000-0000ED090000}"/>
    <cellStyle name="Currency [0] 2196" xfId="2507" hidden="1" xr:uid="{00000000-0005-0000-0000-0000EC090000}"/>
    <cellStyle name="Currency [0] 2197" xfId="2497" hidden="1" xr:uid="{00000000-0005-0000-0000-0000E2090000}"/>
    <cellStyle name="Currency [0] 2198" xfId="2493" hidden="1" xr:uid="{00000000-0005-0000-0000-0000DE090000}"/>
    <cellStyle name="Currency [0] 2199" xfId="2495" hidden="1" xr:uid="{00000000-0005-0000-0000-0000E0090000}"/>
    <cellStyle name="Currency [0] 22" xfId="17" hidden="1" xr:uid="{00000000-0005-0000-0000-000031000000}"/>
    <cellStyle name="Currency [0] 220" xfId="256" hidden="1" xr:uid="{00000000-0005-0000-0000-000021010000}"/>
    <cellStyle name="Currency [0] 2200" xfId="2563" hidden="1" xr:uid="{00000000-0005-0000-0000-0000240A0000}"/>
    <cellStyle name="Currency [0] 2201" xfId="2061" hidden="1" xr:uid="{00000000-0005-0000-0000-00002E080000}"/>
    <cellStyle name="Currency [0] 2202" xfId="2541" hidden="1" xr:uid="{00000000-0005-0000-0000-00000E0A0000}"/>
    <cellStyle name="Currency [0] 2203" xfId="2569" hidden="1" xr:uid="{00000000-0005-0000-0000-00002A0A0000}"/>
    <cellStyle name="Currency [0] 2204" xfId="2571" hidden="1" xr:uid="{00000000-0005-0000-0000-00002C0A0000}"/>
    <cellStyle name="Currency [0] 2205" xfId="2446" hidden="1" xr:uid="{00000000-0005-0000-0000-0000AF090000}"/>
    <cellStyle name="Currency [0] 2206" xfId="2520" hidden="1" xr:uid="{00000000-0005-0000-0000-0000F9090000}"/>
    <cellStyle name="Currency [0] 2207" xfId="2476" hidden="1" xr:uid="{00000000-0005-0000-0000-0000CD090000}"/>
    <cellStyle name="Currency [0] 2208" xfId="2512" hidden="1" xr:uid="{00000000-0005-0000-0000-0000F1090000}"/>
    <cellStyle name="Currency [0] 2209" xfId="2516" hidden="1" xr:uid="{00000000-0005-0000-0000-0000F5090000}"/>
    <cellStyle name="Currency [0] 221" xfId="276" hidden="1" xr:uid="{00000000-0005-0000-0000-000035010000}"/>
    <cellStyle name="Currency [0] 2210" xfId="2577" hidden="1" xr:uid="{00000000-0005-0000-0000-0000320A0000}"/>
    <cellStyle name="Currency [0] 2211" xfId="2048" hidden="1" xr:uid="{00000000-0005-0000-0000-000021080000}"/>
    <cellStyle name="Currency [0] 2212" xfId="2559" hidden="1" xr:uid="{00000000-0005-0000-0000-0000200A0000}"/>
    <cellStyle name="Currency [0] 2213" xfId="2582" hidden="1" xr:uid="{00000000-0005-0000-0000-0000370A0000}"/>
    <cellStyle name="Currency [0] 2214" xfId="2584" hidden="1" xr:uid="{00000000-0005-0000-0000-0000390A0000}"/>
    <cellStyle name="Currency [0] 2215" xfId="2440" hidden="1" xr:uid="{00000000-0005-0000-0000-0000A9090000}"/>
    <cellStyle name="Currency [0] 2216" xfId="2539" hidden="1" xr:uid="{00000000-0005-0000-0000-00000C0A0000}"/>
    <cellStyle name="Currency [0] 2217" xfId="2506" hidden="1" xr:uid="{00000000-0005-0000-0000-0000EB090000}"/>
    <cellStyle name="Currency [0] 2218" xfId="2524" hidden="1" xr:uid="{00000000-0005-0000-0000-0000FD090000}"/>
    <cellStyle name="Currency [0] 2219" xfId="2521" hidden="1" xr:uid="{00000000-0005-0000-0000-0000FA090000}"/>
    <cellStyle name="Currency [0] 222" xfId="310" hidden="1" xr:uid="{00000000-0005-0000-0000-000057010000}"/>
    <cellStyle name="Currency [0] 2220" xfId="2588" hidden="1" xr:uid="{00000000-0005-0000-0000-00003D0A0000}"/>
    <cellStyle name="Currency [0] 2221" xfId="2473" hidden="1" xr:uid="{00000000-0005-0000-0000-0000CA090000}"/>
    <cellStyle name="Currency [0] 2222" xfId="2573" hidden="1" xr:uid="{00000000-0005-0000-0000-00002E0A0000}"/>
    <cellStyle name="Currency [0] 2223" xfId="2595" hidden="1" xr:uid="{00000000-0005-0000-0000-0000440A0000}"/>
    <cellStyle name="Currency [0] 2224" xfId="2597" hidden="1" xr:uid="{00000000-0005-0000-0000-0000460A0000}"/>
    <cellStyle name="Currency [0] 2225" xfId="2525" hidden="1" xr:uid="{00000000-0005-0000-0000-0000FE090000}"/>
    <cellStyle name="Currency [0] 2226" xfId="2557" hidden="1" xr:uid="{00000000-0005-0000-0000-00001E0A0000}"/>
    <cellStyle name="Currency [0] 2227" xfId="2028" hidden="1" xr:uid="{00000000-0005-0000-0000-00000D080000}"/>
    <cellStyle name="Currency [0] 2228" xfId="2543" hidden="1" xr:uid="{00000000-0005-0000-0000-0000100A0000}"/>
    <cellStyle name="Currency [0] 2229" xfId="2540" hidden="1" xr:uid="{00000000-0005-0000-0000-00000D0A0000}"/>
    <cellStyle name="Currency [0] 223" xfId="303" hidden="1" xr:uid="{00000000-0005-0000-0000-000050010000}"/>
    <cellStyle name="Currency [0] 2230" xfId="2601" hidden="1" xr:uid="{00000000-0005-0000-0000-00004A0A0000}"/>
    <cellStyle name="Currency [0] 2231" xfId="2436" hidden="1" xr:uid="{00000000-0005-0000-0000-0000A5090000}"/>
    <cellStyle name="Currency [0] 2232" xfId="2585" hidden="1" xr:uid="{00000000-0005-0000-0000-00003A0A0000}"/>
    <cellStyle name="Currency [0] 2233" xfId="2605" hidden="1" xr:uid="{00000000-0005-0000-0000-00004E0A0000}"/>
    <cellStyle name="Currency [0] 2234" xfId="2607" hidden="1" xr:uid="{00000000-0005-0000-0000-0000500A0000}"/>
    <cellStyle name="Currency [0] 2235" xfId="2544" hidden="1" xr:uid="{00000000-0005-0000-0000-0000110A0000}"/>
    <cellStyle name="Currency [0] 2236" xfId="2572" hidden="1" xr:uid="{00000000-0005-0000-0000-00002D0A0000}"/>
    <cellStyle name="Currency [0] 2237" xfId="2532" hidden="1" xr:uid="{00000000-0005-0000-0000-0000050A0000}"/>
    <cellStyle name="Currency [0] 2238" xfId="2561" hidden="1" xr:uid="{00000000-0005-0000-0000-0000220A0000}"/>
    <cellStyle name="Currency [0] 2239" xfId="2558" hidden="1" xr:uid="{00000000-0005-0000-0000-00001F0A0000}"/>
    <cellStyle name="Currency [0] 224" xfId="313" hidden="1" xr:uid="{00000000-0005-0000-0000-00005A010000}"/>
    <cellStyle name="Currency [0] 2240" xfId="2611" hidden="1" xr:uid="{00000000-0005-0000-0000-0000540A0000}"/>
    <cellStyle name="Currency [0] 2241" xfId="2439" hidden="1" xr:uid="{00000000-0005-0000-0000-0000A8090000}"/>
    <cellStyle name="Currency [0] 2242" xfId="2598" hidden="1" xr:uid="{00000000-0005-0000-0000-0000470A0000}"/>
    <cellStyle name="Currency [0] 2243" xfId="2615" hidden="1" xr:uid="{00000000-0005-0000-0000-0000580A0000}"/>
    <cellStyle name="Currency [0] 2244" xfId="2617" hidden="1" xr:uid="{00000000-0005-0000-0000-00005A0A0000}"/>
    <cellStyle name="Currency [0] 2245" xfId="2498" hidden="1" xr:uid="{00000000-0005-0000-0000-0000E3090000}"/>
    <cellStyle name="Currency [0] 2246" xfId="2534" hidden="1" xr:uid="{00000000-0005-0000-0000-0000070A0000}"/>
    <cellStyle name="Currency [0] 2247" xfId="2603" hidden="1" xr:uid="{00000000-0005-0000-0000-00004C0A0000}"/>
    <cellStyle name="Currency [0] 2248" xfId="2591" hidden="1" xr:uid="{00000000-0005-0000-0000-0000400A0000}"/>
    <cellStyle name="Currency [0] 2249" xfId="2608" hidden="1" xr:uid="{00000000-0005-0000-0000-0000510A0000}"/>
    <cellStyle name="Currency [0] 225" xfId="317" hidden="1" xr:uid="{00000000-0005-0000-0000-00005E010000}"/>
    <cellStyle name="Currency [0] 2250" xfId="2619" hidden="1" xr:uid="{00000000-0005-0000-0000-00005C0A0000}"/>
    <cellStyle name="Currency [0] 2251" xfId="2467" hidden="1" xr:uid="{00000000-0005-0000-0000-0000C4090000}"/>
    <cellStyle name="Currency [0] 2252" xfId="2531" hidden="1" xr:uid="{00000000-0005-0000-0000-0000040A0000}"/>
    <cellStyle name="Currency [0] 2253" xfId="2623" hidden="1" xr:uid="{00000000-0005-0000-0000-0000600A0000}"/>
    <cellStyle name="Currency [0] 2254" xfId="2625" hidden="1" xr:uid="{00000000-0005-0000-0000-0000620A0000}"/>
    <cellStyle name="Currency [0] 2255" xfId="2580" hidden="1" xr:uid="{00000000-0005-0000-0000-0000350A0000}"/>
    <cellStyle name="Currency [0] 2256" xfId="2592" hidden="1" xr:uid="{00000000-0005-0000-0000-0000410A0000}"/>
    <cellStyle name="Currency [0] 2257" xfId="2620" hidden="1" xr:uid="{00000000-0005-0000-0000-00005D0A0000}"/>
    <cellStyle name="Currency [0] 2258" xfId="2593" hidden="1" xr:uid="{00000000-0005-0000-0000-0000420A0000}"/>
    <cellStyle name="Currency [0] 2259" xfId="2626" hidden="1" xr:uid="{00000000-0005-0000-0000-0000630A0000}"/>
    <cellStyle name="Currency [0] 226" xfId="242" hidden="1" xr:uid="{00000000-0005-0000-0000-000013010000}"/>
    <cellStyle name="Currency [0] 2260" xfId="2628" hidden="1" xr:uid="{00000000-0005-0000-0000-0000650A0000}"/>
    <cellStyle name="Currency [0] 2261" xfId="2621" hidden="1" xr:uid="{00000000-0005-0000-0000-00005E0A0000}"/>
    <cellStyle name="Currency [0] 2262" xfId="2567" hidden="1" xr:uid="{00000000-0005-0000-0000-0000280A0000}"/>
    <cellStyle name="Currency [0] 2263" xfId="2630" hidden="1" xr:uid="{00000000-0005-0000-0000-0000670A0000}"/>
    <cellStyle name="Currency [0] 2264" xfId="2632" hidden="1" xr:uid="{00000000-0005-0000-0000-0000690A0000}"/>
    <cellStyle name="Currency [0] 2265" xfId="2101" hidden="1" xr:uid="{00000000-0005-0000-0000-000056080000}"/>
    <cellStyle name="Currency [0] 2266" xfId="2062" hidden="1" xr:uid="{00000000-0005-0000-0000-00002F080000}"/>
    <cellStyle name="Currency [0] 2267" xfId="2638" hidden="1" xr:uid="{00000000-0005-0000-0000-00006F0A0000}"/>
    <cellStyle name="Currency [0] 2268" xfId="2644" hidden="1" xr:uid="{00000000-0005-0000-0000-0000750A0000}"/>
    <cellStyle name="Currency [0] 2269" xfId="2646" hidden="1" xr:uid="{00000000-0005-0000-0000-0000770A0000}"/>
    <cellStyle name="Currency [0] 227" xfId="274" hidden="1" xr:uid="{00000000-0005-0000-0000-000033010000}"/>
    <cellStyle name="Currency [0] 2270" xfId="2052" hidden="1" xr:uid="{00000000-0005-0000-0000-000025080000}"/>
    <cellStyle name="Currency [0] 2271" xfId="2640" hidden="1" xr:uid="{00000000-0005-0000-0000-0000710A0000}"/>
    <cellStyle name="Currency [0] 2272" xfId="2648" hidden="1" xr:uid="{00000000-0005-0000-0000-0000790A0000}"/>
    <cellStyle name="Currency [0] 2273" xfId="2650" hidden="1" xr:uid="{00000000-0005-0000-0000-00007B0A0000}"/>
    <cellStyle name="Currency [0] 2274" xfId="2639" hidden="1" xr:uid="{00000000-0005-0000-0000-0000700A0000}"/>
    <cellStyle name="Currency [0] 2275" xfId="2086" hidden="1" xr:uid="{00000000-0005-0000-0000-000047080000}"/>
    <cellStyle name="Currency [0] 2276" xfId="2661" hidden="1" xr:uid="{00000000-0005-0000-0000-0000860A0000}"/>
    <cellStyle name="Currency [0] 2277" xfId="2670" hidden="1" xr:uid="{00000000-0005-0000-0000-00008F0A0000}"/>
    <cellStyle name="Currency [0] 2278" xfId="2681" hidden="1" xr:uid="{00000000-0005-0000-0000-00009A0A0000}"/>
    <cellStyle name="Currency [0] 2279" xfId="2687" hidden="1" xr:uid="{00000000-0005-0000-0000-0000A00A0000}"/>
    <cellStyle name="Currency [0] 228" xfId="320" hidden="1" xr:uid="{00000000-0005-0000-0000-000061010000}"/>
    <cellStyle name="Currency [0] 2280" xfId="2659" hidden="1" xr:uid="{00000000-0005-0000-0000-0000840A0000}"/>
    <cellStyle name="Currency [0] 2281" xfId="2677" hidden="1" xr:uid="{00000000-0005-0000-0000-0000960A0000}"/>
    <cellStyle name="Currency [0] 2282" xfId="2699" hidden="1" xr:uid="{00000000-0005-0000-0000-0000AC0A0000}"/>
    <cellStyle name="Currency [0] 2283" xfId="2701" hidden="1" xr:uid="{00000000-0005-0000-0000-0000AE0A0000}"/>
    <cellStyle name="Currency [0] 2284" xfId="2635" hidden="1" xr:uid="{00000000-0005-0000-0000-00006C0A0000}"/>
    <cellStyle name="Currency [0] 2285" xfId="2051" hidden="1" xr:uid="{00000000-0005-0000-0000-000024080000}"/>
    <cellStyle name="Currency [0] 2286" xfId="2673" hidden="1" xr:uid="{00000000-0005-0000-0000-0000920A0000}"/>
    <cellStyle name="Currency [0] 2287" xfId="2031" hidden="1" xr:uid="{00000000-0005-0000-0000-000010080000}"/>
    <cellStyle name="Currency [0] 2288" xfId="2662" hidden="1" xr:uid="{00000000-0005-0000-0000-0000870A0000}"/>
    <cellStyle name="Currency [0] 2289" xfId="2706" hidden="1" xr:uid="{00000000-0005-0000-0000-0000B30A0000}"/>
    <cellStyle name="Currency [0] 229" xfId="321" hidden="1" xr:uid="{00000000-0005-0000-0000-000062010000}"/>
    <cellStyle name="Currency [0] 2290" xfId="2674" hidden="1" xr:uid="{00000000-0005-0000-0000-0000930A0000}"/>
    <cellStyle name="Currency [0] 2291" xfId="2682" hidden="1" xr:uid="{00000000-0005-0000-0000-00009B0A0000}"/>
    <cellStyle name="Currency [0] 2292" xfId="2718" hidden="1" xr:uid="{00000000-0005-0000-0000-0000BF0A0000}"/>
    <cellStyle name="Currency [0] 2293" xfId="2720" hidden="1" xr:uid="{00000000-0005-0000-0000-0000C10A0000}"/>
    <cellStyle name="Currency [0] 2294" xfId="2676" hidden="1" xr:uid="{00000000-0005-0000-0000-0000950A0000}"/>
    <cellStyle name="Currency [0] 2295" xfId="2689" hidden="1" xr:uid="{00000000-0005-0000-0000-0000A20A0000}"/>
    <cellStyle name="Currency [0] 2296" xfId="2694" hidden="1" xr:uid="{00000000-0005-0000-0000-0000A70A0000}"/>
    <cellStyle name="Currency [0] 2297" xfId="2688" hidden="1" xr:uid="{00000000-0005-0000-0000-0000A10A0000}"/>
    <cellStyle name="Currency [0] 2298" xfId="2736" hidden="1" xr:uid="{00000000-0005-0000-0000-0000D10A0000}"/>
    <cellStyle name="Currency [0] 2299" xfId="2744" hidden="1" xr:uid="{00000000-0005-0000-0000-0000D90A0000}"/>
    <cellStyle name="Currency [0] 23" xfId="16" hidden="1" xr:uid="{00000000-0005-0000-0000-000030000000}"/>
    <cellStyle name="Currency [0] 230" xfId="298" hidden="1" xr:uid="{00000000-0005-0000-0000-00004B010000}"/>
    <cellStyle name="Currency [0] 2300" xfId="2672" hidden="1" xr:uid="{00000000-0005-0000-0000-0000910A0000}"/>
    <cellStyle name="Currency [0] 2301" xfId="2730" hidden="1" xr:uid="{00000000-0005-0000-0000-0000CB0A0000}"/>
    <cellStyle name="Currency [0] 2302" xfId="2753" hidden="1" xr:uid="{00000000-0005-0000-0000-0000E20A0000}"/>
    <cellStyle name="Currency [0] 2303" xfId="2755" hidden="1" xr:uid="{00000000-0005-0000-0000-0000E40A0000}"/>
    <cellStyle name="Currency [0] 2304" xfId="2655" hidden="1" xr:uid="{00000000-0005-0000-0000-0000800A0000}"/>
    <cellStyle name="Currency [0] 2305" xfId="2665" hidden="1" xr:uid="{00000000-0005-0000-0000-00008A0A0000}"/>
    <cellStyle name="Currency [0] 2306" xfId="2727" hidden="1" xr:uid="{00000000-0005-0000-0000-0000C80A0000}"/>
    <cellStyle name="Currency [0] 2307" xfId="2692" hidden="1" xr:uid="{00000000-0005-0000-0000-0000A50A0000}"/>
    <cellStyle name="Currency [0] 2308" xfId="2642" hidden="1" xr:uid="{00000000-0005-0000-0000-0000730A0000}"/>
    <cellStyle name="Currency [0] 2309" xfId="2763" hidden="1" xr:uid="{00000000-0005-0000-0000-0000EC0A0000}"/>
    <cellStyle name="Currency [0] 231" xfId="304" hidden="1" xr:uid="{00000000-0005-0000-0000-000051010000}"/>
    <cellStyle name="Currency [0] 2310" xfId="2728" hidden="1" xr:uid="{00000000-0005-0000-0000-0000C90A0000}"/>
    <cellStyle name="Currency [0] 2311" xfId="2739" hidden="1" xr:uid="{00000000-0005-0000-0000-0000D40A0000}"/>
    <cellStyle name="Currency [0] 2312" xfId="2771" hidden="1" xr:uid="{00000000-0005-0000-0000-0000F40A0000}"/>
    <cellStyle name="Currency [0] 2313" xfId="2773" hidden="1" xr:uid="{00000000-0005-0000-0000-0000F60A0000}"/>
    <cellStyle name="Currency [0] 2314" xfId="2725" hidden="1" xr:uid="{00000000-0005-0000-0000-0000C60A0000}"/>
    <cellStyle name="Currency [0] 2315" xfId="2724" hidden="1" xr:uid="{00000000-0005-0000-0000-0000C50A0000}"/>
    <cellStyle name="Currency [0] 2316" xfId="2714" hidden="1" xr:uid="{00000000-0005-0000-0000-0000BB0A0000}"/>
    <cellStyle name="Currency [0] 2317" xfId="2710" hidden="1" xr:uid="{00000000-0005-0000-0000-0000B70A0000}"/>
    <cellStyle name="Currency [0] 2318" xfId="2712" hidden="1" xr:uid="{00000000-0005-0000-0000-0000B90A0000}"/>
    <cellStyle name="Currency [0] 2319" xfId="2780" hidden="1" xr:uid="{00000000-0005-0000-0000-0000FD0A0000}"/>
    <cellStyle name="Currency [0] 232" xfId="318" hidden="1" xr:uid="{00000000-0005-0000-0000-00005F010000}"/>
    <cellStyle name="Currency [0] 2320" xfId="2066" hidden="1" xr:uid="{00000000-0005-0000-0000-000033080000}"/>
    <cellStyle name="Currency [0] 2321" xfId="2758" hidden="1" xr:uid="{00000000-0005-0000-0000-0000E70A0000}"/>
    <cellStyle name="Currency [0] 2322" xfId="2786" hidden="1" xr:uid="{00000000-0005-0000-0000-0000030B0000}"/>
    <cellStyle name="Currency [0] 2323" xfId="2788" hidden="1" xr:uid="{00000000-0005-0000-0000-0000050B0000}"/>
    <cellStyle name="Currency [0] 2324" xfId="2663" hidden="1" xr:uid="{00000000-0005-0000-0000-0000880A0000}"/>
    <cellStyle name="Currency [0] 2325" xfId="2737" hidden="1" xr:uid="{00000000-0005-0000-0000-0000D20A0000}"/>
    <cellStyle name="Currency [0] 2326" xfId="2693" hidden="1" xr:uid="{00000000-0005-0000-0000-0000A60A0000}"/>
    <cellStyle name="Currency [0] 2327" xfId="2729" hidden="1" xr:uid="{00000000-0005-0000-0000-0000CA0A0000}"/>
    <cellStyle name="Currency [0] 2328" xfId="2733" hidden="1" xr:uid="{00000000-0005-0000-0000-0000CE0A0000}"/>
    <cellStyle name="Currency [0] 2329" xfId="2794" hidden="1" xr:uid="{00000000-0005-0000-0000-00000B0B0000}"/>
    <cellStyle name="Currency [0] 233" xfId="305" hidden="1" xr:uid="{00000000-0005-0000-0000-000052010000}"/>
    <cellStyle name="Currency [0] 2330" xfId="2079" hidden="1" xr:uid="{00000000-0005-0000-0000-000040080000}"/>
    <cellStyle name="Currency [0] 2331" xfId="2776" hidden="1" xr:uid="{00000000-0005-0000-0000-0000F90A0000}"/>
    <cellStyle name="Currency [0] 2332" xfId="2799" hidden="1" xr:uid="{00000000-0005-0000-0000-0000100B0000}"/>
    <cellStyle name="Currency [0] 2333" xfId="2801" hidden="1" xr:uid="{00000000-0005-0000-0000-0000120B0000}"/>
    <cellStyle name="Currency [0] 2334" xfId="2657" hidden="1" xr:uid="{00000000-0005-0000-0000-0000820A0000}"/>
    <cellStyle name="Currency [0] 2335" xfId="2756" hidden="1" xr:uid="{00000000-0005-0000-0000-0000E50A0000}"/>
    <cellStyle name="Currency [0] 2336" xfId="2723" hidden="1" xr:uid="{00000000-0005-0000-0000-0000C40A0000}"/>
    <cellStyle name="Currency [0] 2337" xfId="2741" hidden="1" xr:uid="{00000000-0005-0000-0000-0000D60A0000}"/>
    <cellStyle name="Currency [0] 2338" xfId="2738" hidden="1" xr:uid="{00000000-0005-0000-0000-0000D30A0000}"/>
    <cellStyle name="Currency [0] 2339" xfId="2805" hidden="1" xr:uid="{00000000-0005-0000-0000-0000160B0000}"/>
    <cellStyle name="Currency [0] 234" xfId="322" hidden="1" xr:uid="{00000000-0005-0000-0000-000063010000}"/>
    <cellStyle name="Currency [0] 2340" xfId="2690" hidden="1" xr:uid="{00000000-0005-0000-0000-0000A30A0000}"/>
    <cellStyle name="Currency [0] 2341" xfId="2790" hidden="1" xr:uid="{00000000-0005-0000-0000-0000070B0000}"/>
    <cellStyle name="Currency [0] 2342" xfId="2812" hidden="1" xr:uid="{00000000-0005-0000-0000-00001D0B0000}"/>
    <cellStyle name="Currency [0] 2343" xfId="2814" hidden="1" xr:uid="{00000000-0005-0000-0000-00001F0B0000}"/>
    <cellStyle name="Currency [0] 2344" xfId="2742" hidden="1" xr:uid="{00000000-0005-0000-0000-0000D70A0000}"/>
    <cellStyle name="Currency [0] 2345" xfId="2774" hidden="1" xr:uid="{00000000-0005-0000-0000-0000F70A0000}"/>
    <cellStyle name="Currency [0] 2346" xfId="2032" hidden="1" xr:uid="{00000000-0005-0000-0000-000011080000}"/>
    <cellStyle name="Currency [0] 2347" xfId="2760" hidden="1" xr:uid="{00000000-0005-0000-0000-0000E90A0000}"/>
    <cellStyle name="Currency [0] 2348" xfId="2757" hidden="1" xr:uid="{00000000-0005-0000-0000-0000E60A0000}"/>
    <cellStyle name="Currency [0] 2349" xfId="2818" hidden="1" xr:uid="{00000000-0005-0000-0000-0000230B0000}"/>
    <cellStyle name="Currency [0] 235" xfId="323" hidden="1" xr:uid="{00000000-0005-0000-0000-000064010000}"/>
    <cellStyle name="Currency [0] 2350" xfId="2653" hidden="1" xr:uid="{00000000-0005-0000-0000-00007E0A0000}"/>
    <cellStyle name="Currency [0] 2351" xfId="2802" hidden="1" xr:uid="{00000000-0005-0000-0000-0000130B0000}"/>
    <cellStyle name="Currency [0] 2352" xfId="2822" hidden="1" xr:uid="{00000000-0005-0000-0000-0000270B0000}"/>
    <cellStyle name="Currency [0] 2353" xfId="2824" hidden="1" xr:uid="{00000000-0005-0000-0000-0000290B0000}"/>
    <cellStyle name="Currency [0] 2354" xfId="2761" hidden="1" xr:uid="{00000000-0005-0000-0000-0000EA0A0000}"/>
    <cellStyle name="Currency [0] 2355" xfId="2789" hidden="1" xr:uid="{00000000-0005-0000-0000-0000060B0000}"/>
    <cellStyle name="Currency [0] 2356" xfId="2749" hidden="1" xr:uid="{00000000-0005-0000-0000-0000DE0A0000}"/>
    <cellStyle name="Currency [0] 2357" xfId="2778" hidden="1" xr:uid="{00000000-0005-0000-0000-0000FB0A0000}"/>
    <cellStyle name="Currency [0] 2358" xfId="2775" hidden="1" xr:uid="{00000000-0005-0000-0000-0000F80A0000}"/>
    <cellStyle name="Currency [0] 2359" xfId="2828" hidden="1" xr:uid="{00000000-0005-0000-0000-00002D0B0000}"/>
    <cellStyle name="Currency [0] 236" xfId="319" hidden="1" xr:uid="{00000000-0005-0000-0000-000060010000}"/>
    <cellStyle name="Currency [0] 2360" xfId="2656" hidden="1" xr:uid="{00000000-0005-0000-0000-0000810A0000}"/>
    <cellStyle name="Currency [0] 2361" xfId="2815" hidden="1" xr:uid="{00000000-0005-0000-0000-0000200B0000}"/>
    <cellStyle name="Currency [0] 2362" xfId="2832" hidden="1" xr:uid="{00000000-0005-0000-0000-0000310B0000}"/>
    <cellStyle name="Currency [0] 2363" xfId="2834" hidden="1" xr:uid="{00000000-0005-0000-0000-0000330B0000}"/>
    <cellStyle name="Currency [0] 2364" xfId="2715" hidden="1" xr:uid="{00000000-0005-0000-0000-0000BC0A0000}"/>
    <cellStyle name="Currency [0] 2365" xfId="2751" hidden="1" xr:uid="{00000000-0005-0000-0000-0000E00A0000}"/>
    <cellStyle name="Currency [0] 2366" xfId="2820" hidden="1" xr:uid="{00000000-0005-0000-0000-0000250B0000}"/>
    <cellStyle name="Currency [0] 2367" xfId="2808" hidden="1" xr:uid="{00000000-0005-0000-0000-0000190B0000}"/>
    <cellStyle name="Currency [0] 2368" xfId="2825" hidden="1" xr:uid="{00000000-0005-0000-0000-00002A0B0000}"/>
    <cellStyle name="Currency [0] 2369" xfId="2836" hidden="1" xr:uid="{00000000-0005-0000-0000-0000350B0000}"/>
    <cellStyle name="Currency [0] 237" xfId="292" hidden="1" xr:uid="{00000000-0005-0000-0000-000045010000}"/>
    <cellStyle name="Currency [0] 2370" xfId="2684" hidden="1" xr:uid="{00000000-0005-0000-0000-00009D0A0000}"/>
    <cellStyle name="Currency [0] 2371" xfId="2748" hidden="1" xr:uid="{00000000-0005-0000-0000-0000DD0A0000}"/>
    <cellStyle name="Currency [0] 2372" xfId="2840" hidden="1" xr:uid="{00000000-0005-0000-0000-0000390B0000}"/>
    <cellStyle name="Currency [0] 2373" xfId="2842" hidden="1" xr:uid="{00000000-0005-0000-0000-00003B0B0000}"/>
    <cellStyle name="Currency [0] 2374" xfId="2797" hidden="1" xr:uid="{00000000-0005-0000-0000-00000E0B0000}"/>
    <cellStyle name="Currency [0] 2375" xfId="2809" hidden="1" xr:uid="{00000000-0005-0000-0000-00001A0B0000}"/>
    <cellStyle name="Currency [0] 2376" xfId="2837" hidden="1" xr:uid="{00000000-0005-0000-0000-0000360B0000}"/>
    <cellStyle name="Currency [0] 2377" xfId="2810" hidden="1" xr:uid="{00000000-0005-0000-0000-00001B0B0000}"/>
    <cellStyle name="Currency [0] 2378" xfId="2843" hidden="1" xr:uid="{00000000-0005-0000-0000-00003C0B0000}"/>
    <cellStyle name="Currency [0] 2379" xfId="2845" hidden="1" xr:uid="{00000000-0005-0000-0000-00003E0B0000}"/>
    <cellStyle name="Currency [0] 238" xfId="324" hidden="1" xr:uid="{00000000-0005-0000-0000-000065010000}"/>
    <cellStyle name="Currency [0] 2380" xfId="2838" hidden="1" xr:uid="{00000000-0005-0000-0000-0000370B0000}"/>
    <cellStyle name="Currency [0] 2381" xfId="2784" hidden="1" xr:uid="{00000000-0005-0000-0000-0000010B0000}"/>
    <cellStyle name="Currency [0] 2382" xfId="2847" hidden="1" xr:uid="{00000000-0005-0000-0000-0000400B0000}"/>
    <cellStyle name="Currency [0] 2383" xfId="2849" hidden="1" xr:uid="{00000000-0005-0000-0000-0000420B0000}"/>
    <cellStyle name="Currency [0] 2384" xfId="1323" hidden="1" xr:uid="{00000000-0005-0000-0000-00004C050000}"/>
    <cellStyle name="Currency [0] 2385" xfId="1292" hidden="1" xr:uid="{00000000-0005-0000-0000-00002D050000}"/>
    <cellStyle name="Currency [0] 2386" xfId="1920" hidden="1" xr:uid="{00000000-0005-0000-0000-0000A1070000}"/>
    <cellStyle name="Currency [0] 2387" xfId="2854" hidden="1" xr:uid="{00000000-0005-0000-0000-0000470B0000}"/>
    <cellStyle name="Currency [0] 2388" xfId="2856" hidden="1" xr:uid="{00000000-0005-0000-0000-0000490B0000}"/>
    <cellStyle name="Currency [0] 2389" xfId="1314" hidden="1" xr:uid="{00000000-0005-0000-0000-000043050000}"/>
    <cellStyle name="Currency [0] 239" xfId="325" hidden="1" xr:uid="{00000000-0005-0000-0000-000066010000}"/>
    <cellStyle name="Currency [0] 2390" xfId="2850" hidden="1" xr:uid="{00000000-0005-0000-0000-0000430B0000}"/>
    <cellStyle name="Currency [0] 2391" xfId="2858" hidden="1" xr:uid="{00000000-0005-0000-0000-00004B0B0000}"/>
    <cellStyle name="Currency [0] 2392" xfId="2860" hidden="1" xr:uid="{00000000-0005-0000-0000-00004D0B0000}"/>
    <cellStyle name="Currency [0] 2393" xfId="1295" hidden="1" xr:uid="{00000000-0005-0000-0000-000030050000}"/>
    <cellStyle name="Currency [0] 2394" xfId="1312" hidden="1" xr:uid="{00000000-0005-0000-0000-000041050000}"/>
    <cellStyle name="Currency [0] 2395" xfId="2871" hidden="1" xr:uid="{00000000-0005-0000-0000-0000580B0000}"/>
    <cellStyle name="Currency [0] 2396" xfId="2880" hidden="1" xr:uid="{00000000-0005-0000-0000-0000610B0000}"/>
    <cellStyle name="Currency [0] 2397" xfId="2891" hidden="1" xr:uid="{00000000-0005-0000-0000-00006C0B0000}"/>
    <cellStyle name="Currency [0] 2398" xfId="2897" hidden="1" xr:uid="{00000000-0005-0000-0000-0000720B0000}"/>
    <cellStyle name="Currency [0] 2399" xfId="2869" hidden="1" xr:uid="{00000000-0005-0000-0000-0000560B0000}"/>
    <cellStyle name="Currency [0] 24" xfId="23" hidden="1" xr:uid="{00000000-0005-0000-0000-000037000000}"/>
    <cellStyle name="Currency [0] 240" xfId="189" hidden="1" xr:uid="{00000000-0005-0000-0000-0000DE000000}"/>
    <cellStyle name="Currency [0] 2400" xfId="2887" hidden="1" xr:uid="{00000000-0005-0000-0000-0000680B0000}"/>
    <cellStyle name="Currency [0] 2401" xfId="2909" hidden="1" xr:uid="{00000000-0005-0000-0000-00007E0B0000}"/>
    <cellStyle name="Currency [0] 2402" xfId="2911" hidden="1" xr:uid="{00000000-0005-0000-0000-0000800B0000}"/>
    <cellStyle name="Currency [0] 2403" xfId="1285" hidden="1" xr:uid="{00000000-0005-0000-0000-000026050000}"/>
    <cellStyle name="Currency [0] 2404" xfId="1299" hidden="1" xr:uid="{00000000-0005-0000-0000-000034050000}"/>
    <cellStyle name="Currency [0] 2405" xfId="2883" hidden="1" xr:uid="{00000000-0005-0000-0000-0000640B0000}"/>
    <cellStyle name="Currency [0] 2406" xfId="1302" hidden="1" xr:uid="{00000000-0005-0000-0000-000037050000}"/>
    <cellStyle name="Currency [0] 2407" xfId="2872" hidden="1" xr:uid="{00000000-0005-0000-0000-0000590B0000}"/>
    <cellStyle name="Currency [0] 2408" xfId="2916" hidden="1" xr:uid="{00000000-0005-0000-0000-0000850B0000}"/>
    <cellStyle name="Currency [0] 2409" xfId="2884" hidden="1" xr:uid="{00000000-0005-0000-0000-0000650B0000}"/>
    <cellStyle name="Currency [0] 241" xfId="199" hidden="1" xr:uid="{00000000-0005-0000-0000-0000E8000000}"/>
    <cellStyle name="Currency [0] 2410" xfId="2892" hidden="1" xr:uid="{00000000-0005-0000-0000-00006D0B0000}"/>
    <cellStyle name="Currency [0] 2411" xfId="2928" hidden="1" xr:uid="{00000000-0005-0000-0000-0000910B0000}"/>
    <cellStyle name="Currency [0] 2412" xfId="2930" hidden="1" xr:uid="{00000000-0005-0000-0000-0000930B0000}"/>
    <cellStyle name="Currency [0] 2413" xfId="2886" hidden="1" xr:uid="{00000000-0005-0000-0000-0000670B0000}"/>
    <cellStyle name="Currency [0] 2414" xfId="2899" hidden="1" xr:uid="{00000000-0005-0000-0000-0000740B0000}"/>
    <cellStyle name="Currency [0] 2415" xfId="2904" hidden="1" xr:uid="{00000000-0005-0000-0000-0000790B0000}"/>
    <cellStyle name="Currency [0] 2416" xfId="2898" hidden="1" xr:uid="{00000000-0005-0000-0000-0000730B0000}"/>
    <cellStyle name="Currency [0] 2417" xfId="2946" hidden="1" xr:uid="{00000000-0005-0000-0000-0000A30B0000}"/>
    <cellStyle name="Currency [0] 2418" xfId="2954" hidden="1" xr:uid="{00000000-0005-0000-0000-0000AB0B0000}"/>
    <cellStyle name="Currency [0] 2419" xfId="2882" hidden="1" xr:uid="{00000000-0005-0000-0000-0000630B0000}"/>
    <cellStyle name="Currency [0] 242" xfId="327" hidden="1" xr:uid="{00000000-0005-0000-0000-000068010000}"/>
    <cellStyle name="Currency [0] 2420" xfId="2940" hidden="1" xr:uid="{00000000-0005-0000-0000-00009D0B0000}"/>
    <cellStyle name="Currency [0] 2421" xfId="2963" hidden="1" xr:uid="{00000000-0005-0000-0000-0000B40B0000}"/>
    <cellStyle name="Currency [0] 2422" xfId="2965" hidden="1" xr:uid="{00000000-0005-0000-0000-0000B60B0000}"/>
    <cellStyle name="Currency [0] 2423" xfId="2865" hidden="1" xr:uid="{00000000-0005-0000-0000-0000520B0000}"/>
    <cellStyle name="Currency [0] 2424" xfId="2875" hidden="1" xr:uid="{00000000-0005-0000-0000-00005C0B0000}"/>
    <cellStyle name="Currency [0] 2425" xfId="2937" hidden="1" xr:uid="{00000000-0005-0000-0000-00009A0B0000}"/>
    <cellStyle name="Currency [0] 2426" xfId="2902" hidden="1" xr:uid="{00000000-0005-0000-0000-0000770B0000}"/>
    <cellStyle name="Currency [0] 2427" xfId="2852" hidden="1" xr:uid="{00000000-0005-0000-0000-0000450B0000}"/>
    <cellStyle name="Currency [0] 2428" xfId="2973" hidden="1" xr:uid="{00000000-0005-0000-0000-0000BE0B0000}"/>
    <cellStyle name="Currency [0] 2429" xfId="2938" hidden="1" xr:uid="{00000000-0005-0000-0000-00009B0B0000}"/>
    <cellStyle name="Currency [0] 243" xfId="331" hidden="1" xr:uid="{00000000-0005-0000-0000-00006C010000}"/>
    <cellStyle name="Currency [0] 2430" xfId="2949" hidden="1" xr:uid="{00000000-0005-0000-0000-0000A60B0000}"/>
    <cellStyle name="Currency [0] 2431" xfId="2981" hidden="1" xr:uid="{00000000-0005-0000-0000-0000C60B0000}"/>
    <cellStyle name="Currency [0] 2432" xfId="2983" hidden="1" xr:uid="{00000000-0005-0000-0000-0000C80B0000}"/>
    <cellStyle name="Currency [0] 2433" xfId="2935" hidden="1" xr:uid="{00000000-0005-0000-0000-0000980B0000}"/>
    <cellStyle name="Currency [0] 2434" xfId="2934" hidden="1" xr:uid="{00000000-0005-0000-0000-0000970B0000}"/>
    <cellStyle name="Currency [0] 2435" xfId="2924" hidden="1" xr:uid="{00000000-0005-0000-0000-00008D0B0000}"/>
    <cellStyle name="Currency [0] 2436" xfId="2920" hidden="1" xr:uid="{00000000-0005-0000-0000-0000890B0000}"/>
    <cellStyle name="Currency [0] 2437" xfId="2922" hidden="1" xr:uid="{00000000-0005-0000-0000-00008B0B0000}"/>
    <cellStyle name="Currency [0] 2438" xfId="2990" hidden="1" xr:uid="{00000000-0005-0000-0000-0000CF0B0000}"/>
    <cellStyle name="Currency [0] 2439" xfId="1331" hidden="1" xr:uid="{00000000-0005-0000-0000-000054050000}"/>
    <cellStyle name="Currency [0] 244" xfId="332" hidden="1" xr:uid="{00000000-0005-0000-0000-00006D010000}"/>
    <cellStyle name="Currency [0] 2440" xfId="2968" hidden="1" xr:uid="{00000000-0005-0000-0000-0000B90B0000}"/>
    <cellStyle name="Currency [0] 2441" xfId="2996" hidden="1" xr:uid="{00000000-0005-0000-0000-0000D50B0000}"/>
    <cellStyle name="Currency [0] 2442" xfId="2998" hidden="1" xr:uid="{00000000-0005-0000-0000-0000D70B0000}"/>
    <cellStyle name="Currency [0] 2443" xfId="2873" hidden="1" xr:uid="{00000000-0005-0000-0000-00005A0B0000}"/>
    <cellStyle name="Currency [0] 2444" xfId="2947" hidden="1" xr:uid="{00000000-0005-0000-0000-0000A40B0000}"/>
    <cellStyle name="Currency [0] 2445" xfId="2903" hidden="1" xr:uid="{00000000-0005-0000-0000-0000780B0000}"/>
    <cellStyle name="Currency [0] 2446" xfId="2939" hidden="1" xr:uid="{00000000-0005-0000-0000-00009C0B0000}"/>
    <cellStyle name="Currency [0] 2447" xfId="2943" hidden="1" xr:uid="{00000000-0005-0000-0000-0000A00B0000}"/>
    <cellStyle name="Currency [0] 2448" xfId="3004" hidden="1" xr:uid="{00000000-0005-0000-0000-0000DD0B0000}"/>
    <cellStyle name="Currency [0] 2449" xfId="1297" hidden="1" xr:uid="{00000000-0005-0000-0000-000032050000}"/>
    <cellStyle name="Currency [0] 245" xfId="181" hidden="1" xr:uid="{00000000-0005-0000-0000-0000D6000000}"/>
    <cellStyle name="Currency [0] 2450" xfId="2986" hidden="1" xr:uid="{00000000-0005-0000-0000-0000CB0B0000}"/>
    <cellStyle name="Currency [0] 2451" xfId="3009" hidden="1" xr:uid="{00000000-0005-0000-0000-0000E20B0000}"/>
    <cellStyle name="Currency [0] 2452" xfId="3011" hidden="1" xr:uid="{00000000-0005-0000-0000-0000E40B0000}"/>
    <cellStyle name="Currency [0] 2453" xfId="2867" hidden="1" xr:uid="{00000000-0005-0000-0000-0000540B0000}"/>
    <cellStyle name="Currency [0] 2454" xfId="2966" hidden="1" xr:uid="{00000000-0005-0000-0000-0000B70B0000}"/>
    <cellStyle name="Currency [0] 2455" xfId="2933" hidden="1" xr:uid="{00000000-0005-0000-0000-0000960B0000}"/>
    <cellStyle name="Currency [0] 2456" xfId="2951" hidden="1" xr:uid="{00000000-0005-0000-0000-0000A80B0000}"/>
    <cellStyle name="Currency [0] 2457" xfId="2948" hidden="1" xr:uid="{00000000-0005-0000-0000-0000A50B0000}"/>
    <cellStyle name="Currency [0] 2458" xfId="3015" hidden="1" xr:uid="{00000000-0005-0000-0000-0000E80B0000}"/>
    <cellStyle name="Currency [0] 2459" xfId="2900" hidden="1" xr:uid="{00000000-0005-0000-0000-0000750B0000}"/>
    <cellStyle name="Currency [0] 246" xfId="329" hidden="1" xr:uid="{00000000-0005-0000-0000-00006A010000}"/>
    <cellStyle name="Currency [0] 2460" xfId="3000" hidden="1" xr:uid="{00000000-0005-0000-0000-0000D90B0000}"/>
    <cellStyle name="Currency [0] 2461" xfId="3022" hidden="1" xr:uid="{00000000-0005-0000-0000-0000EF0B0000}"/>
    <cellStyle name="Currency [0] 2462" xfId="3024" hidden="1" xr:uid="{00000000-0005-0000-0000-0000F10B0000}"/>
    <cellStyle name="Currency [0] 2463" xfId="2952" hidden="1" xr:uid="{00000000-0005-0000-0000-0000A90B0000}"/>
    <cellStyle name="Currency [0] 2464" xfId="2984" hidden="1" xr:uid="{00000000-0005-0000-0000-0000C90B0000}"/>
    <cellStyle name="Currency [0] 2465" xfId="1305" hidden="1" xr:uid="{00000000-0005-0000-0000-00003A050000}"/>
    <cellStyle name="Currency [0] 2466" xfId="2970" hidden="1" xr:uid="{00000000-0005-0000-0000-0000BB0B0000}"/>
    <cellStyle name="Currency [0] 2467" xfId="2967" hidden="1" xr:uid="{00000000-0005-0000-0000-0000B80B0000}"/>
    <cellStyle name="Currency [0] 2468" xfId="3028" hidden="1" xr:uid="{00000000-0005-0000-0000-0000F50B0000}"/>
    <cellStyle name="Currency [0] 2469" xfId="2863" hidden="1" xr:uid="{00000000-0005-0000-0000-0000500B0000}"/>
    <cellStyle name="Currency [0] 247" xfId="333" hidden="1" xr:uid="{00000000-0005-0000-0000-00006E010000}"/>
    <cellStyle name="Currency [0] 2470" xfId="3012" hidden="1" xr:uid="{00000000-0005-0000-0000-0000E50B0000}"/>
    <cellStyle name="Currency [0] 2471" xfId="3032" hidden="1" xr:uid="{00000000-0005-0000-0000-0000F90B0000}"/>
    <cellStyle name="Currency [0] 2472" xfId="3034" hidden="1" xr:uid="{00000000-0005-0000-0000-0000FB0B0000}"/>
    <cellStyle name="Currency [0] 2473" xfId="2971" hidden="1" xr:uid="{00000000-0005-0000-0000-0000BC0B0000}"/>
    <cellStyle name="Currency [0] 2474" xfId="2999" hidden="1" xr:uid="{00000000-0005-0000-0000-0000D80B0000}"/>
    <cellStyle name="Currency [0] 2475" xfId="2959" hidden="1" xr:uid="{00000000-0005-0000-0000-0000B00B0000}"/>
    <cellStyle name="Currency [0] 2476" xfId="2988" hidden="1" xr:uid="{00000000-0005-0000-0000-0000CD0B0000}"/>
    <cellStyle name="Currency [0] 2477" xfId="2985" hidden="1" xr:uid="{00000000-0005-0000-0000-0000CA0B0000}"/>
    <cellStyle name="Currency [0] 2478" xfId="3038" hidden="1" xr:uid="{00000000-0005-0000-0000-0000FF0B0000}"/>
    <cellStyle name="Currency [0] 2479" xfId="2866" hidden="1" xr:uid="{00000000-0005-0000-0000-0000530B0000}"/>
    <cellStyle name="Currency [0] 248" xfId="334" hidden="1" xr:uid="{00000000-0005-0000-0000-00006F010000}"/>
    <cellStyle name="Currency [0] 2480" xfId="3025" hidden="1" xr:uid="{00000000-0005-0000-0000-0000F20B0000}"/>
    <cellStyle name="Currency [0] 2481" xfId="3042" hidden="1" xr:uid="{00000000-0005-0000-0000-0000030C0000}"/>
    <cellStyle name="Currency [0] 2482" xfId="3044" hidden="1" xr:uid="{00000000-0005-0000-0000-0000050C0000}"/>
    <cellStyle name="Currency [0] 2483" xfId="2925" hidden="1" xr:uid="{00000000-0005-0000-0000-00008E0B0000}"/>
    <cellStyle name="Currency [0] 2484" xfId="2961" hidden="1" xr:uid="{00000000-0005-0000-0000-0000B20B0000}"/>
    <cellStyle name="Currency [0] 2485" xfId="3030" hidden="1" xr:uid="{00000000-0005-0000-0000-0000F70B0000}"/>
    <cellStyle name="Currency [0] 2486" xfId="3018" hidden="1" xr:uid="{00000000-0005-0000-0000-0000EB0B0000}"/>
    <cellStyle name="Currency [0] 2487" xfId="3035" hidden="1" xr:uid="{00000000-0005-0000-0000-0000FC0B0000}"/>
    <cellStyle name="Currency [0] 2488" xfId="3046" hidden="1" xr:uid="{00000000-0005-0000-0000-0000070C0000}"/>
    <cellStyle name="Currency [0] 2489" xfId="2894" hidden="1" xr:uid="{00000000-0005-0000-0000-00006F0B0000}"/>
    <cellStyle name="Currency [0] 249" xfId="328" hidden="1" xr:uid="{00000000-0005-0000-0000-000069010000}"/>
    <cellStyle name="Currency [0] 2490" xfId="2958" hidden="1" xr:uid="{00000000-0005-0000-0000-0000AF0B0000}"/>
    <cellStyle name="Currency [0] 2491" xfId="3050" hidden="1" xr:uid="{00000000-0005-0000-0000-00000B0C0000}"/>
    <cellStyle name="Currency [0] 2492" xfId="3052" hidden="1" xr:uid="{00000000-0005-0000-0000-00000D0C0000}"/>
    <cellStyle name="Currency [0] 2493" xfId="3007" hidden="1" xr:uid="{00000000-0005-0000-0000-0000E00B0000}"/>
    <cellStyle name="Currency [0] 2494" xfId="3019" hidden="1" xr:uid="{00000000-0005-0000-0000-0000EC0B0000}"/>
    <cellStyle name="Currency [0] 2495" xfId="3047" hidden="1" xr:uid="{00000000-0005-0000-0000-0000080C0000}"/>
    <cellStyle name="Currency [0] 2496" xfId="3020" hidden="1" xr:uid="{00000000-0005-0000-0000-0000ED0B0000}"/>
    <cellStyle name="Currency [0] 2497" xfId="3053" hidden="1" xr:uid="{00000000-0005-0000-0000-00000E0C0000}"/>
    <cellStyle name="Currency [0] 2498" xfId="3055" hidden="1" xr:uid="{00000000-0005-0000-0000-0000100C0000}"/>
    <cellStyle name="Currency [0] 2499" xfId="3048" hidden="1" xr:uid="{00000000-0005-0000-0000-0000090C0000}"/>
    <cellStyle name="Currency [0] 25" xfId="20" hidden="1" xr:uid="{00000000-0005-0000-0000-000034000000}"/>
    <cellStyle name="Currency [0] 250" xfId="188" hidden="1" xr:uid="{00000000-0005-0000-0000-0000DD000000}"/>
    <cellStyle name="Currency [0] 2500" xfId="2994" hidden="1" xr:uid="{00000000-0005-0000-0000-0000D30B0000}"/>
    <cellStyle name="Currency [0] 2501" xfId="3057" hidden="1" xr:uid="{00000000-0005-0000-0000-0000120C0000}"/>
    <cellStyle name="Currency [0] 2502" xfId="3059" hidden="1" xr:uid="{00000000-0005-0000-0000-0000140C0000}"/>
    <cellStyle name="Currency [0] 2503" xfId="3116" hidden="1" xr:uid="{00000000-0005-0000-0000-00004D0C0000}"/>
    <cellStyle name="Currency [0] 2504" xfId="3135" hidden="1" xr:uid="{00000000-0005-0000-0000-0000600C0000}"/>
    <cellStyle name="Currency [0] 2505" xfId="3142" hidden="1" xr:uid="{00000000-0005-0000-0000-0000670C0000}"/>
    <cellStyle name="Currency [0] 2506" xfId="3149" hidden="1" xr:uid="{00000000-0005-0000-0000-00006E0C0000}"/>
    <cellStyle name="Currency [0] 2507" xfId="3154" hidden="1" xr:uid="{00000000-0005-0000-0000-0000730C0000}"/>
    <cellStyle name="Currency [0] 2508" xfId="3133" hidden="1" xr:uid="{00000000-0005-0000-0000-00005E0C0000}"/>
    <cellStyle name="Currency [0] 2509" xfId="3144" hidden="1" xr:uid="{00000000-0005-0000-0000-0000690C0000}"/>
    <cellStyle name="Currency [0] 251" xfId="340" hidden="1" xr:uid="{00000000-0005-0000-0000-000075010000}"/>
    <cellStyle name="Currency [0] 2510" xfId="3158" hidden="1" xr:uid="{00000000-0005-0000-0000-0000770C0000}"/>
    <cellStyle name="Currency [0] 2511" xfId="3160" hidden="1" xr:uid="{00000000-0005-0000-0000-0000790C0000}"/>
    <cellStyle name="Currency [0] 2512" xfId="3143" hidden="1" xr:uid="{00000000-0005-0000-0000-0000680C0000}"/>
    <cellStyle name="Currency [0] 2513" xfId="3117" hidden="1" xr:uid="{00000000-0005-0000-0000-00004E0C0000}"/>
    <cellStyle name="Currency [0] 2514" xfId="3171" hidden="1" xr:uid="{00000000-0005-0000-0000-0000840C0000}"/>
    <cellStyle name="Currency [0] 2515" xfId="3180" hidden="1" xr:uid="{00000000-0005-0000-0000-00008D0C0000}"/>
    <cellStyle name="Currency [0] 2516" xfId="3191" hidden="1" xr:uid="{00000000-0005-0000-0000-0000980C0000}"/>
    <cellStyle name="Currency [0] 2517" xfId="3197" hidden="1" xr:uid="{00000000-0005-0000-0000-00009E0C0000}"/>
    <cellStyle name="Currency [0] 2518" xfId="3169" hidden="1" xr:uid="{00000000-0005-0000-0000-0000820C0000}"/>
    <cellStyle name="Currency [0] 2519" xfId="3187" hidden="1" xr:uid="{00000000-0005-0000-0000-0000940C0000}"/>
    <cellStyle name="Currency [0] 252" xfId="344" hidden="1" xr:uid="{00000000-0005-0000-0000-000079010000}"/>
    <cellStyle name="Currency [0] 2520" xfId="3209" hidden="1" xr:uid="{00000000-0005-0000-0000-0000AA0C0000}"/>
    <cellStyle name="Currency [0] 2521" xfId="3211" hidden="1" xr:uid="{00000000-0005-0000-0000-0000AC0C0000}"/>
    <cellStyle name="Currency [0] 2522" xfId="3139" hidden="1" xr:uid="{00000000-0005-0000-0000-0000640C0000}"/>
    <cellStyle name="Currency [0] 2523" xfId="3123" hidden="1" xr:uid="{00000000-0005-0000-0000-0000540C0000}"/>
    <cellStyle name="Currency [0] 2524" xfId="3183" hidden="1" xr:uid="{00000000-0005-0000-0000-0000900C0000}"/>
    <cellStyle name="Currency [0] 2525" xfId="3128" hidden="1" xr:uid="{00000000-0005-0000-0000-0000590C0000}"/>
    <cellStyle name="Currency [0] 2526" xfId="3172" hidden="1" xr:uid="{00000000-0005-0000-0000-0000850C0000}"/>
    <cellStyle name="Currency [0] 2527" xfId="3216" hidden="1" xr:uid="{00000000-0005-0000-0000-0000B10C0000}"/>
    <cellStyle name="Currency [0] 2528" xfId="3184" hidden="1" xr:uid="{00000000-0005-0000-0000-0000910C0000}"/>
    <cellStyle name="Currency [0] 2529" xfId="3192" hidden="1" xr:uid="{00000000-0005-0000-0000-0000990C0000}"/>
    <cellStyle name="Currency [0] 253" xfId="350" hidden="1" xr:uid="{00000000-0005-0000-0000-00007F010000}"/>
    <cellStyle name="Currency [0] 2530" xfId="3228" hidden="1" xr:uid="{00000000-0005-0000-0000-0000BD0C0000}"/>
    <cellStyle name="Currency [0] 2531" xfId="3230" hidden="1" xr:uid="{00000000-0005-0000-0000-0000BF0C0000}"/>
    <cellStyle name="Currency [0] 2532" xfId="3186" hidden="1" xr:uid="{00000000-0005-0000-0000-0000930C0000}"/>
    <cellStyle name="Currency [0] 2533" xfId="3199" hidden="1" xr:uid="{00000000-0005-0000-0000-0000A00C0000}"/>
    <cellStyle name="Currency [0] 2534" xfId="3204" hidden="1" xr:uid="{00000000-0005-0000-0000-0000A50C0000}"/>
    <cellStyle name="Currency [0] 2535" xfId="3198" hidden="1" xr:uid="{00000000-0005-0000-0000-00009F0C0000}"/>
    <cellStyle name="Currency [0] 2536" xfId="3246" hidden="1" xr:uid="{00000000-0005-0000-0000-0000CF0C0000}"/>
    <cellStyle name="Currency [0] 2537" xfId="3254" hidden="1" xr:uid="{00000000-0005-0000-0000-0000D70C0000}"/>
    <cellStyle name="Currency [0] 2538" xfId="3182" hidden="1" xr:uid="{00000000-0005-0000-0000-00008F0C0000}"/>
    <cellStyle name="Currency [0] 2539" xfId="3240" hidden="1" xr:uid="{00000000-0005-0000-0000-0000C90C0000}"/>
    <cellStyle name="Currency [0] 254" xfId="353" hidden="1" xr:uid="{00000000-0005-0000-0000-000082010000}"/>
    <cellStyle name="Currency [0] 2540" xfId="3263" hidden="1" xr:uid="{00000000-0005-0000-0000-0000E00C0000}"/>
    <cellStyle name="Currency [0] 2541" xfId="3265" hidden="1" xr:uid="{00000000-0005-0000-0000-0000E20C0000}"/>
    <cellStyle name="Currency [0] 2542" xfId="3165" hidden="1" xr:uid="{00000000-0005-0000-0000-00007E0C0000}"/>
    <cellStyle name="Currency [0] 2543" xfId="3175" hidden="1" xr:uid="{00000000-0005-0000-0000-0000880C0000}"/>
    <cellStyle name="Currency [0] 2544" xfId="3237" hidden="1" xr:uid="{00000000-0005-0000-0000-0000C60C0000}"/>
    <cellStyle name="Currency [0] 2545" xfId="3202" hidden="1" xr:uid="{00000000-0005-0000-0000-0000A30C0000}"/>
    <cellStyle name="Currency [0] 2546" xfId="3147" hidden="1" xr:uid="{00000000-0005-0000-0000-00006C0C0000}"/>
    <cellStyle name="Currency [0] 2547" xfId="3273" hidden="1" xr:uid="{00000000-0005-0000-0000-0000EA0C0000}"/>
    <cellStyle name="Currency [0] 2548" xfId="3238" hidden="1" xr:uid="{00000000-0005-0000-0000-0000C70C0000}"/>
    <cellStyle name="Currency [0] 2549" xfId="3249" hidden="1" xr:uid="{00000000-0005-0000-0000-0000D20C0000}"/>
    <cellStyle name="Currency [0] 255" xfId="339" hidden="1" xr:uid="{00000000-0005-0000-0000-000074010000}"/>
    <cellStyle name="Currency [0] 2550" xfId="3281" hidden="1" xr:uid="{00000000-0005-0000-0000-0000F20C0000}"/>
    <cellStyle name="Currency [0] 2551" xfId="3283" hidden="1" xr:uid="{00000000-0005-0000-0000-0000F40C0000}"/>
    <cellStyle name="Currency [0] 2552" xfId="3235" hidden="1" xr:uid="{00000000-0005-0000-0000-0000C40C0000}"/>
    <cellStyle name="Currency [0] 2553" xfId="3234" hidden="1" xr:uid="{00000000-0005-0000-0000-0000C30C0000}"/>
    <cellStyle name="Currency [0] 2554" xfId="3224" hidden="1" xr:uid="{00000000-0005-0000-0000-0000B90C0000}"/>
    <cellStyle name="Currency [0] 2555" xfId="3220" hidden="1" xr:uid="{00000000-0005-0000-0000-0000B50C0000}"/>
    <cellStyle name="Currency [0] 2556" xfId="3222" hidden="1" xr:uid="{00000000-0005-0000-0000-0000B70C0000}"/>
    <cellStyle name="Currency [0] 2557" xfId="3290" hidden="1" xr:uid="{00000000-0005-0000-0000-0000FB0C0000}"/>
    <cellStyle name="Currency [0] 2558" xfId="3125" hidden="1" xr:uid="{00000000-0005-0000-0000-0000560C0000}"/>
    <cellStyle name="Currency [0] 2559" xfId="3268" hidden="1" xr:uid="{00000000-0005-0000-0000-0000E50C0000}"/>
    <cellStyle name="Currency [0] 256" xfId="349" hidden="1" xr:uid="{00000000-0005-0000-0000-00007E010000}"/>
    <cellStyle name="Currency [0] 2560" xfId="3296" hidden="1" xr:uid="{00000000-0005-0000-0000-0000010D0000}"/>
    <cellStyle name="Currency [0] 2561" xfId="3298" hidden="1" xr:uid="{00000000-0005-0000-0000-0000030D0000}"/>
    <cellStyle name="Currency [0] 2562" xfId="3173" hidden="1" xr:uid="{00000000-0005-0000-0000-0000860C0000}"/>
    <cellStyle name="Currency [0] 2563" xfId="3247" hidden="1" xr:uid="{00000000-0005-0000-0000-0000D00C0000}"/>
    <cellStyle name="Currency [0] 2564" xfId="3203" hidden="1" xr:uid="{00000000-0005-0000-0000-0000A40C0000}"/>
    <cellStyle name="Currency [0] 2565" xfId="3239" hidden="1" xr:uid="{00000000-0005-0000-0000-0000C80C0000}"/>
    <cellStyle name="Currency [0] 2566" xfId="3243" hidden="1" xr:uid="{00000000-0005-0000-0000-0000CC0C0000}"/>
    <cellStyle name="Currency [0] 2567" xfId="3304" hidden="1" xr:uid="{00000000-0005-0000-0000-0000090D0000}"/>
    <cellStyle name="Currency [0] 2568" xfId="3120" hidden="1" xr:uid="{00000000-0005-0000-0000-0000510C0000}"/>
    <cellStyle name="Currency [0] 2569" xfId="3286" hidden="1" xr:uid="{00000000-0005-0000-0000-0000F70C0000}"/>
    <cellStyle name="Currency [0] 257" xfId="360" hidden="1" xr:uid="{00000000-0005-0000-0000-000089010000}"/>
    <cellStyle name="Currency [0] 2570" xfId="3309" hidden="1" xr:uid="{00000000-0005-0000-0000-00000E0D0000}"/>
    <cellStyle name="Currency [0] 2571" xfId="3311" hidden="1" xr:uid="{00000000-0005-0000-0000-0000100D0000}"/>
    <cellStyle name="Currency [0] 2572" xfId="3167" hidden="1" xr:uid="{00000000-0005-0000-0000-0000800C0000}"/>
    <cellStyle name="Currency [0] 2573" xfId="3266" hidden="1" xr:uid="{00000000-0005-0000-0000-0000E30C0000}"/>
    <cellStyle name="Currency [0] 2574" xfId="3233" hidden="1" xr:uid="{00000000-0005-0000-0000-0000C20C0000}"/>
    <cellStyle name="Currency [0] 2575" xfId="3251" hidden="1" xr:uid="{00000000-0005-0000-0000-0000D40C0000}"/>
    <cellStyle name="Currency [0] 2576" xfId="3248" hidden="1" xr:uid="{00000000-0005-0000-0000-0000D10C0000}"/>
    <cellStyle name="Currency [0] 2577" xfId="3315" hidden="1" xr:uid="{00000000-0005-0000-0000-0000140D0000}"/>
    <cellStyle name="Currency [0] 2578" xfId="3200" hidden="1" xr:uid="{00000000-0005-0000-0000-0000A10C0000}"/>
    <cellStyle name="Currency [0] 2579" xfId="3300" hidden="1" xr:uid="{00000000-0005-0000-0000-0000050D0000}"/>
    <cellStyle name="Currency [0] 258" xfId="361" hidden="1" xr:uid="{00000000-0005-0000-0000-00008A010000}"/>
    <cellStyle name="Currency [0] 2580" xfId="3322" hidden="1" xr:uid="{00000000-0005-0000-0000-00001B0D0000}"/>
    <cellStyle name="Currency [0] 2581" xfId="3324" hidden="1" xr:uid="{00000000-0005-0000-0000-00001D0D0000}"/>
    <cellStyle name="Currency [0] 2582" xfId="3252" hidden="1" xr:uid="{00000000-0005-0000-0000-0000D50C0000}"/>
    <cellStyle name="Currency [0] 2583" xfId="3284" hidden="1" xr:uid="{00000000-0005-0000-0000-0000F50C0000}"/>
    <cellStyle name="Currency [0] 2584" xfId="3136" hidden="1" xr:uid="{00000000-0005-0000-0000-0000610C0000}"/>
    <cellStyle name="Currency [0] 2585" xfId="3270" hidden="1" xr:uid="{00000000-0005-0000-0000-0000E70C0000}"/>
    <cellStyle name="Currency [0] 2586" xfId="3267" hidden="1" xr:uid="{00000000-0005-0000-0000-0000E40C0000}"/>
    <cellStyle name="Currency [0] 2587" xfId="3328" hidden="1" xr:uid="{00000000-0005-0000-0000-0000210D0000}"/>
    <cellStyle name="Currency [0] 2588" xfId="3163" hidden="1" xr:uid="{00000000-0005-0000-0000-00007C0C0000}"/>
    <cellStyle name="Currency [0] 2589" xfId="3312" hidden="1" xr:uid="{00000000-0005-0000-0000-0000110D0000}"/>
    <cellStyle name="Currency [0] 259" xfId="326" hidden="1" xr:uid="{00000000-0005-0000-0000-000067010000}"/>
    <cellStyle name="Currency [0] 2590" xfId="3332" hidden="1" xr:uid="{00000000-0005-0000-0000-0000250D0000}"/>
    <cellStyle name="Currency [0] 2591" xfId="3334" hidden="1" xr:uid="{00000000-0005-0000-0000-0000270D0000}"/>
    <cellStyle name="Currency [0] 2592" xfId="3271" hidden="1" xr:uid="{00000000-0005-0000-0000-0000E80C0000}"/>
    <cellStyle name="Currency [0] 2593" xfId="3299" hidden="1" xr:uid="{00000000-0005-0000-0000-0000040D0000}"/>
    <cellStyle name="Currency [0] 2594" xfId="3259" hidden="1" xr:uid="{00000000-0005-0000-0000-0000DC0C0000}"/>
    <cellStyle name="Currency [0] 2595" xfId="3288" hidden="1" xr:uid="{00000000-0005-0000-0000-0000F90C0000}"/>
    <cellStyle name="Currency [0] 2596" xfId="3285" hidden="1" xr:uid="{00000000-0005-0000-0000-0000F60C0000}"/>
    <cellStyle name="Currency [0] 2597" xfId="3338" hidden="1" xr:uid="{00000000-0005-0000-0000-00002B0D0000}"/>
    <cellStyle name="Currency [0] 2598" xfId="3166" hidden="1" xr:uid="{00000000-0005-0000-0000-00007F0C0000}"/>
    <cellStyle name="Currency [0] 2599" xfId="3325" hidden="1" xr:uid="{00000000-0005-0000-0000-00001E0D0000}"/>
    <cellStyle name="Currency [0] 26" xfId="22" hidden="1" xr:uid="{00000000-0005-0000-0000-000036000000}"/>
    <cellStyle name="Currency [0] 260" xfId="187" hidden="1" xr:uid="{00000000-0005-0000-0000-0000DC000000}"/>
    <cellStyle name="Currency [0] 2600" xfId="3342" hidden="1" xr:uid="{00000000-0005-0000-0000-00002F0D0000}"/>
    <cellStyle name="Currency [0] 2601" xfId="3344" hidden="1" xr:uid="{00000000-0005-0000-0000-0000310D0000}"/>
    <cellStyle name="Currency [0] 2602" xfId="3225" hidden="1" xr:uid="{00000000-0005-0000-0000-0000BA0C0000}"/>
    <cellStyle name="Currency [0] 2603" xfId="3261" hidden="1" xr:uid="{00000000-0005-0000-0000-0000DE0C0000}"/>
    <cellStyle name="Currency [0] 2604" xfId="3330" hidden="1" xr:uid="{00000000-0005-0000-0000-0000230D0000}"/>
    <cellStyle name="Currency [0] 2605" xfId="3318" hidden="1" xr:uid="{00000000-0005-0000-0000-0000170D0000}"/>
    <cellStyle name="Currency [0] 2606" xfId="3335" hidden="1" xr:uid="{00000000-0005-0000-0000-0000280D0000}"/>
    <cellStyle name="Currency [0] 2607" xfId="3346" hidden="1" xr:uid="{00000000-0005-0000-0000-0000330D0000}"/>
    <cellStyle name="Currency [0] 2608" xfId="3194" hidden="1" xr:uid="{00000000-0005-0000-0000-00009B0C0000}"/>
    <cellStyle name="Currency [0] 2609" xfId="3258" hidden="1" xr:uid="{00000000-0005-0000-0000-0000DB0C0000}"/>
    <cellStyle name="Currency [0] 261" xfId="346" hidden="1" xr:uid="{00000000-0005-0000-0000-00007B010000}"/>
    <cellStyle name="Currency [0] 2610" xfId="3350" hidden="1" xr:uid="{00000000-0005-0000-0000-0000370D0000}"/>
    <cellStyle name="Currency [0] 2611" xfId="3352" hidden="1" xr:uid="{00000000-0005-0000-0000-0000390D0000}"/>
    <cellStyle name="Currency [0] 2612" xfId="3307" hidden="1" xr:uid="{00000000-0005-0000-0000-00000C0D0000}"/>
    <cellStyle name="Currency [0] 2613" xfId="3319" hidden="1" xr:uid="{00000000-0005-0000-0000-0000180D0000}"/>
    <cellStyle name="Currency [0] 2614" xfId="3347" hidden="1" xr:uid="{00000000-0005-0000-0000-0000340D0000}"/>
    <cellStyle name="Currency [0] 2615" xfId="3320" hidden="1" xr:uid="{00000000-0005-0000-0000-0000190D0000}"/>
    <cellStyle name="Currency [0] 2616" xfId="3353" hidden="1" xr:uid="{00000000-0005-0000-0000-00003A0D0000}"/>
    <cellStyle name="Currency [0] 2617" xfId="3355" hidden="1" xr:uid="{00000000-0005-0000-0000-00003C0D0000}"/>
    <cellStyle name="Currency [0] 2618" xfId="3348" hidden="1" xr:uid="{00000000-0005-0000-0000-0000350D0000}"/>
    <cellStyle name="Currency [0] 2619" xfId="3294" hidden="1" xr:uid="{00000000-0005-0000-0000-0000FF0C0000}"/>
    <cellStyle name="Currency [0] 262" xfId="185" hidden="1" xr:uid="{00000000-0005-0000-0000-0000DA000000}"/>
    <cellStyle name="Currency [0] 2620" xfId="3358" hidden="1" xr:uid="{00000000-0005-0000-0000-00003F0D0000}"/>
    <cellStyle name="Currency [0] 2621" xfId="3360" hidden="1" xr:uid="{00000000-0005-0000-0000-0000410D0000}"/>
    <cellStyle name="Currency [0] 2622" xfId="3077" hidden="1" xr:uid="{00000000-0005-0000-0000-0000260C0000}"/>
    <cellStyle name="Currency [0] 2623" xfId="3099" hidden="1" xr:uid="{00000000-0005-0000-0000-00003C0C0000}"/>
    <cellStyle name="Currency [0] 2624" xfId="3364" hidden="1" xr:uid="{00000000-0005-0000-0000-0000450D0000}"/>
    <cellStyle name="Currency [0] 2625" xfId="3371" hidden="1" xr:uid="{00000000-0005-0000-0000-00004C0D0000}"/>
    <cellStyle name="Currency [0] 2626" xfId="3373" hidden="1" xr:uid="{00000000-0005-0000-0000-00004E0D0000}"/>
    <cellStyle name="Currency [0] 2627" xfId="3064" hidden="1" xr:uid="{00000000-0005-0000-0000-0000190C0000}"/>
    <cellStyle name="Currency [0] 2628" xfId="3367" hidden="1" xr:uid="{00000000-0005-0000-0000-0000480D0000}"/>
    <cellStyle name="Currency [0] 2629" xfId="3376" hidden="1" xr:uid="{00000000-0005-0000-0000-0000510D0000}"/>
    <cellStyle name="Currency [0] 263" xfId="341" hidden="1" xr:uid="{00000000-0005-0000-0000-000076010000}"/>
    <cellStyle name="Currency [0] 2630" xfId="3378" hidden="1" xr:uid="{00000000-0005-0000-0000-0000530D0000}"/>
    <cellStyle name="Currency [0] 2631" xfId="3366" hidden="1" xr:uid="{00000000-0005-0000-0000-0000470D0000}"/>
    <cellStyle name="Currency [0] 2632" xfId="3076" hidden="1" xr:uid="{00000000-0005-0000-0000-0000250C0000}"/>
    <cellStyle name="Currency [0] 2633" xfId="3389" hidden="1" xr:uid="{00000000-0005-0000-0000-00005E0D0000}"/>
    <cellStyle name="Currency [0] 2634" xfId="3398" hidden="1" xr:uid="{00000000-0005-0000-0000-0000670D0000}"/>
    <cellStyle name="Currency [0] 2635" xfId="3409" hidden="1" xr:uid="{00000000-0005-0000-0000-0000720D0000}"/>
    <cellStyle name="Currency [0] 2636" xfId="3415" hidden="1" xr:uid="{00000000-0005-0000-0000-0000780D0000}"/>
    <cellStyle name="Currency [0] 2637" xfId="3387" hidden="1" xr:uid="{00000000-0005-0000-0000-00005C0D0000}"/>
    <cellStyle name="Currency [0] 2638" xfId="3405" hidden="1" xr:uid="{00000000-0005-0000-0000-00006E0D0000}"/>
    <cellStyle name="Currency [0] 2639" xfId="3427" hidden="1" xr:uid="{00000000-0005-0000-0000-0000840D0000}"/>
    <cellStyle name="Currency [0] 264" xfId="362" hidden="1" xr:uid="{00000000-0005-0000-0000-00008B010000}"/>
    <cellStyle name="Currency [0] 2640" xfId="3429" hidden="1" xr:uid="{00000000-0005-0000-0000-0000860D0000}"/>
    <cellStyle name="Currency [0] 2641" xfId="3361" hidden="1" xr:uid="{00000000-0005-0000-0000-0000420D0000}"/>
    <cellStyle name="Currency [0] 2642" xfId="3072" hidden="1" xr:uid="{00000000-0005-0000-0000-0000210C0000}"/>
    <cellStyle name="Currency [0] 2643" xfId="3401" hidden="1" xr:uid="{00000000-0005-0000-0000-00006A0D0000}"/>
    <cellStyle name="Currency [0] 2644" xfId="3068" hidden="1" xr:uid="{00000000-0005-0000-0000-00001D0C0000}"/>
    <cellStyle name="Currency [0] 2645" xfId="3390" hidden="1" xr:uid="{00000000-0005-0000-0000-00005F0D0000}"/>
    <cellStyle name="Currency [0] 2646" xfId="3434" hidden="1" xr:uid="{00000000-0005-0000-0000-00008B0D0000}"/>
    <cellStyle name="Currency [0] 2647" xfId="3402" hidden="1" xr:uid="{00000000-0005-0000-0000-00006B0D0000}"/>
    <cellStyle name="Currency [0] 2648" xfId="3410" hidden="1" xr:uid="{00000000-0005-0000-0000-0000730D0000}"/>
    <cellStyle name="Currency [0] 2649" xfId="3446" hidden="1" xr:uid="{00000000-0005-0000-0000-0000970D0000}"/>
    <cellStyle name="Currency [0] 265" xfId="347" hidden="1" xr:uid="{00000000-0005-0000-0000-00007C010000}"/>
    <cellStyle name="Currency [0] 2650" xfId="3448" hidden="1" xr:uid="{00000000-0005-0000-0000-0000990D0000}"/>
    <cellStyle name="Currency [0] 2651" xfId="3404" hidden="1" xr:uid="{00000000-0005-0000-0000-00006D0D0000}"/>
    <cellStyle name="Currency [0] 2652" xfId="3417" hidden="1" xr:uid="{00000000-0005-0000-0000-00007A0D0000}"/>
    <cellStyle name="Currency [0] 2653" xfId="3422" hidden="1" xr:uid="{00000000-0005-0000-0000-00007F0D0000}"/>
    <cellStyle name="Currency [0] 2654" xfId="3416" hidden="1" xr:uid="{00000000-0005-0000-0000-0000790D0000}"/>
    <cellStyle name="Currency [0] 2655" xfId="3464" hidden="1" xr:uid="{00000000-0005-0000-0000-0000A90D0000}"/>
    <cellStyle name="Currency [0] 2656" xfId="3472" hidden="1" xr:uid="{00000000-0005-0000-0000-0000B10D0000}"/>
    <cellStyle name="Currency [0] 2657" xfId="3400" hidden="1" xr:uid="{00000000-0005-0000-0000-0000690D0000}"/>
    <cellStyle name="Currency [0] 2658" xfId="3458" hidden="1" xr:uid="{00000000-0005-0000-0000-0000A30D0000}"/>
    <cellStyle name="Currency [0] 2659" xfId="3481" hidden="1" xr:uid="{00000000-0005-0000-0000-0000BA0D0000}"/>
    <cellStyle name="Currency [0] 266" xfId="351" hidden="1" xr:uid="{00000000-0005-0000-0000-000080010000}"/>
    <cellStyle name="Currency [0] 2660" xfId="3483" hidden="1" xr:uid="{00000000-0005-0000-0000-0000BC0D0000}"/>
    <cellStyle name="Currency [0] 2661" xfId="3383" hidden="1" xr:uid="{00000000-0005-0000-0000-0000580D0000}"/>
    <cellStyle name="Currency [0] 2662" xfId="3393" hidden="1" xr:uid="{00000000-0005-0000-0000-0000620D0000}"/>
    <cellStyle name="Currency [0] 2663" xfId="3455" hidden="1" xr:uid="{00000000-0005-0000-0000-0000A00D0000}"/>
    <cellStyle name="Currency [0] 2664" xfId="3420" hidden="1" xr:uid="{00000000-0005-0000-0000-00007D0D0000}"/>
    <cellStyle name="Currency [0] 2665" xfId="3369" hidden="1" xr:uid="{00000000-0005-0000-0000-00004A0D0000}"/>
    <cellStyle name="Currency [0] 2666" xfId="3491" hidden="1" xr:uid="{00000000-0005-0000-0000-0000C40D0000}"/>
    <cellStyle name="Currency [0] 2667" xfId="3456" hidden="1" xr:uid="{00000000-0005-0000-0000-0000A10D0000}"/>
    <cellStyle name="Currency [0] 2668" xfId="3467" hidden="1" xr:uid="{00000000-0005-0000-0000-0000AC0D0000}"/>
    <cellStyle name="Currency [0] 2669" xfId="3499" hidden="1" xr:uid="{00000000-0005-0000-0000-0000CC0D0000}"/>
    <cellStyle name="Currency [0] 267" xfId="367" hidden="1" xr:uid="{00000000-0005-0000-0000-000090010000}"/>
    <cellStyle name="Currency [0] 2670" xfId="3501" hidden="1" xr:uid="{00000000-0005-0000-0000-0000CE0D0000}"/>
    <cellStyle name="Currency [0] 2671" xfId="3453" hidden="1" xr:uid="{00000000-0005-0000-0000-00009E0D0000}"/>
    <cellStyle name="Currency [0] 2672" xfId="3452" hidden="1" xr:uid="{00000000-0005-0000-0000-00009D0D0000}"/>
    <cellStyle name="Currency [0] 2673" xfId="3442" hidden="1" xr:uid="{00000000-0005-0000-0000-0000930D0000}"/>
    <cellStyle name="Currency [0] 2674" xfId="3438" hidden="1" xr:uid="{00000000-0005-0000-0000-00008F0D0000}"/>
    <cellStyle name="Currency [0] 2675" xfId="3440" hidden="1" xr:uid="{00000000-0005-0000-0000-0000910D0000}"/>
    <cellStyle name="Currency [0] 2676" xfId="3508" hidden="1" xr:uid="{00000000-0005-0000-0000-0000D50D0000}"/>
    <cellStyle name="Currency [0] 2677" xfId="3070" hidden="1" xr:uid="{00000000-0005-0000-0000-00001F0C0000}"/>
    <cellStyle name="Currency [0] 2678" xfId="3486" hidden="1" xr:uid="{00000000-0005-0000-0000-0000BF0D0000}"/>
    <cellStyle name="Currency [0] 2679" xfId="3514" hidden="1" xr:uid="{00000000-0005-0000-0000-0000DB0D0000}"/>
    <cellStyle name="Currency [0] 268" xfId="368" hidden="1" xr:uid="{00000000-0005-0000-0000-000091010000}"/>
    <cellStyle name="Currency [0] 2680" xfId="3516" hidden="1" xr:uid="{00000000-0005-0000-0000-0000DD0D0000}"/>
    <cellStyle name="Currency [0] 2681" xfId="3391" hidden="1" xr:uid="{00000000-0005-0000-0000-0000600D0000}"/>
    <cellStyle name="Currency [0] 2682" xfId="3465" hidden="1" xr:uid="{00000000-0005-0000-0000-0000AA0D0000}"/>
    <cellStyle name="Currency [0] 2683" xfId="3421" hidden="1" xr:uid="{00000000-0005-0000-0000-00007E0D0000}"/>
    <cellStyle name="Currency [0] 2684" xfId="3457" hidden="1" xr:uid="{00000000-0005-0000-0000-0000A20D0000}"/>
    <cellStyle name="Currency [0] 2685" xfId="3461" hidden="1" xr:uid="{00000000-0005-0000-0000-0000A60D0000}"/>
    <cellStyle name="Currency [0] 2686" xfId="3522" hidden="1" xr:uid="{00000000-0005-0000-0000-0000E30D0000}"/>
    <cellStyle name="Currency [0] 2687" xfId="3105" hidden="1" xr:uid="{00000000-0005-0000-0000-0000420C0000}"/>
    <cellStyle name="Currency [0] 2688" xfId="3504" hidden="1" xr:uid="{00000000-0005-0000-0000-0000D10D0000}"/>
    <cellStyle name="Currency [0] 2689" xfId="3527" hidden="1" xr:uid="{00000000-0005-0000-0000-0000E80D0000}"/>
    <cellStyle name="Currency [0] 269" xfId="348" hidden="1" xr:uid="{00000000-0005-0000-0000-00007D010000}"/>
    <cellStyle name="Currency [0] 2690" xfId="3529" hidden="1" xr:uid="{00000000-0005-0000-0000-0000EA0D0000}"/>
    <cellStyle name="Currency [0] 2691" xfId="3385" hidden="1" xr:uid="{00000000-0005-0000-0000-00005A0D0000}"/>
    <cellStyle name="Currency [0] 2692" xfId="3484" hidden="1" xr:uid="{00000000-0005-0000-0000-0000BD0D0000}"/>
    <cellStyle name="Currency [0] 2693" xfId="3451" hidden="1" xr:uid="{00000000-0005-0000-0000-00009C0D0000}"/>
    <cellStyle name="Currency [0] 2694" xfId="3469" hidden="1" xr:uid="{00000000-0005-0000-0000-0000AE0D0000}"/>
    <cellStyle name="Currency [0] 2695" xfId="3466" hidden="1" xr:uid="{00000000-0005-0000-0000-0000AB0D0000}"/>
    <cellStyle name="Currency [0] 2696" xfId="3533" hidden="1" xr:uid="{00000000-0005-0000-0000-0000EE0D0000}"/>
    <cellStyle name="Currency [0] 2697" xfId="3418" hidden="1" xr:uid="{00000000-0005-0000-0000-00007B0D0000}"/>
    <cellStyle name="Currency [0] 2698" xfId="3518" hidden="1" xr:uid="{00000000-0005-0000-0000-0000DF0D0000}"/>
    <cellStyle name="Currency [0] 2699" xfId="3540" hidden="1" xr:uid="{00000000-0005-0000-0000-0000F50D0000}"/>
    <cellStyle name="Currency [0] 27" xfId="28" hidden="1" xr:uid="{00000000-0005-0000-0000-00003C000000}"/>
    <cellStyle name="Currency [0] 270" xfId="355" hidden="1" xr:uid="{00000000-0005-0000-0000-000084010000}"/>
    <cellStyle name="Currency [0] 2700" xfId="3542" hidden="1" xr:uid="{00000000-0005-0000-0000-0000F70D0000}"/>
    <cellStyle name="Currency [0] 2701" xfId="3470" hidden="1" xr:uid="{00000000-0005-0000-0000-0000AF0D0000}"/>
    <cellStyle name="Currency [0] 2702" xfId="3502" hidden="1" xr:uid="{00000000-0005-0000-0000-0000CF0D0000}"/>
    <cellStyle name="Currency [0] 2703" xfId="3150" hidden="1" xr:uid="{00000000-0005-0000-0000-00006F0C0000}"/>
    <cellStyle name="Currency [0] 2704" xfId="3488" hidden="1" xr:uid="{00000000-0005-0000-0000-0000C10D0000}"/>
    <cellStyle name="Currency [0] 2705" xfId="3485" hidden="1" xr:uid="{00000000-0005-0000-0000-0000BE0D0000}"/>
    <cellStyle name="Currency [0] 2706" xfId="3546" hidden="1" xr:uid="{00000000-0005-0000-0000-0000FB0D0000}"/>
    <cellStyle name="Currency [0] 2707" xfId="3381" hidden="1" xr:uid="{00000000-0005-0000-0000-0000560D0000}"/>
    <cellStyle name="Currency [0] 2708" xfId="3530" hidden="1" xr:uid="{00000000-0005-0000-0000-0000EB0D0000}"/>
    <cellStyle name="Currency [0] 2709" xfId="3550" hidden="1" xr:uid="{00000000-0005-0000-0000-0000FF0D0000}"/>
    <cellStyle name="Currency [0] 271" xfId="359" hidden="1" xr:uid="{00000000-0005-0000-0000-000088010000}"/>
    <cellStyle name="Currency [0] 2710" xfId="3552" hidden="1" xr:uid="{00000000-0005-0000-0000-0000010E0000}"/>
    <cellStyle name="Currency [0] 2711" xfId="3489" hidden="1" xr:uid="{00000000-0005-0000-0000-0000C20D0000}"/>
    <cellStyle name="Currency [0] 2712" xfId="3517" hidden="1" xr:uid="{00000000-0005-0000-0000-0000DE0D0000}"/>
    <cellStyle name="Currency [0] 2713" xfId="3477" hidden="1" xr:uid="{00000000-0005-0000-0000-0000B60D0000}"/>
    <cellStyle name="Currency [0] 2714" xfId="3506" hidden="1" xr:uid="{00000000-0005-0000-0000-0000D30D0000}"/>
    <cellStyle name="Currency [0] 2715" xfId="3503" hidden="1" xr:uid="{00000000-0005-0000-0000-0000D00D0000}"/>
    <cellStyle name="Currency [0] 2716" xfId="3556" hidden="1" xr:uid="{00000000-0005-0000-0000-0000050E0000}"/>
    <cellStyle name="Currency [0] 2717" xfId="3384" hidden="1" xr:uid="{00000000-0005-0000-0000-0000590D0000}"/>
    <cellStyle name="Currency [0] 2718" xfId="3543" hidden="1" xr:uid="{00000000-0005-0000-0000-0000F80D0000}"/>
    <cellStyle name="Currency [0] 2719" xfId="3560" hidden="1" xr:uid="{00000000-0005-0000-0000-0000090E0000}"/>
    <cellStyle name="Currency [0] 272" xfId="354" hidden="1" xr:uid="{00000000-0005-0000-0000-000083010000}"/>
    <cellStyle name="Currency [0] 2720" xfId="3562" hidden="1" xr:uid="{00000000-0005-0000-0000-00000B0E0000}"/>
    <cellStyle name="Currency [0] 2721" xfId="3443" hidden="1" xr:uid="{00000000-0005-0000-0000-0000940D0000}"/>
    <cellStyle name="Currency [0] 2722" xfId="3479" hidden="1" xr:uid="{00000000-0005-0000-0000-0000B80D0000}"/>
    <cellStyle name="Currency [0] 2723" xfId="3548" hidden="1" xr:uid="{00000000-0005-0000-0000-0000FD0D0000}"/>
    <cellStyle name="Currency [0] 2724" xfId="3536" hidden="1" xr:uid="{00000000-0005-0000-0000-0000F10D0000}"/>
    <cellStyle name="Currency [0] 2725" xfId="3553" hidden="1" xr:uid="{00000000-0005-0000-0000-0000020E0000}"/>
    <cellStyle name="Currency [0] 2726" xfId="3564" hidden="1" xr:uid="{00000000-0005-0000-0000-00000D0E0000}"/>
    <cellStyle name="Currency [0] 2727" xfId="3412" hidden="1" xr:uid="{00000000-0005-0000-0000-0000750D0000}"/>
    <cellStyle name="Currency [0] 2728" xfId="3476" hidden="1" xr:uid="{00000000-0005-0000-0000-0000B50D0000}"/>
    <cellStyle name="Currency [0] 2729" xfId="3568" hidden="1" xr:uid="{00000000-0005-0000-0000-0000110E0000}"/>
    <cellStyle name="Currency [0] 273" xfId="377" hidden="1" xr:uid="{00000000-0005-0000-0000-00009A010000}"/>
    <cellStyle name="Currency [0] 2730" xfId="3570" hidden="1" xr:uid="{00000000-0005-0000-0000-0000130E0000}"/>
    <cellStyle name="Currency [0] 2731" xfId="3525" hidden="1" xr:uid="{00000000-0005-0000-0000-0000E60D0000}"/>
    <cellStyle name="Currency [0] 2732" xfId="3537" hidden="1" xr:uid="{00000000-0005-0000-0000-0000F20D0000}"/>
    <cellStyle name="Currency [0] 2733" xfId="3565" hidden="1" xr:uid="{00000000-0005-0000-0000-00000E0E0000}"/>
    <cellStyle name="Currency [0] 2734" xfId="3538" hidden="1" xr:uid="{00000000-0005-0000-0000-0000F30D0000}"/>
    <cellStyle name="Currency [0] 2735" xfId="3571" hidden="1" xr:uid="{00000000-0005-0000-0000-0000140E0000}"/>
    <cellStyle name="Currency [0] 2736" xfId="3573" hidden="1" xr:uid="{00000000-0005-0000-0000-0000160E0000}"/>
    <cellStyle name="Currency [0] 2737" xfId="3566" hidden="1" xr:uid="{00000000-0005-0000-0000-00000F0E0000}"/>
    <cellStyle name="Currency [0] 2738" xfId="3512" hidden="1" xr:uid="{00000000-0005-0000-0000-0000D90D0000}"/>
    <cellStyle name="Currency [0] 2739" xfId="3575" hidden="1" xr:uid="{00000000-0005-0000-0000-0000180E0000}"/>
    <cellStyle name="Currency [0] 274" xfId="383" hidden="1" xr:uid="{00000000-0005-0000-0000-0000A0010000}"/>
    <cellStyle name="Currency [0] 2740" xfId="3577" hidden="1" xr:uid="{00000000-0005-0000-0000-00001A0E0000}"/>
    <cellStyle name="Currency [0] 2741" xfId="3089" hidden="1" xr:uid="{00000000-0005-0000-0000-0000320C0000}"/>
    <cellStyle name="Currency [0] 2742" xfId="3067" hidden="1" xr:uid="{00000000-0005-0000-0000-00001C0C0000}"/>
    <cellStyle name="Currency [0] 2743" xfId="3583" hidden="1" xr:uid="{00000000-0005-0000-0000-0000200E0000}"/>
    <cellStyle name="Currency [0] 2744" xfId="3589" hidden="1" xr:uid="{00000000-0005-0000-0000-0000260E0000}"/>
    <cellStyle name="Currency [0] 2745" xfId="3591" hidden="1" xr:uid="{00000000-0005-0000-0000-0000280E0000}"/>
    <cellStyle name="Currency [0] 2746" xfId="3084" hidden="1" xr:uid="{00000000-0005-0000-0000-00002D0C0000}"/>
    <cellStyle name="Currency [0] 2747" xfId="3585" hidden="1" xr:uid="{00000000-0005-0000-0000-0000220E0000}"/>
    <cellStyle name="Currency [0] 2748" xfId="3593" hidden="1" xr:uid="{00000000-0005-0000-0000-00002A0E0000}"/>
    <cellStyle name="Currency [0] 2749" xfId="3595" hidden="1" xr:uid="{00000000-0005-0000-0000-00002C0E0000}"/>
    <cellStyle name="Currency [0] 275" xfId="345" hidden="1" xr:uid="{00000000-0005-0000-0000-00007A010000}"/>
    <cellStyle name="Currency [0] 2750" xfId="3584" hidden="1" xr:uid="{00000000-0005-0000-0000-0000210E0000}"/>
    <cellStyle name="Currency [0] 2751" xfId="3090" hidden="1" xr:uid="{00000000-0005-0000-0000-0000330C0000}"/>
    <cellStyle name="Currency [0] 2752" xfId="3606" hidden="1" xr:uid="{00000000-0005-0000-0000-0000370E0000}"/>
    <cellStyle name="Currency [0] 2753" xfId="3615" hidden="1" xr:uid="{00000000-0005-0000-0000-0000400E0000}"/>
    <cellStyle name="Currency [0] 2754" xfId="3626" hidden="1" xr:uid="{00000000-0005-0000-0000-00004B0E0000}"/>
    <cellStyle name="Currency [0] 2755" xfId="3632" hidden="1" xr:uid="{00000000-0005-0000-0000-0000510E0000}"/>
    <cellStyle name="Currency [0] 2756" xfId="3604" hidden="1" xr:uid="{00000000-0005-0000-0000-0000350E0000}"/>
    <cellStyle name="Currency [0] 2757" xfId="3622" hidden="1" xr:uid="{00000000-0005-0000-0000-0000470E0000}"/>
    <cellStyle name="Currency [0] 2758" xfId="3644" hidden="1" xr:uid="{00000000-0005-0000-0000-00005D0E0000}"/>
    <cellStyle name="Currency [0] 2759" xfId="3646" hidden="1" xr:uid="{00000000-0005-0000-0000-00005F0E0000}"/>
    <cellStyle name="Currency [0] 276" xfId="375" hidden="1" xr:uid="{00000000-0005-0000-0000-000098010000}"/>
    <cellStyle name="Currency [0] 2760" xfId="3580" hidden="1" xr:uid="{00000000-0005-0000-0000-00001D0E0000}"/>
    <cellStyle name="Currency [0] 2761" xfId="3094" hidden="1" xr:uid="{00000000-0005-0000-0000-0000370C0000}"/>
    <cellStyle name="Currency [0] 2762" xfId="3618" hidden="1" xr:uid="{00000000-0005-0000-0000-0000430E0000}"/>
    <cellStyle name="Currency [0] 2763" xfId="3110" hidden="1" xr:uid="{00000000-0005-0000-0000-0000470C0000}"/>
    <cellStyle name="Currency [0] 2764" xfId="3607" hidden="1" xr:uid="{00000000-0005-0000-0000-0000380E0000}"/>
    <cellStyle name="Currency [0] 2765" xfId="3651" hidden="1" xr:uid="{00000000-0005-0000-0000-0000640E0000}"/>
    <cellStyle name="Currency [0] 2766" xfId="3619" hidden="1" xr:uid="{00000000-0005-0000-0000-0000440E0000}"/>
    <cellStyle name="Currency [0] 2767" xfId="3627" hidden="1" xr:uid="{00000000-0005-0000-0000-00004C0E0000}"/>
    <cellStyle name="Currency [0] 2768" xfId="3663" hidden="1" xr:uid="{00000000-0005-0000-0000-0000700E0000}"/>
    <cellStyle name="Currency [0] 2769" xfId="3665" hidden="1" xr:uid="{00000000-0005-0000-0000-0000720E0000}"/>
    <cellStyle name="Currency [0] 277" xfId="387" hidden="1" xr:uid="{00000000-0005-0000-0000-0000A4010000}"/>
    <cellStyle name="Currency [0] 2770" xfId="3621" hidden="1" xr:uid="{00000000-0005-0000-0000-0000460E0000}"/>
    <cellStyle name="Currency [0] 2771" xfId="3634" hidden="1" xr:uid="{00000000-0005-0000-0000-0000530E0000}"/>
    <cellStyle name="Currency [0] 2772" xfId="3639" hidden="1" xr:uid="{00000000-0005-0000-0000-0000580E0000}"/>
    <cellStyle name="Currency [0] 2773" xfId="3633" hidden="1" xr:uid="{00000000-0005-0000-0000-0000520E0000}"/>
    <cellStyle name="Currency [0] 2774" xfId="3681" hidden="1" xr:uid="{00000000-0005-0000-0000-0000820E0000}"/>
    <cellStyle name="Currency [0] 2775" xfId="3689" hidden="1" xr:uid="{00000000-0005-0000-0000-00008A0E0000}"/>
    <cellStyle name="Currency [0] 2776" xfId="3617" hidden="1" xr:uid="{00000000-0005-0000-0000-0000420E0000}"/>
    <cellStyle name="Currency [0] 2777" xfId="3675" hidden="1" xr:uid="{00000000-0005-0000-0000-00007C0E0000}"/>
    <cellStyle name="Currency [0] 2778" xfId="3698" hidden="1" xr:uid="{00000000-0005-0000-0000-0000930E0000}"/>
    <cellStyle name="Currency [0] 2779" xfId="3700" hidden="1" xr:uid="{00000000-0005-0000-0000-0000950E0000}"/>
    <cellStyle name="Currency [0] 278" xfId="388" hidden="1" xr:uid="{00000000-0005-0000-0000-0000A5010000}"/>
    <cellStyle name="Currency [0] 2780" xfId="3600" hidden="1" xr:uid="{00000000-0005-0000-0000-0000310E0000}"/>
    <cellStyle name="Currency [0] 2781" xfId="3610" hidden="1" xr:uid="{00000000-0005-0000-0000-00003B0E0000}"/>
    <cellStyle name="Currency [0] 2782" xfId="3672" hidden="1" xr:uid="{00000000-0005-0000-0000-0000790E0000}"/>
    <cellStyle name="Currency [0] 2783" xfId="3637" hidden="1" xr:uid="{00000000-0005-0000-0000-0000560E0000}"/>
    <cellStyle name="Currency [0] 2784" xfId="3587" hidden="1" xr:uid="{00000000-0005-0000-0000-0000240E0000}"/>
    <cellStyle name="Currency [0] 2785" xfId="3708" hidden="1" xr:uid="{00000000-0005-0000-0000-00009D0E0000}"/>
    <cellStyle name="Currency [0] 2786" xfId="3673" hidden="1" xr:uid="{00000000-0005-0000-0000-00007A0E0000}"/>
    <cellStyle name="Currency [0] 2787" xfId="3684" hidden="1" xr:uid="{00000000-0005-0000-0000-0000850E0000}"/>
    <cellStyle name="Currency [0] 2788" xfId="3716" hidden="1" xr:uid="{00000000-0005-0000-0000-0000A50E0000}"/>
    <cellStyle name="Currency [0] 2789" xfId="3718" hidden="1" xr:uid="{00000000-0005-0000-0000-0000A70E0000}"/>
    <cellStyle name="Currency [0] 279" xfId="336" hidden="1" xr:uid="{00000000-0005-0000-0000-000071010000}"/>
    <cellStyle name="Currency [0] 2790" xfId="3670" hidden="1" xr:uid="{00000000-0005-0000-0000-0000770E0000}"/>
    <cellStyle name="Currency [0] 2791" xfId="3669" hidden="1" xr:uid="{00000000-0005-0000-0000-0000760E0000}"/>
    <cellStyle name="Currency [0] 2792" xfId="3659" hidden="1" xr:uid="{00000000-0005-0000-0000-00006C0E0000}"/>
    <cellStyle name="Currency [0] 2793" xfId="3655" hidden="1" xr:uid="{00000000-0005-0000-0000-0000680E0000}"/>
    <cellStyle name="Currency [0] 2794" xfId="3657" hidden="1" xr:uid="{00000000-0005-0000-0000-00006A0E0000}"/>
    <cellStyle name="Currency [0] 2795" xfId="3725" hidden="1" xr:uid="{00000000-0005-0000-0000-0000AE0E0000}"/>
    <cellStyle name="Currency [0] 2796" xfId="3096" hidden="1" xr:uid="{00000000-0005-0000-0000-0000390C0000}"/>
    <cellStyle name="Currency [0] 2797" xfId="3703" hidden="1" xr:uid="{00000000-0005-0000-0000-0000980E0000}"/>
    <cellStyle name="Currency [0] 2798" xfId="3731" hidden="1" xr:uid="{00000000-0005-0000-0000-0000B40E0000}"/>
    <cellStyle name="Currency [0] 2799" xfId="3733" hidden="1" xr:uid="{00000000-0005-0000-0000-0000B60E0000}"/>
    <cellStyle name="Currency [0] 28" xfId="33" hidden="1" xr:uid="{00000000-0005-0000-0000-000041000000}"/>
    <cellStyle name="Currency [0] 280" xfId="343" hidden="1" xr:uid="{00000000-0005-0000-0000-000078010000}"/>
    <cellStyle name="Currency [0] 2800" xfId="3608" hidden="1" xr:uid="{00000000-0005-0000-0000-0000390E0000}"/>
    <cellStyle name="Currency [0] 2801" xfId="3682" hidden="1" xr:uid="{00000000-0005-0000-0000-0000830E0000}"/>
    <cellStyle name="Currency [0] 2802" xfId="3638" hidden="1" xr:uid="{00000000-0005-0000-0000-0000570E0000}"/>
    <cellStyle name="Currency [0] 2803" xfId="3674" hidden="1" xr:uid="{00000000-0005-0000-0000-00007B0E0000}"/>
    <cellStyle name="Currency [0] 2804" xfId="3678" hidden="1" xr:uid="{00000000-0005-0000-0000-00007F0E0000}"/>
    <cellStyle name="Currency [0] 2805" xfId="3739" hidden="1" xr:uid="{00000000-0005-0000-0000-0000BC0E0000}"/>
    <cellStyle name="Currency [0] 2806" xfId="3083" hidden="1" xr:uid="{00000000-0005-0000-0000-00002C0C0000}"/>
    <cellStyle name="Currency [0] 2807" xfId="3721" hidden="1" xr:uid="{00000000-0005-0000-0000-0000AA0E0000}"/>
    <cellStyle name="Currency [0] 2808" xfId="3744" hidden="1" xr:uid="{00000000-0005-0000-0000-0000C10E0000}"/>
    <cellStyle name="Currency [0] 2809" xfId="3746" hidden="1" xr:uid="{00000000-0005-0000-0000-0000C30E0000}"/>
    <cellStyle name="Currency [0] 281" xfId="372" hidden="1" xr:uid="{00000000-0005-0000-0000-000095010000}"/>
    <cellStyle name="Currency [0] 2810" xfId="3602" hidden="1" xr:uid="{00000000-0005-0000-0000-0000330E0000}"/>
    <cellStyle name="Currency [0] 2811" xfId="3701" hidden="1" xr:uid="{00000000-0005-0000-0000-0000960E0000}"/>
    <cellStyle name="Currency [0] 2812" xfId="3668" hidden="1" xr:uid="{00000000-0005-0000-0000-0000750E0000}"/>
    <cellStyle name="Currency [0] 2813" xfId="3686" hidden="1" xr:uid="{00000000-0005-0000-0000-0000870E0000}"/>
    <cellStyle name="Currency [0] 2814" xfId="3683" hidden="1" xr:uid="{00000000-0005-0000-0000-0000840E0000}"/>
    <cellStyle name="Currency [0] 2815" xfId="3750" hidden="1" xr:uid="{00000000-0005-0000-0000-0000C70E0000}"/>
    <cellStyle name="Currency [0] 2816" xfId="3635" hidden="1" xr:uid="{00000000-0005-0000-0000-0000540E0000}"/>
    <cellStyle name="Currency [0] 2817" xfId="3735" hidden="1" xr:uid="{00000000-0005-0000-0000-0000B80E0000}"/>
    <cellStyle name="Currency [0] 2818" xfId="3757" hidden="1" xr:uid="{00000000-0005-0000-0000-0000CE0E0000}"/>
    <cellStyle name="Currency [0] 2819" xfId="3759" hidden="1" xr:uid="{00000000-0005-0000-0000-0000D00E0000}"/>
    <cellStyle name="Currency [0] 282" xfId="357" hidden="1" xr:uid="{00000000-0005-0000-0000-000086010000}"/>
    <cellStyle name="Currency [0] 2820" xfId="3687" hidden="1" xr:uid="{00000000-0005-0000-0000-0000880E0000}"/>
    <cellStyle name="Currency [0] 2821" xfId="3719" hidden="1" xr:uid="{00000000-0005-0000-0000-0000A80E0000}"/>
    <cellStyle name="Currency [0] 2822" xfId="3062" hidden="1" xr:uid="{00000000-0005-0000-0000-0000170C0000}"/>
    <cellStyle name="Currency [0] 2823" xfId="3705" hidden="1" xr:uid="{00000000-0005-0000-0000-00009A0E0000}"/>
    <cellStyle name="Currency [0] 2824" xfId="3702" hidden="1" xr:uid="{00000000-0005-0000-0000-0000970E0000}"/>
    <cellStyle name="Currency [0] 2825" xfId="3763" hidden="1" xr:uid="{00000000-0005-0000-0000-0000D40E0000}"/>
    <cellStyle name="Currency [0] 2826" xfId="3598" hidden="1" xr:uid="{00000000-0005-0000-0000-00002F0E0000}"/>
    <cellStyle name="Currency [0] 2827" xfId="3747" hidden="1" xr:uid="{00000000-0005-0000-0000-0000C40E0000}"/>
    <cellStyle name="Currency [0] 2828" xfId="3767" hidden="1" xr:uid="{00000000-0005-0000-0000-0000D80E0000}"/>
    <cellStyle name="Currency [0] 2829" xfId="3769" hidden="1" xr:uid="{00000000-0005-0000-0000-0000DA0E0000}"/>
    <cellStyle name="Currency [0] 283" xfId="330" hidden="1" xr:uid="{00000000-0005-0000-0000-00006B010000}"/>
    <cellStyle name="Currency [0] 2830" xfId="3706" hidden="1" xr:uid="{00000000-0005-0000-0000-00009B0E0000}"/>
    <cellStyle name="Currency [0] 2831" xfId="3734" hidden="1" xr:uid="{00000000-0005-0000-0000-0000B70E0000}"/>
    <cellStyle name="Currency [0] 2832" xfId="3694" hidden="1" xr:uid="{00000000-0005-0000-0000-00008F0E0000}"/>
    <cellStyle name="Currency [0] 2833" xfId="3723" hidden="1" xr:uid="{00000000-0005-0000-0000-0000AC0E0000}"/>
    <cellStyle name="Currency [0] 2834" xfId="3720" hidden="1" xr:uid="{00000000-0005-0000-0000-0000A90E0000}"/>
    <cellStyle name="Currency [0] 2835" xfId="3773" hidden="1" xr:uid="{00000000-0005-0000-0000-0000DE0E0000}"/>
    <cellStyle name="Currency [0] 2836" xfId="3601" hidden="1" xr:uid="{00000000-0005-0000-0000-0000320E0000}"/>
    <cellStyle name="Currency [0] 2837" xfId="3760" hidden="1" xr:uid="{00000000-0005-0000-0000-0000D10E0000}"/>
    <cellStyle name="Currency [0] 2838" xfId="3777" hidden="1" xr:uid="{00000000-0005-0000-0000-0000E20E0000}"/>
    <cellStyle name="Currency [0] 2839" xfId="3779" hidden="1" xr:uid="{00000000-0005-0000-0000-0000E40E0000}"/>
    <cellStyle name="Currency [0] 284" xfId="394" hidden="1" xr:uid="{00000000-0005-0000-0000-0000AB010000}"/>
    <cellStyle name="Currency [0] 2840" xfId="3660" hidden="1" xr:uid="{00000000-0005-0000-0000-00006D0E0000}"/>
    <cellStyle name="Currency [0] 2841" xfId="3696" hidden="1" xr:uid="{00000000-0005-0000-0000-0000910E0000}"/>
    <cellStyle name="Currency [0] 2842" xfId="3765" hidden="1" xr:uid="{00000000-0005-0000-0000-0000D60E0000}"/>
    <cellStyle name="Currency [0] 2843" xfId="3753" hidden="1" xr:uid="{00000000-0005-0000-0000-0000CA0E0000}"/>
    <cellStyle name="Currency [0] 2844" xfId="3770" hidden="1" xr:uid="{00000000-0005-0000-0000-0000DB0E0000}"/>
    <cellStyle name="Currency [0] 2845" xfId="3781" hidden="1" xr:uid="{00000000-0005-0000-0000-0000E60E0000}"/>
    <cellStyle name="Currency [0] 2846" xfId="3629" hidden="1" xr:uid="{00000000-0005-0000-0000-00004E0E0000}"/>
    <cellStyle name="Currency [0] 2847" xfId="3693" hidden="1" xr:uid="{00000000-0005-0000-0000-00008E0E0000}"/>
    <cellStyle name="Currency [0] 2848" xfId="3785" hidden="1" xr:uid="{00000000-0005-0000-0000-0000EA0E0000}"/>
    <cellStyle name="Currency [0] 2849" xfId="3787" hidden="1" xr:uid="{00000000-0005-0000-0000-0000EC0E0000}"/>
    <cellStyle name="Currency [0] 285" xfId="373" hidden="1" xr:uid="{00000000-0005-0000-0000-000096010000}"/>
    <cellStyle name="Currency [0] 2850" xfId="3742" hidden="1" xr:uid="{00000000-0005-0000-0000-0000BF0E0000}"/>
    <cellStyle name="Currency [0] 2851" xfId="3754" hidden="1" xr:uid="{00000000-0005-0000-0000-0000CB0E0000}"/>
    <cellStyle name="Currency [0] 2852" xfId="3782" hidden="1" xr:uid="{00000000-0005-0000-0000-0000E70E0000}"/>
    <cellStyle name="Currency [0] 2853" xfId="3755" hidden="1" xr:uid="{00000000-0005-0000-0000-0000CC0E0000}"/>
    <cellStyle name="Currency [0] 2854" xfId="3788" hidden="1" xr:uid="{00000000-0005-0000-0000-0000ED0E0000}"/>
    <cellStyle name="Currency [0] 2855" xfId="3790" hidden="1" xr:uid="{00000000-0005-0000-0000-0000EF0E0000}"/>
    <cellStyle name="Currency [0] 2856" xfId="3783" hidden="1" xr:uid="{00000000-0005-0000-0000-0000E80E0000}"/>
    <cellStyle name="Currency [0] 2857" xfId="3729" hidden="1" xr:uid="{00000000-0005-0000-0000-0000B20E0000}"/>
    <cellStyle name="Currency [0] 2858" xfId="3792" hidden="1" xr:uid="{00000000-0005-0000-0000-0000F10E0000}"/>
    <cellStyle name="Currency [0] 2859" xfId="3794" hidden="1" xr:uid="{00000000-0005-0000-0000-0000F30E0000}"/>
    <cellStyle name="Currency [0] 286" xfId="380" hidden="1" xr:uid="{00000000-0005-0000-0000-00009D010000}"/>
    <cellStyle name="Currency [0] 2860" xfId="3156" hidden="1" xr:uid="{00000000-0005-0000-0000-0000750C0000}"/>
    <cellStyle name="Currency [0] 2861" xfId="3097" hidden="1" xr:uid="{00000000-0005-0000-0000-00003A0C0000}"/>
    <cellStyle name="Currency [0] 2862" xfId="3800" hidden="1" xr:uid="{00000000-0005-0000-0000-0000F90E0000}"/>
    <cellStyle name="Currency [0] 2863" xfId="3806" hidden="1" xr:uid="{00000000-0005-0000-0000-0000FF0E0000}"/>
    <cellStyle name="Currency [0] 2864" xfId="3808" hidden="1" xr:uid="{00000000-0005-0000-0000-0000010F0000}"/>
    <cellStyle name="Currency [0] 2865" xfId="3087" hidden="1" xr:uid="{00000000-0005-0000-0000-0000300C0000}"/>
    <cellStyle name="Currency [0] 2866" xfId="3802" hidden="1" xr:uid="{00000000-0005-0000-0000-0000FB0E0000}"/>
    <cellStyle name="Currency [0] 2867" xfId="3810" hidden="1" xr:uid="{00000000-0005-0000-0000-0000030F0000}"/>
    <cellStyle name="Currency [0] 2868" xfId="3812" hidden="1" xr:uid="{00000000-0005-0000-0000-0000050F0000}"/>
    <cellStyle name="Currency [0] 2869" xfId="3801" hidden="1" xr:uid="{00000000-0005-0000-0000-0000FA0E0000}"/>
    <cellStyle name="Currency [0] 287" xfId="395" hidden="1" xr:uid="{00000000-0005-0000-0000-0000AC010000}"/>
    <cellStyle name="Currency [0] 2870" xfId="3132" hidden="1" xr:uid="{00000000-0005-0000-0000-00005D0C0000}"/>
    <cellStyle name="Currency [0] 2871" xfId="3823" hidden="1" xr:uid="{00000000-0005-0000-0000-0000100F0000}"/>
    <cellStyle name="Currency [0] 2872" xfId="3832" hidden="1" xr:uid="{00000000-0005-0000-0000-0000190F0000}"/>
    <cellStyle name="Currency [0] 2873" xfId="3843" hidden="1" xr:uid="{00000000-0005-0000-0000-0000240F0000}"/>
    <cellStyle name="Currency [0] 2874" xfId="3849" hidden="1" xr:uid="{00000000-0005-0000-0000-00002A0F0000}"/>
    <cellStyle name="Currency [0] 2875" xfId="3821" hidden="1" xr:uid="{00000000-0005-0000-0000-00000E0F0000}"/>
    <cellStyle name="Currency [0] 2876" xfId="3839" hidden="1" xr:uid="{00000000-0005-0000-0000-0000200F0000}"/>
    <cellStyle name="Currency [0] 2877" xfId="3861" hidden="1" xr:uid="{00000000-0005-0000-0000-0000360F0000}"/>
    <cellStyle name="Currency [0] 2878" xfId="3863" hidden="1" xr:uid="{00000000-0005-0000-0000-0000380F0000}"/>
    <cellStyle name="Currency [0] 2879" xfId="3797" hidden="1" xr:uid="{00000000-0005-0000-0000-0000F60E0000}"/>
    <cellStyle name="Currency [0] 288" xfId="396" hidden="1" xr:uid="{00000000-0005-0000-0000-0000AD010000}"/>
    <cellStyle name="Currency [0] 2880" xfId="3086" hidden="1" xr:uid="{00000000-0005-0000-0000-00002F0C0000}"/>
    <cellStyle name="Currency [0] 2881" xfId="3835" hidden="1" xr:uid="{00000000-0005-0000-0000-00001C0F0000}"/>
    <cellStyle name="Currency [0] 2882" xfId="3065" hidden="1" xr:uid="{00000000-0005-0000-0000-00001A0C0000}"/>
    <cellStyle name="Currency [0] 2883" xfId="3824" hidden="1" xr:uid="{00000000-0005-0000-0000-0000110F0000}"/>
    <cellStyle name="Currency [0] 2884" xfId="3868" hidden="1" xr:uid="{00000000-0005-0000-0000-00003D0F0000}"/>
    <cellStyle name="Currency [0] 2885" xfId="3836" hidden="1" xr:uid="{00000000-0005-0000-0000-00001D0F0000}"/>
    <cellStyle name="Currency [0] 2886" xfId="3844" hidden="1" xr:uid="{00000000-0005-0000-0000-0000250F0000}"/>
    <cellStyle name="Currency [0] 2887" xfId="3880" hidden="1" xr:uid="{00000000-0005-0000-0000-0000490F0000}"/>
    <cellStyle name="Currency [0] 2888" xfId="3882" hidden="1" xr:uid="{00000000-0005-0000-0000-00004B0F0000}"/>
    <cellStyle name="Currency [0] 2889" xfId="3838" hidden="1" xr:uid="{00000000-0005-0000-0000-00001F0F0000}"/>
    <cellStyle name="Currency [0] 289" xfId="371" hidden="1" xr:uid="{00000000-0005-0000-0000-000094010000}"/>
    <cellStyle name="Currency [0] 2890" xfId="3851" hidden="1" xr:uid="{00000000-0005-0000-0000-00002C0F0000}"/>
    <cellStyle name="Currency [0] 2891" xfId="3856" hidden="1" xr:uid="{00000000-0005-0000-0000-0000310F0000}"/>
    <cellStyle name="Currency [0] 2892" xfId="3850" hidden="1" xr:uid="{00000000-0005-0000-0000-00002B0F0000}"/>
    <cellStyle name="Currency [0] 2893" xfId="3898" hidden="1" xr:uid="{00000000-0005-0000-0000-00005B0F0000}"/>
    <cellStyle name="Currency [0] 2894" xfId="3906" hidden="1" xr:uid="{00000000-0005-0000-0000-0000630F0000}"/>
    <cellStyle name="Currency [0] 2895" xfId="3834" hidden="1" xr:uid="{00000000-0005-0000-0000-00001B0F0000}"/>
    <cellStyle name="Currency [0] 2896" xfId="3892" hidden="1" xr:uid="{00000000-0005-0000-0000-0000550F0000}"/>
    <cellStyle name="Currency [0] 2897" xfId="3915" hidden="1" xr:uid="{00000000-0005-0000-0000-00006C0F0000}"/>
    <cellStyle name="Currency [0] 2898" xfId="3917" hidden="1" xr:uid="{00000000-0005-0000-0000-00006E0F0000}"/>
    <cellStyle name="Currency [0] 2899" xfId="3817" hidden="1" xr:uid="{00000000-0005-0000-0000-00000A0F0000}"/>
    <cellStyle name="Currency [0] 29" xfId="25" hidden="1" xr:uid="{00000000-0005-0000-0000-000039000000}"/>
    <cellStyle name="Currency [0] 290" xfId="370" hidden="1" xr:uid="{00000000-0005-0000-0000-000093010000}"/>
    <cellStyle name="Currency [0] 2900" xfId="3827" hidden="1" xr:uid="{00000000-0005-0000-0000-0000140F0000}"/>
    <cellStyle name="Currency [0] 2901" xfId="3889" hidden="1" xr:uid="{00000000-0005-0000-0000-0000520F0000}"/>
    <cellStyle name="Currency [0] 2902" xfId="3854" hidden="1" xr:uid="{00000000-0005-0000-0000-00002F0F0000}"/>
    <cellStyle name="Currency [0] 2903" xfId="3804" hidden="1" xr:uid="{00000000-0005-0000-0000-0000FD0E0000}"/>
    <cellStyle name="Currency [0] 2904" xfId="3925" hidden="1" xr:uid="{00000000-0005-0000-0000-0000760F0000}"/>
    <cellStyle name="Currency [0] 2905" xfId="3890" hidden="1" xr:uid="{00000000-0005-0000-0000-0000530F0000}"/>
    <cellStyle name="Currency [0] 2906" xfId="3901" hidden="1" xr:uid="{00000000-0005-0000-0000-00005E0F0000}"/>
    <cellStyle name="Currency [0] 2907" xfId="3933" hidden="1" xr:uid="{00000000-0005-0000-0000-00007E0F0000}"/>
    <cellStyle name="Currency [0] 2908" xfId="3935" hidden="1" xr:uid="{00000000-0005-0000-0000-0000800F0000}"/>
    <cellStyle name="Currency [0] 2909" xfId="3887" hidden="1" xr:uid="{00000000-0005-0000-0000-0000500F0000}"/>
    <cellStyle name="Currency [0] 291" xfId="365" hidden="1" xr:uid="{00000000-0005-0000-0000-00008E010000}"/>
    <cellStyle name="Currency [0] 2910" xfId="3886" hidden="1" xr:uid="{00000000-0005-0000-0000-00004F0F0000}"/>
    <cellStyle name="Currency [0] 2911" xfId="3876" hidden="1" xr:uid="{00000000-0005-0000-0000-0000450F0000}"/>
    <cellStyle name="Currency [0] 2912" xfId="3872" hidden="1" xr:uid="{00000000-0005-0000-0000-0000410F0000}"/>
    <cellStyle name="Currency [0] 2913" xfId="3874" hidden="1" xr:uid="{00000000-0005-0000-0000-0000430F0000}"/>
    <cellStyle name="Currency [0] 2914" xfId="3942" hidden="1" xr:uid="{00000000-0005-0000-0000-0000870F0000}"/>
    <cellStyle name="Currency [0] 2915" xfId="3101" hidden="1" xr:uid="{00000000-0005-0000-0000-00003E0C0000}"/>
    <cellStyle name="Currency [0] 2916" xfId="3920" hidden="1" xr:uid="{00000000-0005-0000-0000-0000710F0000}"/>
    <cellStyle name="Currency [0] 2917" xfId="3948" hidden="1" xr:uid="{00000000-0005-0000-0000-00008D0F0000}"/>
    <cellStyle name="Currency [0] 2918" xfId="3950" hidden="1" xr:uid="{00000000-0005-0000-0000-00008F0F0000}"/>
    <cellStyle name="Currency [0] 2919" xfId="3825" hidden="1" xr:uid="{00000000-0005-0000-0000-0000120F0000}"/>
    <cellStyle name="Currency [0] 292" xfId="363" hidden="1" xr:uid="{00000000-0005-0000-0000-00008C010000}"/>
    <cellStyle name="Currency [0] 2920" xfId="3899" hidden="1" xr:uid="{00000000-0005-0000-0000-00005C0F0000}"/>
    <cellStyle name="Currency [0] 2921" xfId="3855" hidden="1" xr:uid="{00000000-0005-0000-0000-0000300F0000}"/>
    <cellStyle name="Currency [0] 2922" xfId="3891" hidden="1" xr:uid="{00000000-0005-0000-0000-0000540F0000}"/>
    <cellStyle name="Currency [0] 2923" xfId="3895" hidden="1" xr:uid="{00000000-0005-0000-0000-0000580F0000}"/>
    <cellStyle name="Currency [0] 2924" xfId="3956" hidden="1" xr:uid="{00000000-0005-0000-0000-0000950F0000}"/>
    <cellStyle name="Currency [0] 2925" xfId="3114" hidden="1" xr:uid="{00000000-0005-0000-0000-00004B0C0000}"/>
    <cellStyle name="Currency [0] 2926" xfId="3938" hidden="1" xr:uid="{00000000-0005-0000-0000-0000830F0000}"/>
    <cellStyle name="Currency [0] 2927" xfId="3961" hidden="1" xr:uid="{00000000-0005-0000-0000-00009A0F0000}"/>
    <cellStyle name="Currency [0] 2928" xfId="3963" hidden="1" xr:uid="{00000000-0005-0000-0000-00009C0F0000}"/>
    <cellStyle name="Currency [0] 2929" xfId="3819" hidden="1" xr:uid="{00000000-0005-0000-0000-00000C0F0000}"/>
    <cellStyle name="Currency [0] 293" xfId="364" hidden="1" xr:uid="{00000000-0005-0000-0000-00008D010000}"/>
    <cellStyle name="Currency [0] 2930" xfId="3918" hidden="1" xr:uid="{00000000-0005-0000-0000-00006F0F0000}"/>
    <cellStyle name="Currency [0] 2931" xfId="3885" hidden="1" xr:uid="{00000000-0005-0000-0000-00004E0F0000}"/>
    <cellStyle name="Currency [0] 2932" xfId="3903" hidden="1" xr:uid="{00000000-0005-0000-0000-0000600F0000}"/>
    <cellStyle name="Currency [0] 2933" xfId="3900" hidden="1" xr:uid="{00000000-0005-0000-0000-00005D0F0000}"/>
    <cellStyle name="Currency [0] 2934" xfId="3967" hidden="1" xr:uid="{00000000-0005-0000-0000-0000A00F0000}"/>
    <cellStyle name="Currency [0] 2935" xfId="3852" hidden="1" xr:uid="{00000000-0005-0000-0000-00002D0F0000}"/>
    <cellStyle name="Currency [0] 2936" xfId="3952" hidden="1" xr:uid="{00000000-0005-0000-0000-0000910F0000}"/>
    <cellStyle name="Currency [0] 2937" xfId="3974" hidden="1" xr:uid="{00000000-0005-0000-0000-0000A70F0000}"/>
    <cellStyle name="Currency [0] 2938" xfId="3976" hidden="1" xr:uid="{00000000-0005-0000-0000-0000A90F0000}"/>
    <cellStyle name="Currency [0] 2939" xfId="3904" hidden="1" xr:uid="{00000000-0005-0000-0000-0000610F0000}"/>
    <cellStyle name="Currency [0] 294" xfId="401" hidden="1" xr:uid="{00000000-0005-0000-0000-0000B2010000}"/>
    <cellStyle name="Currency [0] 2940" xfId="3936" hidden="1" xr:uid="{00000000-0005-0000-0000-0000810F0000}"/>
    <cellStyle name="Currency [0] 2941" xfId="3066" hidden="1" xr:uid="{00000000-0005-0000-0000-00001B0C0000}"/>
    <cellStyle name="Currency [0] 2942" xfId="3922" hidden="1" xr:uid="{00000000-0005-0000-0000-0000730F0000}"/>
    <cellStyle name="Currency [0] 2943" xfId="3919" hidden="1" xr:uid="{00000000-0005-0000-0000-0000700F0000}"/>
    <cellStyle name="Currency [0] 2944" xfId="3980" hidden="1" xr:uid="{00000000-0005-0000-0000-0000AD0F0000}"/>
    <cellStyle name="Currency [0] 2945" xfId="3815" hidden="1" xr:uid="{00000000-0005-0000-0000-0000080F0000}"/>
    <cellStyle name="Currency [0] 2946" xfId="3964" hidden="1" xr:uid="{00000000-0005-0000-0000-00009D0F0000}"/>
    <cellStyle name="Currency [0] 2947" xfId="3984" hidden="1" xr:uid="{00000000-0005-0000-0000-0000B10F0000}"/>
    <cellStyle name="Currency [0] 2948" xfId="3986" hidden="1" xr:uid="{00000000-0005-0000-0000-0000B30F0000}"/>
    <cellStyle name="Currency [0] 2949" xfId="3923" hidden="1" xr:uid="{00000000-0005-0000-0000-0000740F0000}"/>
    <cellStyle name="Currency [0] 295" xfId="186" hidden="1" xr:uid="{00000000-0005-0000-0000-0000DB000000}"/>
    <cellStyle name="Currency [0] 2950" xfId="3951" hidden="1" xr:uid="{00000000-0005-0000-0000-0000900F0000}"/>
    <cellStyle name="Currency [0] 2951" xfId="3911" hidden="1" xr:uid="{00000000-0005-0000-0000-0000680F0000}"/>
    <cellStyle name="Currency [0] 2952" xfId="3940" hidden="1" xr:uid="{00000000-0005-0000-0000-0000850F0000}"/>
    <cellStyle name="Currency [0] 2953" xfId="3937" hidden="1" xr:uid="{00000000-0005-0000-0000-0000820F0000}"/>
    <cellStyle name="Currency [0] 2954" xfId="3990" hidden="1" xr:uid="{00000000-0005-0000-0000-0000B70F0000}"/>
    <cellStyle name="Currency [0] 2955" xfId="3818" hidden="1" xr:uid="{00000000-0005-0000-0000-00000B0F0000}"/>
    <cellStyle name="Currency [0] 2956" xfId="3977" hidden="1" xr:uid="{00000000-0005-0000-0000-0000AA0F0000}"/>
    <cellStyle name="Currency [0] 2957" xfId="3994" hidden="1" xr:uid="{00000000-0005-0000-0000-0000BB0F0000}"/>
    <cellStyle name="Currency [0] 2958" xfId="3996" hidden="1" xr:uid="{00000000-0005-0000-0000-0000BD0F0000}"/>
    <cellStyle name="Currency [0] 2959" xfId="3877" hidden="1" xr:uid="{00000000-0005-0000-0000-0000460F0000}"/>
    <cellStyle name="Currency [0] 296" xfId="391" hidden="1" xr:uid="{00000000-0005-0000-0000-0000A8010000}"/>
    <cellStyle name="Currency [0] 2960" xfId="3913" hidden="1" xr:uid="{00000000-0005-0000-0000-00006A0F0000}"/>
    <cellStyle name="Currency [0] 2961" xfId="3982" hidden="1" xr:uid="{00000000-0005-0000-0000-0000AF0F0000}"/>
    <cellStyle name="Currency [0] 2962" xfId="3970" hidden="1" xr:uid="{00000000-0005-0000-0000-0000A30F0000}"/>
    <cellStyle name="Currency [0] 2963" xfId="3987" hidden="1" xr:uid="{00000000-0005-0000-0000-0000B40F0000}"/>
    <cellStyle name="Currency [0] 2964" xfId="3998" hidden="1" xr:uid="{00000000-0005-0000-0000-0000BF0F0000}"/>
    <cellStyle name="Currency [0] 2965" xfId="3846" hidden="1" xr:uid="{00000000-0005-0000-0000-0000270F0000}"/>
    <cellStyle name="Currency [0] 2966" xfId="3910" hidden="1" xr:uid="{00000000-0005-0000-0000-0000670F0000}"/>
    <cellStyle name="Currency [0] 2967" xfId="4002" hidden="1" xr:uid="{00000000-0005-0000-0000-0000C30F0000}"/>
    <cellStyle name="Currency [0] 2968" xfId="4004" hidden="1" xr:uid="{00000000-0005-0000-0000-0000C50F0000}"/>
    <cellStyle name="Currency [0] 2969" xfId="3959" hidden="1" xr:uid="{00000000-0005-0000-0000-0000980F0000}"/>
    <cellStyle name="Currency [0] 297" xfId="403" hidden="1" xr:uid="{00000000-0005-0000-0000-0000B4010000}"/>
    <cellStyle name="Currency [0] 2970" xfId="3971" hidden="1" xr:uid="{00000000-0005-0000-0000-0000A40F0000}"/>
    <cellStyle name="Currency [0] 2971" xfId="3999" hidden="1" xr:uid="{00000000-0005-0000-0000-0000C00F0000}"/>
    <cellStyle name="Currency [0] 2972" xfId="3972" hidden="1" xr:uid="{00000000-0005-0000-0000-0000A50F0000}"/>
    <cellStyle name="Currency [0] 2973" xfId="4005" hidden="1" xr:uid="{00000000-0005-0000-0000-0000C60F0000}"/>
    <cellStyle name="Currency [0] 2974" xfId="4007" hidden="1" xr:uid="{00000000-0005-0000-0000-0000C80F0000}"/>
    <cellStyle name="Currency [0] 2975" xfId="4000" hidden="1" xr:uid="{00000000-0005-0000-0000-0000C10F0000}"/>
    <cellStyle name="Currency [0] 2976" xfId="3946" hidden="1" xr:uid="{00000000-0005-0000-0000-00008B0F0000}"/>
    <cellStyle name="Currency [0] 2977" xfId="4009" hidden="1" xr:uid="{00000000-0005-0000-0000-0000CA0F0000}"/>
    <cellStyle name="Currency [0] 2978" xfId="4011" hidden="1" xr:uid="{00000000-0005-0000-0000-0000CC0F0000}"/>
    <cellStyle name="Currency [0] 2979" xfId="680" hidden="1" xr:uid="{00000000-0005-0000-0000-0000C9020000}"/>
    <cellStyle name="Currency [0] 298" xfId="404" hidden="1" xr:uid="{00000000-0005-0000-0000-0000B5010000}"/>
    <cellStyle name="Currency [0] 2980" xfId="684" hidden="1" xr:uid="{00000000-0005-0000-0000-0000CD020000}"/>
    <cellStyle name="Currency [0] 2981" xfId="678" hidden="1" xr:uid="{00000000-0005-0000-0000-0000C7020000}"/>
    <cellStyle name="Currency [0] 2982" xfId="665" hidden="1" xr:uid="{00000000-0005-0000-0000-0000BA020000}"/>
    <cellStyle name="Currency [0] 2983" xfId="4014" hidden="1" xr:uid="{00000000-0005-0000-0000-0000CF0F0000}"/>
    <cellStyle name="Currency [0] 2984" xfId="4020" hidden="1" xr:uid="{00000000-0005-0000-0000-0000D50F0000}"/>
    <cellStyle name="Currency [0] 2985" xfId="4022" hidden="1" xr:uid="{00000000-0005-0000-0000-0000D70F0000}"/>
    <cellStyle name="Currency [0] 2986" xfId="666" hidden="1" xr:uid="{00000000-0005-0000-0000-0000BB020000}"/>
    <cellStyle name="Currency [0] 2987" xfId="4016" hidden="1" xr:uid="{00000000-0005-0000-0000-0000D10F0000}"/>
    <cellStyle name="Currency [0] 2988" xfId="4024" hidden="1" xr:uid="{00000000-0005-0000-0000-0000D90F0000}"/>
    <cellStyle name="Currency [0] 2989" xfId="4026" hidden="1" xr:uid="{00000000-0005-0000-0000-0000DB0F0000}"/>
    <cellStyle name="Currency [0] 299" xfId="342" hidden="1" xr:uid="{00000000-0005-0000-0000-000077010000}"/>
    <cellStyle name="Currency [0] 2990" xfId="4015" hidden="1" xr:uid="{00000000-0005-0000-0000-0000D00F0000}"/>
    <cellStyle name="Currency [0] 2991" xfId="657" hidden="1" xr:uid="{00000000-0005-0000-0000-0000B2020000}"/>
    <cellStyle name="Currency [0] 2992" xfId="4037" hidden="1" xr:uid="{00000000-0005-0000-0000-0000E60F0000}"/>
    <cellStyle name="Currency [0] 2993" xfId="4046" hidden="1" xr:uid="{00000000-0005-0000-0000-0000EF0F0000}"/>
    <cellStyle name="Currency [0] 2994" xfId="4057" hidden="1" xr:uid="{00000000-0005-0000-0000-0000FA0F0000}"/>
    <cellStyle name="Currency [0] 2995" xfId="4063" hidden="1" xr:uid="{00000000-0005-0000-0000-000000100000}"/>
    <cellStyle name="Currency [0] 2996" xfId="4035" hidden="1" xr:uid="{00000000-0005-0000-0000-0000E40F0000}"/>
    <cellStyle name="Currency [0] 2997" xfId="4053" hidden="1" xr:uid="{00000000-0005-0000-0000-0000F60F0000}"/>
    <cellStyle name="Currency [0] 2998" xfId="4075" hidden="1" xr:uid="{00000000-0005-0000-0000-00000C100000}"/>
    <cellStyle name="Currency [0] 2999" xfId="4077" hidden="1" xr:uid="{00000000-0005-0000-0000-00000E100000}"/>
    <cellStyle name="Currency [0] 3" xfId="71" hidden="1" xr:uid="{00000000-0005-0000-0000-000067000000}"/>
    <cellStyle name="Currency [0] 30" xfId="26" hidden="1" xr:uid="{00000000-0005-0000-0000-00003A000000}"/>
    <cellStyle name="Currency [0] 300" xfId="378" hidden="1" xr:uid="{00000000-0005-0000-0000-00009B010000}"/>
    <cellStyle name="Currency [0] 3000" xfId="683" hidden="1" xr:uid="{00000000-0005-0000-0000-0000CC020000}"/>
    <cellStyle name="Currency [0] 3001" xfId="658" hidden="1" xr:uid="{00000000-0005-0000-0000-0000B3020000}"/>
    <cellStyle name="Currency [0] 3002" xfId="4049" hidden="1" xr:uid="{00000000-0005-0000-0000-0000F20F0000}"/>
    <cellStyle name="Currency [0] 3003" xfId="661" hidden="1" xr:uid="{00000000-0005-0000-0000-0000B6020000}"/>
    <cellStyle name="Currency [0] 3004" xfId="4038" hidden="1" xr:uid="{00000000-0005-0000-0000-0000E70F0000}"/>
    <cellStyle name="Currency [0] 3005" xfId="4082" hidden="1" xr:uid="{00000000-0005-0000-0000-000013100000}"/>
    <cellStyle name="Currency [0] 3006" xfId="4050" hidden="1" xr:uid="{00000000-0005-0000-0000-0000F30F0000}"/>
    <cellStyle name="Currency [0] 3007" xfId="4058" hidden="1" xr:uid="{00000000-0005-0000-0000-0000FB0F0000}"/>
    <cellStyle name="Currency [0] 3008" xfId="4094" hidden="1" xr:uid="{00000000-0005-0000-0000-00001F100000}"/>
    <cellStyle name="Currency [0] 3009" xfId="4096" hidden="1" xr:uid="{00000000-0005-0000-0000-000021100000}"/>
    <cellStyle name="Currency [0] 301" xfId="358" hidden="1" xr:uid="{00000000-0005-0000-0000-000087010000}"/>
    <cellStyle name="Currency [0] 3010" xfId="4052" hidden="1" xr:uid="{00000000-0005-0000-0000-0000F50F0000}"/>
    <cellStyle name="Currency [0] 3011" xfId="4065" hidden="1" xr:uid="{00000000-0005-0000-0000-000002100000}"/>
    <cellStyle name="Currency [0] 3012" xfId="4070" hidden="1" xr:uid="{00000000-0005-0000-0000-000007100000}"/>
    <cellStyle name="Currency [0] 3013" xfId="4064" hidden="1" xr:uid="{00000000-0005-0000-0000-000001100000}"/>
    <cellStyle name="Currency [0] 3014" xfId="4112" hidden="1" xr:uid="{00000000-0005-0000-0000-000031100000}"/>
    <cellStyle name="Currency [0] 3015" xfId="4120" hidden="1" xr:uid="{00000000-0005-0000-0000-000039100000}"/>
    <cellStyle name="Currency [0] 3016" xfId="4048" hidden="1" xr:uid="{00000000-0005-0000-0000-0000F10F0000}"/>
    <cellStyle name="Currency [0] 3017" xfId="4106" hidden="1" xr:uid="{00000000-0005-0000-0000-00002B100000}"/>
    <cellStyle name="Currency [0] 3018" xfId="4129" hidden="1" xr:uid="{00000000-0005-0000-0000-000042100000}"/>
    <cellStyle name="Currency [0] 3019" xfId="4131" hidden="1" xr:uid="{00000000-0005-0000-0000-000044100000}"/>
    <cellStyle name="Currency [0] 302" xfId="374" hidden="1" xr:uid="{00000000-0005-0000-0000-000097010000}"/>
    <cellStyle name="Currency [0] 3020" xfId="4031" hidden="1" xr:uid="{00000000-0005-0000-0000-0000E00F0000}"/>
    <cellStyle name="Currency [0] 3021" xfId="4041" hidden="1" xr:uid="{00000000-0005-0000-0000-0000EA0F0000}"/>
    <cellStyle name="Currency [0] 3022" xfId="4103" hidden="1" xr:uid="{00000000-0005-0000-0000-000028100000}"/>
    <cellStyle name="Currency [0] 3023" xfId="4068" hidden="1" xr:uid="{00000000-0005-0000-0000-000005100000}"/>
    <cellStyle name="Currency [0] 3024" xfId="4018" hidden="1" xr:uid="{00000000-0005-0000-0000-0000D30F0000}"/>
    <cellStyle name="Currency [0] 3025" xfId="4139" hidden="1" xr:uid="{00000000-0005-0000-0000-00004C100000}"/>
    <cellStyle name="Currency [0] 3026" xfId="4104" hidden="1" xr:uid="{00000000-0005-0000-0000-000029100000}"/>
    <cellStyle name="Currency [0] 3027" xfId="4115" hidden="1" xr:uid="{00000000-0005-0000-0000-000034100000}"/>
    <cellStyle name="Currency [0] 3028" xfId="4147" hidden="1" xr:uid="{00000000-0005-0000-0000-000054100000}"/>
    <cellStyle name="Currency [0] 3029" xfId="4149" hidden="1" xr:uid="{00000000-0005-0000-0000-000056100000}"/>
    <cellStyle name="Currency [0] 303" xfId="376" hidden="1" xr:uid="{00000000-0005-0000-0000-000099010000}"/>
    <cellStyle name="Currency [0] 3030" xfId="4101" hidden="1" xr:uid="{00000000-0005-0000-0000-000026100000}"/>
    <cellStyle name="Currency [0] 3031" xfId="4100" hidden="1" xr:uid="{00000000-0005-0000-0000-000025100000}"/>
    <cellStyle name="Currency [0] 3032" xfId="4090" hidden="1" xr:uid="{00000000-0005-0000-0000-00001B100000}"/>
    <cellStyle name="Currency [0] 3033" xfId="4086" hidden="1" xr:uid="{00000000-0005-0000-0000-000017100000}"/>
    <cellStyle name="Currency [0] 3034" xfId="4088" hidden="1" xr:uid="{00000000-0005-0000-0000-000019100000}"/>
    <cellStyle name="Currency [0] 3035" xfId="4156" hidden="1" xr:uid="{00000000-0005-0000-0000-00005D100000}"/>
    <cellStyle name="Currency [0] 3036" xfId="671" hidden="1" xr:uid="{00000000-0005-0000-0000-0000C0020000}"/>
    <cellStyle name="Currency [0] 3037" xfId="4134" hidden="1" xr:uid="{00000000-0005-0000-0000-000047100000}"/>
    <cellStyle name="Currency [0] 3038" xfId="4162" hidden="1" xr:uid="{00000000-0005-0000-0000-000063100000}"/>
    <cellStyle name="Currency [0] 3039" xfId="4164" hidden="1" xr:uid="{00000000-0005-0000-0000-000065100000}"/>
    <cellStyle name="Currency [0] 304" xfId="407" hidden="1" xr:uid="{00000000-0005-0000-0000-0000B8010000}"/>
    <cellStyle name="Currency [0] 3040" xfId="4039" hidden="1" xr:uid="{00000000-0005-0000-0000-0000E80F0000}"/>
    <cellStyle name="Currency [0] 3041" xfId="4113" hidden="1" xr:uid="{00000000-0005-0000-0000-000032100000}"/>
    <cellStyle name="Currency [0] 3042" xfId="4069" hidden="1" xr:uid="{00000000-0005-0000-0000-000006100000}"/>
    <cellStyle name="Currency [0] 3043" xfId="4105" hidden="1" xr:uid="{00000000-0005-0000-0000-00002A100000}"/>
    <cellStyle name="Currency [0] 3044" xfId="4109" hidden="1" xr:uid="{00000000-0005-0000-0000-00002E100000}"/>
    <cellStyle name="Currency [0] 3045" xfId="4170" hidden="1" xr:uid="{00000000-0005-0000-0000-00006B100000}"/>
    <cellStyle name="Currency [0] 3046" xfId="674" hidden="1" xr:uid="{00000000-0005-0000-0000-0000C3020000}"/>
    <cellStyle name="Currency [0] 3047" xfId="4152" hidden="1" xr:uid="{00000000-0005-0000-0000-000059100000}"/>
    <cellStyle name="Currency [0] 3048" xfId="4175" hidden="1" xr:uid="{00000000-0005-0000-0000-000070100000}"/>
    <cellStyle name="Currency [0] 3049" xfId="4177" hidden="1" xr:uid="{00000000-0005-0000-0000-000072100000}"/>
    <cellStyle name="Currency [0] 305" xfId="201" hidden="1" xr:uid="{00000000-0005-0000-0000-0000EA000000}"/>
    <cellStyle name="Currency [0] 3050" xfId="4033" hidden="1" xr:uid="{00000000-0005-0000-0000-0000E20F0000}"/>
    <cellStyle name="Currency [0] 3051" xfId="4132" hidden="1" xr:uid="{00000000-0005-0000-0000-000045100000}"/>
    <cellStyle name="Currency [0] 3052" xfId="4099" hidden="1" xr:uid="{00000000-0005-0000-0000-000024100000}"/>
    <cellStyle name="Currency [0] 3053" xfId="4117" hidden="1" xr:uid="{00000000-0005-0000-0000-000036100000}"/>
    <cellStyle name="Currency [0] 3054" xfId="4114" hidden="1" xr:uid="{00000000-0005-0000-0000-000033100000}"/>
    <cellStyle name="Currency [0] 3055" xfId="4181" hidden="1" xr:uid="{00000000-0005-0000-0000-000076100000}"/>
    <cellStyle name="Currency [0] 3056" xfId="4066" hidden="1" xr:uid="{00000000-0005-0000-0000-000003100000}"/>
    <cellStyle name="Currency [0] 3057" xfId="4166" hidden="1" xr:uid="{00000000-0005-0000-0000-000067100000}"/>
    <cellStyle name="Currency [0] 3058" xfId="4188" hidden="1" xr:uid="{00000000-0005-0000-0000-00007D100000}"/>
    <cellStyle name="Currency [0] 3059" xfId="4190" hidden="1" xr:uid="{00000000-0005-0000-0000-00007F100000}"/>
    <cellStyle name="Currency [0] 306" xfId="399" hidden="1" xr:uid="{00000000-0005-0000-0000-0000B0010000}"/>
    <cellStyle name="Currency [0] 3060" xfId="4118" hidden="1" xr:uid="{00000000-0005-0000-0000-000037100000}"/>
    <cellStyle name="Currency [0] 3061" xfId="4150" hidden="1" xr:uid="{00000000-0005-0000-0000-000057100000}"/>
    <cellStyle name="Currency [0] 3062" xfId="682" hidden="1" xr:uid="{00000000-0005-0000-0000-0000CB020000}"/>
    <cellStyle name="Currency [0] 3063" xfId="4136" hidden="1" xr:uid="{00000000-0005-0000-0000-000049100000}"/>
    <cellStyle name="Currency [0] 3064" xfId="4133" hidden="1" xr:uid="{00000000-0005-0000-0000-000046100000}"/>
    <cellStyle name="Currency [0] 3065" xfId="4194" hidden="1" xr:uid="{00000000-0005-0000-0000-000083100000}"/>
    <cellStyle name="Currency [0] 3066" xfId="4029" hidden="1" xr:uid="{00000000-0005-0000-0000-0000DE0F0000}"/>
    <cellStyle name="Currency [0] 3067" xfId="4178" hidden="1" xr:uid="{00000000-0005-0000-0000-000073100000}"/>
    <cellStyle name="Currency [0] 3068" xfId="4198" hidden="1" xr:uid="{00000000-0005-0000-0000-000087100000}"/>
    <cellStyle name="Currency [0] 3069" xfId="4200" hidden="1" xr:uid="{00000000-0005-0000-0000-000089100000}"/>
    <cellStyle name="Currency [0] 307" xfId="409" hidden="1" xr:uid="{00000000-0005-0000-0000-0000BA010000}"/>
    <cellStyle name="Currency [0] 3070" xfId="4137" hidden="1" xr:uid="{00000000-0005-0000-0000-00004A100000}"/>
    <cellStyle name="Currency [0] 3071" xfId="4165" hidden="1" xr:uid="{00000000-0005-0000-0000-000066100000}"/>
    <cellStyle name="Currency [0] 3072" xfId="4125" hidden="1" xr:uid="{00000000-0005-0000-0000-00003E100000}"/>
    <cellStyle name="Currency [0] 3073" xfId="4154" hidden="1" xr:uid="{00000000-0005-0000-0000-00005B100000}"/>
    <cellStyle name="Currency [0] 3074" xfId="4151" hidden="1" xr:uid="{00000000-0005-0000-0000-000058100000}"/>
    <cellStyle name="Currency [0] 3075" xfId="4204" hidden="1" xr:uid="{00000000-0005-0000-0000-00008D100000}"/>
    <cellStyle name="Currency [0] 3076" xfId="4032" hidden="1" xr:uid="{00000000-0005-0000-0000-0000E10F0000}"/>
    <cellStyle name="Currency [0] 3077" xfId="4191" hidden="1" xr:uid="{00000000-0005-0000-0000-000080100000}"/>
    <cellStyle name="Currency [0] 3078" xfId="4208" hidden="1" xr:uid="{00000000-0005-0000-0000-000091100000}"/>
    <cellStyle name="Currency [0] 3079" xfId="4210" hidden="1" xr:uid="{00000000-0005-0000-0000-000093100000}"/>
    <cellStyle name="Currency [0] 308" xfId="410" hidden="1" xr:uid="{00000000-0005-0000-0000-0000BB010000}"/>
    <cellStyle name="Currency [0] 3080" xfId="4091" hidden="1" xr:uid="{00000000-0005-0000-0000-00001C100000}"/>
    <cellStyle name="Currency [0] 3081" xfId="4127" hidden="1" xr:uid="{00000000-0005-0000-0000-000040100000}"/>
    <cellStyle name="Currency [0] 3082" xfId="4196" hidden="1" xr:uid="{00000000-0005-0000-0000-000085100000}"/>
    <cellStyle name="Currency [0] 3083" xfId="4184" hidden="1" xr:uid="{00000000-0005-0000-0000-000079100000}"/>
    <cellStyle name="Currency [0] 3084" xfId="4201" hidden="1" xr:uid="{00000000-0005-0000-0000-00008A100000}"/>
    <cellStyle name="Currency [0] 3085" xfId="4212" hidden="1" xr:uid="{00000000-0005-0000-0000-000095100000}"/>
    <cellStyle name="Currency [0] 3086" xfId="4060" hidden="1" xr:uid="{00000000-0005-0000-0000-0000FD0F0000}"/>
    <cellStyle name="Currency [0] 3087" xfId="4124" hidden="1" xr:uid="{00000000-0005-0000-0000-00003D100000}"/>
    <cellStyle name="Currency [0] 3088" xfId="4216" hidden="1" xr:uid="{00000000-0005-0000-0000-000099100000}"/>
    <cellStyle name="Currency [0] 3089" xfId="4218" hidden="1" xr:uid="{00000000-0005-0000-0000-00009B100000}"/>
    <cellStyle name="Currency [0] 309" xfId="338" hidden="1" xr:uid="{00000000-0005-0000-0000-000073010000}"/>
    <cellStyle name="Currency [0] 3090" xfId="4173" hidden="1" xr:uid="{00000000-0005-0000-0000-00006E100000}"/>
    <cellStyle name="Currency [0] 3091" xfId="4185" hidden="1" xr:uid="{00000000-0005-0000-0000-00007A100000}"/>
    <cellStyle name="Currency [0] 3092" xfId="4213" hidden="1" xr:uid="{00000000-0005-0000-0000-000096100000}"/>
    <cellStyle name="Currency [0] 3093" xfId="4186" hidden="1" xr:uid="{00000000-0005-0000-0000-00007B100000}"/>
    <cellStyle name="Currency [0] 3094" xfId="4219" hidden="1" xr:uid="{00000000-0005-0000-0000-00009C100000}"/>
    <cellStyle name="Currency [0] 3095" xfId="4221" hidden="1" xr:uid="{00000000-0005-0000-0000-00009E100000}"/>
    <cellStyle name="Currency [0] 3096" xfId="4214" hidden="1" xr:uid="{00000000-0005-0000-0000-000097100000}"/>
    <cellStyle name="Currency [0] 3097" xfId="4160" hidden="1" xr:uid="{00000000-0005-0000-0000-000061100000}"/>
    <cellStyle name="Currency [0] 3098" xfId="4223" hidden="1" xr:uid="{00000000-0005-0000-0000-0000A0100000}"/>
    <cellStyle name="Currency [0] 3099" xfId="4225" hidden="1" xr:uid="{00000000-0005-0000-0000-0000A2100000}"/>
    <cellStyle name="Currency [0] 31" xfId="29" hidden="1" xr:uid="{00000000-0005-0000-0000-00003D000000}"/>
    <cellStyle name="Currency [0] 310" xfId="389" hidden="1" xr:uid="{00000000-0005-0000-0000-0000A6010000}"/>
    <cellStyle name="Currency [0] 3100" xfId="4282" hidden="1" xr:uid="{00000000-0005-0000-0000-0000DB100000}"/>
    <cellStyle name="Currency [0] 3101" xfId="4301" hidden="1" xr:uid="{00000000-0005-0000-0000-0000EE100000}"/>
    <cellStyle name="Currency [0] 3102" xfId="4308" hidden="1" xr:uid="{00000000-0005-0000-0000-0000F5100000}"/>
    <cellStyle name="Currency [0] 3103" xfId="4315" hidden="1" xr:uid="{00000000-0005-0000-0000-0000FC100000}"/>
    <cellStyle name="Currency [0] 3104" xfId="4320" hidden="1" xr:uid="{00000000-0005-0000-0000-000001110000}"/>
    <cellStyle name="Currency [0] 3105" xfId="4299" hidden="1" xr:uid="{00000000-0005-0000-0000-0000EC100000}"/>
    <cellStyle name="Currency [0] 3106" xfId="4310" hidden="1" xr:uid="{00000000-0005-0000-0000-0000F7100000}"/>
    <cellStyle name="Currency [0] 3107" xfId="4324" hidden="1" xr:uid="{00000000-0005-0000-0000-000005110000}"/>
    <cellStyle name="Currency [0] 3108" xfId="4326" hidden="1" xr:uid="{00000000-0005-0000-0000-000007110000}"/>
    <cellStyle name="Currency [0] 3109" xfId="4309" hidden="1" xr:uid="{00000000-0005-0000-0000-0000F6100000}"/>
    <cellStyle name="Currency [0] 311" xfId="369" hidden="1" xr:uid="{00000000-0005-0000-0000-000092010000}"/>
    <cellStyle name="Currency [0] 3110" xfId="4283" hidden="1" xr:uid="{00000000-0005-0000-0000-0000DC100000}"/>
    <cellStyle name="Currency [0] 3111" xfId="4337" hidden="1" xr:uid="{00000000-0005-0000-0000-000012110000}"/>
    <cellStyle name="Currency [0] 3112" xfId="4346" hidden="1" xr:uid="{00000000-0005-0000-0000-00001B110000}"/>
    <cellStyle name="Currency [0] 3113" xfId="4357" hidden="1" xr:uid="{00000000-0005-0000-0000-000026110000}"/>
    <cellStyle name="Currency [0] 3114" xfId="4363" hidden="1" xr:uid="{00000000-0005-0000-0000-00002C110000}"/>
    <cellStyle name="Currency [0] 3115" xfId="4335" hidden="1" xr:uid="{00000000-0005-0000-0000-000010110000}"/>
    <cellStyle name="Currency [0] 3116" xfId="4353" hidden="1" xr:uid="{00000000-0005-0000-0000-000022110000}"/>
    <cellStyle name="Currency [0] 3117" xfId="4375" hidden="1" xr:uid="{00000000-0005-0000-0000-000038110000}"/>
    <cellStyle name="Currency [0] 3118" xfId="4377" hidden="1" xr:uid="{00000000-0005-0000-0000-00003A110000}"/>
    <cellStyle name="Currency [0] 3119" xfId="4305" hidden="1" xr:uid="{00000000-0005-0000-0000-0000F2100000}"/>
    <cellStyle name="Currency [0] 312" xfId="381" hidden="1" xr:uid="{00000000-0005-0000-0000-00009E010000}"/>
    <cellStyle name="Currency [0] 3120" xfId="4289" hidden="1" xr:uid="{00000000-0005-0000-0000-0000E2100000}"/>
    <cellStyle name="Currency [0] 3121" xfId="4349" hidden="1" xr:uid="{00000000-0005-0000-0000-00001E110000}"/>
    <cellStyle name="Currency [0] 3122" xfId="4294" hidden="1" xr:uid="{00000000-0005-0000-0000-0000E7100000}"/>
    <cellStyle name="Currency [0] 3123" xfId="4338" hidden="1" xr:uid="{00000000-0005-0000-0000-000013110000}"/>
    <cellStyle name="Currency [0] 3124" xfId="4382" hidden="1" xr:uid="{00000000-0005-0000-0000-00003F110000}"/>
    <cellStyle name="Currency [0] 3125" xfId="4350" hidden="1" xr:uid="{00000000-0005-0000-0000-00001F110000}"/>
    <cellStyle name="Currency [0] 3126" xfId="4358" hidden="1" xr:uid="{00000000-0005-0000-0000-000027110000}"/>
    <cellStyle name="Currency [0] 3127" xfId="4394" hidden="1" xr:uid="{00000000-0005-0000-0000-00004B110000}"/>
    <cellStyle name="Currency [0] 3128" xfId="4396" hidden="1" xr:uid="{00000000-0005-0000-0000-00004D110000}"/>
    <cellStyle name="Currency [0] 3129" xfId="4352" hidden="1" xr:uid="{00000000-0005-0000-0000-000021110000}"/>
    <cellStyle name="Currency [0] 313" xfId="379" hidden="1" xr:uid="{00000000-0005-0000-0000-00009C010000}"/>
    <cellStyle name="Currency [0] 3130" xfId="4365" hidden="1" xr:uid="{00000000-0005-0000-0000-00002E110000}"/>
    <cellStyle name="Currency [0] 3131" xfId="4370" hidden="1" xr:uid="{00000000-0005-0000-0000-000033110000}"/>
    <cellStyle name="Currency [0] 3132" xfId="4364" hidden="1" xr:uid="{00000000-0005-0000-0000-00002D110000}"/>
    <cellStyle name="Currency [0] 3133" xfId="4412" hidden="1" xr:uid="{00000000-0005-0000-0000-00005D110000}"/>
    <cellStyle name="Currency [0] 3134" xfId="4420" hidden="1" xr:uid="{00000000-0005-0000-0000-000065110000}"/>
    <cellStyle name="Currency [0] 3135" xfId="4348" hidden="1" xr:uid="{00000000-0005-0000-0000-00001D110000}"/>
    <cellStyle name="Currency [0] 3136" xfId="4406" hidden="1" xr:uid="{00000000-0005-0000-0000-000057110000}"/>
    <cellStyle name="Currency [0] 3137" xfId="4429" hidden="1" xr:uid="{00000000-0005-0000-0000-00006E110000}"/>
    <cellStyle name="Currency [0] 3138" xfId="4431" hidden="1" xr:uid="{00000000-0005-0000-0000-000070110000}"/>
    <cellStyle name="Currency [0] 3139" xfId="4331" hidden="1" xr:uid="{00000000-0005-0000-0000-00000C110000}"/>
    <cellStyle name="Currency [0] 314" xfId="412" hidden="1" xr:uid="{00000000-0005-0000-0000-0000BD010000}"/>
    <cellStyle name="Currency [0] 3140" xfId="4341" hidden="1" xr:uid="{00000000-0005-0000-0000-000016110000}"/>
    <cellStyle name="Currency [0] 3141" xfId="4403" hidden="1" xr:uid="{00000000-0005-0000-0000-000054110000}"/>
    <cellStyle name="Currency [0] 3142" xfId="4368" hidden="1" xr:uid="{00000000-0005-0000-0000-000031110000}"/>
    <cellStyle name="Currency [0] 3143" xfId="4313" hidden="1" xr:uid="{00000000-0005-0000-0000-0000FA100000}"/>
    <cellStyle name="Currency [0] 3144" xfId="4439" hidden="1" xr:uid="{00000000-0005-0000-0000-000078110000}"/>
    <cellStyle name="Currency [0] 3145" xfId="4404" hidden="1" xr:uid="{00000000-0005-0000-0000-000055110000}"/>
    <cellStyle name="Currency [0] 3146" xfId="4415" hidden="1" xr:uid="{00000000-0005-0000-0000-000060110000}"/>
    <cellStyle name="Currency [0] 3147" xfId="4447" hidden="1" xr:uid="{00000000-0005-0000-0000-000080110000}"/>
    <cellStyle name="Currency [0] 3148" xfId="4449" hidden="1" xr:uid="{00000000-0005-0000-0000-000082110000}"/>
    <cellStyle name="Currency [0] 3149" xfId="4401" hidden="1" xr:uid="{00000000-0005-0000-0000-000052110000}"/>
    <cellStyle name="Currency [0] 315" xfId="356" hidden="1" xr:uid="{00000000-0005-0000-0000-000085010000}"/>
    <cellStyle name="Currency [0] 3150" xfId="4400" hidden="1" xr:uid="{00000000-0005-0000-0000-000051110000}"/>
    <cellStyle name="Currency [0] 3151" xfId="4390" hidden="1" xr:uid="{00000000-0005-0000-0000-000047110000}"/>
    <cellStyle name="Currency [0] 3152" xfId="4386" hidden="1" xr:uid="{00000000-0005-0000-0000-000043110000}"/>
    <cellStyle name="Currency [0] 3153" xfId="4388" hidden="1" xr:uid="{00000000-0005-0000-0000-000045110000}"/>
    <cellStyle name="Currency [0] 3154" xfId="4456" hidden="1" xr:uid="{00000000-0005-0000-0000-000089110000}"/>
    <cellStyle name="Currency [0] 3155" xfId="4291" hidden="1" xr:uid="{00000000-0005-0000-0000-0000E4100000}"/>
    <cellStyle name="Currency [0] 3156" xfId="4434" hidden="1" xr:uid="{00000000-0005-0000-0000-000073110000}"/>
    <cellStyle name="Currency [0] 3157" xfId="4462" hidden="1" xr:uid="{00000000-0005-0000-0000-00008F110000}"/>
    <cellStyle name="Currency [0] 3158" xfId="4464" hidden="1" xr:uid="{00000000-0005-0000-0000-000091110000}"/>
    <cellStyle name="Currency [0] 3159" xfId="4339" hidden="1" xr:uid="{00000000-0005-0000-0000-000014110000}"/>
    <cellStyle name="Currency [0] 316" xfId="406" hidden="1" xr:uid="{00000000-0005-0000-0000-0000B7010000}"/>
    <cellStyle name="Currency [0] 3160" xfId="4413" hidden="1" xr:uid="{00000000-0005-0000-0000-00005E110000}"/>
    <cellStyle name="Currency [0] 3161" xfId="4369" hidden="1" xr:uid="{00000000-0005-0000-0000-000032110000}"/>
    <cellStyle name="Currency [0] 3162" xfId="4405" hidden="1" xr:uid="{00000000-0005-0000-0000-000056110000}"/>
    <cellStyle name="Currency [0] 3163" xfId="4409" hidden="1" xr:uid="{00000000-0005-0000-0000-00005A110000}"/>
    <cellStyle name="Currency [0] 3164" xfId="4470" hidden="1" xr:uid="{00000000-0005-0000-0000-000097110000}"/>
    <cellStyle name="Currency [0] 3165" xfId="4286" hidden="1" xr:uid="{00000000-0005-0000-0000-0000DF100000}"/>
    <cellStyle name="Currency [0] 3166" xfId="4452" hidden="1" xr:uid="{00000000-0005-0000-0000-000085110000}"/>
    <cellStyle name="Currency [0] 3167" xfId="4475" hidden="1" xr:uid="{00000000-0005-0000-0000-00009C110000}"/>
    <cellStyle name="Currency [0] 3168" xfId="4477" hidden="1" xr:uid="{00000000-0005-0000-0000-00009E110000}"/>
    <cellStyle name="Currency [0] 3169" xfId="4333" hidden="1" xr:uid="{00000000-0005-0000-0000-00000E110000}"/>
    <cellStyle name="Currency [0] 317" xfId="416" hidden="1" xr:uid="{00000000-0005-0000-0000-0000C1010000}"/>
    <cellStyle name="Currency [0] 3170" xfId="4432" hidden="1" xr:uid="{00000000-0005-0000-0000-000071110000}"/>
    <cellStyle name="Currency [0] 3171" xfId="4399" hidden="1" xr:uid="{00000000-0005-0000-0000-000050110000}"/>
    <cellStyle name="Currency [0] 3172" xfId="4417" hidden="1" xr:uid="{00000000-0005-0000-0000-000062110000}"/>
    <cellStyle name="Currency [0] 3173" xfId="4414" hidden="1" xr:uid="{00000000-0005-0000-0000-00005F110000}"/>
    <cellStyle name="Currency [0] 3174" xfId="4481" hidden="1" xr:uid="{00000000-0005-0000-0000-0000A2110000}"/>
    <cellStyle name="Currency [0] 3175" xfId="4366" hidden="1" xr:uid="{00000000-0005-0000-0000-00002F110000}"/>
    <cellStyle name="Currency [0] 3176" xfId="4466" hidden="1" xr:uid="{00000000-0005-0000-0000-000093110000}"/>
    <cellStyle name="Currency [0] 3177" xfId="4488" hidden="1" xr:uid="{00000000-0005-0000-0000-0000A9110000}"/>
    <cellStyle name="Currency [0] 3178" xfId="4490" hidden="1" xr:uid="{00000000-0005-0000-0000-0000AB110000}"/>
    <cellStyle name="Currency [0] 3179" xfId="4418" hidden="1" xr:uid="{00000000-0005-0000-0000-000063110000}"/>
    <cellStyle name="Currency [0] 318" xfId="417" hidden="1" xr:uid="{00000000-0005-0000-0000-0000C2010000}"/>
    <cellStyle name="Currency [0] 3180" xfId="4450" hidden="1" xr:uid="{00000000-0005-0000-0000-000083110000}"/>
    <cellStyle name="Currency [0] 3181" xfId="4302" hidden="1" xr:uid="{00000000-0005-0000-0000-0000EF100000}"/>
    <cellStyle name="Currency [0] 3182" xfId="4436" hidden="1" xr:uid="{00000000-0005-0000-0000-000075110000}"/>
    <cellStyle name="Currency [0] 3183" xfId="4433" hidden="1" xr:uid="{00000000-0005-0000-0000-000072110000}"/>
    <cellStyle name="Currency [0] 3184" xfId="4494" hidden="1" xr:uid="{00000000-0005-0000-0000-0000AF110000}"/>
    <cellStyle name="Currency [0] 3185" xfId="4329" hidden="1" xr:uid="{00000000-0005-0000-0000-00000A110000}"/>
    <cellStyle name="Currency [0] 3186" xfId="4478" hidden="1" xr:uid="{00000000-0005-0000-0000-00009F110000}"/>
    <cellStyle name="Currency [0] 3187" xfId="4498" hidden="1" xr:uid="{00000000-0005-0000-0000-0000B3110000}"/>
    <cellStyle name="Currency [0] 3188" xfId="4500" hidden="1" xr:uid="{00000000-0005-0000-0000-0000B5110000}"/>
    <cellStyle name="Currency [0] 3189" xfId="4437" hidden="1" xr:uid="{00000000-0005-0000-0000-000076110000}"/>
    <cellStyle name="Currency [0] 319" xfId="382" hidden="1" xr:uid="{00000000-0005-0000-0000-00009F010000}"/>
    <cellStyle name="Currency [0] 3190" xfId="4465" hidden="1" xr:uid="{00000000-0005-0000-0000-000092110000}"/>
    <cellStyle name="Currency [0] 3191" xfId="4425" hidden="1" xr:uid="{00000000-0005-0000-0000-00006A110000}"/>
    <cellStyle name="Currency [0] 3192" xfId="4454" hidden="1" xr:uid="{00000000-0005-0000-0000-000087110000}"/>
    <cellStyle name="Currency [0] 3193" xfId="4451" hidden="1" xr:uid="{00000000-0005-0000-0000-000084110000}"/>
    <cellStyle name="Currency [0] 3194" xfId="4504" hidden="1" xr:uid="{00000000-0005-0000-0000-0000B9110000}"/>
    <cellStyle name="Currency [0] 3195" xfId="4332" hidden="1" xr:uid="{00000000-0005-0000-0000-00000D110000}"/>
    <cellStyle name="Currency [0] 3196" xfId="4491" hidden="1" xr:uid="{00000000-0005-0000-0000-0000AC110000}"/>
    <cellStyle name="Currency [0] 3197" xfId="4508" hidden="1" xr:uid="{00000000-0005-0000-0000-0000BD110000}"/>
    <cellStyle name="Currency [0] 3198" xfId="4510" hidden="1" xr:uid="{00000000-0005-0000-0000-0000BF110000}"/>
    <cellStyle name="Currency [0] 3199" xfId="4391" hidden="1" xr:uid="{00000000-0005-0000-0000-000048110000}"/>
    <cellStyle name="Currency [0] 32" xfId="79" hidden="1" xr:uid="{00000000-0005-0000-0000-00006F000000}"/>
    <cellStyle name="Currency [0] 320" xfId="397" hidden="1" xr:uid="{00000000-0005-0000-0000-0000AE010000}"/>
    <cellStyle name="Currency [0] 3200" xfId="4427" hidden="1" xr:uid="{00000000-0005-0000-0000-00006C110000}"/>
    <cellStyle name="Currency [0] 3201" xfId="4496" hidden="1" xr:uid="{00000000-0005-0000-0000-0000B1110000}"/>
    <cellStyle name="Currency [0] 3202" xfId="4484" hidden="1" xr:uid="{00000000-0005-0000-0000-0000A5110000}"/>
    <cellStyle name="Currency [0] 3203" xfId="4501" hidden="1" xr:uid="{00000000-0005-0000-0000-0000B6110000}"/>
    <cellStyle name="Currency [0] 3204" xfId="4512" hidden="1" xr:uid="{00000000-0005-0000-0000-0000C1110000}"/>
    <cellStyle name="Currency [0] 3205" xfId="4360" hidden="1" xr:uid="{00000000-0005-0000-0000-000029110000}"/>
    <cellStyle name="Currency [0] 3206" xfId="4424" hidden="1" xr:uid="{00000000-0005-0000-0000-000069110000}"/>
    <cellStyle name="Currency [0] 3207" xfId="4516" hidden="1" xr:uid="{00000000-0005-0000-0000-0000C5110000}"/>
    <cellStyle name="Currency [0] 3208" xfId="4518" hidden="1" xr:uid="{00000000-0005-0000-0000-0000C7110000}"/>
    <cellStyle name="Currency [0] 3209" xfId="4473" hidden="1" xr:uid="{00000000-0005-0000-0000-00009A110000}"/>
    <cellStyle name="Currency [0] 321" xfId="220" hidden="1" xr:uid="{00000000-0005-0000-0000-0000FD000000}"/>
    <cellStyle name="Currency [0] 3210" xfId="4485" hidden="1" xr:uid="{00000000-0005-0000-0000-0000A6110000}"/>
    <cellStyle name="Currency [0] 3211" xfId="4513" hidden="1" xr:uid="{00000000-0005-0000-0000-0000C2110000}"/>
    <cellStyle name="Currency [0] 3212" xfId="4486" hidden="1" xr:uid="{00000000-0005-0000-0000-0000A7110000}"/>
    <cellStyle name="Currency [0] 3213" xfId="4519" hidden="1" xr:uid="{00000000-0005-0000-0000-0000C8110000}"/>
    <cellStyle name="Currency [0] 3214" xfId="4521" hidden="1" xr:uid="{00000000-0005-0000-0000-0000CA110000}"/>
    <cellStyle name="Currency [0] 3215" xfId="4514" hidden="1" xr:uid="{00000000-0005-0000-0000-0000C3110000}"/>
    <cellStyle name="Currency [0] 3216" xfId="4460" hidden="1" xr:uid="{00000000-0005-0000-0000-00008D110000}"/>
    <cellStyle name="Currency [0] 3217" xfId="4524" hidden="1" xr:uid="{00000000-0005-0000-0000-0000CD110000}"/>
    <cellStyle name="Currency [0] 3218" xfId="4526" hidden="1" xr:uid="{00000000-0005-0000-0000-0000CF110000}"/>
    <cellStyle name="Currency [0] 3219" xfId="4243" hidden="1" xr:uid="{00000000-0005-0000-0000-0000B4100000}"/>
    <cellStyle name="Currency [0] 322" xfId="392" hidden="1" xr:uid="{00000000-0005-0000-0000-0000A9010000}"/>
    <cellStyle name="Currency [0] 3220" xfId="4265" hidden="1" xr:uid="{00000000-0005-0000-0000-0000CA100000}"/>
    <cellStyle name="Currency [0] 3221" xfId="4530" hidden="1" xr:uid="{00000000-0005-0000-0000-0000D3110000}"/>
    <cellStyle name="Currency [0] 3222" xfId="4537" hidden="1" xr:uid="{00000000-0005-0000-0000-0000DA110000}"/>
    <cellStyle name="Currency [0] 3223" xfId="4539" hidden="1" xr:uid="{00000000-0005-0000-0000-0000DC110000}"/>
    <cellStyle name="Currency [0] 3224" xfId="4230" hidden="1" xr:uid="{00000000-0005-0000-0000-0000A7100000}"/>
    <cellStyle name="Currency [0] 3225" xfId="4533" hidden="1" xr:uid="{00000000-0005-0000-0000-0000D6110000}"/>
    <cellStyle name="Currency [0] 3226" xfId="4542" hidden="1" xr:uid="{00000000-0005-0000-0000-0000DF110000}"/>
    <cellStyle name="Currency [0] 3227" xfId="4544" hidden="1" xr:uid="{00000000-0005-0000-0000-0000E1110000}"/>
    <cellStyle name="Currency [0] 3228" xfId="4532" hidden="1" xr:uid="{00000000-0005-0000-0000-0000D5110000}"/>
    <cellStyle name="Currency [0] 3229" xfId="4242" hidden="1" xr:uid="{00000000-0005-0000-0000-0000B3100000}"/>
    <cellStyle name="Currency [0] 323" xfId="390" hidden="1" xr:uid="{00000000-0005-0000-0000-0000A7010000}"/>
    <cellStyle name="Currency [0] 3230" xfId="4555" hidden="1" xr:uid="{00000000-0005-0000-0000-0000EC110000}"/>
    <cellStyle name="Currency [0] 3231" xfId="4564" hidden="1" xr:uid="{00000000-0005-0000-0000-0000F5110000}"/>
    <cellStyle name="Currency [0] 3232" xfId="4575" hidden="1" xr:uid="{00000000-0005-0000-0000-000000120000}"/>
    <cellStyle name="Currency [0] 3233" xfId="4581" hidden="1" xr:uid="{00000000-0005-0000-0000-000006120000}"/>
    <cellStyle name="Currency [0] 3234" xfId="4553" hidden="1" xr:uid="{00000000-0005-0000-0000-0000EA110000}"/>
    <cellStyle name="Currency [0] 3235" xfId="4571" hidden="1" xr:uid="{00000000-0005-0000-0000-0000FC110000}"/>
    <cellStyle name="Currency [0] 3236" xfId="4593" hidden="1" xr:uid="{00000000-0005-0000-0000-000012120000}"/>
    <cellStyle name="Currency [0] 3237" xfId="4595" hidden="1" xr:uid="{00000000-0005-0000-0000-000014120000}"/>
    <cellStyle name="Currency [0] 3238" xfId="4527" hidden="1" xr:uid="{00000000-0005-0000-0000-0000D0110000}"/>
    <cellStyle name="Currency [0] 3239" xfId="4238" hidden="1" xr:uid="{00000000-0005-0000-0000-0000AF100000}"/>
    <cellStyle name="Currency [0] 324" xfId="419" hidden="1" xr:uid="{00000000-0005-0000-0000-0000C4010000}"/>
    <cellStyle name="Currency [0] 3240" xfId="4567" hidden="1" xr:uid="{00000000-0005-0000-0000-0000F8110000}"/>
    <cellStyle name="Currency [0] 3241" xfId="4234" hidden="1" xr:uid="{00000000-0005-0000-0000-0000AB100000}"/>
    <cellStyle name="Currency [0] 3242" xfId="4556" hidden="1" xr:uid="{00000000-0005-0000-0000-0000ED110000}"/>
    <cellStyle name="Currency [0] 3243" xfId="4600" hidden="1" xr:uid="{00000000-0005-0000-0000-000019120000}"/>
    <cellStyle name="Currency [0] 3244" xfId="4568" hidden="1" xr:uid="{00000000-0005-0000-0000-0000F9110000}"/>
    <cellStyle name="Currency [0] 3245" xfId="4576" hidden="1" xr:uid="{00000000-0005-0000-0000-000001120000}"/>
    <cellStyle name="Currency [0] 3246" xfId="4612" hidden="1" xr:uid="{00000000-0005-0000-0000-000025120000}"/>
    <cellStyle name="Currency [0] 3247" xfId="4614" hidden="1" xr:uid="{00000000-0005-0000-0000-000027120000}"/>
    <cellStyle name="Currency [0] 3248" xfId="4570" hidden="1" xr:uid="{00000000-0005-0000-0000-0000FB110000}"/>
    <cellStyle name="Currency [0] 3249" xfId="4583" hidden="1" xr:uid="{00000000-0005-0000-0000-000008120000}"/>
    <cellStyle name="Currency [0] 325" xfId="335" hidden="1" xr:uid="{00000000-0005-0000-0000-000070010000}"/>
    <cellStyle name="Currency [0] 3250" xfId="4588" hidden="1" xr:uid="{00000000-0005-0000-0000-00000D120000}"/>
    <cellStyle name="Currency [0] 3251" xfId="4582" hidden="1" xr:uid="{00000000-0005-0000-0000-000007120000}"/>
    <cellStyle name="Currency [0] 3252" xfId="4630" hidden="1" xr:uid="{00000000-0005-0000-0000-000037120000}"/>
    <cellStyle name="Currency [0] 3253" xfId="4638" hidden="1" xr:uid="{00000000-0005-0000-0000-00003F120000}"/>
    <cellStyle name="Currency [0] 3254" xfId="4566" hidden="1" xr:uid="{00000000-0005-0000-0000-0000F7110000}"/>
    <cellStyle name="Currency [0] 3255" xfId="4624" hidden="1" xr:uid="{00000000-0005-0000-0000-000031120000}"/>
    <cellStyle name="Currency [0] 3256" xfId="4647" hidden="1" xr:uid="{00000000-0005-0000-0000-000048120000}"/>
    <cellStyle name="Currency [0] 3257" xfId="4649" hidden="1" xr:uid="{00000000-0005-0000-0000-00004A120000}"/>
    <cellStyle name="Currency [0] 3258" xfId="4549" hidden="1" xr:uid="{00000000-0005-0000-0000-0000E6110000}"/>
    <cellStyle name="Currency [0] 3259" xfId="4559" hidden="1" xr:uid="{00000000-0005-0000-0000-0000F0110000}"/>
    <cellStyle name="Currency [0] 326" xfId="411" hidden="1" xr:uid="{00000000-0005-0000-0000-0000BC010000}"/>
    <cellStyle name="Currency [0] 3260" xfId="4621" hidden="1" xr:uid="{00000000-0005-0000-0000-00002E120000}"/>
    <cellStyle name="Currency [0] 3261" xfId="4586" hidden="1" xr:uid="{00000000-0005-0000-0000-00000B120000}"/>
    <cellStyle name="Currency [0] 3262" xfId="4535" hidden="1" xr:uid="{00000000-0005-0000-0000-0000D8110000}"/>
    <cellStyle name="Currency [0] 3263" xfId="4657" hidden="1" xr:uid="{00000000-0005-0000-0000-000052120000}"/>
    <cellStyle name="Currency [0] 3264" xfId="4622" hidden="1" xr:uid="{00000000-0005-0000-0000-00002F120000}"/>
    <cellStyle name="Currency [0] 3265" xfId="4633" hidden="1" xr:uid="{00000000-0005-0000-0000-00003A120000}"/>
    <cellStyle name="Currency [0] 3266" xfId="4665" hidden="1" xr:uid="{00000000-0005-0000-0000-00005A120000}"/>
    <cellStyle name="Currency [0] 3267" xfId="4667" hidden="1" xr:uid="{00000000-0005-0000-0000-00005C120000}"/>
    <cellStyle name="Currency [0] 3268" xfId="4619" hidden="1" xr:uid="{00000000-0005-0000-0000-00002C120000}"/>
    <cellStyle name="Currency [0] 3269" xfId="4618" hidden="1" xr:uid="{00000000-0005-0000-0000-00002B120000}"/>
    <cellStyle name="Currency [0] 327" xfId="421" hidden="1" xr:uid="{00000000-0005-0000-0000-0000C6010000}"/>
    <cellStyle name="Currency [0] 3270" xfId="4608" hidden="1" xr:uid="{00000000-0005-0000-0000-000021120000}"/>
    <cellStyle name="Currency [0] 3271" xfId="4604" hidden="1" xr:uid="{00000000-0005-0000-0000-00001D120000}"/>
    <cellStyle name="Currency [0] 3272" xfId="4606" hidden="1" xr:uid="{00000000-0005-0000-0000-00001F120000}"/>
    <cellStyle name="Currency [0] 3273" xfId="4674" hidden="1" xr:uid="{00000000-0005-0000-0000-000063120000}"/>
    <cellStyle name="Currency [0] 3274" xfId="4236" hidden="1" xr:uid="{00000000-0005-0000-0000-0000AD100000}"/>
    <cellStyle name="Currency [0] 3275" xfId="4652" hidden="1" xr:uid="{00000000-0005-0000-0000-00004D120000}"/>
    <cellStyle name="Currency [0] 3276" xfId="4680" hidden="1" xr:uid="{00000000-0005-0000-0000-000069120000}"/>
    <cellStyle name="Currency [0] 3277" xfId="4682" hidden="1" xr:uid="{00000000-0005-0000-0000-00006B120000}"/>
    <cellStyle name="Currency [0] 3278" xfId="4557" hidden="1" xr:uid="{00000000-0005-0000-0000-0000EE110000}"/>
    <cellStyle name="Currency [0] 3279" xfId="4631" hidden="1" xr:uid="{00000000-0005-0000-0000-000038120000}"/>
    <cellStyle name="Currency [0] 328" xfId="422" hidden="1" xr:uid="{00000000-0005-0000-0000-0000C7010000}"/>
    <cellStyle name="Currency [0] 3280" xfId="4587" hidden="1" xr:uid="{00000000-0005-0000-0000-00000C120000}"/>
    <cellStyle name="Currency [0] 3281" xfId="4623" hidden="1" xr:uid="{00000000-0005-0000-0000-000030120000}"/>
    <cellStyle name="Currency [0] 3282" xfId="4627" hidden="1" xr:uid="{00000000-0005-0000-0000-000034120000}"/>
    <cellStyle name="Currency [0] 3283" xfId="4688" hidden="1" xr:uid="{00000000-0005-0000-0000-000071120000}"/>
    <cellStyle name="Currency [0] 3284" xfId="4271" hidden="1" xr:uid="{00000000-0005-0000-0000-0000D0100000}"/>
    <cellStyle name="Currency [0] 3285" xfId="4670" hidden="1" xr:uid="{00000000-0005-0000-0000-00005F120000}"/>
    <cellStyle name="Currency [0] 3286" xfId="4693" hidden="1" xr:uid="{00000000-0005-0000-0000-000076120000}"/>
    <cellStyle name="Currency [0] 3287" xfId="4695" hidden="1" xr:uid="{00000000-0005-0000-0000-000078120000}"/>
    <cellStyle name="Currency [0] 3288" xfId="4551" hidden="1" xr:uid="{00000000-0005-0000-0000-0000E8110000}"/>
    <cellStyle name="Currency [0] 3289" xfId="4650" hidden="1" xr:uid="{00000000-0005-0000-0000-00004B120000}"/>
    <cellStyle name="Currency [0] 329" xfId="393" hidden="1" xr:uid="{00000000-0005-0000-0000-0000AA010000}"/>
    <cellStyle name="Currency [0] 3290" xfId="4617" hidden="1" xr:uid="{00000000-0005-0000-0000-00002A120000}"/>
    <cellStyle name="Currency [0] 3291" xfId="4635" hidden="1" xr:uid="{00000000-0005-0000-0000-00003C120000}"/>
    <cellStyle name="Currency [0] 3292" xfId="4632" hidden="1" xr:uid="{00000000-0005-0000-0000-000039120000}"/>
    <cellStyle name="Currency [0] 3293" xfId="4699" hidden="1" xr:uid="{00000000-0005-0000-0000-00007C120000}"/>
    <cellStyle name="Currency [0] 3294" xfId="4584" hidden="1" xr:uid="{00000000-0005-0000-0000-000009120000}"/>
    <cellStyle name="Currency [0] 3295" xfId="4684" hidden="1" xr:uid="{00000000-0005-0000-0000-00006D120000}"/>
    <cellStyle name="Currency [0] 3296" xfId="4706" hidden="1" xr:uid="{00000000-0005-0000-0000-000083120000}"/>
    <cellStyle name="Currency [0] 3297" xfId="4708" hidden="1" xr:uid="{00000000-0005-0000-0000-000085120000}"/>
    <cellStyle name="Currency [0] 3298" xfId="4636" hidden="1" xr:uid="{00000000-0005-0000-0000-00003D120000}"/>
    <cellStyle name="Currency [0] 3299" xfId="4668" hidden="1" xr:uid="{00000000-0005-0000-0000-00005D120000}"/>
    <cellStyle name="Currency [0] 33" xfId="81" hidden="1" xr:uid="{00000000-0005-0000-0000-000071000000}"/>
    <cellStyle name="Currency [0] 330" xfId="405" hidden="1" xr:uid="{00000000-0005-0000-0000-0000B6010000}"/>
    <cellStyle name="Currency [0] 3300" xfId="4316" hidden="1" xr:uid="{00000000-0005-0000-0000-0000FD100000}"/>
    <cellStyle name="Currency [0] 3301" xfId="4654" hidden="1" xr:uid="{00000000-0005-0000-0000-00004F120000}"/>
    <cellStyle name="Currency [0] 3302" xfId="4651" hidden="1" xr:uid="{00000000-0005-0000-0000-00004C120000}"/>
    <cellStyle name="Currency [0] 3303" xfId="4712" hidden="1" xr:uid="{00000000-0005-0000-0000-000089120000}"/>
    <cellStyle name="Currency [0] 3304" xfId="4547" hidden="1" xr:uid="{00000000-0005-0000-0000-0000E4110000}"/>
    <cellStyle name="Currency [0] 3305" xfId="4696" hidden="1" xr:uid="{00000000-0005-0000-0000-000079120000}"/>
    <cellStyle name="Currency [0] 3306" xfId="4716" hidden="1" xr:uid="{00000000-0005-0000-0000-00008D120000}"/>
    <cellStyle name="Currency [0] 3307" xfId="4718" hidden="1" xr:uid="{00000000-0005-0000-0000-00008F120000}"/>
    <cellStyle name="Currency [0] 3308" xfId="4655" hidden="1" xr:uid="{00000000-0005-0000-0000-000050120000}"/>
    <cellStyle name="Currency [0] 3309" xfId="4683" hidden="1" xr:uid="{00000000-0005-0000-0000-00006C120000}"/>
    <cellStyle name="Currency [0] 331" xfId="385" hidden="1" xr:uid="{00000000-0005-0000-0000-0000A2010000}"/>
    <cellStyle name="Currency [0] 3310" xfId="4643" hidden="1" xr:uid="{00000000-0005-0000-0000-000044120000}"/>
    <cellStyle name="Currency [0] 3311" xfId="4672" hidden="1" xr:uid="{00000000-0005-0000-0000-000061120000}"/>
    <cellStyle name="Currency [0] 3312" xfId="4669" hidden="1" xr:uid="{00000000-0005-0000-0000-00005E120000}"/>
    <cellStyle name="Currency [0] 3313" xfId="4722" hidden="1" xr:uid="{00000000-0005-0000-0000-000093120000}"/>
    <cellStyle name="Currency [0] 3314" xfId="4550" hidden="1" xr:uid="{00000000-0005-0000-0000-0000E7110000}"/>
    <cellStyle name="Currency [0] 3315" xfId="4709" hidden="1" xr:uid="{00000000-0005-0000-0000-000086120000}"/>
    <cellStyle name="Currency [0] 3316" xfId="4726" hidden="1" xr:uid="{00000000-0005-0000-0000-000097120000}"/>
    <cellStyle name="Currency [0] 3317" xfId="4728" hidden="1" xr:uid="{00000000-0005-0000-0000-000099120000}"/>
    <cellStyle name="Currency [0] 3318" xfId="4609" hidden="1" xr:uid="{00000000-0005-0000-0000-000022120000}"/>
    <cellStyle name="Currency [0] 3319" xfId="4645" hidden="1" xr:uid="{00000000-0005-0000-0000-000046120000}"/>
    <cellStyle name="Currency [0] 332" xfId="400" hidden="1" xr:uid="{00000000-0005-0000-0000-0000B1010000}"/>
    <cellStyle name="Currency [0] 3320" xfId="4714" hidden="1" xr:uid="{00000000-0005-0000-0000-00008B120000}"/>
    <cellStyle name="Currency [0] 3321" xfId="4702" hidden="1" xr:uid="{00000000-0005-0000-0000-00007F120000}"/>
    <cellStyle name="Currency [0] 3322" xfId="4719" hidden="1" xr:uid="{00000000-0005-0000-0000-000090120000}"/>
    <cellStyle name="Currency [0] 3323" xfId="4730" hidden="1" xr:uid="{00000000-0005-0000-0000-00009B120000}"/>
    <cellStyle name="Currency [0] 3324" xfId="4578" hidden="1" xr:uid="{00000000-0005-0000-0000-000003120000}"/>
    <cellStyle name="Currency [0] 3325" xfId="4642" hidden="1" xr:uid="{00000000-0005-0000-0000-000043120000}"/>
    <cellStyle name="Currency [0] 3326" xfId="4734" hidden="1" xr:uid="{00000000-0005-0000-0000-00009F120000}"/>
    <cellStyle name="Currency [0] 3327" xfId="4736" hidden="1" xr:uid="{00000000-0005-0000-0000-0000A1120000}"/>
    <cellStyle name="Currency [0] 3328" xfId="4691" hidden="1" xr:uid="{00000000-0005-0000-0000-000074120000}"/>
    <cellStyle name="Currency [0] 3329" xfId="4703" hidden="1" xr:uid="{00000000-0005-0000-0000-000080120000}"/>
    <cellStyle name="Currency [0] 333" xfId="398" hidden="1" xr:uid="{00000000-0005-0000-0000-0000AF010000}"/>
    <cellStyle name="Currency [0] 3330" xfId="4731" hidden="1" xr:uid="{00000000-0005-0000-0000-00009C120000}"/>
    <cellStyle name="Currency [0] 3331" xfId="4704" hidden="1" xr:uid="{00000000-0005-0000-0000-000081120000}"/>
    <cellStyle name="Currency [0] 3332" xfId="4737" hidden="1" xr:uid="{00000000-0005-0000-0000-0000A2120000}"/>
    <cellStyle name="Currency [0] 3333" xfId="4739" hidden="1" xr:uid="{00000000-0005-0000-0000-0000A4120000}"/>
    <cellStyle name="Currency [0] 3334" xfId="4732" hidden="1" xr:uid="{00000000-0005-0000-0000-00009D120000}"/>
    <cellStyle name="Currency [0] 3335" xfId="4678" hidden="1" xr:uid="{00000000-0005-0000-0000-000067120000}"/>
    <cellStyle name="Currency [0] 3336" xfId="4741" hidden="1" xr:uid="{00000000-0005-0000-0000-0000A6120000}"/>
    <cellStyle name="Currency [0] 3337" xfId="4743" hidden="1" xr:uid="{00000000-0005-0000-0000-0000A8120000}"/>
    <cellStyle name="Currency [0] 3338" xfId="4255" hidden="1" xr:uid="{00000000-0005-0000-0000-0000C0100000}"/>
    <cellStyle name="Currency [0] 3339" xfId="4233" hidden="1" xr:uid="{00000000-0005-0000-0000-0000AA100000}"/>
    <cellStyle name="Currency [0] 334" xfId="424" hidden="1" xr:uid="{00000000-0005-0000-0000-0000C9010000}"/>
    <cellStyle name="Currency [0] 3340" xfId="4749" hidden="1" xr:uid="{00000000-0005-0000-0000-0000AE120000}"/>
    <cellStyle name="Currency [0] 3341" xfId="4755" hidden="1" xr:uid="{00000000-0005-0000-0000-0000B4120000}"/>
    <cellStyle name="Currency [0] 3342" xfId="4757" hidden="1" xr:uid="{00000000-0005-0000-0000-0000B6120000}"/>
    <cellStyle name="Currency [0] 3343" xfId="4250" hidden="1" xr:uid="{00000000-0005-0000-0000-0000BB100000}"/>
    <cellStyle name="Currency [0] 3344" xfId="4751" hidden="1" xr:uid="{00000000-0005-0000-0000-0000B0120000}"/>
    <cellStyle name="Currency [0] 3345" xfId="4759" hidden="1" xr:uid="{00000000-0005-0000-0000-0000B8120000}"/>
    <cellStyle name="Currency [0] 3346" xfId="4761" hidden="1" xr:uid="{00000000-0005-0000-0000-0000BA120000}"/>
    <cellStyle name="Currency [0] 3347" xfId="4750" hidden="1" xr:uid="{00000000-0005-0000-0000-0000AF120000}"/>
    <cellStyle name="Currency [0] 3348" xfId="4256" hidden="1" xr:uid="{00000000-0005-0000-0000-0000C1100000}"/>
    <cellStyle name="Currency [0] 3349" xfId="4772" hidden="1" xr:uid="{00000000-0005-0000-0000-0000C5120000}"/>
    <cellStyle name="Currency [0] 335" xfId="337" hidden="1" xr:uid="{00000000-0005-0000-0000-000072010000}"/>
    <cellStyle name="Currency [0] 3350" xfId="4781" hidden="1" xr:uid="{00000000-0005-0000-0000-0000CE120000}"/>
    <cellStyle name="Currency [0] 3351" xfId="4792" hidden="1" xr:uid="{00000000-0005-0000-0000-0000D9120000}"/>
    <cellStyle name="Currency [0] 3352" xfId="4798" hidden="1" xr:uid="{00000000-0005-0000-0000-0000DF120000}"/>
    <cellStyle name="Currency [0] 3353" xfId="4770" hidden="1" xr:uid="{00000000-0005-0000-0000-0000C3120000}"/>
    <cellStyle name="Currency [0] 3354" xfId="4788" hidden="1" xr:uid="{00000000-0005-0000-0000-0000D5120000}"/>
    <cellStyle name="Currency [0] 3355" xfId="4810" hidden="1" xr:uid="{00000000-0005-0000-0000-0000EB120000}"/>
    <cellStyle name="Currency [0] 3356" xfId="4812" hidden="1" xr:uid="{00000000-0005-0000-0000-0000ED120000}"/>
    <cellStyle name="Currency [0] 3357" xfId="4746" hidden="1" xr:uid="{00000000-0005-0000-0000-0000AB120000}"/>
    <cellStyle name="Currency [0] 3358" xfId="4260" hidden="1" xr:uid="{00000000-0005-0000-0000-0000C5100000}"/>
    <cellStyle name="Currency [0] 3359" xfId="4784" hidden="1" xr:uid="{00000000-0005-0000-0000-0000D1120000}"/>
    <cellStyle name="Currency [0] 336" xfId="418" hidden="1" xr:uid="{00000000-0005-0000-0000-0000C3010000}"/>
    <cellStyle name="Currency [0] 3360" xfId="4276" hidden="1" xr:uid="{00000000-0005-0000-0000-0000D5100000}"/>
    <cellStyle name="Currency [0] 3361" xfId="4773" hidden="1" xr:uid="{00000000-0005-0000-0000-0000C6120000}"/>
    <cellStyle name="Currency [0] 3362" xfId="4817" hidden="1" xr:uid="{00000000-0005-0000-0000-0000F2120000}"/>
    <cellStyle name="Currency [0] 3363" xfId="4785" hidden="1" xr:uid="{00000000-0005-0000-0000-0000D2120000}"/>
    <cellStyle name="Currency [0] 3364" xfId="4793" hidden="1" xr:uid="{00000000-0005-0000-0000-0000DA120000}"/>
    <cellStyle name="Currency [0] 3365" xfId="4829" hidden="1" xr:uid="{00000000-0005-0000-0000-0000FE120000}"/>
    <cellStyle name="Currency [0] 3366" xfId="4831" hidden="1" xr:uid="{00000000-0005-0000-0000-000000130000}"/>
    <cellStyle name="Currency [0] 3367" xfId="4787" hidden="1" xr:uid="{00000000-0005-0000-0000-0000D4120000}"/>
    <cellStyle name="Currency [0] 3368" xfId="4800" hidden="1" xr:uid="{00000000-0005-0000-0000-0000E1120000}"/>
    <cellStyle name="Currency [0] 3369" xfId="4805" hidden="1" xr:uid="{00000000-0005-0000-0000-0000E6120000}"/>
    <cellStyle name="Currency [0] 337" xfId="425" hidden="1" xr:uid="{00000000-0005-0000-0000-0000CA010000}"/>
    <cellStyle name="Currency [0] 3370" xfId="4799" hidden="1" xr:uid="{00000000-0005-0000-0000-0000E0120000}"/>
    <cellStyle name="Currency [0] 3371" xfId="4847" hidden="1" xr:uid="{00000000-0005-0000-0000-000010130000}"/>
    <cellStyle name="Currency [0] 3372" xfId="4855" hidden="1" xr:uid="{00000000-0005-0000-0000-000018130000}"/>
    <cellStyle name="Currency [0] 3373" xfId="4783" hidden="1" xr:uid="{00000000-0005-0000-0000-0000D0120000}"/>
    <cellStyle name="Currency [0] 3374" xfId="4841" hidden="1" xr:uid="{00000000-0005-0000-0000-00000A130000}"/>
    <cellStyle name="Currency [0] 3375" xfId="4864" hidden="1" xr:uid="{00000000-0005-0000-0000-000021130000}"/>
    <cellStyle name="Currency [0] 3376" xfId="4866" hidden="1" xr:uid="{00000000-0005-0000-0000-000023130000}"/>
    <cellStyle name="Currency [0] 3377" xfId="4766" hidden="1" xr:uid="{00000000-0005-0000-0000-0000BF120000}"/>
    <cellStyle name="Currency [0] 3378" xfId="4776" hidden="1" xr:uid="{00000000-0005-0000-0000-0000C9120000}"/>
    <cellStyle name="Currency [0] 3379" xfId="4838" hidden="1" xr:uid="{00000000-0005-0000-0000-000007130000}"/>
    <cellStyle name="Currency [0] 338" xfId="426" hidden="1" xr:uid="{00000000-0005-0000-0000-0000CB010000}"/>
    <cellStyle name="Currency [0] 3380" xfId="4803" hidden="1" xr:uid="{00000000-0005-0000-0000-0000E4120000}"/>
    <cellStyle name="Currency [0] 3381" xfId="4753" hidden="1" xr:uid="{00000000-0005-0000-0000-0000B2120000}"/>
    <cellStyle name="Currency [0] 3382" xfId="4874" hidden="1" xr:uid="{00000000-0005-0000-0000-00002B130000}"/>
    <cellStyle name="Currency [0] 3383" xfId="4839" hidden="1" xr:uid="{00000000-0005-0000-0000-000008130000}"/>
    <cellStyle name="Currency [0] 3384" xfId="4850" hidden="1" xr:uid="{00000000-0005-0000-0000-000013130000}"/>
    <cellStyle name="Currency [0] 3385" xfId="4882" hidden="1" xr:uid="{00000000-0005-0000-0000-000033130000}"/>
    <cellStyle name="Currency [0] 3386" xfId="4884" hidden="1" xr:uid="{00000000-0005-0000-0000-000035130000}"/>
    <cellStyle name="Currency [0] 3387" xfId="4836" hidden="1" xr:uid="{00000000-0005-0000-0000-000005130000}"/>
    <cellStyle name="Currency [0] 3388" xfId="4835" hidden="1" xr:uid="{00000000-0005-0000-0000-000004130000}"/>
    <cellStyle name="Currency [0] 3389" xfId="4825" hidden="1" xr:uid="{00000000-0005-0000-0000-0000FA120000}"/>
    <cellStyle name="Currency [0] 339" xfId="366" hidden="1" xr:uid="{00000000-0005-0000-0000-00008F010000}"/>
    <cellStyle name="Currency [0] 3390" xfId="4821" hidden="1" xr:uid="{00000000-0005-0000-0000-0000F6120000}"/>
    <cellStyle name="Currency [0] 3391" xfId="4823" hidden="1" xr:uid="{00000000-0005-0000-0000-0000F8120000}"/>
    <cellStyle name="Currency [0] 3392" xfId="4891" hidden="1" xr:uid="{00000000-0005-0000-0000-00003C130000}"/>
    <cellStyle name="Currency [0] 3393" xfId="4262" hidden="1" xr:uid="{00000000-0005-0000-0000-0000C7100000}"/>
    <cellStyle name="Currency [0] 3394" xfId="4869" hidden="1" xr:uid="{00000000-0005-0000-0000-000026130000}"/>
    <cellStyle name="Currency [0] 3395" xfId="4897" hidden="1" xr:uid="{00000000-0005-0000-0000-000042130000}"/>
    <cellStyle name="Currency [0] 3396" xfId="4899" hidden="1" xr:uid="{00000000-0005-0000-0000-000044130000}"/>
    <cellStyle name="Currency [0] 3397" xfId="4774" hidden="1" xr:uid="{00000000-0005-0000-0000-0000C7120000}"/>
    <cellStyle name="Currency [0] 3398" xfId="4848" hidden="1" xr:uid="{00000000-0005-0000-0000-000011130000}"/>
    <cellStyle name="Currency [0] 3399" xfId="4804" hidden="1" xr:uid="{00000000-0005-0000-0000-0000E5120000}"/>
    <cellStyle name="Currency [0] 34" xfId="83" hidden="1" xr:uid="{00000000-0005-0000-0000-000073000000}"/>
    <cellStyle name="Currency [0] 340" xfId="386" hidden="1" xr:uid="{00000000-0005-0000-0000-0000A3010000}"/>
    <cellStyle name="Currency [0] 3400" xfId="4840" hidden="1" xr:uid="{00000000-0005-0000-0000-000009130000}"/>
    <cellStyle name="Currency [0] 3401" xfId="4844" hidden="1" xr:uid="{00000000-0005-0000-0000-00000D130000}"/>
    <cellStyle name="Currency [0] 3402" xfId="4905" hidden="1" xr:uid="{00000000-0005-0000-0000-00004A130000}"/>
    <cellStyle name="Currency [0] 3403" xfId="4249" hidden="1" xr:uid="{00000000-0005-0000-0000-0000BA100000}"/>
    <cellStyle name="Currency [0] 3404" xfId="4887" hidden="1" xr:uid="{00000000-0005-0000-0000-000038130000}"/>
    <cellStyle name="Currency [0] 3405" xfId="4910" hidden="1" xr:uid="{00000000-0005-0000-0000-00004F130000}"/>
    <cellStyle name="Currency [0] 3406" xfId="4912" hidden="1" xr:uid="{00000000-0005-0000-0000-000051130000}"/>
    <cellStyle name="Currency [0] 3407" xfId="4768" hidden="1" xr:uid="{00000000-0005-0000-0000-0000C1120000}"/>
    <cellStyle name="Currency [0] 3408" xfId="4867" hidden="1" xr:uid="{00000000-0005-0000-0000-000024130000}"/>
    <cellStyle name="Currency [0] 3409" xfId="4834" hidden="1" xr:uid="{00000000-0005-0000-0000-000003130000}"/>
    <cellStyle name="Currency [0] 341" xfId="420" hidden="1" xr:uid="{00000000-0005-0000-0000-0000C5010000}"/>
    <cellStyle name="Currency [0] 3410" xfId="4852" hidden="1" xr:uid="{00000000-0005-0000-0000-000015130000}"/>
    <cellStyle name="Currency [0] 3411" xfId="4849" hidden="1" xr:uid="{00000000-0005-0000-0000-000012130000}"/>
    <cellStyle name="Currency [0] 3412" xfId="4916" hidden="1" xr:uid="{00000000-0005-0000-0000-000055130000}"/>
    <cellStyle name="Currency [0] 3413" xfId="4801" hidden="1" xr:uid="{00000000-0005-0000-0000-0000E2120000}"/>
    <cellStyle name="Currency [0] 3414" xfId="4901" hidden="1" xr:uid="{00000000-0005-0000-0000-000046130000}"/>
    <cellStyle name="Currency [0] 3415" xfId="4923" hidden="1" xr:uid="{00000000-0005-0000-0000-00005C130000}"/>
    <cellStyle name="Currency [0] 3416" xfId="4925" hidden="1" xr:uid="{00000000-0005-0000-0000-00005E130000}"/>
    <cellStyle name="Currency [0] 3417" xfId="4853" hidden="1" xr:uid="{00000000-0005-0000-0000-000016130000}"/>
    <cellStyle name="Currency [0] 3418" xfId="4885" hidden="1" xr:uid="{00000000-0005-0000-0000-000036130000}"/>
    <cellStyle name="Currency [0] 3419" xfId="4228" hidden="1" xr:uid="{00000000-0005-0000-0000-0000A5100000}"/>
    <cellStyle name="Currency [0] 342" xfId="413" hidden="1" xr:uid="{00000000-0005-0000-0000-0000BE010000}"/>
    <cellStyle name="Currency [0] 3420" xfId="4871" hidden="1" xr:uid="{00000000-0005-0000-0000-000028130000}"/>
    <cellStyle name="Currency [0] 3421" xfId="4868" hidden="1" xr:uid="{00000000-0005-0000-0000-000025130000}"/>
    <cellStyle name="Currency [0] 3422" xfId="4929" hidden="1" xr:uid="{00000000-0005-0000-0000-000062130000}"/>
    <cellStyle name="Currency [0] 3423" xfId="4764" hidden="1" xr:uid="{00000000-0005-0000-0000-0000BD120000}"/>
    <cellStyle name="Currency [0] 3424" xfId="4913" hidden="1" xr:uid="{00000000-0005-0000-0000-000052130000}"/>
    <cellStyle name="Currency [0] 3425" xfId="4933" hidden="1" xr:uid="{00000000-0005-0000-0000-000066130000}"/>
    <cellStyle name="Currency [0] 3426" xfId="4935" hidden="1" xr:uid="{00000000-0005-0000-0000-000068130000}"/>
    <cellStyle name="Currency [0] 3427" xfId="4872" hidden="1" xr:uid="{00000000-0005-0000-0000-000029130000}"/>
    <cellStyle name="Currency [0] 3428" xfId="4900" hidden="1" xr:uid="{00000000-0005-0000-0000-000045130000}"/>
    <cellStyle name="Currency [0] 3429" xfId="4860" hidden="1" xr:uid="{00000000-0005-0000-0000-00001D130000}"/>
    <cellStyle name="Currency [0] 343" xfId="423" hidden="1" xr:uid="{00000000-0005-0000-0000-0000C8010000}"/>
    <cellStyle name="Currency [0] 3430" xfId="4889" hidden="1" xr:uid="{00000000-0005-0000-0000-00003A130000}"/>
    <cellStyle name="Currency [0] 3431" xfId="4886" hidden="1" xr:uid="{00000000-0005-0000-0000-000037130000}"/>
    <cellStyle name="Currency [0] 3432" xfId="4939" hidden="1" xr:uid="{00000000-0005-0000-0000-00006C130000}"/>
    <cellStyle name="Currency [0] 3433" xfId="4767" hidden="1" xr:uid="{00000000-0005-0000-0000-0000C0120000}"/>
    <cellStyle name="Currency [0] 3434" xfId="4926" hidden="1" xr:uid="{00000000-0005-0000-0000-00005F130000}"/>
    <cellStyle name="Currency [0] 3435" xfId="4943" hidden="1" xr:uid="{00000000-0005-0000-0000-000070130000}"/>
    <cellStyle name="Currency [0] 3436" xfId="4945" hidden="1" xr:uid="{00000000-0005-0000-0000-000072130000}"/>
    <cellStyle name="Currency [0] 3437" xfId="4826" hidden="1" xr:uid="{00000000-0005-0000-0000-0000FB120000}"/>
    <cellStyle name="Currency [0] 3438" xfId="4862" hidden="1" xr:uid="{00000000-0005-0000-0000-00001F130000}"/>
    <cellStyle name="Currency [0] 3439" xfId="4931" hidden="1" xr:uid="{00000000-0005-0000-0000-000064130000}"/>
    <cellStyle name="Currency [0] 344" xfId="427" hidden="1" xr:uid="{00000000-0005-0000-0000-0000CC010000}"/>
    <cellStyle name="Currency [0] 3440" xfId="4919" hidden="1" xr:uid="{00000000-0005-0000-0000-000058130000}"/>
    <cellStyle name="Currency [0] 3441" xfId="4936" hidden="1" xr:uid="{00000000-0005-0000-0000-000069130000}"/>
    <cellStyle name="Currency [0] 3442" xfId="4947" hidden="1" xr:uid="{00000000-0005-0000-0000-000074130000}"/>
    <cellStyle name="Currency [0] 3443" xfId="4795" hidden="1" xr:uid="{00000000-0005-0000-0000-0000DC120000}"/>
    <cellStyle name="Currency [0] 3444" xfId="4859" hidden="1" xr:uid="{00000000-0005-0000-0000-00001C130000}"/>
    <cellStyle name="Currency [0] 3445" xfId="4951" hidden="1" xr:uid="{00000000-0005-0000-0000-000078130000}"/>
    <cellStyle name="Currency [0] 3446" xfId="4953" hidden="1" xr:uid="{00000000-0005-0000-0000-00007A130000}"/>
    <cellStyle name="Currency [0] 3447" xfId="4908" hidden="1" xr:uid="{00000000-0005-0000-0000-00004D130000}"/>
    <cellStyle name="Currency [0] 3448" xfId="4920" hidden="1" xr:uid="{00000000-0005-0000-0000-000059130000}"/>
    <cellStyle name="Currency [0] 3449" xfId="4948" hidden="1" xr:uid="{00000000-0005-0000-0000-000075130000}"/>
    <cellStyle name="Currency [0] 345" xfId="352" hidden="1" xr:uid="{00000000-0005-0000-0000-000081010000}"/>
    <cellStyle name="Currency [0] 3450" xfId="4921" hidden="1" xr:uid="{00000000-0005-0000-0000-00005A130000}"/>
    <cellStyle name="Currency [0] 3451" xfId="4954" hidden="1" xr:uid="{00000000-0005-0000-0000-00007B130000}"/>
    <cellStyle name="Currency [0] 3452" xfId="4956" hidden="1" xr:uid="{00000000-0005-0000-0000-00007D130000}"/>
    <cellStyle name="Currency [0] 3453" xfId="4949" hidden="1" xr:uid="{00000000-0005-0000-0000-000076130000}"/>
    <cellStyle name="Currency [0] 3454" xfId="4895" hidden="1" xr:uid="{00000000-0005-0000-0000-000040130000}"/>
    <cellStyle name="Currency [0] 3455" xfId="4958" hidden="1" xr:uid="{00000000-0005-0000-0000-00007F130000}"/>
    <cellStyle name="Currency [0] 3456" xfId="4960" hidden="1" xr:uid="{00000000-0005-0000-0000-000081130000}"/>
    <cellStyle name="Currency [0] 3457" xfId="4322" hidden="1" xr:uid="{00000000-0005-0000-0000-000003110000}"/>
    <cellStyle name="Currency [0] 3458" xfId="4263" hidden="1" xr:uid="{00000000-0005-0000-0000-0000C8100000}"/>
    <cellStyle name="Currency [0] 3459" xfId="4966" hidden="1" xr:uid="{00000000-0005-0000-0000-000087130000}"/>
    <cellStyle name="Currency [0] 346" xfId="384" hidden="1" xr:uid="{00000000-0005-0000-0000-0000A1010000}"/>
    <cellStyle name="Currency [0] 3460" xfId="4972" hidden="1" xr:uid="{00000000-0005-0000-0000-00008D130000}"/>
    <cellStyle name="Currency [0] 3461" xfId="4974" hidden="1" xr:uid="{00000000-0005-0000-0000-00008F130000}"/>
    <cellStyle name="Currency [0] 3462" xfId="4253" hidden="1" xr:uid="{00000000-0005-0000-0000-0000BE100000}"/>
    <cellStyle name="Currency [0] 3463" xfId="4968" hidden="1" xr:uid="{00000000-0005-0000-0000-000089130000}"/>
    <cellStyle name="Currency [0] 3464" xfId="4976" hidden="1" xr:uid="{00000000-0005-0000-0000-000091130000}"/>
    <cellStyle name="Currency [0] 3465" xfId="4978" hidden="1" xr:uid="{00000000-0005-0000-0000-000093130000}"/>
    <cellStyle name="Currency [0] 3466" xfId="4967" hidden="1" xr:uid="{00000000-0005-0000-0000-000088130000}"/>
    <cellStyle name="Currency [0] 3467" xfId="4298" hidden="1" xr:uid="{00000000-0005-0000-0000-0000EB100000}"/>
    <cellStyle name="Currency [0] 3468" xfId="4989" hidden="1" xr:uid="{00000000-0005-0000-0000-00009E130000}"/>
    <cellStyle name="Currency [0] 3469" xfId="4998" hidden="1" xr:uid="{00000000-0005-0000-0000-0000A7130000}"/>
    <cellStyle name="Currency [0] 347" xfId="430" hidden="1" xr:uid="{00000000-0005-0000-0000-0000CF010000}"/>
    <cellStyle name="Currency [0] 3470" xfId="5009" hidden="1" xr:uid="{00000000-0005-0000-0000-0000B2130000}"/>
    <cellStyle name="Currency [0] 3471" xfId="5015" hidden="1" xr:uid="{00000000-0005-0000-0000-0000B8130000}"/>
    <cellStyle name="Currency [0] 3472" xfId="4987" hidden="1" xr:uid="{00000000-0005-0000-0000-00009C130000}"/>
    <cellStyle name="Currency [0] 3473" xfId="5005" hidden="1" xr:uid="{00000000-0005-0000-0000-0000AE130000}"/>
    <cellStyle name="Currency [0] 3474" xfId="5027" hidden="1" xr:uid="{00000000-0005-0000-0000-0000C4130000}"/>
    <cellStyle name="Currency [0] 3475" xfId="5029" hidden="1" xr:uid="{00000000-0005-0000-0000-0000C6130000}"/>
    <cellStyle name="Currency [0] 3476" xfId="4963" hidden="1" xr:uid="{00000000-0005-0000-0000-000084130000}"/>
    <cellStyle name="Currency [0] 3477" xfId="4252" hidden="1" xr:uid="{00000000-0005-0000-0000-0000BD100000}"/>
    <cellStyle name="Currency [0] 3478" xfId="5001" hidden="1" xr:uid="{00000000-0005-0000-0000-0000AA130000}"/>
    <cellStyle name="Currency [0] 3479" xfId="4231" hidden="1" xr:uid="{00000000-0005-0000-0000-0000A8100000}"/>
    <cellStyle name="Currency [0] 348" xfId="431" hidden="1" xr:uid="{00000000-0005-0000-0000-0000D0010000}"/>
    <cellStyle name="Currency [0] 3480" xfId="4990" hidden="1" xr:uid="{00000000-0005-0000-0000-00009F130000}"/>
    <cellStyle name="Currency [0] 3481" xfId="5034" hidden="1" xr:uid="{00000000-0005-0000-0000-0000CB130000}"/>
    <cellStyle name="Currency [0] 3482" xfId="5002" hidden="1" xr:uid="{00000000-0005-0000-0000-0000AB130000}"/>
    <cellStyle name="Currency [0] 3483" xfId="5010" hidden="1" xr:uid="{00000000-0005-0000-0000-0000B3130000}"/>
    <cellStyle name="Currency [0] 3484" xfId="5046" hidden="1" xr:uid="{00000000-0005-0000-0000-0000D7130000}"/>
    <cellStyle name="Currency [0] 3485" xfId="5048" hidden="1" xr:uid="{00000000-0005-0000-0000-0000D9130000}"/>
    <cellStyle name="Currency [0] 3486" xfId="5004" hidden="1" xr:uid="{00000000-0005-0000-0000-0000AD130000}"/>
    <cellStyle name="Currency [0] 3487" xfId="5017" hidden="1" xr:uid="{00000000-0005-0000-0000-0000BA130000}"/>
    <cellStyle name="Currency [0] 3488" xfId="5022" hidden="1" xr:uid="{00000000-0005-0000-0000-0000BF130000}"/>
    <cellStyle name="Currency [0] 3489" xfId="5016" hidden="1" xr:uid="{00000000-0005-0000-0000-0000B9130000}"/>
    <cellStyle name="Currency [0] 349" xfId="408" hidden="1" xr:uid="{00000000-0005-0000-0000-0000B9010000}"/>
    <cellStyle name="Currency [0] 3490" xfId="5064" hidden="1" xr:uid="{00000000-0005-0000-0000-0000E9130000}"/>
    <cellStyle name="Currency [0] 3491" xfId="5072" hidden="1" xr:uid="{00000000-0005-0000-0000-0000F1130000}"/>
    <cellStyle name="Currency [0] 3492" xfId="5000" hidden="1" xr:uid="{00000000-0005-0000-0000-0000A9130000}"/>
    <cellStyle name="Currency [0] 3493" xfId="5058" hidden="1" xr:uid="{00000000-0005-0000-0000-0000E3130000}"/>
    <cellStyle name="Currency [0] 3494" xfId="5081" hidden="1" xr:uid="{00000000-0005-0000-0000-0000FA130000}"/>
    <cellStyle name="Currency [0] 3495" xfId="5083" hidden="1" xr:uid="{00000000-0005-0000-0000-0000FC130000}"/>
    <cellStyle name="Currency [0] 3496" xfId="4983" hidden="1" xr:uid="{00000000-0005-0000-0000-000098130000}"/>
    <cellStyle name="Currency [0] 3497" xfId="4993" hidden="1" xr:uid="{00000000-0005-0000-0000-0000A2130000}"/>
    <cellStyle name="Currency [0] 3498" xfId="5055" hidden="1" xr:uid="{00000000-0005-0000-0000-0000E0130000}"/>
    <cellStyle name="Currency [0] 3499" xfId="5020" hidden="1" xr:uid="{00000000-0005-0000-0000-0000BD130000}"/>
    <cellStyle name="Currency [0] 35" xfId="85" hidden="1" xr:uid="{00000000-0005-0000-0000-000075000000}"/>
    <cellStyle name="Currency [0] 350" xfId="414" hidden="1" xr:uid="{00000000-0005-0000-0000-0000BF010000}"/>
    <cellStyle name="Currency [0] 3500" xfId="4970" hidden="1" xr:uid="{00000000-0005-0000-0000-00008B130000}"/>
    <cellStyle name="Currency [0] 3501" xfId="5091" hidden="1" xr:uid="{00000000-0005-0000-0000-000004140000}"/>
    <cellStyle name="Currency [0] 3502" xfId="5056" hidden="1" xr:uid="{00000000-0005-0000-0000-0000E1130000}"/>
    <cellStyle name="Currency [0] 3503" xfId="5067" hidden="1" xr:uid="{00000000-0005-0000-0000-0000EC130000}"/>
    <cellStyle name="Currency [0] 3504" xfId="5099" hidden="1" xr:uid="{00000000-0005-0000-0000-00000C140000}"/>
    <cellStyle name="Currency [0] 3505" xfId="5101" hidden="1" xr:uid="{00000000-0005-0000-0000-00000E140000}"/>
    <cellStyle name="Currency [0] 3506" xfId="5053" hidden="1" xr:uid="{00000000-0005-0000-0000-0000DE130000}"/>
    <cellStyle name="Currency [0] 3507" xfId="5052" hidden="1" xr:uid="{00000000-0005-0000-0000-0000DD130000}"/>
    <cellStyle name="Currency [0] 3508" xfId="5042" hidden="1" xr:uid="{00000000-0005-0000-0000-0000D3130000}"/>
    <cellStyle name="Currency [0] 3509" xfId="5038" hidden="1" xr:uid="{00000000-0005-0000-0000-0000CF130000}"/>
    <cellStyle name="Currency [0] 351" xfId="428" hidden="1" xr:uid="{00000000-0005-0000-0000-0000CD010000}"/>
    <cellStyle name="Currency [0] 3510" xfId="5040" hidden="1" xr:uid="{00000000-0005-0000-0000-0000D1130000}"/>
    <cellStyle name="Currency [0] 3511" xfId="5108" hidden="1" xr:uid="{00000000-0005-0000-0000-000015140000}"/>
    <cellStyle name="Currency [0] 3512" xfId="4267" hidden="1" xr:uid="{00000000-0005-0000-0000-0000CC100000}"/>
    <cellStyle name="Currency [0] 3513" xfId="5086" hidden="1" xr:uid="{00000000-0005-0000-0000-0000FF130000}"/>
    <cellStyle name="Currency [0] 3514" xfId="5114" hidden="1" xr:uid="{00000000-0005-0000-0000-00001B140000}"/>
    <cellStyle name="Currency [0] 3515" xfId="5116" hidden="1" xr:uid="{00000000-0005-0000-0000-00001D140000}"/>
    <cellStyle name="Currency [0] 3516" xfId="4991" hidden="1" xr:uid="{00000000-0005-0000-0000-0000A0130000}"/>
    <cellStyle name="Currency [0] 3517" xfId="5065" hidden="1" xr:uid="{00000000-0005-0000-0000-0000EA130000}"/>
    <cellStyle name="Currency [0] 3518" xfId="5021" hidden="1" xr:uid="{00000000-0005-0000-0000-0000BE130000}"/>
    <cellStyle name="Currency [0] 3519" xfId="5057" hidden="1" xr:uid="{00000000-0005-0000-0000-0000E2130000}"/>
    <cellStyle name="Currency [0] 352" xfId="415" hidden="1" xr:uid="{00000000-0005-0000-0000-0000C0010000}"/>
    <cellStyle name="Currency [0] 3520" xfId="5061" hidden="1" xr:uid="{00000000-0005-0000-0000-0000E6130000}"/>
    <cellStyle name="Currency [0] 3521" xfId="5122" hidden="1" xr:uid="{00000000-0005-0000-0000-000023140000}"/>
    <cellStyle name="Currency [0] 3522" xfId="4280" hidden="1" xr:uid="{00000000-0005-0000-0000-0000D9100000}"/>
    <cellStyle name="Currency [0] 3523" xfId="5104" hidden="1" xr:uid="{00000000-0005-0000-0000-000011140000}"/>
    <cellStyle name="Currency [0] 3524" xfId="5127" hidden="1" xr:uid="{00000000-0005-0000-0000-000028140000}"/>
    <cellStyle name="Currency [0] 3525" xfId="5129" hidden="1" xr:uid="{00000000-0005-0000-0000-00002A140000}"/>
    <cellStyle name="Currency [0] 3526" xfId="4985" hidden="1" xr:uid="{00000000-0005-0000-0000-00009A130000}"/>
    <cellStyle name="Currency [0] 3527" xfId="5084" hidden="1" xr:uid="{00000000-0005-0000-0000-0000FD130000}"/>
    <cellStyle name="Currency [0] 3528" xfId="5051" hidden="1" xr:uid="{00000000-0005-0000-0000-0000DC130000}"/>
    <cellStyle name="Currency [0] 3529" xfId="5069" hidden="1" xr:uid="{00000000-0005-0000-0000-0000EE130000}"/>
    <cellStyle name="Currency [0] 353" xfId="432" hidden="1" xr:uid="{00000000-0005-0000-0000-0000D1010000}"/>
    <cellStyle name="Currency [0] 3530" xfId="5066" hidden="1" xr:uid="{00000000-0005-0000-0000-0000EB130000}"/>
    <cellStyle name="Currency [0] 3531" xfId="5133" hidden="1" xr:uid="{00000000-0005-0000-0000-00002E140000}"/>
    <cellStyle name="Currency [0] 3532" xfId="5018" hidden="1" xr:uid="{00000000-0005-0000-0000-0000BB130000}"/>
    <cellStyle name="Currency [0] 3533" xfId="5118" hidden="1" xr:uid="{00000000-0005-0000-0000-00001F140000}"/>
    <cellStyle name="Currency [0] 3534" xfId="5140" hidden="1" xr:uid="{00000000-0005-0000-0000-000035140000}"/>
    <cellStyle name="Currency [0] 3535" xfId="5142" hidden="1" xr:uid="{00000000-0005-0000-0000-000037140000}"/>
    <cellStyle name="Currency [0] 3536" xfId="5070" hidden="1" xr:uid="{00000000-0005-0000-0000-0000EF130000}"/>
    <cellStyle name="Currency [0] 3537" xfId="5102" hidden="1" xr:uid="{00000000-0005-0000-0000-00000F140000}"/>
    <cellStyle name="Currency [0] 3538" xfId="4232" hidden="1" xr:uid="{00000000-0005-0000-0000-0000A9100000}"/>
    <cellStyle name="Currency [0] 3539" xfId="5088" hidden="1" xr:uid="{00000000-0005-0000-0000-000001140000}"/>
    <cellStyle name="Currency [0] 354" xfId="433" hidden="1" xr:uid="{00000000-0005-0000-0000-0000D2010000}"/>
    <cellStyle name="Currency [0] 3540" xfId="5085" hidden="1" xr:uid="{00000000-0005-0000-0000-0000FE130000}"/>
    <cellStyle name="Currency [0] 3541" xfId="5146" hidden="1" xr:uid="{00000000-0005-0000-0000-00003B140000}"/>
    <cellStyle name="Currency [0] 3542" xfId="4981" hidden="1" xr:uid="{00000000-0005-0000-0000-000096130000}"/>
    <cellStyle name="Currency [0] 3543" xfId="5130" hidden="1" xr:uid="{00000000-0005-0000-0000-00002B140000}"/>
    <cellStyle name="Currency [0] 3544" xfId="5150" hidden="1" xr:uid="{00000000-0005-0000-0000-00003F140000}"/>
    <cellStyle name="Currency [0] 3545" xfId="5152" hidden="1" xr:uid="{00000000-0005-0000-0000-000041140000}"/>
    <cellStyle name="Currency [0] 3546" xfId="5089" hidden="1" xr:uid="{00000000-0005-0000-0000-000002140000}"/>
    <cellStyle name="Currency [0] 3547" xfId="5117" hidden="1" xr:uid="{00000000-0005-0000-0000-00001E140000}"/>
    <cellStyle name="Currency [0] 3548" xfId="5077" hidden="1" xr:uid="{00000000-0005-0000-0000-0000F6130000}"/>
    <cellStyle name="Currency [0] 3549" xfId="5106" hidden="1" xr:uid="{00000000-0005-0000-0000-000013140000}"/>
    <cellStyle name="Currency [0] 355" xfId="429" hidden="1" xr:uid="{00000000-0005-0000-0000-0000CE010000}"/>
    <cellStyle name="Currency [0] 3550" xfId="5103" hidden="1" xr:uid="{00000000-0005-0000-0000-000010140000}"/>
    <cellStyle name="Currency [0] 3551" xfId="5156" hidden="1" xr:uid="{00000000-0005-0000-0000-000045140000}"/>
    <cellStyle name="Currency [0] 3552" xfId="4984" hidden="1" xr:uid="{00000000-0005-0000-0000-000099130000}"/>
    <cellStyle name="Currency [0] 3553" xfId="5143" hidden="1" xr:uid="{00000000-0005-0000-0000-000038140000}"/>
    <cellStyle name="Currency [0] 3554" xfId="5160" hidden="1" xr:uid="{00000000-0005-0000-0000-000049140000}"/>
    <cellStyle name="Currency [0] 3555" xfId="5162" hidden="1" xr:uid="{00000000-0005-0000-0000-00004B140000}"/>
    <cellStyle name="Currency [0] 3556" xfId="5043" hidden="1" xr:uid="{00000000-0005-0000-0000-0000D4130000}"/>
    <cellStyle name="Currency [0] 3557" xfId="5079" hidden="1" xr:uid="{00000000-0005-0000-0000-0000F8130000}"/>
    <cellStyle name="Currency [0] 3558" xfId="5148" hidden="1" xr:uid="{00000000-0005-0000-0000-00003D140000}"/>
    <cellStyle name="Currency [0] 3559" xfId="5136" hidden="1" xr:uid="{00000000-0005-0000-0000-000031140000}"/>
    <cellStyle name="Currency [0] 356" xfId="402" hidden="1" xr:uid="{00000000-0005-0000-0000-0000B3010000}"/>
    <cellStyle name="Currency [0] 3560" xfId="5153" hidden="1" xr:uid="{00000000-0005-0000-0000-000042140000}"/>
    <cellStyle name="Currency [0] 3561" xfId="5164" hidden="1" xr:uid="{00000000-0005-0000-0000-00004D140000}"/>
    <cellStyle name="Currency [0] 3562" xfId="5012" hidden="1" xr:uid="{00000000-0005-0000-0000-0000B5130000}"/>
    <cellStyle name="Currency [0] 3563" xfId="5076" hidden="1" xr:uid="{00000000-0005-0000-0000-0000F5130000}"/>
    <cellStyle name="Currency [0] 3564" xfId="5168" hidden="1" xr:uid="{00000000-0005-0000-0000-000051140000}"/>
    <cellStyle name="Currency [0] 3565" xfId="5170" hidden="1" xr:uid="{00000000-0005-0000-0000-000053140000}"/>
    <cellStyle name="Currency [0] 3566" xfId="5125" hidden="1" xr:uid="{00000000-0005-0000-0000-000026140000}"/>
    <cellStyle name="Currency [0] 3567" xfId="5137" hidden="1" xr:uid="{00000000-0005-0000-0000-000032140000}"/>
    <cellStyle name="Currency [0] 3568" xfId="5165" hidden="1" xr:uid="{00000000-0005-0000-0000-00004E140000}"/>
    <cellStyle name="Currency [0] 3569" xfId="5138" hidden="1" xr:uid="{00000000-0005-0000-0000-000033140000}"/>
    <cellStyle name="Currency [0] 357" xfId="434" hidden="1" xr:uid="{00000000-0005-0000-0000-0000D3010000}"/>
    <cellStyle name="Currency [0] 3570" xfId="5171" hidden="1" xr:uid="{00000000-0005-0000-0000-000054140000}"/>
    <cellStyle name="Currency [0] 3571" xfId="5173" hidden="1" xr:uid="{00000000-0005-0000-0000-000056140000}"/>
    <cellStyle name="Currency [0] 3572" xfId="5166" hidden="1" xr:uid="{00000000-0005-0000-0000-00004F140000}"/>
    <cellStyle name="Currency [0] 3573" xfId="5112" hidden="1" xr:uid="{00000000-0005-0000-0000-000019140000}"/>
    <cellStyle name="Currency [0] 3574" xfId="5175" hidden="1" xr:uid="{00000000-0005-0000-0000-000058140000}"/>
    <cellStyle name="Currency [0] 3575" xfId="5177" hidden="1" xr:uid="{00000000-0005-0000-0000-00005A140000}"/>
    <cellStyle name="Currency [0] 3576" xfId="5236" hidden="1" xr:uid="{00000000-0005-0000-0000-000095140000}"/>
    <cellStyle name="Currency [0] 3577" xfId="5260" hidden="1" xr:uid="{00000000-0005-0000-0000-0000AD140000}"/>
    <cellStyle name="Currency [0] 3578" xfId="5267" hidden="1" xr:uid="{00000000-0005-0000-0000-0000B4140000}"/>
    <cellStyle name="Currency [0] 3579" xfId="5279" hidden="1" xr:uid="{00000000-0005-0000-0000-0000C0140000}"/>
    <cellStyle name="Currency [0] 358" xfId="435" hidden="1" xr:uid="{00000000-0005-0000-0000-0000D4010000}"/>
    <cellStyle name="Currency [0] 3580" xfId="5282" hidden="1" xr:uid="{00000000-0005-0000-0000-0000C3140000}"/>
    <cellStyle name="Currency [0] 3581" xfId="5258" hidden="1" xr:uid="{00000000-0005-0000-0000-0000AB140000}"/>
    <cellStyle name="Currency [0] 3582" xfId="5275" hidden="1" xr:uid="{00000000-0005-0000-0000-0000BC140000}"/>
    <cellStyle name="Currency [0] 3583" xfId="5286" hidden="1" xr:uid="{00000000-0005-0000-0000-0000C7140000}"/>
    <cellStyle name="Currency [0] 3584" xfId="5288" hidden="1" xr:uid="{00000000-0005-0000-0000-0000C9140000}"/>
    <cellStyle name="Currency [0] 3585" xfId="5268" hidden="1" xr:uid="{00000000-0005-0000-0000-0000B5140000}"/>
    <cellStyle name="Currency [0] 3586" xfId="5237" hidden="1" xr:uid="{00000000-0005-0000-0000-000096140000}"/>
    <cellStyle name="Currency [0] 3587" xfId="5299" hidden="1" xr:uid="{00000000-0005-0000-0000-0000D4140000}"/>
    <cellStyle name="Currency [0] 3588" xfId="5308" hidden="1" xr:uid="{00000000-0005-0000-0000-0000DD140000}"/>
    <cellStyle name="Currency [0] 3589" xfId="5319" hidden="1" xr:uid="{00000000-0005-0000-0000-0000E8140000}"/>
    <cellStyle name="Currency [0] 359" xfId="194" hidden="1" xr:uid="{00000000-0005-0000-0000-0000E3000000}"/>
    <cellStyle name="Currency [0] 3590" xfId="5325" hidden="1" xr:uid="{00000000-0005-0000-0000-0000EE140000}"/>
    <cellStyle name="Currency [0] 3591" xfId="5297" hidden="1" xr:uid="{00000000-0005-0000-0000-0000D2140000}"/>
    <cellStyle name="Currency [0] 3592" xfId="5315" hidden="1" xr:uid="{00000000-0005-0000-0000-0000E4140000}"/>
    <cellStyle name="Currency [0] 3593" xfId="5337" hidden="1" xr:uid="{00000000-0005-0000-0000-0000FA140000}"/>
    <cellStyle name="Currency [0] 3594" xfId="5339" hidden="1" xr:uid="{00000000-0005-0000-0000-0000FC140000}"/>
    <cellStyle name="Currency [0] 3595" xfId="5264" hidden="1" xr:uid="{00000000-0005-0000-0000-0000B1140000}"/>
    <cellStyle name="Currency [0] 3596" xfId="5243" hidden="1" xr:uid="{00000000-0005-0000-0000-00009C140000}"/>
    <cellStyle name="Currency [0] 3597" xfId="5311" hidden="1" xr:uid="{00000000-0005-0000-0000-0000E0140000}"/>
    <cellStyle name="Currency [0] 3598" xfId="5249" hidden="1" xr:uid="{00000000-0005-0000-0000-0000A2140000}"/>
    <cellStyle name="Currency [0] 3599" xfId="5300" hidden="1" xr:uid="{00000000-0005-0000-0000-0000D5140000}"/>
    <cellStyle name="Currency [0] 36" xfId="87" hidden="1" xr:uid="{00000000-0005-0000-0000-000077000000}"/>
    <cellStyle name="Currency [0] 360" xfId="184" hidden="1" xr:uid="{00000000-0005-0000-0000-0000D9000000}"/>
    <cellStyle name="Currency [0] 3600" xfId="5344" hidden="1" xr:uid="{00000000-0005-0000-0000-000001150000}"/>
    <cellStyle name="Currency [0] 3601" xfId="5312" hidden="1" xr:uid="{00000000-0005-0000-0000-0000E1140000}"/>
    <cellStyle name="Currency [0] 3602" xfId="5320" hidden="1" xr:uid="{00000000-0005-0000-0000-0000E9140000}"/>
    <cellStyle name="Currency [0] 3603" xfId="5356" hidden="1" xr:uid="{00000000-0005-0000-0000-00000D150000}"/>
    <cellStyle name="Currency [0] 3604" xfId="5358" hidden="1" xr:uid="{00000000-0005-0000-0000-00000F150000}"/>
    <cellStyle name="Currency [0] 3605" xfId="5314" hidden="1" xr:uid="{00000000-0005-0000-0000-0000E3140000}"/>
    <cellStyle name="Currency [0] 3606" xfId="5327" hidden="1" xr:uid="{00000000-0005-0000-0000-0000F0140000}"/>
    <cellStyle name="Currency [0] 3607" xfId="5332" hidden="1" xr:uid="{00000000-0005-0000-0000-0000F5140000}"/>
    <cellStyle name="Currency [0] 3608" xfId="5326" hidden="1" xr:uid="{00000000-0005-0000-0000-0000EF140000}"/>
    <cellStyle name="Currency [0] 3609" xfId="5374" hidden="1" xr:uid="{00000000-0005-0000-0000-00001F150000}"/>
    <cellStyle name="Currency [0] 361" xfId="437" hidden="1" xr:uid="{00000000-0005-0000-0000-0000D6010000}"/>
    <cellStyle name="Currency [0] 3610" xfId="5382" hidden="1" xr:uid="{00000000-0005-0000-0000-000027150000}"/>
    <cellStyle name="Currency [0] 3611" xfId="5310" hidden="1" xr:uid="{00000000-0005-0000-0000-0000DF140000}"/>
    <cellStyle name="Currency [0] 3612" xfId="5368" hidden="1" xr:uid="{00000000-0005-0000-0000-000019150000}"/>
    <cellStyle name="Currency [0] 3613" xfId="5391" hidden="1" xr:uid="{00000000-0005-0000-0000-000030150000}"/>
    <cellStyle name="Currency [0] 3614" xfId="5393" hidden="1" xr:uid="{00000000-0005-0000-0000-000032150000}"/>
    <cellStyle name="Currency [0] 3615" xfId="5293" hidden="1" xr:uid="{00000000-0005-0000-0000-0000CE140000}"/>
    <cellStyle name="Currency [0] 3616" xfId="5303" hidden="1" xr:uid="{00000000-0005-0000-0000-0000D8140000}"/>
    <cellStyle name="Currency [0] 3617" xfId="5365" hidden="1" xr:uid="{00000000-0005-0000-0000-000016150000}"/>
    <cellStyle name="Currency [0] 3618" xfId="5330" hidden="1" xr:uid="{00000000-0005-0000-0000-0000F3140000}"/>
    <cellStyle name="Currency [0] 3619" xfId="5277" hidden="1" xr:uid="{00000000-0005-0000-0000-0000BE140000}"/>
    <cellStyle name="Currency [0] 362" xfId="441" hidden="1" xr:uid="{00000000-0005-0000-0000-0000DA010000}"/>
    <cellStyle name="Currency [0] 3620" xfId="5401" hidden="1" xr:uid="{00000000-0005-0000-0000-00003A150000}"/>
    <cellStyle name="Currency [0] 3621" xfId="5366" hidden="1" xr:uid="{00000000-0005-0000-0000-000017150000}"/>
    <cellStyle name="Currency [0] 3622" xfId="5377" hidden="1" xr:uid="{00000000-0005-0000-0000-000022150000}"/>
    <cellStyle name="Currency [0] 3623" xfId="5409" hidden="1" xr:uid="{00000000-0005-0000-0000-000042150000}"/>
    <cellStyle name="Currency [0] 3624" xfId="5411" hidden="1" xr:uid="{00000000-0005-0000-0000-000044150000}"/>
    <cellStyle name="Currency [0] 3625" xfId="5363" hidden="1" xr:uid="{00000000-0005-0000-0000-000014150000}"/>
    <cellStyle name="Currency [0] 3626" xfId="5362" hidden="1" xr:uid="{00000000-0005-0000-0000-000013150000}"/>
    <cellStyle name="Currency [0] 3627" xfId="5352" hidden="1" xr:uid="{00000000-0005-0000-0000-000009150000}"/>
    <cellStyle name="Currency [0] 3628" xfId="5348" hidden="1" xr:uid="{00000000-0005-0000-0000-000005150000}"/>
    <cellStyle name="Currency [0] 3629" xfId="5350" hidden="1" xr:uid="{00000000-0005-0000-0000-000007150000}"/>
    <cellStyle name="Currency [0] 363" xfId="442" hidden="1" xr:uid="{00000000-0005-0000-0000-0000DB010000}"/>
    <cellStyle name="Currency [0] 3630" xfId="5418" hidden="1" xr:uid="{00000000-0005-0000-0000-00004B150000}"/>
    <cellStyle name="Currency [0] 3631" xfId="5245" hidden="1" xr:uid="{00000000-0005-0000-0000-00009E140000}"/>
    <cellStyle name="Currency [0] 3632" xfId="5396" hidden="1" xr:uid="{00000000-0005-0000-0000-000035150000}"/>
    <cellStyle name="Currency [0] 3633" xfId="5424" hidden="1" xr:uid="{00000000-0005-0000-0000-000051150000}"/>
    <cellStyle name="Currency [0] 3634" xfId="5426" hidden="1" xr:uid="{00000000-0005-0000-0000-000053150000}"/>
    <cellStyle name="Currency [0] 3635" xfId="5301" hidden="1" xr:uid="{00000000-0005-0000-0000-0000D6140000}"/>
    <cellStyle name="Currency [0] 3636" xfId="5375" hidden="1" xr:uid="{00000000-0005-0000-0000-000020150000}"/>
    <cellStyle name="Currency [0] 3637" xfId="5331" hidden="1" xr:uid="{00000000-0005-0000-0000-0000F4140000}"/>
    <cellStyle name="Currency [0] 3638" xfId="5367" hidden="1" xr:uid="{00000000-0005-0000-0000-000018150000}"/>
    <cellStyle name="Currency [0] 3639" xfId="5371" hidden="1" xr:uid="{00000000-0005-0000-0000-00001C150000}"/>
    <cellStyle name="Currency [0] 364" xfId="191" hidden="1" xr:uid="{00000000-0005-0000-0000-0000E0000000}"/>
    <cellStyle name="Currency [0] 3640" xfId="5432" hidden="1" xr:uid="{00000000-0005-0000-0000-000059150000}"/>
    <cellStyle name="Currency [0] 3641" xfId="5240" hidden="1" xr:uid="{00000000-0005-0000-0000-000099140000}"/>
    <cellStyle name="Currency [0] 3642" xfId="5414" hidden="1" xr:uid="{00000000-0005-0000-0000-000047150000}"/>
    <cellStyle name="Currency [0] 3643" xfId="5437" hidden="1" xr:uid="{00000000-0005-0000-0000-00005E150000}"/>
    <cellStyle name="Currency [0] 3644" xfId="5439" hidden="1" xr:uid="{00000000-0005-0000-0000-000060150000}"/>
    <cellStyle name="Currency [0] 3645" xfId="5295" hidden="1" xr:uid="{00000000-0005-0000-0000-0000D0140000}"/>
    <cellStyle name="Currency [0] 3646" xfId="5394" hidden="1" xr:uid="{00000000-0005-0000-0000-000033150000}"/>
    <cellStyle name="Currency [0] 3647" xfId="5361" hidden="1" xr:uid="{00000000-0005-0000-0000-000012150000}"/>
    <cellStyle name="Currency [0] 3648" xfId="5379" hidden="1" xr:uid="{00000000-0005-0000-0000-000024150000}"/>
    <cellStyle name="Currency [0] 3649" xfId="5376" hidden="1" xr:uid="{00000000-0005-0000-0000-000021150000}"/>
    <cellStyle name="Currency [0] 365" xfId="439" hidden="1" xr:uid="{00000000-0005-0000-0000-0000D8010000}"/>
    <cellStyle name="Currency [0] 3650" xfId="5443" hidden="1" xr:uid="{00000000-0005-0000-0000-000064150000}"/>
    <cellStyle name="Currency [0] 3651" xfId="5328" hidden="1" xr:uid="{00000000-0005-0000-0000-0000F1140000}"/>
    <cellStyle name="Currency [0] 3652" xfId="5428" hidden="1" xr:uid="{00000000-0005-0000-0000-000055150000}"/>
    <cellStyle name="Currency [0] 3653" xfId="5450" hidden="1" xr:uid="{00000000-0005-0000-0000-00006B150000}"/>
    <cellStyle name="Currency [0] 3654" xfId="5452" hidden="1" xr:uid="{00000000-0005-0000-0000-00006D150000}"/>
    <cellStyle name="Currency [0] 3655" xfId="5380" hidden="1" xr:uid="{00000000-0005-0000-0000-000025150000}"/>
    <cellStyle name="Currency [0] 3656" xfId="5412" hidden="1" xr:uid="{00000000-0005-0000-0000-000045150000}"/>
    <cellStyle name="Currency [0] 3657" xfId="5261" hidden="1" xr:uid="{00000000-0005-0000-0000-0000AE140000}"/>
    <cellStyle name="Currency [0] 3658" xfId="5398" hidden="1" xr:uid="{00000000-0005-0000-0000-000037150000}"/>
    <cellStyle name="Currency [0] 3659" xfId="5395" hidden="1" xr:uid="{00000000-0005-0000-0000-000034150000}"/>
    <cellStyle name="Currency [0] 366" xfId="443" hidden="1" xr:uid="{00000000-0005-0000-0000-0000DC010000}"/>
    <cellStyle name="Currency [0] 3660" xfId="5456" hidden="1" xr:uid="{00000000-0005-0000-0000-000071150000}"/>
    <cellStyle name="Currency [0] 3661" xfId="5291" hidden="1" xr:uid="{00000000-0005-0000-0000-0000CC140000}"/>
    <cellStyle name="Currency [0] 3662" xfId="5440" hidden="1" xr:uid="{00000000-0005-0000-0000-000061150000}"/>
    <cellStyle name="Currency [0] 3663" xfId="5460" hidden="1" xr:uid="{00000000-0005-0000-0000-000075150000}"/>
    <cellStyle name="Currency [0] 3664" xfId="5462" hidden="1" xr:uid="{00000000-0005-0000-0000-000077150000}"/>
    <cellStyle name="Currency [0] 3665" xfId="5399" hidden="1" xr:uid="{00000000-0005-0000-0000-000038150000}"/>
    <cellStyle name="Currency [0] 3666" xfId="5427" hidden="1" xr:uid="{00000000-0005-0000-0000-000054150000}"/>
    <cellStyle name="Currency [0] 3667" xfId="5387" hidden="1" xr:uid="{00000000-0005-0000-0000-00002C150000}"/>
    <cellStyle name="Currency [0] 3668" xfId="5416" hidden="1" xr:uid="{00000000-0005-0000-0000-000049150000}"/>
    <cellStyle name="Currency [0] 3669" xfId="5413" hidden="1" xr:uid="{00000000-0005-0000-0000-000046150000}"/>
    <cellStyle name="Currency [0] 367" xfId="444" hidden="1" xr:uid="{00000000-0005-0000-0000-0000DD010000}"/>
    <cellStyle name="Currency [0] 3670" xfId="5466" hidden="1" xr:uid="{00000000-0005-0000-0000-00007B150000}"/>
    <cellStyle name="Currency [0] 3671" xfId="5294" hidden="1" xr:uid="{00000000-0005-0000-0000-0000CF140000}"/>
    <cellStyle name="Currency [0] 3672" xfId="5453" hidden="1" xr:uid="{00000000-0005-0000-0000-00006E150000}"/>
    <cellStyle name="Currency [0] 3673" xfId="5470" hidden="1" xr:uid="{00000000-0005-0000-0000-00007F150000}"/>
    <cellStyle name="Currency [0] 3674" xfId="5472" hidden="1" xr:uid="{00000000-0005-0000-0000-000081150000}"/>
    <cellStyle name="Currency [0] 3675" xfId="5353" hidden="1" xr:uid="{00000000-0005-0000-0000-00000A150000}"/>
    <cellStyle name="Currency [0] 3676" xfId="5389" hidden="1" xr:uid="{00000000-0005-0000-0000-00002E150000}"/>
    <cellStyle name="Currency [0] 3677" xfId="5458" hidden="1" xr:uid="{00000000-0005-0000-0000-000073150000}"/>
    <cellStyle name="Currency [0] 3678" xfId="5446" hidden="1" xr:uid="{00000000-0005-0000-0000-000067150000}"/>
    <cellStyle name="Currency [0] 3679" xfId="5463" hidden="1" xr:uid="{00000000-0005-0000-0000-000078150000}"/>
    <cellStyle name="Currency [0] 368" xfId="438" hidden="1" xr:uid="{00000000-0005-0000-0000-0000D7010000}"/>
    <cellStyle name="Currency [0] 3680" xfId="5474" hidden="1" xr:uid="{00000000-0005-0000-0000-000083150000}"/>
    <cellStyle name="Currency [0] 3681" xfId="5322" hidden="1" xr:uid="{00000000-0005-0000-0000-0000EB140000}"/>
    <cellStyle name="Currency [0] 3682" xfId="5386" hidden="1" xr:uid="{00000000-0005-0000-0000-00002B150000}"/>
    <cellStyle name="Currency [0] 3683" xfId="5478" hidden="1" xr:uid="{00000000-0005-0000-0000-000087150000}"/>
    <cellStyle name="Currency [0] 3684" xfId="5480" hidden="1" xr:uid="{00000000-0005-0000-0000-000089150000}"/>
    <cellStyle name="Currency [0] 3685" xfId="5435" hidden="1" xr:uid="{00000000-0005-0000-0000-00005C150000}"/>
    <cellStyle name="Currency [0] 3686" xfId="5447" hidden="1" xr:uid="{00000000-0005-0000-0000-000068150000}"/>
    <cellStyle name="Currency [0] 3687" xfId="5475" hidden="1" xr:uid="{00000000-0005-0000-0000-000084150000}"/>
    <cellStyle name="Currency [0] 3688" xfId="5448" hidden="1" xr:uid="{00000000-0005-0000-0000-000069150000}"/>
    <cellStyle name="Currency [0] 3689" xfId="5481" hidden="1" xr:uid="{00000000-0005-0000-0000-00008A150000}"/>
    <cellStyle name="Currency [0] 369" xfId="195" hidden="1" xr:uid="{00000000-0005-0000-0000-0000E4000000}"/>
    <cellStyle name="Currency [0] 3690" xfId="5483" hidden="1" xr:uid="{00000000-0005-0000-0000-00008C150000}"/>
    <cellStyle name="Currency [0] 3691" xfId="5476" hidden="1" xr:uid="{00000000-0005-0000-0000-000085150000}"/>
    <cellStyle name="Currency [0] 3692" xfId="5422" hidden="1" xr:uid="{00000000-0005-0000-0000-00004F150000}"/>
    <cellStyle name="Currency [0] 3693" xfId="5485" hidden="1" xr:uid="{00000000-0005-0000-0000-00008E150000}"/>
    <cellStyle name="Currency [0] 3694" xfId="5487" hidden="1" xr:uid="{00000000-0005-0000-0000-000090150000}"/>
    <cellStyle name="Currency [0] 3695" xfId="5547" hidden="1" xr:uid="{00000000-0005-0000-0000-0000CC150000}"/>
    <cellStyle name="Currency [0] 3696" xfId="5566" hidden="1" xr:uid="{00000000-0005-0000-0000-0000DF150000}"/>
    <cellStyle name="Currency [0] 3697" xfId="5573" hidden="1" xr:uid="{00000000-0005-0000-0000-0000E6150000}"/>
    <cellStyle name="Currency [0] 3698" xfId="5580" hidden="1" xr:uid="{00000000-0005-0000-0000-0000ED150000}"/>
    <cellStyle name="Currency [0] 3699" xfId="5585" hidden="1" xr:uid="{00000000-0005-0000-0000-0000F2150000}"/>
    <cellStyle name="Currency [0] 37" xfId="89" hidden="1" xr:uid="{00000000-0005-0000-0000-000079000000}"/>
    <cellStyle name="Currency [0] 370" xfId="450" hidden="1" xr:uid="{00000000-0005-0000-0000-0000E3010000}"/>
    <cellStyle name="Currency [0] 3700" xfId="5564" hidden="1" xr:uid="{00000000-0005-0000-0000-0000DD150000}"/>
    <cellStyle name="Currency [0] 3701" xfId="5575" hidden="1" xr:uid="{00000000-0005-0000-0000-0000E8150000}"/>
    <cellStyle name="Currency [0] 3702" xfId="5589" hidden="1" xr:uid="{00000000-0005-0000-0000-0000F6150000}"/>
    <cellStyle name="Currency [0] 3703" xfId="5591" hidden="1" xr:uid="{00000000-0005-0000-0000-0000F8150000}"/>
    <cellStyle name="Currency [0] 3704" xfId="5574" hidden="1" xr:uid="{00000000-0005-0000-0000-0000E7150000}"/>
    <cellStyle name="Currency [0] 3705" xfId="5548" hidden="1" xr:uid="{00000000-0005-0000-0000-0000CD150000}"/>
    <cellStyle name="Currency [0] 3706" xfId="5602" hidden="1" xr:uid="{00000000-0005-0000-0000-000003160000}"/>
    <cellStyle name="Currency [0] 3707" xfId="5611" hidden="1" xr:uid="{00000000-0005-0000-0000-00000C160000}"/>
    <cellStyle name="Currency [0] 3708" xfId="5622" hidden="1" xr:uid="{00000000-0005-0000-0000-000017160000}"/>
    <cellStyle name="Currency [0] 3709" xfId="5628" hidden="1" xr:uid="{00000000-0005-0000-0000-00001D160000}"/>
    <cellStyle name="Currency [0] 371" xfId="454" hidden="1" xr:uid="{00000000-0005-0000-0000-0000E7010000}"/>
    <cellStyle name="Currency [0] 3710" xfId="5600" hidden="1" xr:uid="{00000000-0005-0000-0000-000001160000}"/>
    <cellStyle name="Currency [0] 3711" xfId="5618" hidden="1" xr:uid="{00000000-0005-0000-0000-000013160000}"/>
    <cellStyle name="Currency [0] 3712" xfId="5640" hidden="1" xr:uid="{00000000-0005-0000-0000-000029160000}"/>
    <cellStyle name="Currency [0] 3713" xfId="5642" hidden="1" xr:uid="{00000000-0005-0000-0000-00002B160000}"/>
    <cellStyle name="Currency [0] 3714" xfId="5570" hidden="1" xr:uid="{00000000-0005-0000-0000-0000E3150000}"/>
    <cellStyle name="Currency [0] 3715" xfId="5554" hidden="1" xr:uid="{00000000-0005-0000-0000-0000D3150000}"/>
    <cellStyle name="Currency [0] 3716" xfId="5614" hidden="1" xr:uid="{00000000-0005-0000-0000-00000F160000}"/>
    <cellStyle name="Currency [0] 3717" xfId="5559" hidden="1" xr:uid="{00000000-0005-0000-0000-0000D8150000}"/>
    <cellStyle name="Currency [0] 3718" xfId="5603" hidden="1" xr:uid="{00000000-0005-0000-0000-000004160000}"/>
    <cellStyle name="Currency [0] 3719" xfId="5647" hidden="1" xr:uid="{00000000-0005-0000-0000-000030160000}"/>
    <cellStyle name="Currency [0] 372" xfId="460" hidden="1" xr:uid="{00000000-0005-0000-0000-0000ED010000}"/>
    <cellStyle name="Currency [0] 3720" xfId="5615" hidden="1" xr:uid="{00000000-0005-0000-0000-000010160000}"/>
    <cellStyle name="Currency [0] 3721" xfId="5623" hidden="1" xr:uid="{00000000-0005-0000-0000-000018160000}"/>
    <cellStyle name="Currency [0] 3722" xfId="5659" hidden="1" xr:uid="{00000000-0005-0000-0000-00003C160000}"/>
    <cellStyle name="Currency [0] 3723" xfId="5661" hidden="1" xr:uid="{00000000-0005-0000-0000-00003E160000}"/>
    <cellStyle name="Currency [0] 3724" xfId="5617" hidden="1" xr:uid="{00000000-0005-0000-0000-000012160000}"/>
    <cellStyle name="Currency [0] 3725" xfId="5630" hidden="1" xr:uid="{00000000-0005-0000-0000-00001F160000}"/>
    <cellStyle name="Currency [0] 3726" xfId="5635" hidden="1" xr:uid="{00000000-0005-0000-0000-000024160000}"/>
    <cellStyle name="Currency [0] 3727" xfId="5629" hidden="1" xr:uid="{00000000-0005-0000-0000-00001E160000}"/>
    <cellStyle name="Currency [0] 3728" xfId="5677" hidden="1" xr:uid="{00000000-0005-0000-0000-00004E160000}"/>
    <cellStyle name="Currency [0] 3729" xfId="5685" hidden="1" xr:uid="{00000000-0005-0000-0000-000056160000}"/>
    <cellStyle name="Currency [0] 373" xfId="463" hidden="1" xr:uid="{00000000-0005-0000-0000-0000F0010000}"/>
    <cellStyle name="Currency [0] 3730" xfId="5613" hidden="1" xr:uid="{00000000-0005-0000-0000-00000E160000}"/>
    <cellStyle name="Currency [0] 3731" xfId="5671" hidden="1" xr:uid="{00000000-0005-0000-0000-000048160000}"/>
    <cellStyle name="Currency [0] 3732" xfId="5694" hidden="1" xr:uid="{00000000-0005-0000-0000-00005F160000}"/>
    <cellStyle name="Currency [0] 3733" xfId="5696" hidden="1" xr:uid="{00000000-0005-0000-0000-000061160000}"/>
    <cellStyle name="Currency [0] 3734" xfId="5596" hidden="1" xr:uid="{00000000-0005-0000-0000-0000FD150000}"/>
    <cellStyle name="Currency [0] 3735" xfId="5606" hidden="1" xr:uid="{00000000-0005-0000-0000-000007160000}"/>
    <cellStyle name="Currency [0] 3736" xfId="5668" hidden="1" xr:uid="{00000000-0005-0000-0000-000045160000}"/>
    <cellStyle name="Currency [0] 3737" xfId="5633" hidden="1" xr:uid="{00000000-0005-0000-0000-000022160000}"/>
    <cellStyle name="Currency [0] 3738" xfId="5578" hidden="1" xr:uid="{00000000-0005-0000-0000-0000EB150000}"/>
    <cellStyle name="Currency [0] 3739" xfId="5704" hidden="1" xr:uid="{00000000-0005-0000-0000-000069160000}"/>
    <cellStyle name="Currency [0] 374" xfId="449" hidden="1" xr:uid="{00000000-0005-0000-0000-0000E2010000}"/>
    <cellStyle name="Currency [0] 3740" xfId="5669" hidden="1" xr:uid="{00000000-0005-0000-0000-000046160000}"/>
    <cellStyle name="Currency [0] 3741" xfId="5680" hidden="1" xr:uid="{00000000-0005-0000-0000-000051160000}"/>
    <cellStyle name="Currency [0] 3742" xfId="5712" hidden="1" xr:uid="{00000000-0005-0000-0000-000071160000}"/>
    <cellStyle name="Currency [0] 3743" xfId="5714" hidden="1" xr:uid="{00000000-0005-0000-0000-000073160000}"/>
    <cellStyle name="Currency [0] 3744" xfId="5666" hidden="1" xr:uid="{00000000-0005-0000-0000-000043160000}"/>
    <cellStyle name="Currency [0] 3745" xfId="5665" hidden="1" xr:uid="{00000000-0005-0000-0000-000042160000}"/>
    <cellStyle name="Currency [0] 3746" xfId="5655" hidden="1" xr:uid="{00000000-0005-0000-0000-000038160000}"/>
    <cellStyle name="Currency [0] 3747" xfId="5651" hidden="1" xr:uid="{00000000-0005-0000-0000-000034160000}"/>
    <cellStyle name="Currency [0] 3748" xfId="5653" hidden="1" xr:uid="{00000000-0005-0000-0000-000036160000}"/>
    <cellStyle name="Currency [0] 3749" xfId="5721" hidden="1" xr:uid="{00000000-0005-0000-0000-00007A160000}"/>
    <cellStyle name="Currency [0] 375" xfId="459" hidden="1" xr:uid="{00000000-0005-0000-0000-0000EC010000}"/>
    <cellStyle name="Currency [0] 3750" xfId="5556" hidden="1" xr:uid="{00000000-0005-0000-0000-0000D5150000}"/>
    <cellStyle name="Currency [0] 3751" xfId="5699" hidden="1" xr:uid="{00000000-0005-0000-0000-000064160000}"/>
    <cellStyle name="Currency [0] 3752" xfId="5727" hidden="1" xr:uid="{00000000-0005-0000-0000-000080160000}"/>
    <cellStyle name="Currency [0] 3753" xfId="5729" hidden="1" xr:uid="{00000000-0005-0000-0000-000082160000}"/>
    <cellStyle name="Currency [0] 3754" xfId="5604" hidden="1" xr:uid="{00000000-0005-0000-0000-000005160000}"/>
    <cellStyle name="Currency [0] 3755" xfId="5678" hidden="1" xr:uid="{00000000-0005-0000-0000-00004F160000}"/>
    <cellStyle name="Currency [0] 3756" xfId="5634" hidden="1" xr:uid="{00000000-0005-0000-0000-000023160000}"/>
    <cellStyle name="Currency [0] 3757" xfId="5670" hidden="1" xr:uid="{00000000-0005-0000-0000-000047160000}"/>
    <cellStyle name="Currency [0] 3758" xfId="5674" hidden="1" xr:uid="{00000000-0005-0000-0000-00004B160000}"/>
    <cellStyle name="Currency [0] 3759" xfId="5735" hidden="1" xr:uid="{00000000-0005-0000-0000-000088160000}"/>
    <cellStyle name="Currency [0] 376" xfId="470" hidden="1" xr:uid="{00000000-0005-0000-0000-0000F7010000}"/>
    <cellStyle name="Currency [0] 3760" xfId="5551" hidden="1" xr:uid="{00000000-0005-0000-0000-0000D0150000}"/>
    <cellStyle name="Currency [0] 3761" xfId="5717" hidden="1" xr:uid="{00000000-0005-0000-0000-000076160000}"/>
    <cellStyle name="Currency [0] 3762" xfId="5740" hidden="1" xr:uid="{00000000-0005-0000-0000-00008D160000}"/>
    <cellStyle name="Currency [0] 3763" xfId="5742" hidden="1" xr:uid="{00000000-0005-0000-0000-00008F160000}"/>
    <cellStyle name="Currency [0] 3764" xfId="5598" hidden="1" xr:uid="{00000000-0005-0000-0000-0000FF150000}"/>
    <cellStyle name="Currency [0] 3765" xfId="5697" hidden="1" xr:uid="{00000000-0005-0000-0000-000062160000}"/>
    <cellStyle name="Currency [0] 3766" xfId="5664" hidden="1" xr:uid="{00000000-0005-0000-0000-000041160000}"/>
    <cellStyle name="Currency [0] 3767" xfId="5682" hidden="1" xr:uid="{00000000-0005-0000-0000-000053160000}"/>
    <cellStyle name="Currency [0] 3768" xfId="5679" hidden="1" xr:uid="{00000000-0005-0000-0000-000050160000}"/>
    <cellStyle name="Currency [0] 3769" xfId="5746" hidden="1" xr:uid="{00000000-0005-0000-0000-000093160000}"/>
    <cellStyle name="Currency [0] 377" xfId="471" hidden="1" xr:uid="{00000000-0005-0000-0000-0000F8010000}"/>
    <cellStyle name="Currency [0] 3770" xfId="5631" hidden="1" xr:uid="{00000000-0005-0000-0000-000020160000}"/>
    <cellStyle name="Currency [0] 3771" xfId="5731" hidden="1" xr:uid="{00000000-0005-0000-0000-000084160000}"/>
    <cellStyle name="Currency [0] 3772" xfId="5753" hidden="1" xr:uid="{00000000-0005-0000-0000-00009A160000}"/>
    <cellStyle name="Currency [0] 3773" xfId="5755" hidden="1" xr:uid="{00000000-0005-0000-0000-00009C160000}"/>
    <cellStyle name="Currency [0] 3774" xfId="5683" hidden="1" xr:uid="{00000000-0005-0000-0000-000054160000}"/>
    <cellStyle name="Currency [0] 3775" xfId="5715" hidden="1" xr:uid="{00000000-0005-0000-0000-000074160000}"/>
    <cellStyle name="Currency [0] 3776" xfId="5567" hidden="1" xr:uid="{00000000-0005-0000-0000-0000E0150000}"/>
    <cellStyle name="Currency [0] 3777" xfId="5701" hidden="1" xr:uid="{00000000-0005-0000-0000-000066160000}"/>
    <cellStyle name="Currency [0] 3778" xfId="5698" hidden="1" xr:uid="{00000000-0005-0000-0000-000063160000}"/>
    <cellStyle name="Currency [0] 3779" xfId="5759" hidden="1" xr:uid="{00000000-0005-0000-0000-0000A0160000}"/>
    <cellStyle name="Currency [0] 378" xfId="436" hidden="1" xr:uid="{00000000-0005-0000-0000-0000D5010000}"/>
    <cellStyle name="Currency [0] 3780" xfId="5594" hidden="1" xr:uid="{00000000-0005-0000-0000-0000FB150000}"/>
    <cellStyle name="Currency [0] 3781" xfId="5743" hidden="1" xr:uid="{00000000-0005-0000-0000-000090160000}"/>
    <cellStyle name="Currency [0] 3782" xfId="5763" hidden="1" xr:uid="{00000000-0005-0000-0000-0000A4160000}"/>
    <cellStyle name="Currency [0] 3783" xfId="5765" hidden="1" xr:uid="{00000000-0005-0000-0000-0000A6160000}"/>
    <cellStyle name="Currency [0] 3784" xfId="5702" hidden="1" xr:uid="{00000000-0005-0000-0000-000067160000}"/>
    <cellStyle name="Currency [0] 3785" xfId="5730" hidden="1" xr:uid="{00000000-0005-0000-0000-000083160000}"/>
    <cellStyle name="Currency [0] 3786" xfId="5690" hidden="1" xr:uid="{00000000-0005-0000-0000-00005B160000}"/>
    <cellStyle name="Currency [0] 3787" xfId="5719" hidden="1" xr:uid="{00000000-0005-0000-0000-000078160000}"/>
    <cellStyle name="Currency [0] 3788" xfId="5716" hidden="1" xr:uid="{00000000-0005-0000-0000-000075160000}"/>
    <cellStyle name="Currency [0] 3789" xfId="5769" hidden="1" xr:uid="{00000000-0005-0000-0000-0000AA160000}"/>
    <cellStyle name="Currency [0] 379" xfId="196" hidden="1" xr:uid="{00000000-0005-0000-0000-0000E5000000}"/>
    <cellStyle name="Currency [0] 3790" xfId="5597" hidden="1" xr:uid="{00000000-0005-0000-0000-0000FE150000}"/>
    <cellStyle name="Currency [0] 3791" xfId="5756" hidden="1" xr:uid="{00000000-0005-0000-0000-00009D160000}"/>
    <cellStyle name="Currency [0] 3792" xfId="5773" hidden="1" xr:uid="{00000000-0005-0000-0000-0000AE160000}"/>
    <cellStyle name="Currency [0] 3793" xfId="5775" hidden="1" xr:uid="{00000000-0005-0000-0000-0000B0160000}"/>
    <cellStyle name="Currency [0] 3794" xfId="5656" hidden="1" xr:uid="{00000000-0005-0000-0000-000039160000}"/>
    <cellStyle name="Currency [0] 3795" xfId="5692" hidden="1" xr:uid="{00000000-0005-0000-0000-00005D160000}"/>
    <cellStyle name="Currency [0] 3796" xfId="5761" hidden="1" xr:uid="{00000000-0005-0000-0000-0000A2160000}"/>
    <cellStyle name="Currency [0] 3797" xfId="5749" hidden="1" xr:uid="{00000000-0005-0000-0000-000096160000}"/>
    <cellStyle name="Currency [0] 3798" xfId="5766" hidden="1" xr:uid="{00000000-0005-0000-0000-0000A7160000}"/>
    <cellStyle name="Currency [0] 3799" xfId="5777" hidden="1" xr:uid="{00000000-0005-0000-0000-0000B2160000}"/>
    <cellStyle name="Currency [0] 38" xfId="91" hidden="1" xr:uid="{00000000-0005-0000-0000-00007B000000}"/>
    <cellStyle name="Currency [0] 380" xfId="456" hidden="1" xr:uid="{00000000-0005-0000-0000-0000E9010000}"/>
    <cellStyle name="Currency [0] 3800" xfId="5625" hidden="1" xr:uid="{00000000-0005-0000-0000-00001A160000}"/>
    <cellStyle name="Currency [0] 3801" xfId="5689" hidden="1" xr:uid="{00000000-0005-0000-0000-00005A160000}"/>
    <cellStyle name="Currency [0] 3802" xfId="5781" hidden="1" xr:uid="{00000000-0005-0000-0000-0000B6160000}"/>
    <cellStyle name="Currency [0] 3803" xfId="5783" hidden="1" xr:uid="{00000000-0005-0000-0000-0000B8160000}"/>
    <cellStyle name="Currency [0] 3804" xfId="5738" hidden="1" xr:uid="{00000000-0005-0000-0000-00008B160000}"/>
    <cellStyle name="Currency [0] 3805" xfId="5750" hidden="1" xr:uid="{00000000-0005-0000-0000-000097160000}"/>
    <cellStyle name="Currency [0] 3806" xfId="5778" hidden="1" xr:uid="{00000000-0005-0000-0000-0000B3160000}"/>
    <cellStyle name="Currency [0] 3807" xfId="5751" hidden="1" xr:uid="{00000000-0005-0000-0000-000098160000}"/>
    <cellStyle name="Currency [0] 3808" xfId="5784" hidden="1" xr:uid="{00000000-0005-0000-0000-0000B9160000}"/>
    <cellStyle name="Currency [0] 3809" xfId="5786" hidden="1" xr:uid="{00000000-0005-0000-0000-0000BB160000}"/>
    <cellStyle name="Currency [0] 381" xfId="202" hidden="1" xr:uid="{00000000-0005-0000-0000-0000EB000000}"/>
    <cellStyle name="Currency [0] 3810" xfId="5779" hidden="1" xr:uid="{00000000-0005-0000-0000-0000B4160000}"/>
    <cellStyle name="Currency [0] 3811" xfId="5725" hidden="1" xr:uid="{00000000-0005-0000-0000-00007E160000}"/>
    <cellStyle name="Currency [0] 3812" xfId="5789" hidden="1" xr:uid="{00000000-0005-0000-0000-0000BE160000}"/>
    <cellStyle name="Currency [0] 3813" xfId="5791" hidden="1" xr:uid="{00000000-0005-0000-0000-0000C0160000}"/>
    <cellStyle name="Currency [0] 3814" xfId="5508" hidden="1" xr:uid="{00000000-0005-0000-0000-0000A5150000}"/>
    <cellStyle name="Currency [0] 3815" xfId="5530" hidden="1" xr:uid="{00000000-0005-0000-0000-0000BB150000}"/>
    <cellStyle name="Currency [0] 3816" xfId="5795" hidden="1" xr:uid="{00000000-0005-0000-0000-0000C4160000}"/>
    <cellStyle name="Currency [0] 3817" xfId="5802" hidden="1" xr:uid="{00000000-0005-0000-0000-0000CB160000}"/>
    <cellStyle name="Currency [0] 3818" xfId="5804" hidden="1" xr:uid="{00000000-0005-0000-0000-0000CD160000}"/>
    <cellStyle name="Currency [0] 3819" xfId="5495" hidden="1" xr:uid="{00000000-0005-0000-0000-000098150000}"/>
    <cellStyle name="Currency [0] 382" xfId="451" hidden="1" xr:uid="{00000000-0005-0000-0000-0000E4010000}"/>
    <cellStyle name="Currency [0] 3820" xfId="5798" hidden="1" xr:uid="{00000000-0005-0000-0000-0000C7160000}"/>
    <cellStyle name="Currency [0] 3821" xfId="5807" hidden="1" xr:uid="{00000000-0005-0000-0000-0000D0160000}"/>
    <cellStyle name="Currency [0] 3822" xfId="5809" hidden="1" xr:uid="{00000000-0005-0000-0000-0000D2160000}"/>
    <cellStyle name="Currency [0] 3823" xfId="5797" hidden="1" xr:uid="{00000000-0005-0000-0000-0000C6160000}"/>
    <cellStyle name="Currency [0] 3824" xfId="5507" hidden="1" xr:uid="{00000000-0005-0000-0000-0000A4150000}"/>
    <cellStyle name="Currency [0] 3825" xfId="5820" hidden="1" xr:uid="{00000000-0005-0000-0000-0000DD160000}"/>
    <cellStyle name="Currency [0] 3826" xfId="5829" hidden="1" xr:uid="{00000000-0005-0000-0000-0000E6160000}"/>
    <cellStyle name="Currency [0] 3827" xfId="5840" hidden="1" xr:uid="{00000000-0005-0000-0000-0000F1160000}"/>
    <cellStyle name="Currency [0] 3828" xfId="5846" hidden="1" xr:uid="{00000000-0005-0000-0000-0000F7160000}"/>
    <cellStyle name="Currency [0] 3829" xfId="5818" hidden="1" xr:uid="{00000000-0005-0000-0000-0000DB160000}"/>
    <cellStyle name="Currency [0] 383" xfId="472" hidden="1" xr:uid="{00000000-0005-0000-0000-0000F9010000}"/>
    <cellStyle name="Currency [0] 3830" xfId="5836" hidden="1" xr:uid="{00000000-0005-0000-0000-0000ED160000}"/>
    <cellStyle name="Currency [0] 3831" xfId="5858" hidden="1" xr:uid="{00000000-0005-0000-0000-000003170000}"/>
    <cellStyle name="Currency [0] 3832" xfId="5860" hidden="1" xr:uid="{00000000-0005-0000-0000-000005170000}"/>
    <cellStyle name="Currency [0] 3833" xfId="5792" hidden="1" xr:uid="{00000000-0005-0000-0000-0000C1160000}"/>
    <cellStyle name="Currency [0] 3834" xfId="5503" hidden="1" xr:uid="{00000000-0005-0000-0000-0000A0150000}"/>
    <cellStyle name="Currency [0] 3835" xfId="5832" hidden="1" xr:uid="{00000000-0005-0000-0000-0000E9160000}"/>
    <cellStyle name="Currency [0] 3836" xfId="5499" hidden="1" xr:uid="{00000000-0005-0000-0000-00009C150000}"/>
    <cellStyle name="Currency [0] 3837" xfId="5821" hidden="1" xr:uid="{00000000-0005-0000-0000-0000DE160000}"/>
    <cellStyle name="Currency [0] 3838" xfId="5865" hidden="1" xr:uid="{00000000-0005-0000-0000-00000A170000}"/>
    <cellStyle name="Currency [0] 3839" xfId="5833" hidden="1" xr:uid="{00000000-0005-0000-0000-0000EA160000}"/>
    <cellStyle name="Currency [0] 384" xfId="457" hidden="1" xr:uid="{00000000-0005-0000-0000-0000EA010000}"/>
    <cellStyle name="Currency [0] 3840" xfId="5841" hidden="1" xr:uid="{00000000-0005-0000-0000-0000F2160000}"/>
    <cellStyle name="Currency [0] 3841" xfId="5877" hidden="1" xr:uid="{00000000-0005-0000-0000-000016170000}"/>
    <cellStyle name="Currency [0] 3842" xfId="5879" hidden="1" xr:uid="{00000000-0005-0000-0000-000018170000}"/>
    <cellStyle name="Currency [0] 3843" xfId="5835" hidden="1" xr:uid="{00000000-0005-0000-0000-0000EC160000}"/>
    <cellStyle name="Currency [0] 3844" xfId="5848" hidden="1" xr:uid="{00000000-0005-0000-0000-0000F9160000}"/>
    <cellStyle name="Currency [0] 3845" xfId="5853" hidden="1" xr:uid="{00000000-0005-0000-0000-0000FE160000}"/>
    <cellStyle name="Currency [0] 3846" xfId="5847" hidden="1" xr:uid="{00000000-0005-0000-0000-0000F8160000}"/>
    <cellStyle name="Currency [0] 3847" xfId="5895" hidden="1" xr:uid="{00000000-0005-0000-0000-000028170000}"/>
    <cellStyle name="Currency [0] 3848" xfId="5903" hidden="1" xr:uid="{00000000-0005-0000-0000-000030170000}"/>
    <cellStyle name="Currency [0] 3849" xfId="5831" hidden="1" xr:uid="{00000000-0005-0000-0000-0000E8160000}"/>
    <cellStyle name="Currency [0] 385" xfId="461" hidden="1" xr:uid="{00000000-0005-0000-0000-0000EE010000}"/>
    <cellStyle name="Currency [0] 3850" xfId="5889" hidden="1" xr:uid="{00000000-0005-0000-0000-000022170000}"/>
    <cellStyle name="Currency [0] 3851" xfId="5912" hidden="1" xr:uid="{00000000-0005-0000-0000-000039170000}"/>
    <cellStyle name="Currency [0] 3852" xfId="5914" hidden="1" xr:uid="{00000000-0005-0000-0000-00003B170000}"/>
    <cellStyle name="Currency [0] 3853" xfId="5814" hidden="1" xr:uid="{00000000-0005-0000-0000-0000D7160000}"/>
    <cellStyle name="Currency [0] 3854" xfId="5824" hidden="1" xr:uid="{00000000-0005-0000-0000-0000E1160000}"/>
    <cellStyle name="Currency [0] 3855" xfId="5886" hidden="1" xr:uid="{00000000-0005-0000-0000-00001F170000}"/>
    <cellStyle name="Currency [0] 3856" xfId="5851" hidden="1" xr:uid="{00000000-0005-0000-0000-0000FC160000}"/>
    <cellStyle name="Currency [0] 3857" xfId="5800" hidden="1" xr:uid="{00000000-0005-0000-0000-0000C9160000}"/>
    <cellStyle name="Currency [0] 3858" xfId="5922" hidden="1" xr:uid="{00000000-0005-0000-0000-000043170000}"/>
    <cellStyle name="Currency [0] 3859" xfId="5887" hidden="1" xr:uid="{00000000-0005-0000-0000-000020170000}"/>
    <cellStyle name="Currency [0] 386" xfId="477" hidden="1" xr:uid="{00000000-0005-0000-0000-0000FE010000}"/>
    <cellStyle name="Currency [0] 3860" xfId="5898" hidden="1" xr:uid="{00000000-0005-0000-0000-00002B170000}"/>
    <cellStyle name="Currency [0] 3861" xfId="5930" hidden="1" xr:uid="{00000000-0005-0000-0000-00004B170000}"/>
    <cellStyle name="Currency [0] 3862" xfId="5932" hidden="1" xr:uid="{00000000-0005-0000-0000-00004D170000}"/>
    <cellStyle name="Currency [0] 3863" xfId="5884" hidden="1" xr:uid="{00000000-0005-0000-0000-00001D170000}"/>
    <cellStyle name="Currency [0] 3864" xfId="5883" hidden="1" xr:uid="{00000000-0005-0000-0000-00001C170000}"/>
    <cellStyle name="Currency [0] 3865" xfId="5873" hidden="1" xr:uid="{00000000-0005-0000-0000-000012170000}"/>
    <cellStyle name="Currency [0] 3866" xfId="5869" hidden="1" xr:uid="{00000000-0005-0000-0000-00000E170000}"/>
    <cellStyle name="Currency [0] 3867" xfId="5871" hidden="1" xr:uid="{00000000-0005-0000-0000-000010170000}"/>
    <cellStyle name="Currency [0] 3868" xfId="5939" hidden="1" xr:uid="{00000000-0005-0000-0000-000054170000}"/>
    <cellStyle name="Currency [0] 3869" xfId="5501" hidden="1" xr:uid="{00000000-0005-0000-0000-00009E150000}"/>
    <cellStyle name="Currency [0] 387" xfId="478" hidden="1" xr:uid="{00000000-0005-0000-0000-0000FF010000}"/>
    <cellStyle name="Currency [0] 3870" xfId="5917" hidden="1" xr:uid="{00000000-0005-0000-0000-00003E170000}"/>
    <cellStyle name="Currency [0] 3871" xfId="5945" hidden="1" xr:uid="{00000000-0005-0000-0000-00005A170000}"/>
    <cellStyle name="Currency [0] 3872" xfId="5947" hidden="1" xr:uid="{00000000-0005-0000-0000-00005C170000}"/>
    <cellStyle name="Currency [0] 3873" xfId="5822" hidden="1" xr:uid="{00000000-0005-0000-0000-0000DF160000}"/>
    <cellStyle name="Currency [0] 3874" xfId="5896" hidden="1" xr:uid="{00000000-0005-0000-0000-000029170000}"/>
    <cellStyle name="Currency [0] 3875" xfId="5852" hidden="1" xr:uid="{00000000-0005-0000-0000-0000FD160000}"/>
    <cellStyle name="Currency [0] 3876" xfId="5888" hidden="1" xr:uid="{00000000-0005-0000-0000-000021170000}"/>
    <cellStyle name="Currency [0] 3877" xfId="5892" hidden="1" xr:uid="{00000000-0005-0000-0000-000025170000}"/>
    <cellStyle name="Currency [0] 3878" xfId="5953" hidden="1" xr:uid="{00000000-0005-0000-0000-000062170000}"/>
    <cellStyle name="Currency [0] 3879" xfId="5536" hidden="1" xr:uid="{00000000-0005-0000-0000-0000C1150000}"/>
    <cellStyle name="Currency [0] 388" xfId="458" hidden="1" xr:uid="{00000000-0005-0000-0000-0000EB010000}"/>
    <cellStyle name="Currency [0] 3880" xfId="5935" hidden="1" xr:uid="{00000000-0005-0000-0000-000050170000}"/>
    <cellStyle name="Currency [0] 3881" xfId="5958" hidden="1" xr:uid="{00000000-0005-0000-0000-000067170000}"/>
    <cellStyle name="Currency [0] 3882" xfId="5960" hidden="1" xr:uid="{00000000-0005-0000-0000-000069170000}"/>
    <cellStyle name="Currency [0] 3883" xfId="5816" hidden="1" xr:uid="{00000000-0005-0000-0000-0000D9160000}"/>
    <cellStyle name="Currency [0] 3884" xfId="5915" hidden="1" xr:uid="{00000000-0005-0000-0000-00003C170000}"/>
    <cellStyle name="Currency [0] 3885" xfId="5882" hidden="1" xr:uid="{00000000-0005-0000-0000-00001B170000}"/>
    <cellStyle name="Currency [0] 3886" xfId="5900" hidden="1" xr:uid="{00000000-0005-0000-0000-00002D170000}"/>
    <cellStyle name="Currency [0] 3887" xfId="5897" hidden="1" xr:uid="{00000000-0005-0000-0000-00002A170000}"/>
    <cellStyle name="Currency [0] 3888" xfId="5964" hidden="1" xr:uid="{00000000-0005-0000-0000-00006D170000}"/>
    <cellStyle name="Currency [0] 3889" xfId="5849" hidden="1" xr:uid="{00000000-0005-0000-0000-0000FA160000}"/>
    <cellStyle name="Currency [0] 389" xfId="465" hidden="1" xr:uid="{00000000-0005-0000-0000-0000F2010000}"/>
    <cellStyle name="Currency [0] 3890" xfId="5949" hidden="1" xr:uid="{00000000-0005-0000-0000-00005E170000}"/>
    <cellStyle name="Currency [0] 3891" xfId="5971" hidden="1" xr:uid="{00000000-0005-0000-0000-000074170000}"/>
    <cellStyle name="Currency [0] 3892" xfId="5973" hidden="1" xr:uid="{00000000-0005-0000-0000-000076170000}"/>
    <cellStyle name="Currency [0] 3893" xfId="5901" hidden="1" xr:uid="{00000000-0005-0000-0000-00002E170000}"/>
    <cellStyle name="Currency [0] 3894" xfId="5933" hidden="1" xr:uid="{00000000-0005-0000-0000-00004E170000}"/>
    <cellStyle name="Currency [0] 3895" xfId="5581" hidden="1" xr:uid="{00000000-0005-0000-0000-0000EE150000}"/>
    <cellStyle name="Currency [0] 3896" xfId="5919" hidden="1" xr:uid="{00000000-0005-0000-0000-000040170000}"/>
    <cellStyle name="Currency [0] 3897" xfId="5916" hidden="1" xr:uid="{00000000-0005-0000-0000-00003D170000}"/>
    <cellStyle name="Currency [0] 3898" xfId="5977" hidden="1" xr:uid="{00000000-0005-0000-0000-00007A170000}"/>
    <cellStyle name="Currency [0] 3899" xfId="5812" hidden="1" xr:uid="{00000000-0005-0000-0000-0000D5160000}"/>
    <cellStyle name="Currency [0] 39" xfId="93" hidden="1" xr:uid="{00000000-0005-0000-0000-00007D000000}"/>
    <cellStyle name="Currency [0] 390" xfId="469" hidden="1" xr:uid="{00000000-0005-0000-0000-0000F6010000}"/>
    <cellStyle name="Currency [0] 3900" xfId="5961" hidden="1" xr:uid="{00000000-0005-0000-0000-00006A170000}"/>
    <cellStyle name="Currency [0] 3901" xfId="5981" hidden="1" xr:uid="{00000000-0005-0000-0000-00007E170000}"/>
    <cellStyle name="Currency [0] 3902" xfId="5983" hidden="1" xr:uid="{00000000-0005-0000-0000-000080170000}"/>
    <cellStyle name="Currency [0] 3903" xfId="5920" hidden="1" xr:uid="{00000000-0005-0000-0000-000041170000}"/>
    <cellStyle name="Currency [0] 3904" xfId="5948" hidden="1" xr:uid="{00000000-0005-0000-0000-00005D170000}"/>
    <cellStyle name="Currency [0] 3905" xfId="5908" hidden="1" xr:uid="{00000000-0005-0000-0000-000035170000}"/>
    <cellStyle name="Currency [0] 3906" xfId="5937" hidden="1" xr:uid="{00000000-0005-0000-0000-000052170000}"/>
    <cellStyle name="Currency [0] 3907" xfId="5934" hidden="1" xr:uid="{00000000-0005-0000-0000-00004F170000}"/>
    <cellStyle name="Currency [0] 3908" xfId="5987" hidden="1" xr:uid="{00000000-0005-0000-0000-000084170000}"/>
    <cellStyle name="Currency [0] 3909" xfId="5815" hidden="1" xr:uid="{00000000-0005-0000-0000-0000D8160000}"/>
    <cellStyle name="Currency [0] 391" xfId="464" hidden="1" xr:uid="{00000000-0005-0000-0000-0000F1010000}"/>
    <cellStyle name="Currency [0] 3910" xfId="5974" hidden="1" xr:uid="{00000000-0005-0000-0000-000077170000}"/>
    <cellStyle name="Currency [0] 3911" xfId="5991" hidden="1" xr:uid="{00000000-0005-0000-0000-000088170000}"/>
    <cellStyle name="Currency [0] 3912" xfId="5993" hidden="1" xr:uid="{00000000-0005-0000-0000-00008A170000}"/>
    <cellStyle name="Currency [0] 3913" xfId="5874" hidden="1" xr:uid="{00000000-0005-0000-0000-000013170000}"/>
    <cellStyle name="Currency [0] 3914" xfId="5910" hidden="1" xr:uid="{00000000-0005-0000-0000-000037170000}"/>
    <cellStyle name="Currency [0] 3915" xfId="5979" hidden="1" xr:uid="{00000000-0005-0000-0000-00007C170000}"/>
    <cellStyle name="Currency [0] 3916" xfId="5967" hidden="1" xr:uid="{00000000-0005-0000-0000-000070170000}"/>
    <cellStyle name="Currency [0] 3917" xfId="5984" hidden="1" xr:uid="{00000000-0005-0000-0000-000081170000}"/>
    <cellStyle name="Currency [0] 3918" xfId="5995" hidden="1" xr:uid="{00000000-0005-0000-0000-00008C170000}"/>
    <cellStyle name="Currency [0] 3919" xfId="5843" hidden="1" xr:uid="{00000000-0005-0000-0000-0000F4160000}"/>
    <cellStyle name="Currency [0] 392" xfId="487" hidden="1" xr:uid="{00000000-0005-0000-0000-000008020000}"/>
    <cellStyle name="Currency [0] 3920" xfId="5907" hidden="1" xr:uid="{00000000-0005-0000-0000-000034170000}"/>
    <cellStyle name="Currency [0] 3921" xfId="5999" hidden="1" xr:uid="{00000000-0005-0000-0000-000090170000}"/>
    <cellStyle name="Currency [0] 3922" xfId="6001" hidden="1" xr:uid="{00000000-0005-0000-0000-000092170000}"/>
    <cellStyle name="Currency [0] 3923" xfId="5956" hidden="1" xr:uid="{00000000-0005-0000-0000-000065170000}"/>
    <cellStyle name="Currency [0] 3924" xfId="5968" hidden="1" xr:uid="{00000000-0005-0000-0000-000071170000}"/>
    <cellStyle name="Currency [0] 3925" xfId="5996" hidden="1" xr:uid="{00000000-0005-0000-0000-00008D170000}"/>
    <cellStyle name="Currency [0] 3926" xfId="5969" hidden="1" xr:uid="{00000000-0005-0000-0000-000072170000}"/>
    <cellStyle name="Currency [0] 3927" xfId="6002" hidden="1" xr:uid="{00000000-0005-0000-0000-000093170000}"/>
    <cellStyle name="Currency [0] 3928" xfId="6004" hidden="1" xr:uid="{00000000-0005-0000-0000-000095170000}"/>
    <cellStyle name="Currency [0] 3929" xfId="5997" hidden="1" xr:uid="{00000000-0005-0000-0000-00008E170000}"/>
    <cellStyle name="Currency [0] 393" xfId="493" hidden="1" xr:uid="{00000000-0005-0000-0000-00000E020000}"/>
    <cellStyle name="Currency [0] 3930" xfId="5943" hidden="1" xr:uid="{00000000-0005-0000-0000-000058170000}"/>
    <cellStyle name="Currency [0] 3931" xfId="6006" hidden="1" xr:uid="{00000000-0005-0000-0000-000097170000}"/>
    <cellStyle name="Currency [0] 3932" xfId="6008" hidden="1" xr:uid="{00000000-0005-0000-0000-000099170000}"/>
    <cellStyle name="Currency [0] 3933" xfId="5520" hidden="1" xr:uid="{00000000-0005-0000-0000-0000B1150000}"/>
    <cellStyle name="Currency [0] 3934" xfId="5498" hidden="1" xr:uid="{00000000-0005-0000-0000-00009B150000}"/>
    <cellStyle name="Currency [0] 3935" xfId="6014" hidden="1" xr:uid="{00000000-0005-0000-0000-00009F170000}"/>
    <cellStyle name="Currency [0] 3936" xfId="6020" hidden="1" xr:uid="{00000000-0005-0000-0000-0000A5170000}"/>
    <cellStyle name="Currency [0] 3937" xfId="6022" hidden="1" xr:uid="{00000000-0005-0000-0000-0000A7170000}"/>
    <cellStyle name="Currency [0] 3938" xfId="5515" hidden="1" xr:uid="{00000000-0005-0000-0000-0000AC150000}"/>
    <cellStyle name="Currency [0] 3939" xfId="6016" hidden="1" xr:uid="{00000000-0005-0000-0000-0000A1170000}"/>
    <cellStyle name="Currency [0] 394" xfId="455" hidden="1" xr:uid="{00000000-0005-0000-0000-0000E8010000}"/>
    <cellStyle name="Currency [0] 3940" xfId="6024" hidden="1" xr:uid="{00000000-0005-0000-0000-0000A9170000}"/>
    <cellStyle name="Currency [0] 3941" xfId="6026" hidden="1" xr:uid="{00000000-0005-0000-0000-0000AB170000}"/>
    <cellStyle name="Currency [0] 3942" xfId="6015" hidden="1" xr:uid="{00000000-0005-0000-0000-0000A0170000}"/>
    <cellStyle name="Currency [0] 3943" xfId="5521" hidden="1" xr:uid="{00000000-0005-0000-0000-0000B2150000}"/>
    <cellStyle name="Currency [0] 3944" xfId="6037" hidden="1" xr:uid="{00000000-0005-0000-0000-0000B6170000}"/>
    <cellStyle name="Currency [0] 3945" xfId="6046" hidden="1" xr:uid="{00000000-0005-0000-0000-0000BF170000}"/>
    <cellStyle name="Currency [0] 3946" xfId="6057" hidden="1" xr:uid="{00000000-0005-0000-0000-0000CA170000}"/>
    <cellStyle name="Currency [0] 3947" xfId="6063" hidden="1" xr:uid="{00000000-0005-0000-0000-0000D0170000}"/>
    <cellStyle name="Currency [0] 3948" xfId="6035" hidden="1" xr:uid="{00000000-0005-0000-0000-0000B4170000}"/>
    <cellStyle name="Currency [0] 3949" xfId="6053" hidden="1" xr:uid="{00000000-0005-0000-0000-0000C6170000}"/>
    <cellStyle name="Currency [0] 395" xfId="485" hidden="1" xr:uid="{00000000-0005-0000-0000-000006020000}"/>
    <cellStyle name="Currency [0] 3950" xfId="6075" hidden="1" xr:uid="{00000000-0005-0000-0000-0000DC170000}"/>
    <cellStyle name="Currency [0] 3951" xfId="6077" hidden="1" xr:uid="{00000000-0005-0000-0000-0000DE170000}"/>
    <cellStyle name="Currency [0] 3952" xfId="6011" hidden="1" xr:uid="{00000000-0005-0000-0000-00009C170000}"/>
    <cellStyle name="Currency [0] 3953" xfId="5525" hidden="1" xr:uid="{00000000-0005-0000-0000-0000B6150000}"/>
    <cellStyle name="Currency [0] 3954" xfId="6049" hidden="1" xr:uid="{00000000-0005-0000-0000-0000C2170000}"/>
    <cellStyle name="Currency [0] 3955" xfId="5541" hidden="1" xr:uid="{00000000-0005-0000-0000-0000C6150000}"/>
    <cellStyle name="Currency [0] 3956" xfId="6038" hidden="1" xr:uid="{00000000-0005-0000-0000-0000B7170000}"/>
    <cellStyle name="Currency [0] 3957" xfId="6082" hidden="1" xr:uid="{00000000-0005-0000-0000-0000E3170000}"/>
    <cellStyle name="Currency [0] 3958" xfId="6050" hidden="1" xr:uid="{00000000-0005-0000-0000-0000C3170000}"/>
    <cellStyle name="Currency [0] 3959" xfId="6058" hidden="1" xr:uid="{00000000-0005-0000-0000-0000CB170000}"/>
    <cellStyle name="Currency [0] 396" xfId="497" hidden="1" xr:uid="{00000000-0005-0000-0000-000012020000}"/>
    <cellStyle name="Currency [0] 3960" xfId="6094" hidden="1" xr:uid="{00000000-0005-0000-0000-0000EF170000}"/>
    <cellStyle name="Currency [0] 3961" xfId="6096" hidden="1" xr:uid="{00000000-0005-0000-0000-0000F1170000}"/>
    <cellStyle name="Currency [0] 3962" xfId="6052" hidden="1" xr:uid="{00000000-0005-0000-0000-0000C5170000}"/>
    <cellStyle name="Currency [0] 3963" xfId="6065" hidden="1" xr:uid="{00000000-0005-0000-0000-0000D2170000}"/>
    <cellStyle name="Currency [0] 3964" xfId="6070" hidden="1" xr:uid="{00000000-0005-0000-0000-0000D7170000}"/>
    <cellStyle name="Currency [0] 3965" xfId="6064" hidden="1" xr:uid="{00000000-0005-0000-0000-0000D1170000}"/>
    <cellStyle name="Currency [0] 3966" xfId="6112" hidden="1" xr:uid="{00000000-0005-0000-0000-000001180000}"/>
    <cellStyle name="Currency [0] 3967" xfId="6120" hidden="1" xr:uid="{00000000-0005-0000-0000-000009180000}"/>
    <cellStyle name="Currency [0] 3968" xfId="6048" hidden="1" xr:uid="{00000000-0005-0000-0000-0000C1170000}"/>
    <cellStyle name="Currency [0] 3969" xfId="6106" hidden="1" xr:uid="{00000000-0005-0000-0000-0000FB170000}"/>
    <cellStyle name="Currency [0] 397" xfId="498" hidden="1" xr:uid="{00000000-0005-0000-0000-000013020000}"/>
    <cellStyle name="Currency [0] 3970" xfId="6129" hidden="1" xr:uid="{00000000-0005-0000-0000-000012180000}"/>
    <cellStyle name="Currency [0] 3971" xfId="6131" hidden="1" xr:uid="{00000000-0005-0000-0000-000014180000}"/>
    <cellStyle name="Currency [0] 3972" xfId="6031" hidden="1" xr:uid="{00000000-0005-0000-0000-0000B0170000}"/>
    <cellStyle name="Currency [0] 3973" xfId="6041" hidden="1" xr:uid="{00000000-0005-0000-0000-0000BA170000}"/>
    <cellStyle name="Currency [0] 3974" xfId="6103" hidden="1" xr:uid="{00000000-0005-0000-0000-0000F8170000}"/>
    <cellStyle name="Currency [0] 3975" xfId="6068" hidden="1" xr:uid="{00000000-0005-0000-0000-0000D5170000}"/>
    <cellStyle name="Currency [0] 3976" xfId="6018" hidden="1" xr:uid="{00000000-0005-0000-0000-0000A3170000}"/>
    <cellStyle name="Currency [0] 3977" xfId="6139" hidden="1" xr:uid="{00000000-0005-0000-0000-00001C180000}"/>
    <cellStyle name="Currency [0] 3978" xfId="6104" hidden="1" xr:uid="{00000000-0005-0000-0000-0000F9170000}"/>
    <cellStyle name="Currency [0] 3979" xfId="6115" hidden="1" xr:uid="{00000000-0005-0000-0000-000004180000}"/>
    <cellStyle name="Currency [0] 398" xfId="446" hidden="1" xr:uid="{00000000-0005-0000-0000-0000DF010000}"/>
    <cellStyle name="Currency [0] 3980" xfId="6147" hidden="1" xr:uid="{00000000-0005-0000-0000-000024180000}"/>
    <cellStyle name="Currency [0] 3981" xfId="6149" hidden="1" xr:uid="{00000000-0005-0000-0000-000026180000}"/>
    <cellStyle name="Currency [0] 3982" xfId="6101" hidden="1" xr:uid="{00000000-0005-0000-0000-0000F6170000}"/>
    <cellStyle name="Currency [0] 3983" xfId="6100" hidden="1" xr:uid="{00000000-0005-0000-0000-0000F5170000}"/>
    <cellStyle name="Currency [0] 3984" xfId="6090" hidden="1" xr:uid="{00000000-0005-0000-0000-0000EB170000}"/>
    <cellStyle name="Currency [0] 3985" xfId="6086" hidden="1" xr:uid="{00000000-0005-0000-0000-0000E7170000}"/>
    <cellStyle name="Currency [0] 3986" xfId="6088" hidden="1" xr:uid="{00000000-0005-0000-0000-0000E9170000}"/>
    <cellStyle name="Currency [0] 3987" xfId="6156" hidden="1" xr:uid="{00000000-0005-0000-0000-00002D180000}"/>
    <cellStyle name="Currency [0] 3988" xfId="5527" hidden="1" xr:uid="{00000000-0005-0000-0000-0000B8150000}"/>
    <cellStyle name="Currency [0] 3989" xfId="6134" hidden="1" xr:uid="{00000000-0005-0000-0000-000017180000}"/>
    <cellStyle name="Currency [0] 399" xfId="453" hidden="1" xr:uid="{00000000-0005-0000-0000-0000E6010000}"/>
    <cellStyle name="Currency [0] 3990" xfId="6162" hidden="1" xr:uid="{00000000-0005-0000-0000-000033180000}"/>
    <cellStyle name="Currency [0] 3991" xfId="6164" hidden="1" xr:uid="{00000000-0005-0000-0000-000035180000}"/>
    <cellStyle name="Currency [0] 3992" xfId="6039" hidden="1" xr:uid="{00000000-0005-0000-0000-0000B8170000}"/>
    <cellStyle name="Currency [0] 3993" xfId="6113" hidden="1" xr:uid="{00000000-0005-0000-0000-000002180000}"/>
    <cellStyle name="Currency [0] 3994" xfId="6069" hidden="1" xr:uid="{00000000-0005-0000-0000-0000D6170000}"/>
    <cellStyle name="Currency [0] 3995" xfId="6105" hidden="1" xr:uid="{00000000-0005-0000-0000-0000FA170000}"/>
    <cellStyle name="Currency [0] 3996" xfId="6109" hidden="1" xr:uid="{00000000-0005-0000-0000-0000FE170000}"/>
    <cellStyle name="Currency [0] 3997" xfId="6170" hidden="1" xr:uid="{00000000-0005-0000-0000-00003B180000}"/>
    <cellStyle name="Currency [0] 3998" xfId="5514" hidden="1" xr:uid="{00000000-0005-0000-0000-0000AB150000}"/>
    <cellStyle name="Currency [0] 3999" xfId="6152" hidden="1" xr:uid="{00000000-0005-0000-0000-000029180000}"/>
    <cellStyle name="Currency [0] 4" xfId="69" hidden="1" xr:uid="{00000000-0005-0000-0000-000065000000}"/>
    <cellStyle name="Currency [0] 40" xfId="95" hidden="1" xr:uid="{00000000-0005-0000-0000-00007F000000}"/>
    <cellStyle name="Currency [0] 400" xfId="482" hidden="1" xr:uid="{00000000-0005-0000-0000-000003020000}"/>
    <cellStyle name="Currency [0] 4000" xfId="6175" hidden="1" xr:uid="{00000000-0005-0000-0000-000040180000}"/>
    <cellStyle name="Currency [0] 4001" xfId="6177" hidden="1" xr:uid="{00000000-0005-0000-0000-000042180000}"/>
    <cellStyle name="Currency [0] 4002" xfId="6033" hidden="1" xr:uid="{00000000-0005-0000-0000-0000B2170000}"/>
    <cellStyle name="Currency [0] 4003" xfId="6132" hidden="1" xr:uid="{00000000-0005-0000-0000-000015180000}"/>
    <cellStyle name="Currency [0] 4004" xfId="6099" hidden="1" xr:uid="{00000000-0005-0000-0000-0000F4170000}"/>
    <cellStyle name="Currency [0] 4005" xfId="6117" hidden="1" xr:uid="{00000000-0005-0000-0000-000006180000}"/>
    <cellStyle name="Currency [0] 4006" xfId="6114" hidden="1" xr:uid="{00000000-0005-0000-0000-000003180000}"/>
    <cellStyle name="Currency [0] 4007" xfId="6181" hidden="1" xr:uid="{00000000-0005-0000-0000-000046180000}"/>
    <cellStyle name="Currency [0] 4008" xfId="6066" hidden="1" xr:uid="{00000000-0005-0000-0000-0000D3170000}"/>
    <cellStyle name="Currency [0] 4009" xfId="6166" hidden="1" xr:uid="{00000000-0005-0000-0000-000037180000}"/>
    <cellStyle name="Currency [0] 401" xfId="467" hidden="1" xr:uid="{00000000-0005-0000-0000-0000F4010000}"/>
    <cellStyle name="Currency [0] 4010" xfId="6188" hidden="1" xr:uid="{00000000-0005-0000-0000-00004D180000}"/>
    <cellStyle name="Currency [0] 4011" xfId="6190" hidden="1" xr:uid="{00000000-0005-0000-0000-00004F180000}"/>
    <cellStyle name="Currency [0] 4012" xfId="6118" hidden="1" xr:uid="{00000000-0005-0000-0000-000007180000}"/>
    <cellStyle name="Currency [0] 4013" xfId="6150" hidden="1" xr:uid="{00000000-0005-0000-0000-000027180000}"/>
    <cellStyle name="Currency [0] 4014" xfId="5493" hidden="1" xr:uid="{00000000-0005-0000-0000-000096150000}"/>
    <cellStyle name="Currency [0] 4015" xfId="6136" hidden="1" xr:uid="{00000000-0005-0000-0000-000019180000}"/>
    <cellStyle name="Currency [0] 4016" xfId="6133" hidden="1" xr:uid="{00000000-0005-0000-0000-000016180000}"/>
    <cellStyle name="Currency [0] 4017" xfId="6194" hidden="1" xr:uid="{00000000-0005-0000-0000-000053180000}"/>
    <cellStyle name="Currency [0] 4018" xfId="6029" hidden="1" xr:uid="{00000000-0005-0000-0000-0000AE170000}"/>
    <cellStyle name="Currency [0] 4019" xfId="6178" hidden="1" xr:uid="{00000000-0005-0000-0000-000043180000}"/>
    <cellStyle name="Currency [0] 402" xfId="440" hidden="1" xr:uid="{00000000-0005-0000-0000-0000D9010000}"/>
    <cellStyle name="Currency [0] 4020" xfId="6198" hidden="1" xr:uid="{00000000-0005-0000-0000-000057180000}"/>
    <cellStyle name="Currency [0] 4021" xfId="6200" hidden="1" xr:uid="{00000000-0005-0000-0000-000059180000}"/>
    <cellStyle name="Currency [0] 4022" xfId="6137" hidden="1" xr:uid="{00000000-0005-0000-0000-00001A180000}"/>
    <cellStyle name="Currency [0] 4023" xfId="6165" hidden="1" xr:uid="{00000000-0005-0000-0000-000036180000}"/>
    <cellStyle name="Currency [0] 4024" xfId="6125" hidden="1" xr:uid="{00000000-0005-0000-0000-00000E180000}"/>
    <cellStyle name="Currency [0] 4025" xfId="6154" hidden="1" xr:uid="{00000000-0005-0000-0000-00002B180000}"/>
    <cellStyle name="Currency [0] 4026" xfId="6151" hidden="1" xr:uid="{00000000-0005-0000-0000-000028180000}"/>
    <cellStyle name="Currency [0] 4027" xfId="6204" hidden="1" xr:uid="{00000000-0005-0000-0000-00005D180000}"/>
    <cellStyle name="Currency [0] 4028" xfId="6032" hidden="1" xr:uid="{00000000-0005-0000-0000-0000B1170000}"/>
    <cellStyle name="Currency [0] 4029" xfId="6191" hidden="1" xr:uid="{00000000-0005-0000-0000-000050180000}"/>
    <cellStyle name="Currency [0] 403" xfId="504" hidden="1" xr:uid="{00000000-0005-0000-0000-000019020000}"/>
    <cellStyle name="Currency [0] 4030" xfId="6208" hidden="1" xr:uid="{00000000-0005-0000-0000-000061180000}"/>
    <cellStyle name="Currency [0] 4031" xfId="6210" hidden="1" xr:uid="{00000000-0005-0000-0000-000063180000}"/>
    <cellStyle name="Currency [0] 4032" xfId="6091" hidden="1" xr:uid="{00000000-0005-0000-0000-0000EC170000}"/>
    <cellStyle name="Currency [0] 4033" xfId="6127" hidden="1" xr:uid="{00000000-0005-0000-0000-000010180000}"/>
    <cellStyle name="Currency [0] 4034" xfId="6196" hidden="1" xr:uid="{00000000-0005-0000-0000-000055180000}"/>
    <cellStyle name="Currency [0] 4035" xfId="6184" hidden="1" xr:uid="{00000000-0005-0000-0000-000049180000}"/>
    <cellStyle name="Currency [0] 4036" xfId="6201" hidden="1" xr:uid="{00000000-0005-0000-0000-00005A180000}"/>
    <cellStyle name="Currency [0] 4037" xfId="6212" hidden="1" xr:uid="{00000000-0005-0000-0000-000065180000}"/>
    <cellStyle name="Currency [0] 4038" xfId="6060" hidden="1" xr:uid="{00000000-0005-0000-0000-0000CD170000}"/>
    <cellStyle name="Currency [0] 4039" xfId="6124" hidden="1" xr:uid="{00000000-0005-0000-0000-00000D180000}"/>
    <cellStyle name="Currency [0] 404" xfId="483" hidden="1" xr:uid="{00000000-0005-0000-0000-000004020000}"/>
    <cellStyle name="Currency [0] 4040" xfId="6216" hidden="1" xr:uid="{00000000-0005-0000-0000-000069180000}"/>
    <cellStyle name="Currency [0] 4041" xfId="6218" hidden="1" xr:uid="{00000000-0005-0000-0000-00006B180000}"/>
    <cellStyle name="Currency [0] 4042" xfId="6173" hidden="1" xr:uid="{00000000-0005-0000-0000-00003E180000}"/>
    <cellStyle name="Currency [0] 4043" xfId="6185" hidden="1" xr:uid="{00000000-0005-0000-0000-00004A180000}"/>
    <cellStyle name="Currency [0] 4044" xfId="6213" hidden="1" xr:uid="{00000000-0005-0000-0000-000066180000}"/>
    <cellStyle name="Currency [0] 4045" xfId="6186" hidden="1" xr:uid="{00000000-0005-0000-0000-00004B180000}"/>
    <cellStyle name="Currency [0] 4046" xfId="6219" hidden="1" xr:uid="{00000000-0005-0000-0000-00006C180000}"/>
    <cellStyle name="Currency [0] 4047" xfId="6221" hidden="1" xr:uid="{00000000-0005-0000-0000-00006E180000}"/>
    <cellStyle name="Currency [0] 4048" xfId="6214" hidden="1" xr:uid="{00000000-0005-0000-0000-000067180000}"/>
    <cellStyle name="Currency [0] 4049" xfId="6160" hidden="1" xr:uid="{00000000-0005-0000-0000-000031180000}"/>
    <cellStyle name="Currency [0] 405" xfId="490" hidden="1" xr:uid="{00000000-0005-0000-0000-00000B020000}"/>
    <cellStyle name="Currency [0] 4050" xfId="6223" hidden="1" xr:uid="{00000000-0005-0000-0000-000070180000}"/>
    <cellStyle name="Currency [0] 4051" xfId="6225" hidden="1" xr:uid="{00000000-0005-0000-0000-000072180000}"/>
    <cellStyle name="Currency [0] 4052" xfId="5587" hidden="1" xr:uid="{00000000-0005-0000-0000-0000F4150000}"/>
    <cellStyle name="Currency [0] 4053" xfId="5528" hidden="1" xr:uid="{00000000-0005-0000-0000-0000B9150000}"/>
    <cellStyle name="Currency [0] 4054" xfId="6231" hidden="1" xr:uid="{00000000-0005-0000-0000-000078180000}"/>
    <cellStyle name="Currency [0] 4055" xfId="6237" hidden="1" xr:uid="{00000000-0005-0000-0000-00007E180000}"/>
    <cellStyle name="Currency [0] 4056" xfId="6239" hidden="1" xr:uid="{00000000-0005-0000-0000-000080180000}"/>
    <cellStyle name="Currency [0] 4057" xfId="5518" hidden="1" xr:uid="{00000000-0005-0000-0000-0000AF150000}"/>
    <cellStyle name="Currency [0] 4058" xfId="6233" hidden="1" xr:uid="{00000000-0005-0000-0000-00007A180000}"/>
    <cellStyle name="Currency [0] 4059" xfId="6241" hidden="1" xr:uid="{00000000-0005-0000-0000-000082180000}"/>
    <cellStyle name="Currency [0] 406" xfId="505" hidden="1" xr:uid="{00000000-0005-0000-0000-00001A020000}"/>
    <cellStyle name="Currency [0] 4060" xfId="6243" hidden="1" xr:uid="{00000000-0005-0000-0000-000084180000}"/>
    <cellStyle name="Currency [0] 4061" xfId="6232" hidden="1" xr:uid="{00000000-0005-0000-0000-000079180000}"/>
    <cellStyle name="Currency [0] 4062" xfId="5563" hidden="1" xr:uid="{00000000-0005-0000-0000-0000DC150000}"/>
    <cellStyle name="Currency [0] 4063" xfId="6254" hidden="1" xr:uid="{00000000-0005-0000-0000-00008F180000}"/>
    <cellStyle name="Currency [0] 4064" xfId="6263" hidden="1" xr:uid="{00000000-0005-0000-0000-000098180000}"/>
    <cellStyle name="Currency [0] 4065" xfId="6274" hidden="1" xr:uid="{00000000-0005-0000-0000-0000A3180000}"/>
    <cellStyle name="Currency [0] 4066" xfId="6280" hidden="1" xr:uid="{00000000-0005-0000-0000-0000A9180000}"/>
    <cellStyle name="Currency [0] 4067" xfId="6252" hidden="1" xr:uid="{00000000-0005-0000-0000-00008D180000}"/>
    <cellStyle name="Currency [0] 4068" xfId="6270" hidden="1" xr:uid="{00000000-0005-0000-0000-00009F180000}"/>
    <cellStyle name="Currency [0] 4069" xfId="6292" hidden="1" xr:uid="{00000000-0005-0000-0000-0000B5180000}"/>
    <cellStyle name="Currency [0] 407" xfId="506" hidden="1" xr:uid="{00000000-0005-0000-0000-00001B020000}"/>
    <cellStyle name="Currency [0] 4070" xfId="6294" hidden="1" xr:uid="{00000000-0005-0000-0000-0000B7180000}"/>
    <cellStyle name="Currency [0] 4071" xfId="6228" hidden="1" xr:uid="{00000000-0005-0000-0000-000075180000}"/>
    <cellStyle name="Currency [0] 4072" xfId="5517" hidden="1" xr:uid="{00000000-0005-0000-0000-0000AE150000}"/>
    <cellStyle name="Currency [0] 4073" xfId="6266" hidden="1" xr:uid="{00000000-0005-0000-0000-00009B180000}"/>
    <cellStyle name="Currency [0] 4074" xfId="5496" hidden="1" xr:uid="{00000000-0005-0000-0000-000099150000}"/>
    <cellStyle name="Currency [0] 4075" xfId="6255" hidden="1" xr:uid="{00000000-0005-0000-0000-000090180000}"/>
    <cellStyle name="Currency [0] 4076" xfId="6299" hidden="1" xr:uid="{00000000-0005-0000-0000-0000BC180000}"/>
    <cellStyle name="Currency [0] 4077" xfId="6267" hidden="1" xr:uid="{00000000-0005-0000-0000-00009C180000}"/>
    <cellStyle name="Currency [0] 4078" xfId="6275" hidden="1" xr:uid="{00000000-0005-0000-0000-0000A4180000}"/>
    <cellStyle name="Currency [0] 4079" xfId="6311" hidden="1" xr:uid="{00000000-0005-0000-0000-0000C8180000}"/>
    <cellStyle name="Currency [0] 408" xfId="481" hidden="1" xr:uid="{00000000-0005-0000-0000-000002020000}"/>
    <cellStyle name="Currency [0] 4080" xfId="6313" hidden="1" xr:uid="{00000000-0005-0000-0000-0000CA180000}"/>
    <cellStyle name="Currency [0] 4081" xfId="6269" hidden="1" xr:uid="{00000000-0005-0000-0000-00009E180000}"/>
    <cellStyle name="Currency [0] 4082" xfId="6282" hidden="1" xr:uid="{00000000-0005-0000-0000-0000AB180000}"/>
    <cellStyle name="Currency [0] 4083" xfId="6287" hidden="1" xr:uid="{00000000-0005-0000-0000-0000B0180000}"/>
    <cellStyle name="Currency [0] 4084" xfId="6281" hidden="1" xr:uid="{00000000-0005-0000-0000-0000AA180000}"/>
    <cellStyle name="Currency [0] 4085" xfId="6329" hidden="1" xr:uid="{00000000-0005-0000-0000-0000DA180000}"/>
    <cellStyle name="Currency [0] 4086" xfId="6337" hidden="1" xr:uid="{00000000-0005-0000-0000-0000E2180000}"/>
    <cellStyle name="Currency [0] 4087" xfId="6265" hidden="1" xr:uid="{00000000-0005-0000-0000-00009A180000}"/>
    <cellStyle name="Currency [0] 4088" xfId="6323" hidden="1" xr:uid="{00000000-0005-0000-0000-0000D4180000}"/>
    <cellStyle name="Currency [0] 4089" xfId="6346" hidden="1" xr:uid="{00000000-0005-0000-0000-0000EB180000}"/>
    <cellStyle name="Currency [0] 409" xfId="480" hidden="1" xr:uid="{00000000-0005-0000-0000-000001020000}"/>
    <cellStyle name="Currency [0] 4090" xfId="6348" hidden="1" xr:uid="{00000000-0005-0000-0000-0000ED180000}"/>
    <cellStyle name="Currency [0] 4091" xfId="6248" hidden="1" xr:uid="{00000000-0005-0000-0000-000089180000}"/>
    <cellStyle name="Currency [0] 4092" xfId="6258" hidden="1" xr:uid="{00000000-0005-0000-0000-000093180000}"/>
    <cellStyle name="Currency [0] 4093" xfId="6320" hidden="1" xr:uid="{00000000-0005-0000-0000-0000D1180000}"/>
    <cellStyle name="Currency [0] 4094" xfId="6285" hidden="1" xr:uid="{00000000-0005-0000-0000-0000AE180000}"/>
    <cellStyle name="Currency [0] 4095" xfId="6235" hidden="1" xr:uid="{00000000-0005-0000-0000-00007C180000}"/>
    <cellStyle name="Currency [0] 4096" xfId="6356" hidden="1" xr:uid="{00000000-0005-0000-0000-0000F5180000}"/>
    <cellStyle name="Currency [0] 4097" xfId="6321" hidden="1" xr:uid="{00000000-0005-0000-0000-0000D2180000}"/>
    <cellStyle name="Currency [0] 4098" xfId="6332" hidden="1" xr:uid="{00000000-0005-0000-0000-0000DD180000}"/>
    <cellStyle name="Currency [0] 4099" xfId="6364" hidden="1" xr:uid="{00000000-0005-0000-0000-0000FD180000}"/>
    <cellStyle name="Currency [0] 41" xfId="97" hidden="1" xr:uid="{00000000-0005-0000-0000-000081000000}"/>
    <cellStyle name="Currency [0] 410" xfId="475" hidden="1" xr:uid="{00000000-0005-0000-0000-0000FC010000}"/>
    <cellStyle name="Currency [0] 4100" xfId="6366" hidden="1" xr:uid="{00000000-0005-0000-0000-0000FF180000}"/>
    <cellStyle name="Currency [0] 4101" xfId="6318" hidden="1" xr:uid="{00000000-0005-0000-0000-0000CF180000}"/>
    <cellStyle name="Currency [0] 4102" xfId="6317" hidden="1" xr:uid="{00000000-0005-0000-0000-0000CE180000}"/>
    <cellStyle name="Currency [0] 4103" xfId="6307" hidden="1" xr:uid="{00000000-0005-0000-0000-0000C4180000}"/>
    <cellStyle name="Currency [0] 4104" xfId="6303" hidden="1" xr:uid="{00000000-0005-0000-0000-0000C0180000}"/>
    <cellStyle name="Currency [0] 4105" xfId="6305" hidden="1" xr:uid="{00000000-0005-0000-0000-0000C2180000}"/>
    <cellStyle name="Currency [0] 4106" xfId="6373" hidden="1" xr:uid="{00000000-0005-0000-0000-000006190000}"/>
    <cellStyle name="Currency [0] 4107" xfId="5532" hidden="1" xr:uid="{00000000-0005-0000-0000-0000BD150000}"/>
    <cellStyle name="Currency [0] 4108" xfId="6351" hidden="1" xr:uid="{00000000-0005-0000-0000-0000F0180000}"/>
    <cellStyle name="Currency [0] 4109" xfId="6379" hidden="1" xr:uid="{00000000-0005-0000-0000-00000C190000}"/>
    <cellStyle name="Currency [0] 411" xfId="473" hidden="1" xr:uid="{00000000-0005-0000-0000-0000FA010000}"/>
    <cellStyle name="Currency [0] 4110" xfId="6381" hidden="1" xr:uid="{00000000-0005-0000-0000-00000E190000}"/>
    <cellStyle name="Currency [0] 4111" xfId="6256" hidden="1" xr:uid="{00000000-0005-0000-0000-000091180000}"/>
    <cellStyle name="Currency [0] 4112" xfId="6330" hidden="1" xr:uid="{00000000-0005-0000-0000-0000DB180000}"/>
    <cellStyle name="Currency [0] 4113" xfId="6286" hidden="1" xr:uid="{00000000-0005-0000-0000-0000AF180000}"/>
    <cellStyle name="Currency [0] 4114" xfId="6322" hidden="1" xr:uid="{00000000-0005-0000-0000-0000D3180000}"/>
    <cellStyle name="Currency [0] 4115" xfId="6326" hidden="1" xr:uid="{00000000-0005-0000-0000-0000D7180000}"/>
    <cellStyle name="Currency [0] 4116" xfId="6387" hidden="1" xr:uid="{00000000-0005-0000-0000-000014190000}"/>
    <cellStyle name="Currency [0] 4117" xfId="5545" hidden="1" xr:uid="{00000000-0005-0000-0000-0000CA150000}"/>
    <cellStyle name="Currency [0] 4118" xfId="6369" hidden="1" xr:uid="{00000000-0005-0000-0000-000002190000}"/>
    <cellStyle name="Currency [0] 4119" xfId="6392" hidden="1" xr:uid="{00000000-0005-0000-0000-000019190000}"/>
    <cellStyle name="Currency [0] 412" xfId="474" hidden="1" xr:uid="{00000000-0005-0000-0000-0000FB010000}"/>
    <cellStyle name="Currency [0] 4120" xfId="6394" hidden="1" xr:uid="{00000000-0005-0000-0000-00001B190000}"/>
    <cellStyle name="Currency [0] 4121" xfId="6250" hidden="1" xr:uid="{00000000-0005-0000-0000-00008B180000}"/>
    <cellStyle name="Currency [0] 4122" xfId="6349" hidden="1" xr:uid="{00000000-0005-0000-0000-0000EE180000}"/>
    <cellStyle name="Currency [0] 4123" xfId="6316" hidden="1" xr:uid="{00000000-0005-0000-0000-0000CD180000}"/>
    <cellStyle name="Currency [0] 4124" xfId="6334" hidden="1" xr:uid="{00000000-0005-0000-0000-0000DF180000}"/>
    <cellStyle name="Currency [0] 4125" xfId="6331" hidden="1" xr:uid="{00000000-0005-0000-0000-0000DC180000}"/>
    <cellStyle name="Currency [0] 4126" xfId="6398" hidden="1" xr:uid="{00000000-0005-0000-0000-00001F190000}"/>
    <cellStyle name="Currency [0] 4127" xfId="6283" hidden="1" xr:uid="{00000000-0005-0000-0000-0000AC180000}"/>
    <cellStyle name="Currency [0] 4128" xfId="6383" hidden="1" xr:uid="{00000000-0005-0000-0000-000010190000}"/>
    <cellStyle name="Currency [0] 4129" xfId="6405" hidden="1" xr:uid="{00000000-0005-0000-0000-000026190000}"/>
    <cellStyle name="Currency [0] 413" xfId="511" hidden="1" xr:uid="{00000000-0005-0000-0000-000020020000}"/>
    <cellStyle name="Currency [0] 4130" xfId="6407" hidden="1" xr:uid="{00000000-0005-0000-0000-000028190000}"/>
    <cellStyle name="Currency [0] 4131" xfId="6335" hidden="1" xr:uid="{00000000-0005-0000-0000-0000E0180000}"/>
    <cellStyle name="Currency [0] 4132" xfId="6367" hidden="1" xr:uid="{00000000-0005-0000-0000-000000190000}"/>
    <cellStyle name="Currency [0] 4133" xfId="5497" hidden="1" xr:uid="{00000000-0005-0000-0000-00009A150000}"/>
    <cellStyle name="Currency [0] 4134" xfId="6353" hidden="1" xr:uid="{00000000-0005-0000-0000-0000F2180000}"/>
    <cellStyle name="Currency [0] 4135" xfId="6350" hidden="1" xr:uid="{00000000-0005-0000-0000-0000EF180000}"/>
    <cellStyle name="Currency [0] 4136" xfId="6411" hidden="1" xr:uid="{00000000-0005-0000-0000-00002C190000}"/>
    <cellStyle name="Currency [0] 4137" xfId="6246" hidden="1" xr:uid="{00000000-0005-0000-0000-000087180000}"/>
    <cellStyle name="Currency [0] 4138" xfId="6395" hidden="1" xr:uid="{00000000-0005-0000-0000-00001C190000}"/>
    <cellStyle name="Currency [0] 4139" xfId="6415" hidden="1" xr:uid="{00000000-0005-0000-0000-000030190000}"/>
    <cellStyle name="Currency [0] 414" xfId="197" hidden="1" xr:uid="{00000000-0005-0000-0000-0000E6000000}"/>
    <cellStyle name="Currency [0] 4140" xfId="6417" hidden="1" xr:uid="{00000000-0005-0000-0000-000032190000}"/>
    <cellStyle name="Currency [0] 4141" xfId="6354" hidden="1" xr:uid="{00000000-0005-0000-0000-0000F3180000}"/>
    <cellStyle name="Currency [0] 4142" xfId="6382" hidden="1" xr:uid="{00000000-0005-0000-0000-00000F190000}"/>
    <cellStyle name="Currency [0] 4143" xfId="6342" hidden="1" xr:uid="{00000000-0005-0000-0000-0000E7180000}"/>
    <cellStyle name="Currency [0] 4144" xfId="6371" hidden="1" xr:uid="{00000000-0005-0000-0000-000004190000}"/>
    <cellStyle name="Currency [0] 4145" xfId="6368" hidden="1" xr:uid="{00000000-0005-0000-0000-000001190000}"/>
    <cellStyle name="Currency [0] 4146" xfId="6421" hidden="1" xr:uid="{00000000-0005-0000-0000-000036190000}"/>
    <cellStyle name="Currency [0] 4147" xfId="6249" hidden="1" xr:uid="{00000000-0005-0000-0000-00008A180000}"/>
    <cellStyle name="Currency [0] 4148" xfId="6408" hidden="1" xr:uid="{00000000-0005-0000-0000-000029190000}"/>
    <cellStyle name="Currency [0] 4149" xfId="6425" hidden="1" xr:uid="{00000000-0005-0000-0000-00003A190000}"/>
    <cellStyle name="Currency [0] 415" xfId="501" hidden="1" xr:uid="{00000000-0005-0000-0000-000016020000}"/>
    <cellStyle name="Currency [0] 4150" xfId="6427" hidden="1" xr:uid="{00000000-0005-0000-0000-00003C190000}"/>
    <cellStyle name="Currency [0] 4151" xfId="6308" hidden="1" xr:uid="{00000000-0005-0000-0000-0000C5180000}"/>
    <cellStyle name="Currency [0] 4152" xfId="6344" hidden="1" xr:uid="{00000000-0005-0000-0000-0000E9180000}"/>
    <cellStyle name="Currency [0] 4153" xfId="6413" hidden="1" xr:uid="{00000000-0005-0000-0000-00002E190000}"/>
    <cellStyle name="Currency [0] 4154" xfId="6401" hidden="1" xr:uid="{00000000-0005-0000-0000-000022190000}"/>
    <cellStyle name="Currency [0] 4155" xfId="6418" hidden="1" xr:uid="{00000000-0005-0000-0000-000033190000}"/>
    <cellStyle name="Currency [0] 4156" xfId="6429" hidden="1" xr:uid="{00000000-0005-0000-0000-00003E190000}"/>
    <cellStyle name="Currency [0] 4157" xfId="6277" hidden="1" xr:uid="{00000000-0005-0000-0000-0000A6180000}"/>
    <cellStyle name="Currency [0] 4158" xfId="6341" hidden="1" xr:uid="{00000000-0005-0000-0000-0000E6180000}"/>
    <cellStyle name="Currency [0] 4159" xfId="6433" hidden="1" xr:uid="{00000000-0005-0000-0000-000042190000}"/>
    <cellStyle name="Currency [0] 416" xfId="513" hidden="1" xr:uid="{00000000-0005-0000-0000-000022020000}"/>
    <cellStyle name="Currency [0] 4160" xfId="6435" hidden="1" xr:uid="{00000000-0005-0000-0000-000044190000}"/>
    <cellStyle name="Currency [0] 4161" xfId="6390" hidden="1" xr:uid="{00000000-0005-0000-0000-000017190000}"/>
    <cellStyle name="Currency [0] 4162" xfId="6402" hidden="1" xr:uid="{00000000-0005-0000-0000-000023190000}"/>
    <cellStyle name="Currency [0] 4163" xfId="6430" hidden="1" xr:uid="{00000000-0005-0000-0000-00003F190000}"/>
    <cellStyle name="Currency [0] 4164" xfId="6403" hidden="1" xr:uid="{00000000-0005-0000-0000-000024190000}"/>
    <cellStyle name="Currency [0] 4165" xfId="6436" hidden="1" xr:uid="{00000000-0005-0000-0000-000045190000}"/>
    <cellStyle name="Currency [0] 4166" xfId="6438" hidden="1" xr:uid="{00000000-0005-0000-0000-000047190000}"/>
    <cellStyle name="Currency [0] 4167" xfId="6431" hidden="1" xr:uid="{00000000-0005-0000-0000-000040190000}"/>
    <cellStyle name="Currency [0] 4168" xfId="6377" hidden="1" xr:uid="{00000000-0005-0000-0000-00000A190000}"/>
    <cellStyle name="Currency [0] 4169" xfId="6440" hidden="1" xr:uid="{00000000-0005-0000-0000-000049190000}"/>
    <cellStyle name="Currency [0] 417" xfId="514" hidden="1" xr:uid="{00000000-0005-0000-0000-000023020000}"/>
    <cellStyle name="Currency [0] 4170" xfId="6442" hidden="1" xr:uid="{00000000-0005-0000-0000-00004B190000}"/>
    <cellStyle name="Currency [0] 4171" xfId="5180" hidden="1" xr:uid="{00000000-0005-0000-0000-00005D140000}"/>
    <cellStyle name="Currency [0] 4172" xfId="5247" hidden="1" xr:uid="{00000000-0005-0000-0000-0000A0140000}"/>
    <cellStyle name="Currency [0] 4173" xfId="5280" hidden="1" xr:uid="{00000000-0005-0000-0000-0000C1140000}"/>
    <cellStyle name="Currency [0] 4174" xfId="6449" hidden="1" xr:uid="{00000000-0005-0000-0000-000052190000}"/>
    <cellStyle name="Currency [0] 4175" xfId="6452" hidden="1" xr:uid="{00000000-0005-0000-0000-000055190000}"/>
    <cellStyle name="Currency [0] 4176" xfId="5188" hidden="1" xr:uid="{00000000-0005-0000-0000-000065140000}"/>
    <cellStyle name="Currency [0] 4177" xfId="6445" hidden="1" xr:uid="{00000000-0005-0000-0000-00004E190000}"/>
    <cellStyle name="Currency [0] 4178" xfId="6454" hidden="1" xr:uid="{00000000-0005-0000-0000-000057190000}"/>
    <cellStyle name="Currency [0] 4179" xfId="6456" hidden="1" xr:uid="{00000000-0005-0000-0000-000059190000}"/>
    <cellStyle name="Currency [0] 418" xfId="452" hidden="1" xr:uid="{00000000-0005-0000-0000-0000E5010000}"/>
    <cellStyle name="Currency [0] 4180" xfId="5221" hidden="1" xr:uid="{00000000-0005-0000-0000-000086140000}"/>
    <cellStyle name="Currency [0] 4181" xfId="5179" hidden="1" xr:uid="{00000000-0005-0000-0000-00005C140000}"/>
    <cellStyle name="Currency [0] 4182" xfId="6467" hidden="1" xr:uid="{00000000-0005-0000-0000-000064190000}"/>
    <cellStyle name="Currency [0] 4183" xfId="6476" hidden="1" xr:uid="{00000000-0005-0000-0000-00006D190000}"/>
    <cellStyle name="Currency [0] 4184" xfId="6487" hidden="1" xr:uid="{00000000-0005-0000-0000-000078190000}"/>
    <cellStyle name="Currency [0] 4185" xfId="6493" hidden="1" xr:uid="{00000000-0005-0000-0000-00007E190000}"/>
    <cellStyle name="Currency [0] 4186" xfId="6465" hidden="1" xr:uid="{00000000-0005-0000-0000-000062190000}"/>
    <cellStyle name="Currency [0] 4187" xfId="6483" hidden="1" xr:uid="{00000000-0005-0000-0000-000074190000}"/>
    <cellStyle name="Currency [0] 4188" xfId="6505" hidden="1" xr:uid="{00000000-0005-0000-0000-00008A190000}"/>
    <cellStyle name="Currency [0] 4189" xfId="6507" hidden="1" xr:uid="{00000000-0005-0000-0000-00008C190000}"/>
    <cellStyle name="Currency [0] 419" xfId="488" hidden="1" xr:uid="{00000000-0005-0000-0000-000009020000}"/>
    <cellStyle name="Currency [0] 4190" xfId="5183" hidden="1" xr:uid="{00000000-0005-0000-0000-000060140000}"/>
    <cellStyle name="Currency [0] 4191" xfId="5198" hidden="1" xr:uid="{00000000-0005-0000-0000-00006F140000}"/>
    <cellStyle name="Currency [0] 4192" xfId="6479" hidden="1" xr:uid="{00000000-0005-0000-0000-000070190000}"/>
    <cellStyle name="Currency [0] 4193" xfId="5193" hidden="1" xr:uid="{00000000-0005-0000-0000-00006A140000}"/>
    <cellStyle name="Currency [0] 4194" xfId="6468" hidden="1" xr:uid="{00000000-0005-0000-0000-000065190000}"/>
    <cellStyle name="Currency [0] 4195" xfId="6512" hidden="1" xr:uid="{00000000-0005-0000-0000-000091190000}"/>
    <cellStyle name="Currency [0] 4196" xfId="6480" hidden="1" xr:uid="{00000000-0005-0000-0000-000071190000}"/>
    <cellStyle name="Currency [0] 4197" xfId="6488" hidden="1" xr:uid="{00000000-0005-0000-0000-000079190000}"/>
    <cellStyle name="Currency [0] 4198" xfId="6524" hidden="1" xr:uid="{00000000-0005-0000-0000-00009D190000}"/>
    <cellStyle name="Currency [0] 4199" xfId="6526" hidden="1" xr:uid="{00000000-0005-0000-0000-00009F190000}"/>
    <cellStyle name="Currency [0] 42" xfId="109" hidden="1" xr:uid="{00000000-0005-0000-0000-00008E000000}"/>
    <cellStyle name="Currency [0] 420" xfId="468" hidden="1" xr:uid="{00000000-0005-0000-0000-0000F5010000}"/>
    <cellStyle name="Currency [0] 4200" xfId="6482" hidden="1" xr:uid="{00000000-0005-0000-0000-000073190000}"/>
    <cellStyle name="Currency [0] 4201" xfId="6495" hidden="1" xr:uid="{00000000-0005-0000-0000-000080190000}"/>
    <cellStyle name="Currency [0] 4202" xfId="6500" hidden="1" xr:uid="{00000000-0005-0000-0000-000085190000}"/>
    <cellStyle name="Currency [0] 4203" xfId="6494" hidden="1" xr:uid="{00000000-0005-0000-0000-00007F190000}"/>
    <cellStyle name="Currency [0] 4204" xfId="6542" hidden="1" xr:uid="{00000000-0005-0000-0000-0000AF190000}"/>
    <cellStyle name="Currency [0] 4205" xfId="6550" hidden="1" xr:uid="{00000000-0005-0000-0000-0000B7190000}"/>
    <cellStyle name="Currency [0] 4206" xfId="6478" hidden="1" xr:uid="{00000000-0005-0000-0000-00006F190000}"/>
    <cellStyle name="Currency [0] 4207" xfId="6536" hidden="1" xr:uid="{00000000-0005-0000-0000-0000A9190000}"/>
    <cellStyle name="Currency [0] 4208" xfId="6559" hidden="1" xr:uid="{00000000-0005-0000-0000-0000C0190000}"/>
    <cellStyle name="Currency [0] 4209" xfId="6561" hidden="1" xr:uid="{00000000-0005-0000-0000-0000C2190000}"/>
    <cellStyle name="Currency [0] 421" xfId="484" hidden="1" xr:uid="{00000000-0005-0000-0000-000005020000}"/>
    <cellStyle name="Currency [0] 4210" xfId="6461" hidden="1" xr:uid="{00000000-0005-0000-0000-00005E190000}"/>
    <cellStyle name="Currency [0] 4211" xfId="6471" hidden="1" xr:uid="{00000000-0005-0000-0000-000068190000}"/>
    <cellStyle name="Currency [0] 4212" xfId="6533" hidden="1" xr:uid="{00000000-0005-0000-0000-0000A6190000}"/>
    <cellStyle name="Currency [0] 4213" xfId="6498" hidden="1" xr:uid="{00000000-0005-0000-0000-000083190000}"/>
    <cellStyle name="Currency [0] 4214" xfId="6447" hidden="1" xr:uid="{00000000-0005-0000-0000-000050190000}"/>
    <cellStyle name="Currency [0] 4215" xfId="6569" hidden="1" xr:uid="{00000000-0005-0000-0000-0000CA190000}"/>
    <cellStyle name="Currency [0] 4216" xfId="6534" hidden="1" xr:uid="{00000000-0005-0000-0000-0000A7190000}"/>
    <cellStyle name="Currency [0] 4217" xfId="6545" hidden="1" xr:uid="{00000000-0005-0000-0000-0000B2190000}"/>
    <cellStyle name="Currency [0] 4218" xfId="6577" hidden="1" xr:uid="{00000000-0005-0000-0000-0000D2190000}"/>
    <cellStyle name="Currency [0] 4219" xfId="6579" hidden="1" xr:uid="{00000000-0005-0000-0000-0000D4190000}"/>
    <cellStyle name="Currency [0] 422" xfId="486" hidden="1" xr:uid="{00000000-0005-0000-0000-000007020000}"/>
    <cellStyle name="Currency [0] 4220" xfId="6531" hidden="1" xr:uid="{00000000-0005-0000-0000-0000A4190000}"/>
    <cellStyle name="Currency [0] 4221" xfId="6530" hidden="1" xr:uid="{00000000-0005-0000-0000-0000A3190000}"/>
    <cellStyle name="Currency [0] 4222" xfId="6520" hidden="1" xr:uid="{00000000-0005-0000-0000-000099190000}"/>
    <cellStyle name="Currency [0] 4223" xfId="6516" hidden="1" xr:uid="{00000000-0005-0000-0000-000095190000}"/>
    <cellStyle name="Currency [0] 4224" xfId="6518" hidden="1" xr:uid="{00000000-0005-0000-0000-000097190000}"/>
    <cellStyle name="Currency [0] 4225" xfId="6586" hidden="1" xr:uid="{00000000-0005-0000-0000-0000DB190000}"/>
    <cellStyle name="Currency [0] 4226" xfId="5225" hidden="1" xr:uid="{00000000-0005-0000-0000-00008A140000}"/>
    <cellStyle name="Currency [0] 4227" xfId="6564" hidden="1" xr:uid="{00000000-0005-0000-0000-0000C5190000}"/>
    <cellStyle name="Currency [0] 4228" xfId="6592" hidden="1" xr:uid="{00000000-0005-0000-0000-0000E1190000}"/>
    <cellStyle name="Currency [0] 4229" xfId="6594" hidden="1" xr:uid="{00000000-0005-0000-0000-0000E3190000}"/>
    <cellStyle name="Currency [0] 423" xfId="517" hidden="1" xr:uid="{00000000-0005-0000-0000-000026020000}"/>
    <cellStyle name="Currency [0] 4230" xfId="6469" hidden="1" xr:uid="{00000000-0005-0000-0000-000066190000}"/>
    <cellStyle name="Currency [0] 4231" xfId="6543" hidden="1" xr:uid="{00000000-0005-0000-0000-0000B0190000}"/>
    <cellStyle name="Currency [0] 4232" xfId="6499" hidden="1" xr:uid="{00000000-0005-0000-0000-000084190000}"/>
    <cellStyle name="Currency [0] 4233" xfId="6535" hidden="1" xr:uid="{00000000-0005-0000-0000-0000A8190000}"/>
    <cellStyle name="Currency [0] 4234" xfId="6539" hidden="1" xr:uid="{00000000-0005-0000-0000-0000AC190000}"/>
    <cellStyle name="Currency [0] 4235" xfId="6600" hidden="1" xr:uid="{00000000-0005-0000-0000-0000E9190000}"/>
    <cellStyle name="Currency [0] 4236" xfId="5200" hidden="1" xr:uid="{00000000-0005-0000-0000-000071140000}"/>
    <cellStyle name="Currency [0] 4237" xfId="6582" hidden="1" xr:uid="{00000000-0005-0000-0000-0000D7190000}"/>
    <cellStyle name="Currency [0] 4238" xfId="6605" hidden="1" xr:uid="{00000000-0005-0000-0000-0000EE190000}"/>
    <cellStyle name="Currency [0] 4239" xfId="6607" hidden="1" xr:uid="{00000000-0005-0000-0000-0000F0190000}"/>
    <cellStyle name="Currency [0] 424" xfId="190" hidden="1" xr:uid="{00000000-0005-0000-0000-0000DF000000}"/>
    <cellStyle name="Currency [0] 4240" xfId="6463" hidden="1" xr:uid="{00000000-0005-0000-0000-000060190000}"/>
    <cellStyle name="Currency [0] 4241" xfId="6562" hidden="1" xr:uid="{00000000-0005-0000-0000-0000C3190000}"/>
    <cellStyle name="Currency [0] 4242" xfId="6529" hidden="1" xr:uid="{00000000-0005-0000-0000-0000A2190000}"/>
    <cellStyle name="Currency [0] 4243" xfId="6547" hidden="1" xr:uid="{00000000-0005-0000-0000-0000B4190000}"/>
    <cellStyle name="Currency [0] 4244" xfId="6544" hidden="1" xr:uid="{00000000-0005-0000-0000-0000B1190000}"/>
    <cellStyle name="Currency [0] 4245" xfId="6611" hidden="1" xr:uid="{00000000-0005-0000-0000-0000F4190000}"/>
    <cellStyle name="Currency [0] 4246" xfId="6496" hidden="1" xr:uid="{00000000-0005-0000-0000-000081190000}"/>
    <cellStyle name="Currency [0] 4247" xfId="6596" hidden="1" xr:uid="{00000000-0005-0000-0000-0000E5190000}"/>
    <cellStyle name="Currency [0] 4248" xfId="6618" hidden="1" xr:uid="{00000000-0005-0000-0000-0000FB190000}"/>
    <cellStyle name="Currency [0] 4249" xfId="6620" hidden="1" xr:uid="{00000000-0005-0000-0000-0000FD190000}"/>
    <cellStyle name="Currency [0] 425" xfId="509" hidden="1" xr:uid="{00000000-0005-0000-0000-00001E020000}"/>
    <cellStyle name="Currency [0] 4250" xfId="6548" hidden="1" xr:uid="{00000000-0005-0000-0000-0000B5190000}"/>
    <cellStyle name="Currency [0] 4251" xfId="6580" hidden="1" xr:uid="{00000000-0005-0000-0000-0000D5190000}"/>
    <cellStyle name="Currency [0] 4252" xfId="5186" hidden="1" xr:uid="{00000000-0005-0000-0000-000063140000}"/>
    <cellStyle name="Currency [0] 4253" xfId="6566" hidden="1" xr:uid="{00000000-0005-0000-0000-0000C7190000}"/>
    <cellStyle name="Currency [0] 4254" xfId="6563" hidden="1" xr:uid="{00000000-0005-0000-0000-0000C4190000}"/>
    <cellStyle name="Currency [0] 4255" xfId="6624" hidden="1" xr:uid="{00000000-0005-0000-0000-0000011A0000}"/>
    <cellStyle name="Currency [0] 4256" xfId="6459" hidden="1" xr:uid="{00000000-0005-0000-0000-00005C190000}"/>
    <cellStyle name="Currency [0] 4257" xfId="6608" hidden="1" xr:uid="{00000000-0005-0000-0000-0000F1190000}"/>
    <cellStyle name="Currency [0] 4258" xfId="6628" hidden="1" xr:uid="{00000000-0005-0000-0000-0000051A0000}"/>
    <cellStyle name="Currency [0] 4259" xfId="6630" hidden="1" xr:uid="{00000000-0005-0000-0000-0000071A0000}"/>
    <cellStyle name="Currency [0] 426" xfId="519" hidden="1" xr:uid="{00000000-0005-0000-0000-000028020000}"/>
    <cellStyle name="Currency [0] 4260" xfId="6567" hidden="1" xr:uid="{00000000-0005-0000-0000-0000C8190000}"/>
    <cellStyle name="Currency [0] 4261" xfId="6595" hidden="1" xr:uid="{00000000-0005-0000-0000-0000E4190000}"/>
    <cellStyle name="Currency [0] 4262" xfId="6555" hidden="1" xr:uid="{00000000-0005-0000-0000-0000BC190000}"/>
    <cellStyle name="Currency [0] 4263" xfId="6584" hidden="1" xr:uid="{00000000-0005-0000-0000-0000D9190000}"/>
    <cellStyle name="Currency [0] 4264" xfId="6581" hidden="1" xr:uid="{00000000-0005-0000-0000-0000D6190000}"/>
    <cellStyle name="Currency [0] 4265" xfId="6634" hidden="1" xr:uid="{00000000-0005-0000-0000-00000B1A0000}"/>
    <cellStyle name="Currency [0] 4266" xfId="6462" hidden="1" xr:uid="{00000000-0005-0000-0000-00005F190000}"/>
    <cellStyle name="Currency [0] 4267" xfId="6621" hidden="1" xr:uid="{00000000-0005-0000-0000-0000FE190000}"/>
    <cellStyle name="Currency [0] 4268" xfId="6638" hidden="1" xr:uid="{00000000-0005-0000-0000-00000F1A0000}"/>
    <cellStyle name="Currency [0] 4269" xfId="6640" hidden="1" xr:uid="{00000000-0005-0000-0000-0000111A0000}"/>
    <cellStyle name="Currency [0] 427" xfId="520" hidden="1" xr:uid="{00000000-0005-0000-0000-000029020000}"/>
    <cellStyle name="Currency [0] 4270" xfId="6521" hidden="1" xr:uid="{00000000-0005-0000-0000-00009A190000}"/>
    <cellStyle name="Currency [0] 4271" xfId="6557" hidden="1" xr:uid="{00000000-0005-0000-0000-0000BE190000}"/>
    <cellStyle name="Currency [0] 4272" xfId="6626" hidden="1" xr:uid="{00000000-0005-0000-0000-0000031A0000}"/>
    <cellStyle name="Currency [0] 4273" xfId="6614" hidden="1" xr:uid="{00000000-0005-0000-0000-0000F7190000}"/>
    <cellStyle name="Currency [0] 4274" xfId="6631" hidden="1" xr:uid="{00000000-0005-0000-0000-0000081A0000}"/>
    <cellStyle name="Currency [0] 4275" xfId="6642" hidden="1" xr:uid="{00000000-0005-0000-0000-0000131A0000}"/>
    <cellStyle name="Currency [0] 4276" xfId="6490" hidden="1" xr:uid="{00000000-0005-0000-0000-00007B190000}"/>
    <cellStyle name="Currency [0] 4277" xfId="6554" hidden="1" xr:uid="{00000000-0005-0000-0000-0000BB190000}"/>
    <cellStyle name="Currency [0] 4278" xfId="6646" hidden="1" xr:uid="{00000000-0005-0000-0000-0000171A0000}"/>
    <cellStyle name="Currency [0] 4279" xfId="6648" hidden="1" xr:uid="{00000000-0005-0000-0000-0000191A0000}"/>
    <cellStyle name="Currency [0] 428" xfId="448" hidden="1" xr:uid="{00000000-0005-0000-0000-0000E1010000}"/>
    <cellStyle name="Currency [0] 4280" xfId="6603" hidden="1" xr:uid="{00000000-0005-0000-0000-0000EC190000}"/>
    <cellStyle name="Currency [0] 4281" xfId="6615" hidden="1" xr:uid="{00000000-0005-0000-0000-0000F8190000}"/>
    <cellStyle name="Currency [0] 4282" xfId="6643" hidden="1" xr:uid="{00000000-0005-0000-0000-0000141A0000}"/>
    <cellStyle name="Currency [0] 4283" xfId="6616" hidden="1" xr:uid="{00000000-0005-0000-0000-0000F9190000}"/>
    <cellStyle name="Currency [0] 4284" xfId="6649" hidden="1" xr:uid="{00000000-0005-0000-0000-00001A1A0000}"/>
    <cellStyle name="Currency [0] 4285" xfId="6651" hidden="1" xr:uid="{00000000-0005-0000-0000-00001C1A0000}"/>
    <cellStyle name="Currency [0] 4286" xfId="6644" hidden="1" xr:uid="{00000000-0005-0000-0000-0000151A0000}"/>
    <cellStyle name="Currency [0] 4287" xfId="6590" hidden="1" xr:uid="{00000000-0005-0000-0000-0000DF190000}"/>
    <cellStyle name="Currency [0] 4288" xfId="6653" hidden="1" xr:uid="{00000000-0005-0000-0000-00001E1A0000}"/>
    <cellStyle name="Currency [0] 4289" xfId="6655" hidden="1" xr:uid="{00000000-0005-0000-0000-0000201A0000}"/>
    <cellStyle name="Currency [0] 429" xfId="499" hidden="1" xr:uid="{00000000-0005-0000-0000-000014020000}"/>
    <cellStyle name="Currency [0] 4290" xfId="6715" hidden="1" xr:uid="{00000000-0005-0000-0000-00005C1A0000}"/>
    <cellStyle name="Currency [0] 4291" xfId="6734" hidden="1" xr:uid="{00000000-0005-0000-0000-00006F1A0000}"/>
    <cellStyle name="Currency [0] 4292" xfId="6741" hidden="1" xr:uid="{00000000-0005-0000-0000-0000761A0000}"/>
    <cellStyle name="Currency [0] 4293" xfId="6748" hidden="1" xr:uid="{00000000-0005-0000-0000-00007D1A0000}"/>
    <cellStyle name="Currency [0] 4294" xfId="6753" hidden="1" xr:uid="{00000000-0005-0000-0000-0000821A0000}"/>
    <cellStyle name="Currency [0] 4295" xfId="6732" hidden="1" xr:uid="{00000000-0005-0000-0000-00006D1A0000}"/>
    <cellStyle name="Currency [0] 4296" xfId="6743" hidden="1" xr:uid="{00000000-0005-0000-0000-0000781A0000}"/>
    <cellStyle name="Currency [0] 4297" xfId="6757" hidden="1" xr:uid="{00000000-0005-0000-0000-0000861A0000}"/>
    <cellStyle name="Currency [0] 4298" xfId="6759" hidden="1" xr:uid="{00000000-0005-0000-0000-0000881A0000}"/>
    <cellStyle name="Currency [0] 4299" xfId="6742" hidden="1" xr:uid="{00000000-0005-0000-0000-0000771A0000}"/>
    <cellStyle name="Currency [0] 43" xfId="121" hidden="1" xr:uid="{00000000-0005-0000-0000-00009A000000}"/>
    <cellStyle name="Currency [0] 430" xfId="479" hidden="1" xr:uid="{00000000-0005-0000-0000-000000020000}"/>
    <cellStyle name="Currency [0] 4300" xfId="6716" hidden="1" xr:uid="{00000000-0005-0000-0000-00005D1A0000}"/>
    <cellStyle name="Currency [0] 4301" xfId="6770" hidden="1" xr:uid="{00000000-0005-0000-0000-0000931A0000}"/>
    <cellStyle name="Currency [0] 4302" xfId="6779" hidden="1" xr:uid="{00000000-0005-0000-0000-00009C1A0000}"/>
    <cellStyle name="Currency [0] 4303" xfId="6790" hidden="1" xr:uid="{00000000-0005-0000-0000-0000A71A0000}"/>
    <cellStyle name="Currency [0] 4304" xfId="6796" hidden="1" xr:uid="{00000000-0005-0000-0000-0000AD1A0000}"/>
    <cellStyle name="Currency [0] 4305" xfId="6768" hidden="1" xr:uid="{00000000-0005-0000-0000-0000911A0000}"/>
    <cellStyle name="Currency [0] 4306" xfId="6786" hidden="1" xr:uid="{00000000-0005-0000-0000-0000A31A0000}"/>
    <cellStyle name="Currency [0] 4307" xfId="6808" hidden="1" xr:uid="{00000000-0005-0000-0000-0000B91A0000}"/>
    <cellStyle name="Currency [0] 4308" xfId="6810" hidden="1" xr:uid="{00000000-0005-0000-0000-0000BB1A0000}"/>
    <cellStyle name="Currency [0] 4309" xfId="6738" hidden="1" xr:uid="{00000000-0005-0000-0000-0000731A0000}"/>
    <cellStyle name="Currency [0] 431" xfId="491" hidden="1" xr:uid="{00000000-0005-0000-0000-00000C020000}"/>
    <cellStyle name="Currency [0] 4310" xfId="6722" hidden="1" xr:uid="{00000000-0005-0000-0000-0000631A0000}"/>
    <cellStyle name="Currency [0] 4311" xfId="6782" hidden="1" xr:uid="{00000000-0005-0000-0000-00009F1A0000}"/>
    <cellStyle name="Currency [0] 4312" xfId="6727" hidden="1" xr:uid="{00000000-0005-0000-0000-0000681A0000}"/>
    <cellStyle name="Currency [0] 4313" xfId="6771" hidden="1" xr:uid="{00000000-0005-0000-0000-0000941A0000}"/>
    <cellStyle name="Currency [0] 4314" xfId="6815" hidden="1" xr:uid="{00000000-0005-0000-0000-0000C01A0000}"/>
    <cellStyle name="Currency [0] 4315" xfId="6783" hidden="1" xr:uid="{00000000-0005-0000-0000-0000A01A0000}"/>
    <cellStyle name="Currency [0] 4316" xfId="6791" hidden="1" xr:uid="{00000000-0005-0000-0000-0000A81A0000}"/>
    <cellStyle name="Currency [0] 4317" xfId="6827" hidden="1" xr:uid="{00000000-0005-0000-0000-0000CC1A0000}"/>
    <cellStyle name="Currency [0] 4318" xfId="6829" hidden="1" xr:uid="{00000000-0005-0000-0000-0000CE1A0000}"/>
    <cellStyle name="Currency [0] 4319" xfId="6785" hidden="1" xr:uid="{00000000-0005-0000-0000-0000A21A0000}"/>
    <cellStyle name="Currency [0] 432" xfId="489" hidden="1" xr:uid="{00000000-0005-0000-0000-00000A020000}"/>
    <cellStyle name="Currency [0] 4320" xfId="6798" hidden="1" xr:uid="{00000000-0005-0000-0000-0000AF1A0000}"/>
    <cellStyle name="Currency [0] 4321" xfId="6803" hidden="1" xr:uid="{00000000-0005-0000-0000-0000B41A0000}"/>
    <cellStyle name="Currency [0] 4322" xfId="6797" hidden="1" xr:uid="{00000000-0005-0000-0000-0000AE1A0000}"/>
    <cellStyle name="Currency [0] 4323" xfId="6845" hidden="1" xr:uid="{00000000-0005-0000-0000-0000DE1A0000}"/>
    <cellStyle name="Currency [0] 4324" xfId="6853" hidden="1" xr:uid="{00000000-0005-0000-0000-0000E61A0000}"/>
    <cellStyle name="Currency [0] 4325" xfId="6781" hidden="1" xr:uid="{00000000-0005-0000-0000-00009E1A0000}"/>
    <cellStyle name="Currency [0] 4326" xfId="6839" hidden="1" xr:uid="{00000000-0005-0000-0000-0000D81A0000}"/>
    <cellStyle name="Currency [0] 4327" xfId="6862" hidden="1" xr:uid="{00000000-0005-0000-0000-0000EF1A0000}"/>
    <cellStyle name="Currency [0] 4328" xfId="6864" hidden="1" xr:uid="{00000000-0005-0000-0000-0000F11A0000}"/>
    <cellStyle name="Currency [0] 4329" xfId="6764" hidden="1" xr:uid="{00000000-0005-0000-0000-00008D1A0000}"/>
    <cellStyle name="Currency [0] 433" xfId="522" hidden="1" xr:uid="{00000000-0005-0000-0000-00002B020000}"/>
    <cellStyle name="Currency [0] 4330" xfId="6774" hidden="1" xr:uid="{00000000-0005-0000-0000-0000971A0000}"/>
    <cellStyle name="Currency [0] 4331" xfId="6836" hidden="1" xr:uid="{00000000-0005-0000-0000-0000D51A0000}"/>
    <cellStyle name="Currency [0] 4332" xfId="6801" hidden="1" xr:uid="{00000000-0005-0000-0000-0000B21A0000}"/>
    <cellStyle name="Currency [0] 4333" xfId="6746" hidden="1" xr:uid="{00000000-0005-0000-0000-00007B1A0000}"/>
    <cellStyle name="Currency [0] 4334" xfId="6872" hidden="1" xr:uid="{00000000-0005-0000-0000-0000F91A0000}"/>
    <cellStyle name="Currency [0] 4335" xfId="6837" hidden="1" xr:uid="{00000000-0005-0000-0000-0000D61A0000}"/>
    <cellStyle name="Currency [0] 4336" xfId="6848" hidden="1" xr:uid="{00000000-0005-0000-0000-0000E11A0000}"/>
    <cellStyle name="Currency [0] 4337" xfId="6880" hidden="1" xr:uid="{00000000-0005-0000-0000-0000011B0000}"/>
    <cellStyle name="Currency [0] 4338" xfId="6882" hidden="1" xr:uid="{00000000-0005-0000-0000-0000031B0000}"/>
    <cellStyle name="Currency [0] 4339" xfId="6834" hidden="1" xr:uid="{00000000-0005-0000-0000-0000D31A0000}"/>
    <cellStyle name="Currency [0] 434" xfId="466" hidden="1" xr:uid="{00000000-0005-0000-0000-0000F3010000}"/>
    <cellStyle name="Currency [0] 4340" xfId="6833" hidden="1" xr:uid="{00000000-0005-0000-0000-0000D21A0000}"/>
    <cellStyle name="Currency [0] 4341" xfId="6823" hidden="1" xr:uid="{00000000-0005-0000-0000-0000C81A0000}"/>
    <cellStyle name="Currency [0] 4342" xfId="6819" hidden="1" xr:uid="{00000000-0005-0000-0000-0000C41A0000}"/>
    <cellStyle name="Currency [0] 4343" xfId="6821" hidden="1" xr:uid="{00000000-0005-0000-0000-0000C61A0000}"/>
    <cellStyle name="Currency [0] 4344" xfId="6889" hidden="1" xr:uid="{00000000-0005-0000-0000-00000A1B0000}"/>
    <cellStyle name="Currency [0] 4345" xfId="6724" hidden="1" xr:uid="{00000000-0005-0000-0000-0000651A0000}"/>
    <cellStyle name="Currency [0] 4346" xfId="6867" hidden="1" xr:uid="{00000000-0005-0000-0000-0000F41A0000}"/>
    <cellStyle name="Currency [0] 4347" xfId="6895" hidden="1" xr:uid="{00000000-0005-0000-0000-0000101B0000}"/>
    <cellStyle name="Currency [0] 4348" xfId="6897" hidden="1" xr:uid="{00000000-0005-0000-0000-0000121B0000}"/>
    <cellStyle name="Currency [0] 4349" xfId="6772" hidden="1" xr:uid="{00000000-0005-0000-0000-0000951A0000}"/>
    <cellStyle name="Currency [0] 435" xfId="516" hidden="1" xr:uid="{00000000-0005-0000-0000-000025020000}"/>
    <cellStyle name="Currency [0] 4350" xfId="6846" hidden="1" xr:uid="{00000000-0005-0000-0000-0000DF1A0000}"/>
    <cellStyle name="Currency [0] 4351" xfId="6802" hidden="1" xr:uid="{00000000-0005-0000-0000-0000B31A0000}"/>
    <cellStyle name="Currency [0] 4352" xfId="6838" hidden="1" xr:uid="{00000000-0005-0000-0000-0000D71A0000}"/>
    <cellStyle name="Currency [0] 4353" xfId="6842" hidden="1" xr:uid="{00000000-0005-0000-0000-0000DB1A0000}"/>
    <cellStyle name="Currency [0] 4354" xfId="6903" hidden="1" xr:uid="{00000000-0005-0000-0000-0000181B0000}"/>
    <cellStyle name="Currency [0] 4355" xfId="6719" hidden="1" xr:uid="{00000000-0005-0000-0000-0000601A0000}"/>
    <cellStyle name="Currency [0] 4356" xfId="6885" hidden="1" xr:uid="{00000000-0005-0000-0000-0000061B0000}"/>
    <cellStyle name="Currency [0] 4357" xfId="6908" hidden="1" xr:uid="{00000000-0005-0000-0000-00001D1B0000}"/>
    <cellStyle name="Currency [0] 4358" xfId="6910" hidden="1" xr:uid="{00000000-0005-0000-0000-00001F1B0000}"/>
    <cellStyle name="Currency [0] 4359" xfId="6766" hidden="1" xr:uid="{00000000-0005-0000-0000-00008F1A0000}"/>
    <cellStyle name="Currency [0] 436" xfId="526" hidden="1" xr:uid="{00000000-0005-0000-0000-00002F020000}"/>
    <cellStyle name="Currency [0] 4360" xfId="6865" hidden="1" xr:uid="{00000000-0005-0000-0000-0000F21A0000}"/>
    <cellStyle name="Currency [0] 4361" xfId="6832" hidden="1" xr:uid="{00000000-0005-0000-0000-0000D11A0000}"/>
    <cellStyle name="Currency [0] 4362" xfId="6850" hidden="1" xr:uid="{00000000-0005-0000-0000-0000E31A0000}"/>
    <cellStyle name="Currency [0] 4363" xfId="6847" hidden="1" xr:uid="{00000000-0005-0000-0000-0000E01A0000}"/>
    <cellStyle name="Currency [0] 4364" xfId="6914" hidden="1" xr:uid="{00000000-0005-0000-0000-0000231B0000}"/>
    <cellStyle name="Currency [0] 4365" xfId="6799" hidden="1" xr:uid="{00000000-0005-0000-0000-0000B01A0000}"/>
    <cellStyle name="Currency [0] 4366" xfId="6899" hidden="1" xr:uid="{00000000-0005-0000-0000-0000141B0000}"/>
    <cellStyle name="Currency [0] 4367" xfId="6921" hidden="1" xr:uid="{00000000-0005-0000-0000-00002A1B0000}"/>
    <cellStyle name="Currency [0] 4368" xfId="6923" hidden="1" xr:uid="{00000000-0005-0000-0000-00002C1B0000}"/>
    <cellStyle name="Currency [0] 4369" xfId="6851" hidden="1" xr:uid="{00000000-0005-0000-0000-0000E41A0000}"/>
    <cellStyle name="Currency [0] 437" xfId="527" hidden="1" xr:uid="{00000000-0005-0000-0000-000030020000}"/>
    <cellStyle name="Currency [0] 4370" xfId="6883" hidden="1" xr:uid="{00000000-0005-0000-0000-0000041B0000}"/>
    <cellStyle name="Currency [0] 4371" xfId="6735" hidden="1" xr:uid="{00000000-0005-0000-0000-0000701A0000}"/>
    <cellStyle name="Currency [0] 4372" xfId="6869" hidden="1" xr:uid="{00000000-0005-0000-0000-0000F61A0000}"/>
    <cellStyle name="Currency [0] 4373" xfId="6866" hidden="1" xr:uid="{00000000-0005-0000-0000-0000F31A0000}"/>
    <cellStyle name="Currency [0] 4374" xfId="6927" hidden="1" xr:uid="{00000000-0005-0000-0000-0000301B0000}"/>
    <cellStyle name="Currency [0] 4375" xfId="6762" hidden="1" xr:uid="{00000000-0005-0000-0000-00008B1A0000}"/>
    <cellStyle name="Currency [0] 4376" xfId="6911" hidden="1" xr:uid="{00000000-0005-0000-0000-0000201B0000}"/>
    <cellStyle name="Currency [0] 4377" xfId="6931" hidden="1" xr:uid="{00000000-0005-0000-0000-0000341B0000}"/>
    <cellStyle name="Currency [0] 4378" xfId="6933" hidden="1" xr:uid="{00000000-0005-0000-0000-0000361B0000}"/>
    <cellStyle name="Currency [0] 4379" xfId="6870" hidden="1" xr:uid="{00000000-0005-0000-0000-0000F71A0000}"/>
    <cellStyle name="Currency [0] 438" xfId="492" hidden="1" xr:uid="{00000000-0005-0000-0000-00000D020000}"/>
    <cellStyle name="Currency [0] 4380" xfId="6898" hidden="1" xr:uid="{00000000-0005-0000-0000-0000131B0000}"/>
    <cellStyle name="Currency [0] 4381" xfId="6858" hidden="1" xr:uid="{00000000-0005-0000-0000-0000EB1A0000}"/>
    <cellStyle name="Currency [0] 4382" xfId="6887" hidden="1" xr:uid="{00000000-0005-0000-0000-0000081B0000}"/>
    <cellStyle name="Currency [0] 4383" xfId="6884" hidden="1" xr:uid="{00000000-0005-0000-0000-0000051B0000}"/>
    <cellStyle name="Currency [0] 4384" xfId="6937" hidden="1" xr:uid="{00000000-0005-0000-0000-00003A1B0000}"/>
    <cellStyle name="Currency [0] 4385" xfId="6765" hidden="1" xr:uid="{00000000-0005-0000-0000-00008E1A0000}"/>
    <cellStyle name="Currency [0] 4386" xfId="6924" hidden="1" xr:uid="{00000000-0005-0000-0000-00002D1B0000}"/>
    <cellStyle name="Currency [0] 4387" xfId="6941" hidden="1" xr:uid="{00000000-0005-0000-0000-00003E1B0000}"/>
    <cellStyle name="Currency [0] 4388" xfId="6943" hidden="1" xr:uid="{00000000-0005-0000-0000-0000401B0000}"/>
    <cellStyle name="Currency [0] 4389" xfId="6824" hidden="1" xr:uid="{00000000-0005-0000-0000-0000C91A0000}"/>
    <cellStyle name="Currency [0] 439" xfId="507" hidden="1" xr:uid="{00000000-0005-0000-0000-00001C020000}"/>
    <cellStyle name="Currency [0] 4390" xfId="6860" hidden="1" xr:uid="{00000000-0005-0000-0000-0000ED1A0000}"/>
    <cellStyle name="Currency [0] 4391" xfId="6929" hidden="1" xr:uid="{00000000-0005-0000-0000-0000321B0000}"/>
    <cellStyle name="Currency [0] 4392" xfId="6917" hidden="1" xr:uid="{00000000-0005-0000-0000-0000261B0000}"/>
    <cellStyle name="Currency [0] 4393" xfId="6934" hidden="1" xr:uid="{00000000-0005-0000-0000-0000371B0000}"/>
    <cellStyle name="Currency [0] 4394" xfId="6945" hidden="1" xr:uid="{00000000-0005-0000-0000-0000421B0000}"/>
    <cellStyle name="Currency [0] 4395" xfId="6793" hidden="1" xr:uid="{00000000-0005-0000-0000-0000AA1A0000}"/>
    <cellStyle name="Currency [0] 4396" xfId="6857" hidden="1" xr:uid="{00000000-0005-0000-0000-0000EA1A0000}"/>
    <cellStyle name="Currency [0] 4397" xfId="6949" hidden="1" xr:uid="{00000000-0005-0000-0000-0000461B0000}"/>
    <cellStyle name="Currency [0] 4398" xfId="6951" hidden="1" xr:uid="{00000000-0005-0000-0000-0000481B0000}"/>
    <cellStyle name="Currency [0] 4399" xfId="6906" hidden="1" xr:uid="{00000000-0005-0000-0000-00001B1B0000}"/>
    <cellStyle name="Currency [0] 44" xfId="112" hidden="1" xr:uid="{00000000-0005-0000-0000-000091000000}"/>
    <cellStyle name="Currency [0] 440" xfId="180" hidden="1" xr:uid="{00000000-0005-0000-0000-0000D5000000}"/>
    <cellStyle name="Currency [0] 4400" xfId="6918" hidden="1" xr:uid="{00000000-0005-0000-0000-0000271B0000}"/>
    <cellStyle name="Currency [0] 4401" xfId="6946" hidden="1" xr:uid="{00000000-0005-0000-0000-0000431B0000}"/>
    <cellStyle name="Currency [0] 4402" xfId="6919" hidden="1" xr:uid="{00000000-0005-0000-0000-0000281B0000}"/>
    <cellStyle name="Currency [0] 4403" xfId="6952" hidden="1" xr:uid="{00000000-0005-0000-0000-0000491B0000}"/>
    <cellStyle name="Currency [0] 4404" xfId="6954" hidden="1" xr:uid="{00000000-0005-0000-0000-00004B1B0000}"/>
    <cellStyle name="Currency [0] 4405" xfId="6947" hidden="1" xr:uid="{00000000-0005-0000-0000-0000441B0000}"/>
    <cellStyle name="Currency [0] 4406" xfId="6893" hidden="1" xr:uid="{00000000-0005-0000-0000-00000E1B0000}"/>
    <cellStyle name="Currency [0] 4407" xfId="6957" hidden="1" xr:uid="{00000000-0005-0000-0000-00004E1B0000}"/>
    <cellStyle name="Currency [0] 4408" xfId="6959" hidden="1" xr:uid="{00000000-0005-0000-0000-0000501B0000}"/>
    <cellStyle name="Currency [0] 4409" xfId="6676" hidden="1" xr:uid="{00000000-0005-0000-0000-0000351A0000}"/>
    <cellStyle name="Currency [0] 441" xfId="502" hidden="1" xr:uid="{00000000-0005-0000-0000-000017020000}"/>
    <cellStyle name="Currency [0] 4410" xfId="6698" hidden="1" xr:uid="{00000000-0005-0000-0000-00004B1A0000}"/>
    <cellStyle name="Currency [0] 4411" xfId="6963" hidden="1" xr:uid="{00000000-0005-0000-0000-0000541B0000}"/>
    <cellStyle name="Currency [0] 4412" xfId="6970" hidden="1" xr:uid="{00000000-0005-0000-0000-00005B1B0000}"/>
    <cellStyle name="Currency [0] 4413" xfId="6972" hidden="1" xr:uid="{00000000-0005-0000-0000-00005D1B0000}"/>
    <cellStyle name="Currency [0] 4414" xfId="6663" hidden="1" xr:uid="{00000000-0005-0000-0000-0000281A0000}"/>
    <cellStyle name="Currency [0] 4415" xfId="6966" hidden="1" xr:uid="{00000000-0005-0000-0000-0000571B0000}"/>
    <cellStyle name="Currency [0] 4416" xfId="6975" hidden="1" xr:uid="{00000000-0005-0000-0000-0000601B0000}"/>
    <cellStyle name="Currency [0] 4417" xfId="6977" hidden="1" xr:uid="{00000000-0005-0000-0000-0000621B0000}"/>
    <cellStyle name="Currency [0] 4418" xfId="6965" hidden="1" xr:uid="{00000000-0005-0000-0000-0000561B0000}"/>
    <cellStyle name="Currency [0] 4419" xfId="6675" hidden="1" xr:uid="{00000000-0005-0000-0000-0000341A0000}"/>
    <cellStyle name="Currency [0] 442" xfId="500" hidden="1" xr:uid="{00000000-0005-0000-0000-000015020000}"/>
    <cellStyle name="Currency [0] 4420" xfId="6988" hidden="1" xr:uid="{00000000-0005-0000-0000-00006D1B0000}"/>
    <cellStyle name="Currency [0] 4421" xfId="6997" hidden="1" xr:uid="{00000000-0005-0000-0000-0000761B0000}"/>
    <cellStyle name="Currency [0] 4422" xfId="7008" hidden="1" xr:uid="{00000000-0005-0000-0000-0000811B0000}"/>
    <cellStyle name="Currency [0] 4423" xfId="7014" hidden="1" xr:uid="{00000000-0005-0000-0000-0000871B0000}"/>
    <cellStyle name="Currency [0] 4424" xfId="6986" hidden="1" xr:uid="{00000000-0005-0000-0000-00006B1B0000}"/>
    <cellStyle name="Currency [0] 4425" xfId="7004" hidden="1" xr:uid="{00000000-0005-0000-0000-00007D1B0000}"/>
    <cellStyle name="Currency [0] 4426" xfId="7026" hidden="1" xr:uid="{00000000-0005-0000-0000-0000931B0000}"/>
    <cellStyle name="Currency [0] 4427" xfId="7028" hidden="1" xr:uid="{00000000-0005-0000-0000-0000951B0000}"/>
    <cellStyle name="Currency [0] 4428" xfId="6960" hidden="1" xr:uid="{00000000-0005-0000-0000-0000511B0000}"/>
    <cellStyle name="Currency [0] 4429" xfId="6671" hidden="1" xr:uid="{00000000-0005-0000-0000-0000301A0000}"/>
    <cellStyle name="Currency [0] 443" xfId="529" hidden="1" xr:uid="{00000000-0005-0000-0000-000032020000}"/>
    <cellStyle name="Currency [0] 4430" xfId="7000" hidden="1" xr:uid="{00000000-0005-0000-0000-0000791B0000}"/>
    <cellStyle name="Currency [0] 4431" xfId="6667" hidden="1" xr:uid="{00000000-0005-0000-0000-00002C1A0000}"/>
    <cellStyle name="Currency [0] 4432" xfId="6989" hidden="1" xr:uid="{00000000-0005-0000-0000-00006E1B0000}"/>
    <cellStyle name="Currency [0] 4433" xfId="7033" hidden="1" xr:uid="{00000000-0005-0000-0000-00009A1B0000}"/>
    <cellStyle name="Currency [0] 4434" xfId="7001" hidden="1" xr:uid="{00000000-0005-0000-0000-00007A1B0000}"/>
    <cellStyle name="Currency [0] 4435" xfId="7009" hidden="1" xr:uid="{00000000-0005-0000-0000-0000821B0000}"/>
    <cellStyle name="Currency [0] 4436" xfId="7045" hidden="1" xr:uid="{00000000-0005-0000-0000-0000A61B0000}"/>
    <cellStyle name="Currency [0] 4437" xfId="7047" hidden="1" xr:uid="{00000000-0005-0000-0000-0000A81B0000}"/>
    <cellStyle name="Currency [0] 4438" xfId="7003" hidden="1" xr:uid="{00000000-0005-0000-0000-00007C1B0000}"/>
    <cellStyle name="Currency [0] 4439" xfId="7016" hidden="1" xr:uid="{00000000-0005-0000-0000-0000891B0000}"/>
    <cellStyle name="Currency [0] 444" xfId="445" hidden="1" xr:uid="{00000000-0005-0000-0000-0000DE010000}"/>
    <cellStyle name="Currency [0] 4440" xfId="7021" hidden="1" xr:uid="{00000000-0005-0000-0000-00008E1B0000}"/>
    <cellStyle name="Currency [0] 4441" xfId="7015" hidden="1" xr:uid="{00000000-0005-0000-0000-0000881B0000}"/>
    <cellStyle name="Currency [0] 4442" xfId="7063" hidden="1" xr:uid="{00000000-0005-0000-0000-0000B81B0000}"/>
    <cellStyle name="Currency [0] 4443" xfId="7071" hidden="1" xr:uid="{00000000-0005-0000-0000-0000C01B0000}"/>
    <cellStyle name="Currency [0] 4444" xfId="6999" hidden="1" xr:uid="{00000000-0005-0000-0000-0000781B0000}"/>
    <cellStyle name="Currency [0] 4445" xfId="7057" hidden="1" xr:uid="{00000000-0005-0000-0000-0000B21B0000}"/>
    <cellStyle name="Currency [0] 4446" xfId="7080" hidden="1" xr:uid="{00000000-0005-0000-0000-0000C91B0000}"/>
    <cellStyle name="Currency [0] 4447" xfId="7082" hidden="1" xr:uid="{00000000-0005-0000-0000-0000CB1B0000}"/>
    <cellStyle name="Currency [0] 4448" xfId="6982" hidden="1" xr:uid="{00000000-0005-0000-0000-0000671B0000}"/>
    <cellStyle name="Currency [0] 4449" xfId="6992" hidden="1" xr:uid="{00000000-0005-0000-0000-0000711B0000}"/>
    <cellStyle name="Currency [0] 445" xfId="521" hidden="1" xr:uid="{00000000-0005-0000-0000-00002A020000}"/>
    <cellStyle name="Currency [0] 4450" xfId="7054" hidden="1" xr:uid="{00000000-0005-0000-0000-0000AF1B0000}"/>
    <cellStyle name="Currency [0] 4451" xfId="7019" hidden="1" xr:uid="{00000000-0005-0000-0000-00008C1B0000}"/>
    <cellStyle name="Currency [0] 4452" xfId="6968" hidden="1" xr:uid="{00000000-0005-0000-0000-0000591B0000}"/>
    <cellStyle name="Currency [0] 4453" xfId="7090" hidden="1" xr:uid="{00000000-0005-0000-0000-0000D31B0000}"/>
    <cellStyle name="Currency [0] 4454" xfId="7055" hidden="1" xr:uid="{00000000-0005-0000-0000-0000B01B0000}"/>
    <cellStyle name="Currency [0] 4455" xfId="7066" hidden="1" xr:uid="{00000000-0005-0000-0000-0000BB1B0000}"/>
    <cellStyle name="Currency [0] 4456" xfId="7098" hidden="1" xr:uid="{00000000-0005-0000-0000-0000DB1B0000}"/>
    <cellStyle name="Currency [0] 4457" xfId="7100" hidden="1" xr:uid="{00000000-0005-0000-0000-0000DD1B0000}"/>
    <cellStyle name="Currency [0] 4458" xfId="7052" hidden="1" xr:uid="{00000000-0005-0000-0000-0000AD1B0000}"/>
    <cellStyle name="Currency [0] 4459" xfId="7051" hidden="1" xr:uid="{00000000-0005-0000-0000-0000AC1B0000}"/>
    <cellStyle name="Currency [0] 446" xfId="531" hidden="1" xr:uid="{00000000-0005-0000-0000-000034020000}"/>
    <cellStyle name="Currency [0] 4460" xfId="7041" hidden="1" xr:uid="{00000000-0005-0000-0000-0000A21B0000}"/>
    <cellStyle name="Currency [0] 4461" xfId="7037" hidden="1" xr:uid="{00000000-0005-0000-0000-00009E1B0000}"/>
    <cellStyle name="Currency [0] 4462" xfId="7039" hidden="1" xr:uid="{00000000-0005-0000-0000-0000A01B0000}"/>
    <cellStyle name="Currency [0] 4463" xfId="7107" hidden="1" xr:uid="{00000000-0005-0000-0000-0000E41B0000}"/>
    <cellStyle name="Currency [0] 4464" xfId="6669" hidden="1" xr:uid="{00000000-0005-0000-0000-00002E1A0000}"/>
    <cellStyle name="Currency [0] 4465" xfId="7085" hidden="1" xr:uid="{00000000-0005-0000-0000-0000CE1B0000}"/>
    <cellStyle name="Currency [0] 4466" xfId="7113" hidden="1" xr:uid="{00000000-0005-0000-0000-0000EA1B0000}"/>
    <cellStyle name="Currency [0] 4467" xfId="7115" hidden="1" xr:uid="{00000000-0005-0000-0000-0000EC1B0000}"/>
    <cellStyle name="Currency [0] 4468" xfId="6990" hidden="1" xr:uid="{00000000-0005-0000-0000-00006F1B0000}"/>
    <cellStyle name="Currency [0] 4469" xfId="7064" hidden="1" xr:uid="{00000000-0005-0000-0000-0000B91B0000}"/>
    <cellStyle name="Currency [0] 447" xfId="532" hidden="1" xr:uid="{00000000-0005-0000-0000-000035020000}"/>
    <cellStyle name="Currency [0] 4470" xfId="7020" hidden="1" xr:uid="{00000000-0005-0000-0000-00008D1B0000}"/>
    <cellStyle name="Currency [0] 4471" xfId="7056" hidden="1" xr:uid="{00000000-0005-0000-0000-0000B11B0000}"/>
    <cellStyle name="Currency [0] 4472" xfId="7060" hidden="1" xr:uid="{00000000-0005-0000-0000-0000B51B0000}"/>
    <cellStyle name="Currency [0] 4473" xfId="7121" hidden="1" xr:uid="{00000000-0005-0000-0000-0000F21B0000}"/>
    <cellStyle name="Currency [0] 4474" xfId="6704" hidden="1" xr:uid="{00000000-0005-0000-0000-0000511A0000}"/>
    <cellStyle name="Currency [0] 4475" xfId="7103" hidden="1" xr:uid="{00000000-0005-0000-0000-0000E01B0000}"/>
    <cellStyle name="Currency [0] 4476" xfId="7126" hidden="1" xr:uid="{00000000-0005-0000-0000-0000F71B0000}"/>
    <cellStyle name="Currency [0] 4477" xfId="7128" hidden="1" xr:uid="{00000000-0005-0000-0000-0000F91B0000}"/>
    <cellStyle name="Currency [0] 4478" xfId="6984" hidden="1" xr:uid="{00000000-0005-0000-0000-0000691B0000}"/>
    <cellStyle name="Currency [0] 4479" xfId="7083" hidden="1" xr:uid="{00000000-0005-0000-0000-0000CC1B0000}"/>
    <cellStyle name="Currency [0] 448" xfId="503" hidden="1" xr:uid="{00000000-0005-0000-0000-000018020000}"/>
    <cellStyle name="Currency [0] 4480" xfId="7050" hidden="1" xr:uid="{00000000-0005-0000-0000-0000AB1B0000}"/>
    <cellStyle name="Currency [0] 4481" xfId="7068" hidden="1" xr:uid="{00000000-0005-0000-0000-0000BD1B0000}"/>
    <cellStyle name="Currency [0] 4482" xfId="7065" hidden="1" xr:uid="{00000000-0005-0000-0000-0000BA1B0000}"/>
    <cellStyle name="Currency [0] 4483" xfId="7132" hidden="1" xr:uid="{00000000-0005-0000-0000-0000FD1B0000}"/>
    <cellStyle name="Currency [0] 4484" xfId="7017" hidden="1" xr:uid="{00000000-0005-0000-0000-00008A1B0000}"/>
    <cellStyle name="Currency [0] 4485" xfId="7117" hidden="1" xr:uid="{00000000-0005-0000-0000-0000EE1B0000}"/>
    <cellStyle name="Currency [0] 4486" xfId="7139" hidden="1" xr:uid="{00000000-0005-0000-0000-0000041C0000}"/>
    <cellStyle name="Currency [0] 4487" xfId="7141" hidden="1" xr:uid="{00000000-0005-0000-0000-0000061C0000}"/>
    <cellStyle name="Currency [0] 4488" xfId="7069" hidden="1" xr:uid="{00000000-0005-0000-0000-0000BE1B0000}"/>
    <cellStyle name="Currency [0] 4489" xfId="7101" hidden="1" xr:uid="{00000000-0005-0000-0000-0000DE1B0000}"/>
    <cellStyle name="Currency [0] 449" xfId="515" hidden="1" xr:uid="{00000000-0005-0000-0000-000024020000}"/>
    <cellStyle name="Currency [0] 4490" xfId="6749" hidden="1" xr:uid="{00000000-0005-0000-0000-00007E1A0000}"/>
    <cellStyle name="Currency [0] 4491" xfId="7087" hidden="1" xr:uid="{00000000-0005-0000-0000-0000D01B0000}"/>
    <cellStyle name="Currency [0] 4492" xfId="7084" hidden="1" xr:uid="{00000000-0005-0000-0000-0000CD1B0000}"/>
    <cellStyle name="Currency [0] 4493" xfId="7145" hidden="1" xr:uid="{00000000-0005-0000-0000-00000A1C0000}"/>
    <cellStyle name="Currency [0] 4494" xfId="6980" hidden="1" xr:uid="{00000000-0005-0000-0000-0000651B0000}"/>
    <cellStyle name="Currency [0] 4495" xfId="7129" hidden="1" xr:uid="{00000000-0005-0000-0000-0000FA1B0000}"/>
    <cellStyle name="Currency [0] 4496" xfId="7149" hidden="1" xr:uid="{00000000-0005-0000-0000-00000E1C0000}"/>
    <cellStyle name="Currency [0] 4497" xfId="7151" hidden="1" xr:uid="{00000000-0005-0000-0000-0000101C0000}"/>
    <cellStyle name="Currency [0] 4498" xfId="7088" hidden="1" xr:uid="{00000000-0005-0000-0000-0000D11B0000}"/>
    <cellStyle name="Currency [0] 4499" xfId="7116" hidden="1" xr:uid="{00000000-0005-0000-0000-0000ED1B0000}"/>
    <cellStyle name="Currency [0] 45" xfId="104" hidden="1" xr:uid="{00000000-0005-0000-0000-000089000000}"/>
    <cellStyle name="Currency [0] 450" xfId="495" hidden="1" xr:uid="{00000000-0005-0000-0000-000010020000}"/>
    <cellStyle name="Currency [0] 4500" xfId="7076" hidden="1" xr:uid="{00000000-0005-0000-0000-0000C51B0000}"/>
    <cellStyle name="Currency [0] 4501" xfId="7105" hidden="1" xr:uid="{00000000-0005-0000-0000-0000E21B0000}"/>
    <cellStyle name="Currency [0] 4502" xfId="7102" hidden="1" xr:uid="{00000000-0005-0000-0000-0000DF1B0000}"/>
    <cellStyle name="Currency [0] 4503" xfId="7155" hidden="1" xr:uid="{00000000-0005-0000-0000-0000141C0000}"/>
    <cellStyle name="Currency [0] 4504" xfId="6983" hidden="1" xr:uid="{00000000-0005-0000-0000-0000681B0000}"/>
    <cellStyle name="Currency [0] 4505" xfId="7142" hidden="1" xr:uid="{00000000-0005-0000-0000-0000071C0000}"/>
    <cellStyle name="Currency [0] 4506" xfId="7159" hidden="1" xr:uid="{00000000-0005-0000-0000-0000181C0000}"/>
    <cellStyle name="Currency [0] 4507" xfId="7161" hidden="1" xr:uid="{00000000-0005-0000-0000-00001A1C0000}"/>
    <cellStyle name="Currency [0] 4508" xfId="7042" hidden="1" xr:uid="{00000000-0005-0000-0000-0000A31B0000}"/>
    <cellStyle name="Currency [0] 4509" xfId="7078" hidden="1" xr:uid="{00000000-0005-0000-0000-0000C71B0000}"/>
    <cellStyle name="Currency [0] 451" xfId="510" hidden="1" xr:uid="{00000000-0005-0000-0000-00001F020000}"/>
    <cellStyle name="Currency [0] 4510" xfId="7147" hidden="1" xr:uid="{00000000-0005-0000-0000-00000C1C0000}"/>
    <cellStyle name="Currency [0] 4511" xfId="7135" hidden="1" xr:uid="{00000000-0005-0000-0000-0000001C0000}"/>
    <cellStyle name="Currency [0] 4512" xfId="7152" hidden="1" xr:uid="{00000000-0005-0000-0000-0000111C0000}"/>
    <cellStyle name="Currency [0] 4513" xfId="7163" hidden="1" xr:uid="{00000000-0005-0000-0000-00001C1C0000}"/>
    <cellStyle name="Currency [0] 4514" xfId="7011" hidden="1" xr:uid="{00000000-0005-0000-0000-0000841B0000}"/>
    <cellStyle name="Currency [0] 4515" xfId="7075" hidden="1" xr:uid="{00000000-0005-0000-0000-0000C41B0000}"/>
    <cellStyle name="Currency [0] 4516" xfId="7167" hidden="1" xr:uid="{00000000-0005-0000-0000-0000201C0000}"/>
    <cellStyle name="Currency [0] 4517" xfId="7169" hidden="1" xr:uid="{00000000-0005-0000-0000-0000221C0000}"/>
    <cellStyle name="Currency [0] 4518" xfId="7124" hidden="1" xr:uid="{00000000-0005-0000-0000-0000F51B0000}"/>
    <cellStyle name="Currency [0] 4519" xfId="7136" hidden="1" xr:uid="{00000000-0005-0000-0000-0000011C0000}"/>
    <cellStyle name="Currency [0] 452" xfId="508" hidden="1" xr:uid="{00000000-0005-0000-0000-00001D020000}"/>
    <cellStyle name="Currency [0] 4520" xfId="7164" hidden="1" xr:uid="{00000000-0005-0000-0000-00001D1C0000}"/>
    <cellStyle name="Currency [0] 4521" xfId="7137" hidden="1" xr:uid="{00000000-0005-0000-0000-0000021C0000}"/>
    <cellStyle name="Currency [0] 4522" xfId="7170" hidden="1" xr:uid="{00000000-0005-0000-0000-0000231C0000}"/>
    <cellStyle name="Currency [0] 4523" xfId="7172" hidden="1" xr:uid="{00000000-0005-0000-0000-0000251C0000}"/>
    <cellStyle name="Currency [0] 4524" xfId="7165" hidden="1" xr:uid="{00000000-0005-0000-0000-00001E1C0000}"/>
    <cellStyle name="Currency [0] 4525" xfId="7111" hidden="1" xr:uid="{00000000-0005-0000-0000-0000E81B0000}"/>
    <cellStyle name="Currency [0] 4526" xfId="7174" hidden="1" xr:uid="{00000000-0005-0000-0000-0000271C0000}"/>
    <cellStyle name="Currency [0] 4527" xfId="7176" hidden="1" xr:uid="{00000000-0005-0000-0000-0000291C0000}"/>
    <cellStyle name="Currency [0] 4528" xfId="6688" hidden="1" xr:uid="{00000000-0005-0000-0000-0000411A0000}"/>
    <cellStyle name="Currency [0] 4529" xfId="6666" hidden="1" xr:uid="{00000000-0005-0000-0000-00002B1A0000}"/>
    <cellStyle name="Currency [0] 453" xfId="534" hidden="1" xr:uid="{00000000-0005-0000-0000-000037020000}"/>
    <cellStyle name="Currency [0] 4530" xfId="7182" hidden="1" xr:uid="{00000000-0005-0000-0000-00002F1C0000}"/>
    <cellStyle name="Currency [0] 4531" xfId="7188" hidden="1" xr:uid="{00000000-0005-0000-0000-0000351C0000}"/>
    <cellStyle name="Currency [0] 4532" xfId="7190" hidden="1" xr:uid="{00000000-0005-0000-0000-0000371C0000}"/>
    <cellStyle name="Currency [0] 4533" xfId="6683" hidden="1" xr:uid="{00000000-0005-0000-0000-00003C1A0000}"/>
    <cellStyle name="Currency [0] 4534" xfId="7184" hidden="1" xr:uid="{00000000-0005-0000-0000-0000311C0000}"/>
    <cellStyle name="Currency [0] 4535" xfId="7192" hidden="1" xr:uid="{00000000-0005-0000-0000-0000391C0000}"/>
    <cellStyle name="Currency [0] 4536" xfId="7194" hidden="1" xr:uid="{00000000-0005-0000-0000-00003B1C0000}"/>
    <cellStyle name="Currency [0] 4537" xfId="7183" hidden="1" xr:uid="{00000000-0005-0000-0000-0000301C0000}"/>
    <cellStyle name="Currency [0] 4538" xfId="6689" hidden="1" xr:uid="{00000000-0005-0000-0000-0000421A0000}"/>
    <cellStyle name="Currency [0] 4539" xfId="7205" hidden="1" xr:uid="{00000000-0005-0000-0000-0000461C0000}"/>
    <cellStyle name="Currency [0] 454" xfId="447" hidden="1" xr:uid="{00000000-0005-0000-0000-0000E0010000}"/>
    <cellStyle name="Currency [0] 4540" xfId="7214" hidden="1" xr:uid="{00000000-0005-0000-0000-00004F1C0000}"/>
    <cellStyle name="Currency [0] 4541" xfId="7225" hidden="1" xr:uid="{00000000-0005-0000-0000-00005A1C0000}"/>
    <cellStyle name="Currency [0] 4542" xfId="7231" hidden="1" xr:uid="{00000000-0005-0000-0000-0000601C0000}"/>
    <cellStyle name="Currency [0] 4543" xfId="7203" hidden="1" xr:uid="{00000000-0005-0000-0000-0000441C0000}"/>
    <cellStyle name="Currency [0] 4544" xfId="7221" hidden="1" xr:uid="{00000000-0005-0000-0000-0000561C0000}"/>
    <cellStyle name="Currency [0] 4545" xfId="7243" hidden="1" xr:uid="{00000000-0005-0000-0000-00006C1C0000}"/>
    <cellStyle name="Currency [0] 4546" xfId="7245" hidden="1" xr:uid="{00000000-0005-0000-0000-00006E1C0000}"/>
    <cellStyle name="Currency [0] 4547" xfId="7179" hidden="1" xr:uid="{00000000-0005-0000-0000-00002C1C0000}"/>
    <cellStyle name="Currency [0] 4548" xfId="6693" hidden="1" xr:uid="{00000000-0005-0000-0000-0000461A0000}"/>
    <cellStyle name="Currency [0] 4549" xfId="7217" hidden="1" xr:uid="{00000000-0005-0000-0000-0000521C0000}"/>
    <cellStyle name="Currency [0] 455" xfId="528" hidden="1" xr:uid="{00000000-0005-0000-0000-000031020000}"/>
    <cellStyle name="Currency [0] 4550" xfId="6709" hidden="1" xr:uid="{00000000-0005-0000-0000-0000561A0000}"/>
    <cellStyle name="Currency [0] 4551" xfId="7206" hidden="1" xr:uid="{00000000-0005-0000-0000-0000471C0000}"/>
    <cellStyle name="Currency [0] 4552" xfId="7250" hidden="1" xr:uid="{00000000-0005-0000-0000-0000731C0000}"/>
    <cellStyle name="Currency [0] 4553" xfId="7218" hidden="1" xr:uid="{00000000-0005-0000-0000-0000531C0000}"/>
    <cellStyle name="Currency [0] 4554" xfId="7226" hidden="1" xr:uid="{00000000-0005-0000-0000-00005B1C0000}"/>
    <cellStyle name="Currency [0] 4555" xfId="7262" hidden="1" xr:uid="{00000000-0005-0000-0000-00007F1C0000}"/>
    <cellStyle name="Currency [0] 4556" xfId="7264" hidden="1" xr:uid="{00000000-0005-0000-0000-0000811C0000}"/>
    <cellStyle name="Currency [0] 4557" xfId="7220" hidden="1" xr:uid="{00000000-0005-0000-0000-0000551C0000}"/>
    <cellStyle name="Currency [0] 4558" xfId="7233" hidden="1" xr:uid="{00000000-0005-0000-0000-0000621C0000}"/>
    <cellStyle name="Currency [0] 4559" xfId="7238" hidden="1" xr:uid="{00000000-0005-0000-0000-0000671C0000}"/>
    <cellStyle name="Currency [0] 456" xfId="535" hidden="1" xr:uid="{00000000-0005-0000-0000-000038020000}"/>
    <cellStyle name="Currency [0] 4560" xfId="7232" hidden="1" xr:uid="{00000000-0005-0000-0000-0000611C0000}"/>
    <cellStyle name="Currency [0] 4561" xfId="7280" hidden="1" xr:uid="{00000000-0005-0000-0000-0000911C0000}"/>
    <cellStyle name="Currency [0] 4562" xfId="7288" hidden="1" xr:uid="{00000000-0005-0000-0000-0000991C0000}"/>
    <cellStyle name="Currency [0] 4563" xfId="7216" hidden="1" xr:uid="{00000000-0005-0000-0000-0000511C0000}"/>
    <cellStyle name="Currency [0] 4564" xfId="7274" hidden="1" xr:uid="{00000000-0005-0000-0000-00008B1C0000}"/>
    <cellStyle name="Currency [0] 4565" xfId="7297" hidden="1" xr:uid="{00000000-0005-0000-0000-0000A21C0000}"/>
    <cellStyle name="Currency [0] 4566" xfId="7299" hidden="1" xr:uid="{00000000-0005-0000-0000-0000A41C0000}"/>
    <cellStyle name="Currency [0] 4567" xfId="7199" hidden="1" xr:uid="{00000000-0005-0000-0000-0000401C0000}"/>
    <cellStyle name="Currency [0] 4568" xfId="7209" hidden="1" xr:uid="{00000000-0005-0000-0000-00004A1C0000}"/>
    <cellStyle name="Currency [0] 4569" xfId="7271" hidden="1" xr:uid="{00000000-0005-0000-0000-0000881C0000}"/>
    <cellStyle name="Currency [0] 457" xfId="536" hidden="1" xr:uid="{00000000-0005-0000-0000-000039020000}"/>
    <cellStyle name="Currency [0] 4570" xfId="7236" hidden="1" xr:uid="{00000000-0005-0000-0000-0000651C0000}"/>
    <cellStyle name="Currency [0] 4571" xfId="7186" hidden="1" xr:uid="{00000000-0005-0000-0000-0000331C0000}"/>
    <cellStyle name="Currency [0] 4572" xfId="7307" hidden="1" xr:uid="{00000000-0005-0000-0000-0000AC1C0000}"/>
    <cellStyle name="Currency [0] 4573" xfId="7272" hidden="1" xr:uid="{00000000-0005-0000-0000-0000891C0000}"/>
    <cellStyle name="Currency [0] 4574" xfId="7283" hidden="1" xr:uid="{00000000-0005-0000-0000-0000941C0000}"/>
    <cellStyle name="Currency [0] 4575" xfId="7315" hidden="1" xr:uid="{00000000-0005-0000-0000-0000B41C0000}"/>
    <cellStyle name="Currency [0] 4576" xfId="7317" hidden="1" xr:uid="{00000000-0005-0000-0000-0000B61C0000}"/>
    <cellStyle name="Currency [0] 4577" xfId="7269" hidden="1" xr:uid="{00000000-0005-0000-0000-0000861C0000}"/>
    <cellStyle name="Currency [0] 4578" xfId="7268" hidden="1" xr:uid="{00000000-0005-0000-0000-0000851C0000}"/>
    <cellStyle name="Currency [0] 4579" xfId="7258" hidden="1" xr:uid="{00000000-0005-0000-0000-00007B1C0000}"/>
    <cellStyle name="Currency [0] 458" xfId="476" hidden="1" xr:uid="{00000000-0005-0000-0000-0000FD010000}"/>
    <cellStyle name="Currency [0] 4580" xfId="7254" hidden="1" xr:uid="{00000000-0005-0000-0000-0000771C0000}"/>
    <cellStyle name="Currency [0] 4581" xfId="7256" hidden="1" xr:uid="{00000000-0005-0000-0000-0000791C0000}"/>
    <cellStyle name="Currency [0] 4582" xfId="7324" hidden="1" xr:uid="{00000000-0005-0000-0000-0000BD1C0000}"/>
    <cellStyle name="Currency [0] 4583" xfId="6695" hidden="1" xr:uid="{00000000-0005-0000-0000-0000481A0000}"/>
    <cellStyle name="Currency [0] 4584" xfId="7302" hidden="1" xr:uid="{00000000-0005-0000-0000-0000A71C0000}"/>
    <cellStyle name="Currency [0] 4585" xfId="7330" hidden="1" xr:uid="{00000000-0005-0000-0000-0000C31C0000}"/>
    <cellStyle name="Currency [0] 4586" xfId="7332" hidden="1" xr:uid="{00000000-0005-0000-0000-0000C51C0000}"/>
    <cellStyle name="Currency [0] 4587" xfId="7207" hidden="1" xr:uid="{00000000-0005-0000-0000-0000481C0000}"/>
    <cellStyle name="Currency [0] 4588" xfId="7281" hidden="1" xr:uid="{00000000-0005-0000-0000-0000921C0000}"/>
    <cellStyle name="Currency [0] 4589" xfId="7237" hidden="1" xr:uid="{00000000-0005-0000-0000-0000661C0000}"/>
    <cellStyle name="Currency [0] 459" xfId="496" hidden="1" xr:uid="{00000000-0005-0000-0000-000011020000}"/>
    <cellStyle name="Currency [0] 4590" xfId="7273" hidden="1" xr:uid="{00000000-0005-0000-0000-00008A1C0000}"/>
    <cellStyle name="Currency [0] 4591" xfId="7277" hidden="1" xr:uid="{00000000-0005-0000-0000-00008E1C0000}"/>
    <cellStyle name="Currency [0] 4592" xfId="7338" hidden="1" xr:uid="{00000000-0005-0000-0000-0000CB1C0000}"/>
    <cellStyle name="Currency [0] 4593" xfId="6682" hidden="1" xr:uid="{00000000-0005-0000-0000-00003B1A0000}"/>
    <cellStyle name="Currency [0] 4594" xfId="7320" hidden="1" xr:uid="{00000000-0005-0000-0000-0000B91C0000}"/>
    <cellStyle name="Currency [0] 4595" xfId="7343" hidden="1" xr:uid="{00000000-0005-0000-0000-0000D01C0000}"/>
    <cellStyle name="Currency [0] 4596" xfId="7345" hidden="1" xr:uid="{00000000-0005-0000-0000-0000D21C0000}"/>
    <cellStyle name="Currency [0] 4597" xfId="7201" hidden="1" xr:uid="{00000000-0005-0000-0000-0000421C0000}"/>
    <cellStyle name="Currency [0] 4598" xfId="7300" hidden="1" xr:uid="{00000000-0005-0000-0000-0000A51C0000}"/>
    <cellStyle name="Currency [0] 4599" xfId="7267" hidden="1" xr:uid="{00000000-0005-0000-0000-0000841C0000}"/>
    <cellStyle name="Currency [0] 46" xfId="138" hidden="1" xr:uid="{00000000-0005-0000-0000-0000AB000000}"/>
    <cellStyle name="Currency [0] 460" xfId="530" hidden="1" xr:uid="{00000000-0005-0000-0000-000033020000}"/>
    <cellStyle name="Currency [0] 4600" xfId="7285" hidden="1" xr:uid="{00000000-0005-0000-0000-0000961C0000}"/>
    <cellStyle name="Currency [0] 4601" xfId="7282" hidden="1" xr:uid="{00000000-0005-0000-0000-0000931C0000}"/>
    <cellStyle name="Currency [0] 4602" xfId="7349" hidden="1" xr:uid="{00000000-0005-0000-0000-0000D61C0000}"/>
    <cellStyle name="Currency [0] 4603" xfId="7234" hidden="1" xr:uid="{00000000-0005-0000-0000-0000631C0000}"/>
    <cellStyle name="Currency [0] 4604" xfId="7334" hidden="1" xr:uid="{00000000-0005-0000-0000-0000C71C0000}"/>
    <cellStyle name="Currency [0] 4605" xfId="7356" hidden="1" xr:uid="{00000000-0005-0000-0000-0000DD1C0000}"/>
    <cellStyle name="Currency [0] 4606" xfId="7358" hidden="1" xr:uid="{00000000-0005-0000-0000-0000DF1C0000}"/>
    <cellStyle name="Currency [0] 4607" xfId="7286" hidden="1" xr:uid="{00000000-0005-0000-0000-0000971C0000}"/>
    <cellStyle name="Currency [0] 4608" xfId="7318" hidden="1" xr:uid="{00000000-0005-0000-0000-0000B71C0000}"/>
    <cellStyle name="Currency [0] 4609" xfId="6661" hidden="1" xr:uid="{00000000-0005-0000-0000-0000261A0000}"/>
    <cellStyle name="Currency [0] 461" xfId="523" hidden="1" xr:uid="{00000000-0005-0000-0000-00002C020000}"/>
    <cellStyle name="Currency [0] 4610" xfId="7304" hidden="1" xr:uid="{00000000-0005-0000-0000-0000A91C0000}"/>
    <cellStyle name="Currency [0] 4611" xfId="7301" hidden="1" xr:uid="{00000000-0005-0000-0000-0000A61C0000}"/>
    <cellStyle name="Currency [0] 4612" xfId="7362" hidden="1" xr:uid="{00000000-0005-0000-0000-0000E31C0000}"/>
    <cellStyle name="Currency [0] 4613" xfId="7197" hidden="1" xr:uid="{00000000-0005-0000-0000-00003E1C0000}"/>
    <cellStyle name="Currency [0] 4614" xfId="7346" hidden="1" xr:uid="{00000000-0005-0000-0000-0000D31C0000}"/>
    <cellStyle name="Currency [0] 4615" xfId="7366" hidden="1" xr:uid="{00000000-0005-0000-0000-0000E71C0000}"/>
    <cellStyle name="Currency [0] 4616" xfId="7368" hidden="1" xr:uid="{00000000-0005-0000-0000-0000E91C0000}"/>
    <cellStyle name="Currency [0] 4617" xfId="7305" hidden="1" xr:uid="{00000000-0005-0000-0000-0000AA1C0000}"/>
    <cellStyle name="Currency [0] 4618" xfId="7333" hidden="1" xr:uid="{00000000-0005-0000-0000-0000C61C0000}"/>
    <cellStyle name="Currency [0] 4619" xfId="7293" hidden="1" xr:uid="{00000000-0005-0000-0000-00009E1C0000}"/>
    <cellStyle name="Currency [0] 462" xfId="533" hidden="1" xr:uid="{00000000-0005-0000-0000-000036020000}"/>
    <cellStyle name="Currency [0] 4620" xfId="7322" hidden="1" xr:uid="{00000000-0005-0000-0000-0000BB1C0000}"/>
    <cellStyle name="Currency [0] 4621" xfId="7319" hidden="1" xr:uid="{00000000-0005-0000-0000-0000B81C0000}"/>
    <cellStyle name="Currency [0] 4622" xfId="7372" hidden="1" xr:uid="{00000000-0005-0000-0000-0000ED1C0000}"/>
    <cellStyle name="Currency [0] 4623" xfId="7200" hidden="1" xr:uid="{00000000-0005-0000-0000-0000411C0000}"/>
    <cellStyle name="Currency [0] 4624" xfId="7359" hidden="1" xr:uid="{00000000-0005-0000-0000-0000E01C0000}"/>
    <cellStyle name="Currency [0] 4625" xfId="7376" hidden="1" xr:uid="{00000000-0005-0000-0000-0000F11C0000}"/>
    <cellStyle name="Currency [0] 4626" xfId="7378" hidden="1" xr:uid="{00000000-0005-0000-0000-0000F31C0000}"/>
    <cellStyle name="Currency [0] 4627" xfId="7259" hidden="1" xr:uid="{00000000-0005-0000-0000-00007C1C0000}"/>
    <cellStyle name="Currency [0] 4628" xfId="7295" hidden="1" xr:uid="{00000000-0005-0000-0000-0000A01C0000}"/>
    <cellStyle name="Currency [0] 4629" xfId="7364" hidden="1" xr:uid="{00000000-0005-0000-0000-0000E51C0000}"/>
    <cellStyle name="Currency [0] 463" xfId="537" hidden="1" xr:uid="{00000000-0005-0000-0000-00003A020000}"/>
    <cellStyle name="Currency [0] 4630" xfId="7352" hidden="1" xr:uid="{00000000-0005-0000-0000-0000D91C0000}"/>
    <cellStyle name="Currency [0] 4631" xfId="7369" hidden="1" xr:uid="{00000000-0005-0000-0000-0000EA1C0000}"/>
    <cellStyle name="Currency [0] 4632" xfId="7380" hidden="1" xr:uid="{00000000-0005-0000-0000-0000F51C0000}"/>
    <cellStyle name="Currency [0] 4633" xfId="7228" hidden="1" xr:uid="{00000000-0005-0000-0000-00005D1C0000}"/>
    <cellStyle name="Currency [0] 4634" xfId="7292" hidden="1" xr:uid="{00000000-0005-0000-0000-00009D1C0000}"/>
    <cellStyle name="Currency [0] 4635" xfId="7384" hidden="1" xr:uid="{00000000-0005-0000-0000-0000F91C0000}"/>
    <cellStyle name="Currency [0] 4636" xfId="7386" hidden="1" xr:uid="{00000000-0005-0000-0000-0000FB1C0000}"/>
    <cellStyle name="Currency [0] 4637" xfId="7341" hidden="1" xr:uid="{00000000-0005-0000-0000-0000CE1C0000}"/>
    <cellStyle name="Currency [0] 4638" xfId="7353" hidden="1" xr:uid="{00000000-0005-0000-0000-0000DA1C0000}"/>
    <cellStyle name="Currency [0] 4639" xfId="7381" hidden="1" xr:uid="{00000000-0005-0000-0000-0000F61C0000}"/>
    <cellStyle name="Currency [0] 464" xfId="462" hidden="1" xr:uid="{00000000-0005-0000-0000-0000EF010000}"/>
    <cellStyle name="Currency [0] 4640" xfId="7354" hidden="1" xr:uid="{00000000-0005-0000-0000-0000DB1C0000}"/>
    <cellStyle name="Currency [0] 4641" xfId="7387" hidden="1" xr:uid="{00000000-0005-0000-0000-0000FC1C0000}"/>
    <cellStyle name="Currency [0] 4642" xfId="7389" hidden="1" xr:uid="{00000000-0005-0000-0000-0000FE1C0000}"/>
    <cellStyle name="Currency [0] 4643" xfId="7382" hidden="1" xr:uid="{00000000-0005-0000-0000-0000F71C0000}"/>
    <cellStyle name="Currency [0] 4644" xfId="7328" hidden="1" xr:uid="{00000000-0005-0000-0000-0000C11C0000}"/>
    <cellStyle name="Currency [0] 4645" xfId="7391" hidden="1" xr:uid="{00000000-0005-0000-0000-0000001D0000}"/>
    <cellStyle name="Currency [0] 4646" xfId="7393" hidden="1" xr:uid="{00000000-0005-0000-0000-0000021D0000}"/>
    <cellStyle name="Currency [0] 4647" xfId="6755" hidden="1" xr:uid="{00000000-0005-0000-0000-0000841A0000}"/>
    <cellStyle name="Currency [0] 4648" xfId="6696" hidden="1" xr:uid="{00000000-0005-0000-0000-0000491A0000}"/>
    <cellStyle name="Currency [0] 4649" xfId="7399" hidden="1" xr:uid="{00000000-0005-0000-0000-0000081D0000}"/>
    <cellStyle name="Currency [0] 465" xfId="494" hidden="1" xr:uid="{00000000-0005-0000-0000-00000F020000}"/>
    <cellStyle name="Currency [0] 4650" xfId="7405" hidden="1" xr:uid="{00000000-0005-0000-0000-00000E1D0000}"/>
    <cellStyle name="Currency [0] 4651" xfId="7407" hidden="1" xr:uid="{00000000-0005-0000-0000-0000101D0000}"/>
    <cellStyle name="Currency [0] 4652" xfId="6686" hidden="1" xr:uid="{00000000-0005-0000-0000-00003F1A0000}"/>
    <cellStyle name="Currency [0] 4653" xfId="7401" hidden="1" xr:uid="{00000000-0005-0000-0000-00000A1D0000}"/>
    <cellStyle name="Currency [0] 4654" xfId="7409" hidden="1" xr:uid="{00000000-0005-0000-0000-0000121D0000}"/>
    <cellStyle name="Currency [0] 4655" xfId="7411" hidden="1" xr:uid="{00000000-0005-0000-0000-0000141D0000}"/>
    <cellStyle name="Currency [0] 4656" xfId="7400" hidden="1" xr:uid="{00000000-0005-0000-0000-0000091D0000}"/>
    <cellStyle name="Currency [0] 4657" xfId="6731" hidden="1" xr:uid="{00000000-0005-0000-0000-00006C1A0000}"/>
    <cellStyle name="Currency [0] 4658" xfId="7422" hidden="1" xr:uid="{00000000-0005-0000-0000-00001F1D0000}"/>
    <cellStyle name="Currency [0] 4659" xfId="7431" hidden="1" xr:uid="{00000000-0005-0000-0000-0000281D0000}"/>
    <cellStyle name="Currency [0] 466" xfId="540" hidden="1" xr:uid="{00000000-0005-0000-0000-00003D020000}"/>
    <cellStyle name="Currency [0] 4660" xfId="7442" hidden="1" xr:uid="{00000000-0005-0000-0000-0000331D0000}"/>
    <cellStyle name="Currency [0] 4661" xfId="7448" hidden="1" xr:uid="{00000000-0005-0000-0000-0000391D0000}"/>
    <cellStyle name="Currency [0] 4662" xfId="7420" hidden="1" xr:uid="{00000000-0005-0000-0000-00001D1D0000}"/>
    <cellStyle name="Currency [0] 4663" xfId="7438" hidden="1" xr:uid="{00000000-0005-0000-0000-00002F1D0000}"/>
    <cellStyle name="Currency [0] 4664" xfId="7460" hidden="1" xr:uid="{00000000-0005-0000-0000-0000451D0000}"/>
    <cellStyle name="Currency [0] 4665" xfId="7462" hidden="1" xr:uid="{00000000-0005-0000-0000-0000471D0000}"/>
    <cellStyle name="Currency [0] 4666" xfId="7396" hidden="1" xr:uid="{00000000-0005-0000-0000-0000051D0000}"/>
    <cellStyle name="Currency [0] 4667" xfId="6685" hidden="1" xr:uid="{00000000-0005-0000-0000-00003E1A0000}"/>
    <cellStyle name="Currency [0] 4668" xfId="7434" hidden="1" xr:uid="{00000000-0005-0000-0000-00002B1D0000}"/>
    <cellStyle name="Currency [0] 4669" xfId="6664" hidden="1" xr:uid="{00000000-0005-0000-0000-0000291A0000}"/>
    <cellStyle name="Currency [0] 467" xfId="541" hidden="1" xr:uid="{00000000-0005-0000-0000-00003E020000}"/>
    <cellStyle name="Currency [0] 4670" xfId="7423" hidden="1" xr:uid="{00000000-0005-0000-0000-0000201D0000}"/>
    <cellStyle name="Currency [0] 4671" xfId="7467" hidden="1" xr:uid="{00000000-0005-0000-0000-00004C1D0000}"/>
    <cellStyle name="Currency [0] 4672" xfId="7435" hidden="1" xr:uid="{00000000-0005-0000-0000-00002C1D0000}"/>
    <cellStyle name="Currency [0] 4673" xfId="7443" hidden="1" xr:uid="{00000000-0005-0000-0000-0000341D0000}"/>
    <cellStyle name="Currency [0] 4674" xfId="7479" hidden="1" xr:uid="{00000000-0005-0000-0000-0000581D0000}"/>
    <cellStyle name="Currency [0] 4675" xfId="7481" hidden="1" xr:uid="{00000000-0005-0000-0000-00005A1D0000}"/>
    <cellStyle name="Currency [0] 4676" xfId="7437" hidden="1" xr:uid="{00000000-0005-0000-0000-00002E1D0000}"/>
    <cellStyle name="Currency [0] 4677" xfId="7450" hidden="1" xr:uid="{00000000-0005-0000-0000-00003B1D0000}"/>
    <cellStyle name="Currency [0] 4678" xfId="7455" hidden="1" xr:uid="{00000000-0005-0000-0000-0000401D0000}"/>
    <cellStyle name="Currency [0] 4679" xfId="7449" hidden="1" xr:uid="{00000000-0005-0000-0000-00003A1D0000}"/>
    <cellStyle name="Currency [0] 468" xfId="518" hidden="1" xr:uid="{00000000-0005-0000-0000-000027020000}"/>
    <cellStyle name="Currency [0] 4680" xfId="7497" hidden="1" xr:uid="{00000000-0005-0000-0000-00006A1D0000}"/>
    <cellStyle name="Currency [0] 4681" xfId="7505" hidden="1" xr:uid="{00000000-0005-0000-0000-0000721D0000}"/>
    <cellStyle name="Currency [0] 4682" xfId="7433" hidden="1" xr:uid="{00000000-0005-0000-0000-00002A1D0000}"/>
    <cellStyle name="Currency [0] 4683" xfId="7491" hidden="1" xr:uid="{00000000-0005-0000-0000-0000641D0000}"/>
    <cellStyle name="Currency [0] 4684" xfId="7514" hidden="1" xr:uid="{00000000-0005-0000-0000-00007B1D0000}"/>
    <cellStyle name="Currency [0] 4685" xfId="7516" hidden="1" xr:uid="{00000000-0005-0000-0000-00007D1D0000}"/>
    <cellStyle name="Currency [0] 4686" xfId="7416" hidden="1" xr:uid="{00000000-0005-0000-0000-0000191D0000}"/>
    <cellStyle name="Currency [0] 4687" xfId="7426" hidden="1" xr:uid="{00000000-0005-0000-0000-0000231D0000}"/>
    <cellStyle name="Currency [0] 4688" xfId="7488" hidden="1" xr:uid="{00000000-0005-0000-0000-0000611D0000}"/>
    <cellStyle name="Currency [0] 4689" xfId="7453" hidden="1" xr:uid="{00000000-0005-0000-0000-00003E1D0000}"/>
    <cellStyle name="Currency [0] 469" xfId="524" hidden="1" xr:uid="{00000000-0005-0000-0000-00002D020000}"/>
    <cellStyle name="Currency [0] 4690" xfId="7403" hidden="1" xr:uid="{00000000-0005-0000-0000-00000C1D0000}"/>
    <cellStyle name="Currency [0] 4691" xfId="7524" hidden="1" xr:uid="{00000000-0005-0000-0000-0000851D0000}"/>
    <cellStyle name="Currency [0] 4692" xfId="7489" hidden="1" xr:uid="{00000000-0005-0000-0000-0000621D0000}"/>
    <cellStyle name="Currency [0] 4693" xfId="7500" hidden="1" xr:uid="{00000000-0005-0000-0000-00006D1D0000}"/>
    <cellStyle name="Currency [0] 4694" xfId="7532" hidden="1" xr:uid="{00000000-0005-0000-0000-00008D1D0000}"/>
    <cellStyle name="Currency [0] 4695" xfId="7534" hidden="1" xr:uid="{00000000-0005-0000-0000-00008F1D0000}"/>
    <cellStyle name="Currency [0] 4696" xfId="7486" hidden="1" xr:uid="{00000000-0005-0000-0000-00005F1D0000}"/>
    <cellStyle name="Currency [0] 4697" xfId="7485" hidden="1" xr:uid="{00000000-0005-0000-0000-00005E1D0000}"/>
    <cellStyle name="Currency [0] 4698" xfId="7475" hidden="1" xr:uid="{00000000-0005-0000-0000-0000541D0000}"/>
    <cellStyle name="Currency [0] 4699" xfId="7471" hidden="1" xr:uid="{00000000-0005-0000-0000-0000501D0000}"/>
    <cellStyle name="Currency [0] 47" xfId="122" hidden="1" xr:uid="{00000000-0005-0000-0000-00009B000000}"/>
    <cellStyle name="Currency [0] 470" xfId="538" hidden="1" xr:uid="{00000000-0005-0000-0000-00003B020000}"/>
    <cellStyle name="Currency [0] 4700" xfId="7473" hidden="1" xr:uid="{00000000-0005-0000-0000-0000521D0000}"/>
    <cellStyle name="Currency [0] 4701" xfId="7541" hidden="1" xr:uid="{00000000-0005-0000-0000-0000961D0000}"/>
    <cellStyle name="Currency [0] 4702" xfId="6700" hidden="1" xr:uid="{00000000-0005-0000-0000-00004D1A0000}"/>
    <cellStyle name="Currency [0] 4703" xfId="7519" hidden="1" xr:uid="{00000000-0005-0000-0000-0000801D0000}"/>
    <cellStyle name="Currency [0] 4704" xfId="7547" hidden="1" xr:uid="{00000000-0005-0000-0000-00009C1D0000}"/>
    <cellStyle name="Currency [0] 4705" xfId="7549" hidden="1" xr:uid="{00000000-0005-0000-0000-00009E1D0000}"/>
    <cellStyle name="Currency [0] 4706" xfId="7424" hidden="1" xr:uid="{00000000-0005-0000-0000-0000211D0000}"/>
    <cellStyle name="Currency [0] 4707" xfId="7498" hidden="1" xr:uid="{00000000-0005-0000-0000-00006B1D0000}"/>
    <cellStyle name="Currency [0] 4708" xfId="7454" hidden="1" xr:uid="{00000000-0005-0000-0000-00003F1D0000}"/>
    <cellStyle name="Currency [0] 4709" xfId="7490" hidden="1" xr:uid="{00000000-0005-0000-0000-0000631D0000}"/>
    <cellStyle name="Currency [0] 471" xfId="525" hidden="1" xr:uid="{00000000-0005-0000-0000-00002E020000}"/>
    <cellStyle name="Currency [0] 4710" xfId="7494" hidden="1" xr:uid="{00000000-0005-0000-0000-0000671D0000}"/>
    <cellStyle name="Currency [0] 4711" xfId="7555" hidden="1" xr:uid="{00000000-0005-0000-0000-0000A41D0000}"/>
    <cellStyle name="Currency [0] 4712" xfId="6713" hidden="1" xr:uid="{00000000-0005-0000-0000-00005A1A0000}"/>
    <cellStyle name="Currency [0] 4713" xfId="7537" hidden="1" xr:uid="{00000000-0005-0000-0000-0000921D0000}"/>
    <cellStyle name="Currency [0] 4714" xfId="7560" hidden="1" xr:uid="{00000000-0005-0000-0000-0000A91D0000}"/>
    <cellStyle name="Currency [0] 4715" xfId="7562" hidden="1" xr:uid="{00000000-0005-0000-0000-0000AB1D0000}"/>
    <cellStyle name="Currency [0] 4716" xfId="7418" hidden="1" xr:uid="{00000000-0005-0000-0000-00001B1D0000}"/>
    <cellStyle name="Currency [0] 4717" xfId="7517" hidden="1" xr:uid="{00000000-0005-0000-0000-00007E1D0000}"/>
    <cellStyle name="Currency [0] 4718" xfId="7484" hidden="1" xr:uid="{00000000-0005-0000-0000-00005D1D0000}"/>
    <cellStyle name="Currency [0] 4719" xfId="7502" hidden="1" xr:uid="{00000000-0005-0000-0000-00006F1D0000}"/>
    <cellStyle name="Currency [0] 472" xfId="542" hidden="1" xr:uid="{00000000-0005-0000-0000-00003F020000}"/>
    <cellStyle name="Currency [0] 4720" xfId="7499" hidden="1" xr:uid="{00000000-0005-0000-0000-00006C1D0000}"/>
    <cellStyle name="Currency [0] 4721" xfId="7566" hidden="1" xr:uid="{00000000-0005-0000-0000-0000AF1D0000}"/>
    <cellStyle name="Currency [0] 4722" xfId="7451" hidden="1" xr:uid="{00000000-0005-0000-0000-00003C1D0000}"/>
    <cellStyle name="Currency [0] 4723" xfId="7551" hidden="1" xr:uid="{00000000-0005-0000-0000-0000A01D0000}"/>
    <cellStyle name="Currency [0] 4724" xfId="7573" hidden="1" xr:uid="{00000000-0005-0000-0000-0000B61D0000}"/>
    <cellStyle name="Currency [0] 4725" xfId="7575" hidden="1" xr:uid="{00000000-0005-0000-0000-0000B81D0000}"/>
    <cellStyle name="Currency [0] 4726" xfId="7503" hidden="1" xr:uid="{00000000-0005-0000-0000-0000701D0000}"/>
    <cellStyle name="Currency [0] 4727" xfId="7535" hidden="1" xr:uid="{00000000-0005-0000-0000-0000901D0000}"/>
    <cellStyle name="Currency [0] 4728" xfId="6665" hidden="1" xr:uid="{00000000-0005-0000-0000-00002A1A0000}"/>
    <cellStyle name="Currency [0] 4729" xfId="7521" hidden="1" xr:uid="{00000000-0005-0000-0000-0000821D0000}"/>
    <cellStyle name="Currency [0] 473" xfId="543" hidden="1" xr:uid="{00000000-0005-0000-0000-000040020000}"/>
    <cellStyle name="Currency [0] 4730" xfId="7518" hidden="1" xr:uid="{00000000-0005-0000-0000-00007F1D0000}"/>
    <cellStyle name="Currency [0] 4731" xfId="7579" hidden="1" xr:uid="{00000000-0005-0000-0000-0000BC1D0000}"/>
    <cellStyle name="Currency [0] 4732" xfId="7414" hidden="1" xr:uid="{00000000-0005-0000-0000-0000171D0000}"/>
    <cellStyle name="Currency [0] 4733" xfId="7563" hidden="1" xr:uid="{00000000-0005-0000-0000-0000AC1D0000}"/>
    <cellStyle name="Currency [0] 4734" xfId="7583" hidden="1" xr:uid="{00000000-0005-0000-0000-0000C01D0000}"/>
    <cellStyle name="Currency [0] 4735" xfId="7585" hidden="1" xr:uid="{00000000-0005-0000-0000-0000C21D0000}"/>
    <cellStyle name="Currency [0] 4736" xfId="7522" hidden="1" xr:uid="{00000000-0005-0000-0000-0000831D0000}"/>
    <cellStyle name="Currency [0] 4737" xfId="7550" hidden="1" xr:uid="{00000000-0005-0000-0000-00009F1D0000}"/>
    <cellStyle name="Currency [0] 4738" xfId="7510" hidden="1" xr:uid="{00000000-0005-0000-0000-0000771D0000}"/>
    <cellStyle name="Currency [0] 4739" xfId="7539" hidden="1" xr:uid="{00000000-0005-0000-0000-0000941D0000}"/>
    <cellStyle name="Currency [0] 474" xfId="539" hidden="1" xr:uid="{00000000-0005-0000-0000-00003C020000}"/>
    <cellStyle name="Currency [0] 4740" xfId="7536" hidden="1" xr:uid="{00000000-0005-0000-0000-0000911D0000}"/>
    <cellStyle name="Currency [0] 4741" xfId="7589" hidden="1" xr:uid="{00000000-0005-0000-0000-0000C61D0000}"/>
    <cellStyle name="Currency [0] 4742" xfId="7417" hidden="1" xr:uid="{00000000-0005-0000-0000-00001A1D0000}"/>
    <cellStyle name="Currency [0] 4743" xfId="7576" hidden="1" xr:uid="{00000000-0005-0000-0000-0000B91D0000}"/>
    <cellStyle name="Currency [0] 4744" xfId="7593" hidden="1" xr:uid="{00000000-0005-0000-0000-0000CA1D0000}"/>
    <cellStyle name="Currency [0] 4745" xfId="7595" hidden="1" xr:uid="{00000000-0005-0000-0000-0000CC1D0000}"/>
    <cellStyle name="Currency [0] 4746" xfId="7476" hidden="1" xr:uid="{00000000-0005-0000-0000-0000551D0000}"/>
    <cellStyle name="Currency [0] 4747" xfId="7512" hidden="1" xr:uid="{00000000-0005-0000-0000-0000791D0000}"/>
    <cellStyle name="Currency [0] 4748" xfId="7581" hidden="1" xr:uid="{00000000-0005-0000-0000-0000BE1D0000}"/>
    <cellStyle name="Currency [0] 4749" xfId="7569" hidden="1" xr:uid="{00000000-0005-0000-0000-0000B21D0000}"/>
    <cellStyle name="Currency [0] 475" xfId="512" hidden="1" xr:uid="{00000000-0005-0000-0000-000021020000}"/>
    <cellStyle name="Currency [0] 4750" xfId="7586" hidden="1" xr:uid="{00000000-0005-0000-0000-0000C31D0000}"/>
    <cellStyle name="Currency [0] 4751" xfId="7597" hidden="1" xr:uid="{00000000-0005-0000-0000-0000CE1D0000}"/>
    <cellStyle name="Currency [0] 4752" xfId="7445" hidden="1" xr:uid="{00000000-0005-0000-0000-0000361D0000}"/>
    <cellStyle name="Currency [0] 4753" xfId="7509" hidden="1" xr:uid="{00000000-0005-0000-0000-0000761D0000}"/>
    <cellStyle name="Currency [0] 4754" xfId="7601" hidden="1" xr:uid="{00000000-0005-0000-0000-0000D21D0000}"/>
    <cellStyle name="Currency [0] 4755" xfId="7603" hidden="1" xr:uid="{00000000-0005-0000-0000-0000D41D0000}"/>
    <cellStyle name="Currency [0] 4756" xfId="7558" hidden="1" xr:uid="{00000000-0005-0000-0000-0000A71D0000}"/>
    <cellStyle name="Currency [0] 4757" xfId="7570" hidden="1" xr:uid="{00000000-0005-0000-0000-0000B31D0000}"/>
    <cellStyle name="Currency [0] 4758" xfId="7598" hidden="1" xr:uid="{00000000-0005-0000-0000-0000CF1D0000}"/>
    <cellStyle name="Currency [0] 4759" xfId="7571" hidden="1" xr:uid="{00000000-0005-0000-0000-0000B41D0000}"/>
    <cellStyle name="Currency [0] 476" xfId="544" hidden="1" xr:uid="{00000000-0005-0000-0000-000041020000}"/>
    <cellStyle name="Currency [0] 4760" xfId="7604" hidden="1" xr:uid="{00000000-0005-0000-0000-0000D51D0000}"/>
    <cellStyle name="Currency [0] 4761" xfId="7606" hidden="1" xr:uid="{00000000-0005-0000-0000-0000D71D0000}"/>
    <cellStyle name="Currency [0] 4762" xfId="7599" hidden="1" xr:uid="{00000000-0005-0000-0000-0000D01D0000}"/>
    <cellStyle name="Currency [0] 4763" xfId="7545" hidden="1" xr:uid="{00000000-0005-0000-0000-00009A1D0000}"/>
    <cellStyle name="Currency [0] 4764" xfId="7608" hidden="1" xr:uid="{00000000-0005-0000-0000-0000D91D0000}"/>
    <cellStyle name="Currency [0] 4765" xfId="7610" hidden="1" xr:uid="{00000000-0005-0000-0000-0000DB1D0000}"/>
    <cellStyle name="Currency [0] 4766" xfId="5257" hidden="1" xr:uid="{00000000-0005-0000-0000-0000AA140000}"/>
    <cellStyle name="Currency [0] 4767" xfId="5195" hidden="1" xr:uid="{00000000-0005-0000-0000-00006C140000}"/>
    <cellStyle name="Currency [0] 4768" xfId="6450" hidden="1" xr:uid="{00000000-0005-0000-0000-000053190000}"/>
    <cellStyle name="Currency [0] 4769" xfId="7615" hidden="1" xr:uid="{00000000-0005-0000-0000-0000E01D0000}"/>
    <cellStyle name="Currency [0] 477" xfId="545" hidden="1" xr:uid="{00000000-0005-0000-0000-000042020000}"/>
    <cellStyle name="Currency [0] 4770" xfId="7618" hidden="1" xr:uid="{00000000-0005-0000-0000-0000E31D0000}"/>
    <cellStyle name="Currency [0] 4771" xfId="5232" hidden="1" xr:uid="{00000000-0005-0000-0000-000091140000}"/>
    <cellStyle name="Currency [0] 4772" xfId="7611" hidden="1" xr:uid="{00000000-0005-0000-0000-0000DC1D0000}"/>
    <cellStyle name="Currency [0] 4773" xfId="7620" hidden="1" xr:uid="{00000000-0005-0000-0000-0000E51D0000}"/>
    <cellStyle name="Currency [0] 4774" xfId="7622" hidden="1" xr:uid="{00000000-0005-0000-0000-0000E71D0000}"/>
    <cellStyle name="Currency [0] 4775" xfId="5207" hidden="1" xr:uid="{00000000-0005-0000-0000-000078140000}"/>
    <cellStyle name="Currency [0] 4776" xfId="5229" hidden="1" xr:uid="{00000000-0005-0000-0000-00008E140000}"/>
    <cellStyle name="Currency [0] 4777" xfId="7633" hidden="1" xr:uid="{00000000-0005-0000-0000-0000F21D0000}"/>
    <cellStyle name="Currency [0] 4778" xfId="7642" hidden="1" xr:uid="{00000000-0005-0000-0000-0000FB1D0000}"/>
    <cellStyle name="Currency [0] 4779" xfId="7653" hidden="1" xr:uid="{00000000-0005-0000-0000-0000061E0000}"/>
    <cellStyle name="Currency [0] 478" xfId="222" hidden="1" xr:uid="{00000000-0005-0000-0000-0000FF000000}"/>
    <cellStyle name="Currency [0] 4780" xfId="7659" hidden="1" xr:uid="{00000000-0005-0000-0000-00000C1E0000}"/>
    <cellStyle name="Currency [0] 4781" xfId="7631" hidden="1" xr:uid="{00000000-0005-0000-0000-0000F01D0000}"/>
    <cellStyle name="Currency [0] 4782" xfId="7649" hidden="1" xr:uid="{00000000-0005-0000-0000-0000021E0000}"/>
    <cellStyle name="Currency [0] 4783" xfId="7671" hidden="1" xr:uid="{00000000-0005-0000-0000-0000181E0000}"/>
    <cellStyle name="Currency [0] 4784" xfId="7673" hidden="1" xr:uid="{00000000-0005-0000-0000-00001A1E0000}"/>
    <cellStyle name="Currency [0] 4785" xfId="5178" hidden="1" xr:uid="{00000000-0005-0000-0000-00005B140000}"/>
    <cellStyle name="Currency [0] 4786" xfId="5212" hidden="1" xr:uid="{00000000-0005-0000-0000-00007D140000}"/>
    <cellStyle name="Currency [0] 4787" xfId="7645" hidden="1" xr:uid="{00000000-0005-0000-0000-0000FE1D0000}"/>
    <cellStyle name="Currency [0] 4788" xfId="5216" hidden="1" xr:uid="{00000000-0005-0000-0000-000081140000}"/>
    <cellStyle name="Currency [0] 4789" xfId="7634" hidden="1" xr:uid="{00000000-0005-0000-0000-0000F31D0000}"/>
    <cellStyle name="Currency [0] 479" xfId="198" hidden="1" xr:uid="{00000000-0005-0000-0000-0000E7000000}"/>
    <cellStyle name="Currency [0] 4790" xfId="7678" hidden="1" xr:uid="{00000000-0005-0000-0000-00001F1E0000}"/>
    <cellStyle name="Currency [0] 4791" xfId="7646" hidden="1" xr:uid="{00000000-0005-0000-0000-0000FF1D0000}"/>
    <cellStyle name="Currency [0] 4792" xfId="7654" hidden="1" xr:uid="{00000000-0005-0000-0000-0000071E0000}"/>
    <cellStyle name="Currency [0] 4793" xfId="7690" hidden="1" xr:uid="{00000000-0005-0000-0000-00002B1E0000}"/>
    <cellStyle name="Currency [0] 4794" xfId="7692" hidden="1" xr:uid="{00000000-0005-0000-0000-00002D1E0000}"/>
    <cellStyle name="Currency [0] 4795" xfId="7648" hidden="1" xr:uid="{00000000-0005-0000-0000-0000011E0000}"/>
    <cellStyle name="Currency [0] 4796" xfId="7661" hidden="1" xr:uid="{00000000-0005-0000-0000-00000E1E0000}"/>
    <cellStyle name="Currency [0] 4797" xfId="7666" hidden="1" xr:uid="{00000000-0005-0000-0000-0000131E0000}"/>
    <cellStyle name="Currency [0] 4798" xfId="7660" hidden="1" xr:uid="{00000000-0005-0000-0000-00000D1E0000}"/>
    <cellStyle name="Currency [0] 4799" xfId="7708" hidden="1" xr:uid="{00000000-0005-0000-0000-00003D1E0000}"/>
    <cellStyle name="Currency [0] 48" xfId="127" hidden="1" xr:uid="{00000000-0005-0000-0000-0000A0000000}"/>
    <cellStyle name="Currency [0] 480" xfId="547" hidden="1" xr:uid="{00000000-0005-0000-0000-000044020000}"/>
    <cellStyle name="Currency [0] 4800" xfId="7716" hidden="1" xr:uid="{00000000-0005-0000-0000-0000451E0000}"/>
    <cellStyle name="Currency [0] 4801" xfId="7644" hidden="1" xr:uid="{00000000-0005-0000-0000-0000FD1D0000}"/>
    <cellStyle name="Currency [0] 4802" xfId="7702" hidden="1" xr:uid="{00000000-0005-0000-0000-0000371E0000}"/>
    <cellStyle name="Currency [0] 4803" xfId="7725" hidden="1" xr:uid="{00000000-0005-0000-0000-00004E1E0000}"/>
    <cellStyle name="Currency [0] 4804" xfId="7727" hidden="1" xr:uid="{00000000-0005-0000-0000-0000501E0000}"/>
    <cellStyle name="Currency [0] 4805" xfId="7627" hidden="1" xr:uid="{00000000-0005-0000-0000-0000EC1D0000}"/>
    <cellStyle name="Currency [0] 4806" xfId="7637" hidden="1" xr:uid="{00000000-0005-0000-0000-0000F61D0000}"/>
    <cellStyle name="Currency [0] 4807" xfId="7699" hidden="1" xr:uid="{00000000-0005-0000-0000-0000341E0000}"/>
    <cellStyle name="Currency [0] 4808" xfId="7664" hidden="1" xr:uid="{00000000-0005-0000-0000-0000111E0000}"/>
    <cellStyle name="Currency [0] 4809" xfId="7613" hidden="1" xr:uid="{00000000-0005-0000-0000-0000DE1D0000}"/>
    <cellStyle name="Currency [0] 481" xfId="551" hidden="1" xr:uid="{00000000-0005-0000-0000-000048020000}"/>
    <cellStyle name="Currency [0] 4810" xfId="7735" hidden="1" xr:uid="{00000000-0005-0000-0000-0000581E0000}"/>
    <cellStyle name="Currency [0] 4811" xfId="7700" hidden="1" xr:uid="{00000000-0005-0000-0000-0000351E0000}"/>
    <cellStyle name="Currency [0] 4812" xfId="7711" hidden="1" xr:uid="{00000000-0005-0000-0000-0000401E0000}"/>
    <cellStyle name="Currency [0] 4813" xfId="7743" hidden="1" xr:uid="{00000000-0005-0000-0000-0000601E0000}"/>
    <cellStyle name="Currency [0] 4814" xfId="7745" hidden="1" xr:uid="{00000000-0005-0000-0000-0000621E0000}"/>
    <cellStyle name="Currency [0] 4815" xfId="7697" hidden="1" xr:uid="{00000000-0005-0000-0000-0000321E0000}"/>
    <cellStyle name="Currency [0] 4816" xfId="7696" hidden="1" xr:uid="{00000000-0005-0000-0000-0000311E0000}"/>
    <cellStyle name="Currency [0] 4817" xfId="7686" hidden="1" xr:uid="{00000000-0005-0000-0000-0000271E0000}"/>
    <cellStyle name="Currency [0] 4818" xfId="7682" hidden="1" xr:uid="{00000000-0005-0000-0000-0000231E0000}"/>
    <cellStyle name="Currency [0] 4819" xfId="7684" hidden="1" xr:uid="{00000000-0005-0000-0000-0000251E0000}"/>
    <cellStyle name="Currency [0] 482" xfId="552" hidden="1" xr:uid="{00000000-0005-0000-0000-000049020000}"/>
    <cellStyle name="Currency [0] 4820" xfId="7752" hidden="1" xr:uid="{00000000-0005-0000-0000-0000691E0000}"/>
    <cellStyle name="Currency [0] 4821" xfId="5271" hidden="1" xr:uid="{00000000-0005-0000-0000-0000B8140000}"/>
    <cellStyle name="Currency [0] 4822" xfId="7730" hidden="1" xr:uid="{00000000-0005-0000-0000-0000531E0000}"/>
    <cellStyle name="Currency [0] 4823" xfId="7758" hidden="1" xr:uid="{00000000-0005-0000-0000-00006F1E0000}"/>
    <cellStyle name="Currency [0] 4824" xfId="7760" hidden="1" xr:uid="{00000000-0005-0000-0000-0000711E0000}"/>
    <cellStyle name="Currency [0] 4825" xfId="7635" hidden="1" xr:uid="{00000000-0005-0000-0000-0000F41D0000}"/>
    <cellStyle name="Currency [0] 4826" xfId="7709" hidden="1" xr:uid="{00000000-0005-0000-0000-00003E1E0000}"/>
    <cellStyle name="Currency [0] 4827" xfId="7665" hidden="1" xr:uid="{00000000-0005-0000-0000-0000121E0000}"/>
    <cellStyle name="Currency [0] 4828" xfId="7701" hidden="1" xr:uid="{00000000-0005-0000-0000-0000361E0000}"/>
    <cellStyle name="Currency [0] 4829" xfId="7705" hidden="1" xr:uid="{00000000-0005-0000-0000-00003A1E0000}"/>
    <cellStyle name="Currency [0] 483" xfId="193" hidden="1" xr:uid="{00000000-0005-0000-0000-0000E2000000}"/>
    <cellStyle name="Currency [0] 4830" xfId="7766" hidden="1" xr:uid="{00000000-0005-0000-0000-0000771E0000}"/>
    <cellStyle name="Currency [0] 4831" xfId="5210" hidden="1" xr:uid="{00000000-0005-0000-0000-00007B140000}"/>
    <cellStyle name="Currency [0] 4832" xfId="7748" hidden="1" xr:uid="{00000000-0005-0000-0000-0000651E0000}"/>
    <cellStyle name="Currency [0] 4833" xfId="7771" hidden="1" xr:uid="{00000000-0005-0000-0000-00007C1E0000}"/>
    <cellStyle name="Currency [0] 4834" xfId="7773" hidden="1" xr:uid="{00000000-0005-0000-0000-00007E1E0000}"/>
    <cellStyle name="Currency [0] 4835" xfId="7629" hidden="1" xr:uid="{00000000-0005-0000-0000-0000EE1D0000}"/>
    <cellStyle name="Currency [0] 4836" xfId="7728" hidden="1" xr:uid="{00000000-0005-0000-0000-0000511E0000}"/>
    <cellStyle name="Currency [0] 4837" xfId="7695" hidden="1" xr:uid="{00000000-0005-0000-0000-0000301E0000}"/>
    <cellStyle name="Currency [0] 4838" xfId="7713" hidden="1" xr:uid="{00000000-0005-0000-0000-0000421E0000}"/>
    <cellStyle name="Currency [0] 4839" xfId="7710" hidden="1" xr:uid="{00000000-0005-0000-0000-00003F1E0000}"/>
    <cellStyle name="Currency [0] 484" xfId="549" hidden="1" xr:uid="{00000000-0005-0000-0000-000046020000}"/>
    <cellStyle name="Currency [0] 4840" xfId="7777" hidden="1" xr:uid="{00000000-0005-0000-0000-0000821E0000}"/>
    <cellStyle name="Currency [0] 4841" xfId="7662" hidden="1" xr:uid="{00000000-0005-0000-0000-00000F1E0000}"/>
    <cellStyle name="Currency [0] 4842" xfId="7762" hidden="1" xr:uid="{00000000-0005-0000-0000-0000731E0000}"/>
    <cellStyle name="Currency [0] 4843" xfId="7784" hidden="1" xr:uid="{00000000-0005-0000-0000-0000891E0000}"/>
    <cellStyle name="Currency [0] 4844" xfId="7786" hidden="1" xr:uid="{00000000-0005-0000-0000-00008B1E0000}"/>
    <cellStyle name="Currency [0] 4845" xfId="7714" hidden="1" xr:uid="{00000000-0005-0000-0000-0000431E0000}"/>
    <cellStyle name="Currency [0] 4846" xfId="7746" hidden="1" xr:uid="{00000000-0005-0000-0000-0000631E0000}"/>
    <cellStyle name="Currency [0] 4847" xfId="5219" hidden="1" xr:uid="{00000000-0005-0000-0000-000084140000}"/>
    <cellStyle name="Currency [0] 4848" xfId="7732" hidden="1" xr:uid="{00000000-0005-0000-0000-0000551E0000}"/>
    <cellStyle name="Currency [0] 4849" xfId="7729" hidden="1" xr:uid="{00000000-0005-0000-0000-0000521E0000}"/>
    <cellStyle name="Currency [0] 485" xfId="553" hidden="1" xr:uid="{00000000-0005-0000-0000-00004A020000}"/>
    <cellStyle name="Currency [0] 4850" xfId="7790" hidden="1" xr:uid="{00000000-0005-0000-0000-00008F1E0000}"/>
    <cellStyle name="Currency [0] 4851" xfId="7625" hidden="1" xr:uid="{00000000-0005-0000-0000-0000EA1D0000}"/>
    <cellStyle name="Currency [0] 4852" xfId="7774" hidden="1" xr:uid="{00000000-0005-0000-0000-00007F1E0000}"/>
    <cellStyle name="Currency [0] 4853" xfId="7794" hidden="1" xr:uid="{00000000-0005-0000-0000-0000931E0000}"/>
    <cellStyle name="Currency [0] 4854" xfId="7796" hidden="1" xr:uid="{00000000-0005-0000-0000-0000951E0000}"/>
    <cellStyle name="Currency [0] 4855" xfId="7733" hidden="1" xr:uid="{00000000-0005-0000-0000-0000561E0000}"/>
    <cellStyle name="Currency [0] 4856" xfId="7761" hidden="1" xr:uid="{00000000-0005-0000-0000-0000721E0000}"/>
    <cellStyle name="Currency [0] 4857" xfId="7721" hidden="1" xr:uid="{00000000-0005-0000-0000-00004A1E0000}"/>
    <cellStyle name="Currency [0] 4858" xfId="7750" hidden="1" xr:uid="{00000000-0005-0000-0000-0000671E0000}"/>
    <cellStyle name="Currency [0] 4859" xfId="7747" hidden="1" xr:uid="{00000000-0005-0000-0000-0000641E0000}"/>
    <cellStyle name="Currency [0] 486" xfId="554" hidden="1" xr:uid="{00000000-0005-0000-0000-00004B020000}"/>
    <cellStyle name="Currency [0] 4860" xfId="7800" hidden="1" xr:uid="{00000000-0005-0000-0000-0000991E0000}"/>
    <cellStyle name="Currency [0] 4861" xfId="7628" hidden="1" xr:uid="{00000000-0005-0000-0000-0000ED1D0000}"/>
    <cellStyle name="Currency [0] 4862" xfId="7787" hidden="1" xr:uid="{00000000-0005-0000-0000-00008C1E0000}"/>
    <cellStyle name="Currency [0] 4863" xfId="7804" hidden="1" xr:uid="{00000000-0005-0000-0000-00009D1E0000}"/>
    <cellStyle name="Currency [0] 4864" xfId="7806" hidden="1" xr:uid="{00000000-0005-0000-0000-00009F1E0000}"/>
    <cellStyle name="Currency [0] 4865" xfId="7687" hidden="1" xr:uid="{00000000-0005-0000-0000-0000281E0000}"/>
    <cellStyle name="Currency [0] 4866" xfId="7723" hidden="1" xr:uid="{00000000-0005-0000-0000-00004C1E0000}"/>
    <cellStyle name="Currency [0] 4867" xfId="7792" hidden="1" xr:uid="{00000000-0005-0000-0000-0000911E0000}"/>
    <cellStyle name="Currency [0] 4868" xfId="7780" hidden="1" xr:uid="{00000000-0005-0000-0000-0000851E0000}"/>
    <cellStyle name="Currency [0] 4869" xfId="7797" hidden="1" xr:uid="{00000000-0005-0000-0000-0000961E0000}"/>
    <cellStyle name="Currency [0] 487" xfId="548" hidden="1" xr:uid="{00000000-0005-0000-0000-000045020000}"/>
    <cellStyle name="Currency [0] 4870" xfId="7808" hidden="1" xr:uid="{00000000-0005-0000-0000-0000A11E0000}"/>
    <cellStyle name="Currency [0] 4871" xfId="7656" hidden="1" xr:uid="{00000000-0005-0000-0000-0000091E0000}"/>
    <cellStyle name="Currency [0] 4872" xfId="7720" hidden="1" xr:uid="{00000000-0005-0000-0000-0000491E0000}"/>
    <cellStyle name="Currency [0] 4873" xfId="7812" hidden="1" xr:uid="{00000000-0005-0000-0000-0000A51E0000}"/>
    <cellStyle name="Currency [0] 4874" xfId="7814" hidden="1" xr:uid="{00000000-0005-0000-0000-0000A71E0000}"/>
    <cellStyle name="Currency [0] 4875" xfId="7769" hidden="1" xr:uid="{00000000-0005-0000-0000-00007A1E0000}"/>
    <cellStyle name="Currency [0] 4876" xfId="7781" hidden="1" xr:uid="{00000000-0005-0000-0000-0000861E0000}"/>
    <cellStyle name="Currency [0] 4877" xfId="7809" hidden="1" xr:uid="{00000000-0005-0000-0000-0000A21E0000}"/>
    <cellStyle name="Currency [0] 4878" xfId="7782" hidden="1" xr:uid="{00000000-0005-0000-0000-0000871E0000}"/>
    <cellStyle name="Currency [0] 4879" xfId="7815" hidden="1" xr:uid="{00000000-0005-0000-0000-0000A81E0000}"/>
    <cellStyle name="Currency [0] 488" xfId="210" hidden="1" xr:uid="{00000000-0005-0000-0000-0000F3000000}"/>
    <cellStyle name="Currency [0] 4880" xfId="7817" hidden="1" xr:uid="{00000000-0005-0000-0000-0000AA1E0000}"/>
    <cellStyle name="Currency [0] 4881" xfId="7810" hidden="1" xr:uid="{00000000-0005-0000-0000-0000A31E0000}"/>
    <cellStyle name="Currency [0] 4882" xfId="7756" hidden="1" xr:uid="{00000000-0005-0000-0000-00006D1E0000}"/>
    <cellStyle name="Currency [0] 4883" xfId="7819" hidden="1" xr:uid="{00000000-0005-0000-0000-0000AC1E0000}"/>
    <cellStyle name="Currency [0] 4884" xfId="7821" hidden="1" xr:uid="{00000000-0005-0000-0000-0000AE1E0000}"/>
    <cellStyle name="Currency [0] 4885" xfId="7880" hidden="1" xr:uid="{00000000-0005-0000-0000-0000E91E0000}"/>
    <cellStyle name="Currency [0] 4886" xfId="7899" hidden="1" xr:uid="{00000000-0005-0000-0000-0000FC1E0000}"/>
    <cellStyle name="Currency [0] 4887" xfId="7906" hidden="1" xr:uid="{00000000-0005-0000-0000-0000031F0000}"/>
    <cellStyle name="Currency [0] 4888" xfId="7913" hidden="1" xr:uid="{00000000-0005-0000-0000-00000A1F0000}"/>
    <cellStyle name="Currency [0] 4889" xfId="7918" hidden="1" xr:uid="{00000000-0005-0000-0000-00000F1F0000}"/>
    <cellStyle name="Currency [0] 489" xfId="560" hidden="1" xr:uid="{00000000-0005-0000-0000-000051020000}"/>
    <cellStyle name="Currency [0] 4890" xfId="7897" hidden="1" xr:uid="{00000000-0005-0000-0000-0000FA1E0000}"/>
    <cellStyle name="Currency [0] 4891" xfId="7908" hidden="1" xr:uid="{00000000-0005-0000-0000-0000051F0000}"/>
    <cellStyle name="Currency [0] 4892" xfId="7922" hidden="1" xr:uid="{00000000-0005-0000-0000-0000131F0000}"/>
    <cellStyle name="Currency [0] 4893" xfId="7924" hidden="1" xr:uid="{00000000-0005-0000-0000-0000151F0000}"/>
    <cellStyle name="Currency [0] 4894" xfId="7907" hidden="1" xr:uid="{00000000-0005-0000-0000-0000041F0000}"/>
    <cellStyle name="Currency [0] 4895" xfId="7881" hidden="1" xr:uid="{00000000-0005-0000-0000-0000EA1E0000}"/>
    <cellStyle name="Currency [0] 4896" xfId="7935" hidden="1" xr:uid="{00000000-0005-0000-0000-0000201F0000}"/>
    <cellStyle name="Currency [0] 4897" xfId="7944" hidden="1" xr:uid="{00000000-0005-0000-0000-0000291F0000}"/>
    <cellStyle name="Currency [0] 4898" xfId="7955" hidden="1" xr:uid="{00000000-0005-0000-0000-0000341F0000}"/>
    <cellStyle name="Currency [0] 4899" xfId="7961" hidden="1" xr:uid="{00000000-0005-0000-0000-00003A1F0000}"/>
    <cellStyle name="Currency [0] 49" xfId="139" hidden="1" xr:uid="{00000000-0005-0000-0000-0000AC000000}"/>
    <cellStyle name="Currency [0] 490" xfId="564" hidden="1" xr:uid="{00000000-0005-0000-0000-000055020000}"/>
    <cellStyle name="Currency [0] 4900" xfId="7933" hidden="1" xr:uid="{00000000-0005-0000-0000-00001E1F0000}"/>
    <cellStyle name="Currency [0] 4901" xfId="7951" hidden="1" xr:uid="{00000000-0005-0000-0000-0000301F0000}"/>
    <cellStyle name="Currency [0] 4902" xfId="7973" hidden="1" xr:uid="{00000000-0005-0000-0000-0000461F0000}"/>
    <cellStyle name="Currency [0] 4903" xfId="7975" hidden="1" xr:uid="{00000000-0005-0000-0000-0000481F0000}"/>
    <cellStyle name="Currency [0] 4904" xfId="7903" hidden="1" xr:uid="{00000000-0005-0000-0000-0000001F0000}"/>
    <cellStyle name="Currency [0] 4905" xfId="7887" hidden="1" xr:uid="{00000000-0005-0000-0000-0000F01E0000}"/>
    <cellStyle name="Currency [0] 4906" xfId="7947" hidden="1" xr:uid="{00000000-0005-0000-0000-00002C1F0000}"/>
    <cellStyle name="Currency [0] 4907" xfId="7892" hidden="1" xr:uid="{00000000-0005-0000-0000-0000F51E0000}"/>
    <cellStyle name="Currency [0] 4908" xfId="7936" hidden="1" xr:uid="{00000000-0005-0000-0000-0000211F0000}"/>
    <cellStyle name="Currency [0] 4909" xfId="7980" hidden="1" xr:uid="{00000000-0005-0000-0000-00004D1F0000}"/>
    <cellStyle name="Currency [0] 491" xfId="570" hidden="1" xr:uid="{00000000-0005-0000-0000-00005B020000}"/>
    <cellStyle name="Currency [0] 4910" xfId="7948" hidden="1" xr:uid="{00000000-0005-0000-0000-00002D1F0000}"/>
    <cellStyle name="Currency [0] 4911" xfId="7956" hidden="1" xr:uid="{00000000-0005-0000-0000-0000351F0000}"/>
    <cellStyle name="Currency [0] 4912" xfId="7992" hidden="1" xr:uid="{00000000-0005-0000-0000-0000591F0000}"/>
    <cellStyle name="Currency [0] 4913" xfId="7994" hidden="1" xr:uid="{00000000-0005-0000-0000-00005B1F0000}"/>
    <cellStyle name="Currency [0] 4914" xfId="7950" hidden="1" xr:uid="{00000000-0005-0000-0000-00002F1F0000}"/>
    <cellStyle name="Currency [0] 4915" xfId="7963" hidden="1" xr:uid="{00000000-0005-0000-0000-00003C1F0000}"/>
    <cellStyle name="Currency [0] 4916" xfId="7968" hidden="1" xr:uid="{00000000-0005-0000-0000-0000411F0000}"/>
    <cellStyle name="Currency [0] 4917" xfId="7962" hidden="1" xr:uid="{00000000-0005-0000-0000-00003B1F0000}"/>
    <cellStyle name="Currency [0] 4918" xfId="8010" hidden="1" xr:uid="{00000000-0005-0000-0000-00006B1F0000}"/>
    <cellStyle name="Currency [0] 4919" xfId="8018" hidden="1" xr:uid="{00000000-0005-0000-0000-0000731F0000}"/>
    <cellStyle name="Currency [0] 492" xfId="573" hidden="1" xr:uid="{00000000-0005-0000-0000-00005E020000}"/>
    <cellStyle name="Currency [0] 4920" xfId="7946" hidden="1" xr:uid="{00000000-0005-0000-0000-00002B1F0000}"/>
    <cellStyle name="Currency [0] 4921" xfId="8004" hidden="1" xr:uid="{00000000-0005-0000-0000-0000651F0000}"/>
    <cellStyle name="Currency [0] 4922" xfId="8027" hidden="1" xr:uid="{00000000-0005-0000-0000-00007C1F0000}"/>
    <cellStyle name="Currency [0] 4923" xfId="8029" hidden="1" xr:uid="{00000000-0005-0000-0000-00007E1F0000}"/>
    <cellStyle name="Currency [0] 4924" xfId="7929" hidden="1" xr:uid="{00000000-0005-0000-0000-00001A1F0000}"/>
    <cellStyle name="Currency [0] 4925" xfId="7939" hidden="1" xr:uid="{00000000-0005-0000-0000-0000241F0000}"/>
    <cellStyle name="Currency [0] 4926" xfId="8001" hidden="1" xr:uid="{00000000-0005-0000-0000-0000621F0000}"/>
    <cellStyle name="Currency [0] 4927" xfId="7966" hidden="1" xr:uid="{00000000-0005-0000-0000-00003F1F0000}"/>
    <cellStyle name="Currency [0] 4928" xfId="7911" hidden="1" xr:uid="{00000000-0005-0000-0000-0000081F0000}"/>
    <cellStyle name="Currency [0] 4929" xfId="8037" hidden="1" xr:uid="{00000000-0005-0000-0000-0000861F0000}"/>
    <cellStyle name="Currency [0] 493" xfId="559" hidden="1" xr:uid="{00000000-0005-0000-0000-000050020000}"/>
    <cellStyle name="Currency [0] 4930" xfId="8002" hidden="1" xr:uid="{00000000-0005-0000-0000-0000631F0000}"/>
    <cellStyle name="Currency [0] 4931" xfId="8013" hidden="1" xr:uid="{00000000-0005-0000-0000-00006E1F0000}"/>
    <cellStyle name="Currency [0] 4932" xfId="8045" hidden="1" xr:uid="{00000000-0005-0000-0000-00008E1F0000}"/>
    <cellStyle name="Currency [0] 4933" xfId="8047" hidden="1" xr:uid="{00000000-0005-0000-0000-0000901F0000}"/>
    <cellStyle name="Currency [0] 4934" xfId="7999" hidden="1" xr:uid="{00000000-0005-0000-0000-0000601F0000}"/>
    <cellStyle name="Currency [0] 4935" xfId="7998" hidden="1" xr:uid="{00000000-0005-0000-0000-00005F1F0000}"/>
    <cellStyle name="Currency [0] 4936" xfId="7988" hidden="1" xr:uid="{00000000-0005-0000-0000-0000551F0000}"/>
    <cellStyle name="Currency [0] 4937" xfId="7984" hidden="1" xr:uid="{00000000-0005-0000-0000-0000511F0000}"/>
    <cellStyle name="Currency [0] 4938" xfId="7986" hidden="1" xr:uid="{00000000-0005-0000-0000-0000531F0000}"/>
    <cellStyle name="Currency [0] 4939" xfId="8054" hidden="1" xr:uid="{00000000-0005-0000-0000-0000971F0000}"/>
    <cellStyle name="Currency [0] 494" xfId="569" hidden="1" xr:uid="{00000000-0005-0000-0000-00005A020000}"/>
    <cellStyle name="Currency [0] 4940" xfId="7889" hidden="1" xr:uid="{00000000-0005-0000-0000-0000F21E0000}"/>
    <cellStyle name="Currency [0] 4941" xfId="8032" hidden="1" xr:uid="{00000000-0005-0000-0000-0000811F0000}"/>
    <cellStyle name="Currency [0] 4942" xfId="8060" hidden="1" xr:uid="{00000000-0005-0000-0000-00009D1F0000}"/>
    <cellStyle name="Currency [0] 4943" xfId="8062" hidden="1" xr:uid="{00000000-0005-0000-0000-00009F1F0000}"/>
    <cellStyle name="Currency [0] 4944" xfId="7937" hidden="1" xr:uid="{00000000-0005-0000-0000-0000221F0000}"/>
    <cellStyle name="Currency [0] 4945" xfId="8011" hidden="1" xr:uid="{00000000-0005-0000-0000-00006C1F0000}"/>
    <cellStyle name="Currency [0] 4946" xfId="7967" hidden="1" xr:uid="{00000000-0005-0000-0000-0000401F0000}"/>
    <cellStyle name="Currency [0] 4947" xfId="8003" hidden="1" xr:uid="{00000000-0005-0000-0000-0000641F0000}"/>
    <cellStyle name="Currency [0] 4948" xfId="8007" hidden="1" xr:uid="{00000000-0005-0000-0000-0000681F0000}"/>
    <cellStyle name="Currency [0] 4949" xfId="8068" hidden="1" xr:uid="{00000000-0005-0000-0000-0000A51F0000}"/>
    <cellStyle name="Currency [0] 495" xfId="580" hidden="1" xr:uid="{00000000-0005-0000-0000-000065020000}"/>
    <cellStyle name="Currency [0] 4950" xfId="7884" hidden="1" xr:uid="{00000000-0005-0000-0000-0000ED1E0000}"/>
    <cellStyle name="Currency [0] 4951" xfId="8050" hidden="1" xr:uid="{00000000-0005-0000-0000-0000931F0000}"/>
    <cellStyle name="Currency [0] 4952" xfId="8073" hidden="1" xr:uid="{00000000-0005-0000-0000-0000AA1F0000}"/>
    <cellStyle name="Currency [0] 4953" xfId="8075" hidden="1" xr:uid="{00000000-0005-0000-0000-0000AC1F0000}"/>
    <cellStyle name="Currency [0] 4954" xfId="7931" hidden="1" xr:uid="{00000000-0005-0000-0000-00001C1F0000}"/>
    <cellStyle name="Currency [0] 4955" xfId="8030" hidden="1" xr:uid="{00000000-0005-0000-0000-00007F1F0000}"/>
    <cellStyle name="Currency [0] 4956" xfId="7997" hidden="1" xr:uid="{00000000-0005-0000-0000-00005E1F0000}"/>
    <cellStyle name="Currency [0] 4957" xfId="8015" hidden="1" xr:uid="{00000000-0005-0000-0000-0000701F0000}"/>
    <cellStyle name="Currency [0] 4958" xfId="8012" hidden="1" xr:uid="{00000000-0005-0000-0000-00006D1F0000}"/>
    <cellStyle name="Currency [0] 4959" xfId="8079" hidden="1" xr:uid="{00000000-0005-0000-0000-0000B01F0000}"/>
    <cellStyle name="Currency [0] 496" xfId="581" hidden="1" xr:uid="{00000000-0005-0000-0000-000066020000}"/>
    <cellStyle name="Currency [0] 4960" xfId="7964" hidden="1" xr:uid="{00000000-0005-0000-0000-00003D1F0000}"/>
    <cellStyle name="Currency [0] 4961" xfId="8064" hidden="1" xr:uid="{00000000-0005-0000-0000-0000A11F0000}"/>
    <cellStyle name="Currency [0] 4962" xfId="8086" hidden="1" xr:uid="{00000000-0005-0000-0000-0000B71F0000}"/>
    <cellStyle name="Currency [0] 4963" xfId="8088" hidden="1" xr:uid="{00000000-0005-0000-0000-0000B91F0000}"/>
    <cellStyle name="Currency [0] 4964" xfId="8016" hidden="1" xr:uid="{00000000-0005-0000-0000-0000711F0000}"/>
    <cellStyle name="Currency [0] 4965" xfId="8048" hidden="1" xr:uid="{00000000-0005-0000-0000-0000911F0000}"/>
    <cellStyle name="Currency [0] 4966" xfId="7900" hidden="1" xr:uid="{00000000-0005-0000-0000-0000FD1E0000}"/>
    <cellStyle name="Currency [0] 4967" xfId="8034" hidden="1" xr:uid="{00000000-0005-0000-0000-0000831F0000}"/>
    <cellStyle name="Currency [0] 4968" xfId="8031" hidden="1" xr:uid="{00000000-0005-0000-0000-0000801F0000}"/>
    <cellStyle name="Currency [0] 4969" xfId="8092" hidden="1" xr:uid="{00000000-0005-0000-0000-0000BD1F0000}"/>
    <cellStyle name="Currency [0] 497" xfId="546" hidden="1" xr:uid="{00000000-0005-0000-0000-000043020000}"/>
    <cellStyle name="Currency [0] 4970" xfId="7927" hidden="1" xr:uid="{00000000-0005-0000-0000-0000181F0000}"/>
    <cellStyle name="Currency [0] 4971" xfId="8076" hidden="1" xr:uid="{00000000-0005-0000-0000-0000AD1F0000}"/>
    <cellStyle name="Currency [0] 4972" xfId="8096" hidden="1" xr:uid="{00000000-0005-0000-0000-0000C11F0000}"/>
    <cellStyle name="Currency [0] 4973" xfId="8098" hidden="1" xr:uid="{00000000-0005-0000-0000-0000C31F0000}"/>
    <cellStyle name="Currency [0] 4974" xfId="8035" hidden="1" xr:uid="{00000000-0005-0000-0000-0000841F0000}"/>
    <cellStyle name="Currency [0] 4975" xfId="8063" hidden="1" xr:uid="{00000000-0005-0000-0000-0000A01F0000}"/>
    <cellStyle name="Currency [0] 4976" xfId="8023" hidden="1" xr:uid="{00000000-0005-0000-0000-0000781F0000}"/>
    <cellStyle name="Currency [0] 4977" xfId="8052" hidden="1" xr:uid="{00000000-0005-0000-0000-0000951F0000}"/>
    <cellStyle name="Currency [0] 4978" xfId="8049" hidden="1" xr:uid="{00000000-0005-0000-0000-0000921F0000}"/>
    <cellStyle name="Currency [0] 4979" xfId="8102" hidden="1" xr:uid="{00000000-0005-0000-0000-0000C71F0000}"/>
    <cellStyle name="Currency [0] 498" xfId="192" hidden="1" xr:uid="{00000000-0005-0000-0000-0000E1000000}"/>
    <cellStyle name="Currency [0] 4980" xfId="7930" hidden="1" xr:uid="{00000000-0005-0000-0000-00001B1F0000}"/>
    <cellStyle name="Currency [0] 4981" xfId="8089" hidden="1" xr:uid="{00000000-0005-0000-0000-0000BA1F0000}"/>
    <cellStyle name="Currency [0] 4982" xfId="8106" hidden="1" xr:uid="{00000000-0005-0000-0000-0000CB1F0000}"/>
    <cellStyle name="Currency [0] 4983" xfId="8108" hidden="1" xr:uid="{00000000-0005-0000-0000-0000CD1F0000}"/>
    <cellStyle name="Currency [0] 4984" xfId="7989" hidden="1" xr:uid="{00000000-0005-0000-0000-0000561F0000}"/>
    <cellStyle name="Currency [0] 4985" xfId="8025" hidden="1" xr:uid="{00000000-0005-0000-0000-00007A1F0000}"/>
    <cellStyle name="Currency [0] 4986" xfId="8094" hidden="1" xr:uid="{00000000-0005-0000-0000-0000BF1F0000}"/>
    <cellStyle name="Currency [0] 4987" xfId="8082" hidden="1" xr:uid="{00000000-0005-0000-0000-0000B31F0000}"/>
    <cellStyle name="Currency [0] 4988" xfId="8099" hidden="1" xr:uid="{00000000-0005-0000-0000-0000C41F0000}"/>
    <cellStyle name="Currency [0] 4989" xfId="8110" hidden="1" xr:uid="{00000000-0005-0000-0000-0000CF1F0000}"/>
    <cellStyle name="Currency [0] 499" xfId="566" hidden="1" xr:uid="{00000000-0005-0000-0000-000057020000}"/>
    <cellStyle name="Currency [0] 4990" xfId="7958" hidden="1" xr:uid="{00000000-0005-0000-0000-0000371F0000}"/>
    <cellStyle name="Currency [0] 4991" xfId="8022" hidden="1" xr:uid="{00000000-0005-0000-0000-0000771F0000}"/>
    <cellStyle name="Currency [0] 4992" xfId="8114" hidden="1" xr:uid="{00000000-0005-0000-0000-0000D31F0000}"/>
    <cellStyle name="Currency [0] 4993" xfId="8116" hidden="1" xr:uid="{00000000-0005-0000-0000-0000D51F0000}"/>
    <cellStyle name="Currency [0] 4994" xfId="8071" hidden="1" xr:uid="{00000000-0005-0000-0000-0000A81F0000}"/>
    <cellStyle name="Currency [0] 4995" xfId="8083" hidden="1" xr:uid="{00000000-0005-0000-0000-0000B41F0000}"/>
    <cellStyle name="Currency [0] 4996" xfId="8111" hidden="1" xr:uid="{00000000-0005-0000-0000-0000D01F0000}"/>
    <cellStyle name="Currency [0] 4997" xfId="8084" hidden="1" xr:uid="{00000000-0005-0000-0000-0000B51F0000}"/>
    <cellStyle name="Currency [0] 4998" xfId="8117" hidden="1" xr:uid="{00000000-0005-0000-0000-0000D61F0000}"/>
    <cellStyle name="Currency [0] 4999" xfId="8119" hidden="1" xr:uid="{00000000-0005-0000-0000-0000D81F0000}"/>
    <cellStyle name="Currency [0] 5" xfId="67" hidden="1" xr:uid="{00000000-0005-0000-0000-000063000000}"/>
    <cellStyle name="Currency [0] 50" xfId="140" hidden="1" xr:uid="{00000000-0005-0000-0000-0000AD000000}"/>
    <cellStyle name="Currency [0] 500" xfId="182" hidden="1" xr:uid="{00000000-0005-0000-0000-0000D7000000}"/>
    <cellStyle name="Currency [0] 5000" xfId="8112" hidden="1" xr:uid="{00000000-0005-0000-0000-0000D11F0000}"/>
    <cellStyle name="Currency [0] 5001" xfId="8058" hidden="1" xr:uid="{00000000-0005-0000-0000-00009B1F0000}"/>
    <cellStyle name="Currency [0] 5002" xfId="8122" hidden="1" xr:uid="{00000000-0005-0000-0000-0000DB1F0000}"/>
    <cellStyle name="Currency [0] 5003" xfId="8124" hidden="1" xr:uid="{00000000-0005-0000-0000-0000DD1F0000}"/>
    <cellStyle name="Currency [0] 5004" xfId="7841" hidden="1" xr:uid="{00000000-0005-0000-0000-0000C21E0000}"/>
    <cellStyle name="Currency [0] 5005" xfId="7863" hidden="1" xr:uid="{00000000-0005-0000-0000-0000D81E0000}"/>
    <cellStyle name="Currency [0] 5006" xfId="8128" hidden="1" xr:uid="{00000000-0005-0000-0000-0000E11F0000}"/>
    <cellStyle name="Currency [0] 5007" xfId="8135" hidden="1" xr:uid="{00000000-0005-0000-0000-0000E81F0000}"/>
    <cellStyle name="Currency [0] 5008" xfId="8137" hidden="1" xr:uid="{00000000-0005-0000-0000-0000EA1F0000}"/>
    <cellStyle name="Currency [0] 5009" xfId="7828" hidden="1" xr:uid="{00000000-0005-0000-0000-0000B51E0000}"/>
    <cellStyle name="Currency [0] 501" xfId="561" hidden="1" xr:uid="{00000000-0005-0000-0000-000052020000}"/>
    <cellStyle name="Currency [0] 5010" xfId="8131" hidden="1" xr:uid="{00000000-0005-0000-0000-0000E41F0000}"/>
    <cellStyle name="Currency [0] 5011" xfId="8140" hidden="1" xr:uid="{00000000-0005-0000-0000-0000ED1F0000}"/>
    <cellStyle name="Currency [0] 5012" xfId="8142" hidden="1" xr:uid="{00000000-0005-0000-0000-0000EF1F0000}"/>
    <cellStyle name="Currency [0] 5013" xfId="8130" hidden="1" xr:uid="{00000000-0005-0000-0000-0000E31F0000}"/>
    <cellStyle name="Currency [0] 5014" xfId="7840" hidden="1" xr:uid="{00000000-0005-0000-0000-0000C11E0000}"/>
    <cellStyle name="Currency [0] 5015" xfId="8153" hidden="1" xr:uid="{00000000-0005-0000-0000-0000FA1F0000}"/>
    <cellStyle name="Currency [0] 5016" xfId="8162" hidden="1" xr:uid="{00000000-0005-0000-0000-000003200000}"/>
    <cellStyle name="Currency [0] 5017" xfId="8173" hidden="1" xr:uid="{00000000-0005-0000-0000-00000E200000}"/>
    <cellStyle name="Currency [0] 5018" xfId="8179" hidden="1" xr:uid="{00000000-0005-0000-0000-000014200000}"/>
    <cellStyle name="Currency [0] 5019" xfId="8151" hidden="1" xr:uid="{00000000-0005-0000-0000-0000F81F0000}"/>
    <cellStyle name="Currency [0] 502" xfId="582" hidden="1" xr:uid="{00000000-0005-0000-0000-000067020000}"/>
    <cellStyle name="Currency [0] 5020" xfId="8169" hidden="1" xr:uid="{00000000-0005-0000-0000-00000A200000}"/>
    <cellStyle name="Currency [0] 5021" xfId="8191" hidden="1" xr:uid="{00000000-0005-0000-0000-000020200000}"/>
    <cellStyle name="Currency [0] 5022" xfId="8193" hidden="1" xr:uid="{00000000-0005-0000-0000-000022200000}"/>
    <cellStyle name="Currency [0] 5023" xfId="8125" hidden="1" xr:uid="{00000000-0005-0000-0000-0000DE1F0000}"/>
    <cellStyle name="Currency [0] 5024" xfId="7836" hidden="1" xr:uid="{00000000-0005-0000-0000-0000BD1E0000}"/>
    <cellStyle name="Currency [0] 5025" xfId="8165" hidden="1" xr:uid="{00000000-0005-0000-0000-000006200000}"/>
    <cellStyle name="Currency [0] 5026" xfId="7832" hidden="1" xr:uid="{00000000-0005-0000-0000-0000B91E0000}"/>
    <cellStyle name="Currency [0] 5027" xfId="8154" hidden="1" xr:uid="{00000000-0005-0000-0000-0000FB1F0000}"/>
    <cellStyle name="Currency [0] 5028" xfId="8198" hidden="1" xr:uid="{00000000-0005-0000-0000-000027200000}"/>
    <cellStyle name="Currency [0] 5029" xfId="8166" hidden="1" xr:uid="{00000000-0005-0000-0000-000007200000}"/>
    <cellStyle name="Currency [0] 503" xfId="567" hidden="1" xr:uid="{00000000-0005-0000-0000-000058020000}"/>
    <cellStyle name="Currency [0] 5030" xfId="8174" hidden="1" xr:uid="{00000000-0005-0000-0000-00000F200000}"/>
    <cellStyle name="Currency [0] 5031" xfId="8210" hidden="1" xr:uid="{00000000-0005-0000-0000-000033200000}"/>
    <cellStyle name="Currency [0] 5032" xfId="8212" hidden="1" xr:uid="{00000000-0005-0000-0000-000035200000}"/>
    <cellStyle name="Currency [0] 5033" xfId="8168" hidden="1" xr:uid="{00000000-0005-0000-0000-000009200000}"/>
    <cellStyle name="Currency [0] 5034" xfId="8181" hidden="1" xr:uid="{00000000-0005-0000-0000-000016200000}"/>
    <cellStyle name="Currency [0] 5035" xfId="8186" hidden="1" xr:uid="{00000000-0005-0000-0000-00001B200000}"/>
    <cellStyle name="Currency [0] 5036" xfId="8180" hidden="1" xr:uid="{00000000-0005-0000-0000-000015200000}"/>
    <cellStyle name="Currency [0] 5037" xfId="8228" hidden="1" xr:uid="{00000000-0005-0000-0000-000045200000}"/>
    <cellStyle name="Currency [0] 5038" xfId="8236" hidden="1" xr:uid="{00000000-0005-0000-0000-00004D200000}"/>
    <cellStyle name="Currency [0] 5039" xfId="8164" hidden="1" xr:uid="{00000000-0005-0000-0000-000005200000}"/>
    <cellStyle name="Currency [0] 504" xfId="571" hidden="1" xr:uid="{00000000-0005-0000-0000-00005C020000}"/>
    <cellStyle name="Currency [0] 5040" xfId="8222" hidden="1" xr:uid="{00000000-0005-0000-0000-00003F200000}"/>
    <cellStyle name="Currency [0] 5041" xfId="8245" hidden="1" xr:uid="{00000000-0005-0000-0000-000056200000}"/>
    <cellStyle name="Currency [0] 5042" xfId="8247" hidden="1" xr:uid="{00000000-0005-0000-0000-000058200000}"/>
    <cellStyle name="Currency [0] 5043" xfId="8147" hidden="1" xr:uid="{00000000-0005-0000-0000-0000F41F0000}"/>
    <cellStyle name="Currency [0] 5044" xfId="8157" hidden="1" xr:uid="{00000000-0005-0000-0000-0000FE1F0000}"/>
    <cellStyle name="Currency [0] 5045" xfId="8219" hidden="1" xr:uid="{00000000-0005-0000-0000-00003C200000}"/>
    <cellStyle name="Currency [0] 5046" xfId="8184" hidden="1" xr:uid="{00000000-0005-0000-0000-000019200000}"/>
    <cellStyle name="Currency [0] 5047" xfId="8133" hidden="1" xr:uid="{00000000-0005-0000-0000-0000E61F0000}"/>
    <cellStyle name="Currency [0] 5048" xfId="8255" hidden="1" xr:uid="{00000000-0005-0000-0000-000060200000}"/>
    <cellStyle name="Currency [0] 5049" xfId="8220" hidden="1" xr:uid="{00000000-0005-0000-0000-00003D200000}"/>
    <cellStyle name="Currency [0] 505" xfId="587" hidden="1" xr:uid="{00000000-0005-0000-0000-00006C020000}"/>
    <cellStyle name="Currency [0] 5050" xfId="8231" hidden="1" xr:uid="{00000000-0005-0000-0000-000048200000}"/>
    <cellStyle name="Currency [0] 5051" xfId="8263" hidden="1" xr:uid="{00000000-0005-0000-0000-000068200000}"/>
    <cellStyle name="Currency [0] 5052" xfId="8265" hidden="1" xr:uid="{00000000-0005-0000-0000-00006A200000}"/>
    <cellStyle name="Currency [0] 5053" xfId="8217" hidden="1" xr:uid="{00000000-0005-0000-0000-00003A200000}"/>
    <cellStyle name="Currency [0] 5054" xfId="8216" hidden="1" xr:uid="{00000000-0005-0000-0000-000039200000}"/>
    <cellStyle name="Currency [0] 5055" xfId="8206" hidden="1" xr:uid="{00000000-0005-0000-0000-00002F200000}"/>
    <cellStyle name="Currency [0] 5056" xfId="8202" hidden="1" xr:uid="{00000000-0005-0000-0000-00002B200000}"/>
    <cellStyle name="Currency [0] 5057" xfId="8204" hidden="1" xr:uid="{00000000-0005-0000-0000-00002D200000}"/>
    <cellStyle name="Currency [0] 5058" xfId="8272" hidden="1" xr:uid="{00000000-0005-0000-0000-000071200000}"/>
    <cellStyle name="Currency [0] 5059" xfId="7834" hidden="1" xr:uid="{00000000-0005-0000-0000-0000BB1E0000}"/>
    <cellStyle name="Currency [0] 506" xfId="588" hidden="1" xr:uid="{00000000-0005-0000-0000-00006D020000}"/>
    <cellStyle name="Currency [0] 5060" xfId="8250" hidden="1" xr:uid="{00000000-0005-0000-0000-00005B200000}"/>
    <cellStyle name="Currency [0] 5061" xfId="8278" hidden="1" xr:uid="{00000000-0005-0000-0000-000077200000}"/>
    <cellStyle name="Currency [0] 5062" xfId="8280" hidden="1" xr:uid="{00000000-0005-0000-0000-000079200000}"/>
    <cellStyle name="Currency [0] 5063" xfId="8155" hidden="1" xr:uid="{00000000-0005-0000-0000-0000FC1F0000}"/>
    <cellStyle name="Currency [0] 5064" xfId="8229" hidden="1" xr:uid="{00000000-0005-0000-0000-000046200000}"/>
    <cellStyle name="Currency [0] 5065" xfId="8185" hidden="1" xr:uid="{00000000-0005-0000-0000-00001A200000}"/>
    <cellStyle name="Currency [0] 5066" xfId="8221" hidden="1" xr:uid="{00000000-0005-0000-0000-00003E200000}"/>
    <cellStyle name="Currency [0] 5067" xfId="8225" hidden="1" xr:uid="{00000000-0005-0000-0000-000042200000}"/>
    <cellStyle name="Currency [0] 5068" xfId="8286" hidden="1" xr:uid="{00000000-0005-0000-0000-00007F200000}"/>
    <cellStyle name="Currency [0] 5069" xfId="7869" hidden="1" xr:uid="{00000000-0005-0000-0000-0000DE1E0000}"/>
    <cellStyle name="Currency [0] 507" xfId="568" hidden="1" xr:uid="{00000000-0005-0000-0000-000059020000}"/>
    <cellStyle name="Currency [0] 5070" xfId="8268" hidden="1" xr:uid="{00000000-0005-0000-0000-00006D200000}"/>
    <cellStyle name="Currency [0] 5071" xfId="8291" hidden="1" xr:uid="{00000000-0005-0000-0000-000084200000}"/>
    <cellStyle name="Currency [0] 5072" xfId="8293" hidden="1" xr:uid="{00000000-0005-0000-0000-000086200000}"/>
    <cellStyle name="Currency [0] 5073" xfId="8149" hidden="1" xr:uid="{00000000-0005-0000-0000-0000F61F0000}"/>
    <cellStyle name="Currency [0] 5074" xfId="8248" hidden="1" xr:uid="{00000000-0005-0000-0000-000059200000}"/>
    <cellStyle name="Currency [0] 5075" xfId="8215" hidden="1" xr:uid="{00000000-0005-0000-0000-000038200000}"/>
    <cellStyle name="Currency [0] 5076" xfId="8233" hidden="1" xr:uid="{00000000-0005-0000-0000-00004A200000}"/>
    <cellStyle name="Currency [0] 5077" xfId="8230" hidden="1" xr:uid="{00000000-0005-0000-0000-000047200000}"/>
    <cellStyle name="Currency [0] 5078" xfId="8297" hidden="1" xr:uid="{00000000-0005-0000-0000-00008A200000}"/>
    <cellStyle name="Currency [0] 5079" xfId="8182" hidden="1" xr:uid="{00000000-0005-0000-0000-000017200000}"/>
    <cellStyle name="Currency [0] 508" xfId="575" hidden="1" xr:uid="{00000000-0005-0000-0000-000060020000}"/>
    <cellStyle name="Currency [0] 5080" xfId="8282" hidden="1" xr:uid="{00000000-0005-0000-0000-00007B200000}"/>
    <cellStyle name="Currency [0] 5081" xfId="8304" hidden="1" xr:uid="{00000000-0005-0000-0000-000091200000}"/>
    <cellStyle name="Currency [0] 5082" xfId="8306" hidden="1" xr:uid="{00000000-0005-0000-0000-000093200000}"/>
    <cellStyle name="Currency [0] 5083" xfId="8234" hidden="1" xr:uid="{00000000-0005-0000-0000-00004B200000}"/>
    <cellStyle name="Currency [0] 5084" xfId="8266" hidden="1" xr:uid="{00000000-0005-0000-0000-00006B200000}"/>
    <cellStyle name="Currency [0] 5085" xfId="7914" hidden="1" xr:uid="{00000000-0005-0000-0000-00000B1F0000}"/>
    <cellStyle name="Currency [0] 5086" xfId="8252" hidden="1" xr:uid="{00000000-0005-0000-0000-00005D200000}"/>
    <cellStyle name="Currency [0] 5087" xfId="8249" hidden="1" xr:uid="{00000000-0005-0000-0000-00005A200000}"/>
    <cellStyle name="Currency [0] 5088" xfId="8310" hidden="1" xr:uid="{00000000-0005-0000-0000-000097200000}"/>
    <cellStyle name="Currency [0] 5089" xfId="8145" hidden="1" xr:uid="{00000000-0005-0000-0000-0000F21F0000}"/>
    <cellStyle name="Currency [0] 509" xfId="579" hidden="1" xr:uid="{00000000-0005-0000-0000-000064020000}"/>
    <cellStyle name="Currency [0] 5090" xfId="8294" hidden="1" xr:uid="{00000000-0005-0000-0000-000087200000}"/>
    <cellStyle name="Currency [0] 5091" xfId="8314" hidden="1" xr:uid="{00000000-0005-0000-0000-00009B200000}"/>
    <cellStyle name="Currency [0] 5092" xfId="8316" hidden="1" xr:uid="{00000000-0005-0000-0000-00009D200000}"/>
    <cellStyle name="Currency [0] 5093" xfId="8253" hidden="1" xr:uid="{00000000-0005-0000-0000-00005E200000}"/>
    <cellStyle name="Currency [0] 5094" xfId="8281" hidden="1" xr:uid="{00000000-0005-0000-0000-00007A200000}"/>
    <cellStyle name="Currency [0] 5095" xfId="8241" hidden="1" xr:uid="{00000000-0005-0000-0000-000052200000}"/>
    <cellStyle name="Currency [0] 5096" xfId="8270" hidden="1" xr:uid="{00000000-0005-0000-0000-00006F200000}"/>
    <cellStyle name="Currency [0] 5097" xfId="8267" hidden="1" xr:uid="{00000000-0005-0000-0000-00006C200000}"/>
    <cellStyle name="Currency [0] 5098" xfId="8320" hidden="1" xr:uid="{00000000-0005-0000-0000-0000A1200000}"/>
    <cellStyle name="Currency [0] 5099" xfId="8148" hidden="1" xr:uid="{00000000-0005-0000-0000-0000F51F0000}"/>
    <cellStyle name="Currency [0] 51" xfId="120" hidden="1" xr:uid="{00000000-0005-0000-0000-000099000000}"/>
    <cellStyle name="Currency [0] 510" xfId="574" hidden="1" xr:uid="{00000000-0005-0000-0000-00005F020000}"/>
    <cellStyle name="Currency [0] 5100" xfId="8307" hidden="1" xr:uid="{00000000-0005-0000-0000-000094200000}"/>
    <cellStyle name="Currency [0] 5101" xfId="8324" hidden="1" xr:uid="{00000000-0005-0000-0000-0000A5200000}"/>
    <cellStyle name="Currency [0] 5102" xfId="8326" hidden="1" xr:uid="{00000000-0005-0000-0000-0000A7200000}"/>
    <cellStyle name="Currency [0] 5103" xfId="8207" hidden="1" xr:uid="{00000000-0005-0000-0000-000030200000}"/>
    <cellStyle name="Currency [0] 5104" xfId="8243" hidden="1" xr:uid="{00000000-0005-0000-0000-000054200000}"/>
    <cellStyle name="Currency [0] 5105" xfId="8312" hidden="1" xr:uid="{00000000-0005-0000-0000-000099200000}"/>
    <cellStyle name="Currency [0] 5106" xfId="8300" hidden="1" xr:uid="{00000000-0005-0000-0000-00008D200000}"/>
    <cellStyle name="Currency [0] 5107" xfId="8317" hidden="1" xr:uid="{00000000-0005-0000-0000-00009E200000}"/>
    <cellStyle name="Currency [0] 5108" xfId="8328" hidden="1" xr:uid="{00000000-0005-0000-0000-0000A9200000}"/>
    <cellStyle name="Currency [0] 5109" xfId="8176" hidden="1" xr:uid="{00000000-0005-0000-0000-000011200000}"/>
    <cellStyle name="Currency [0] 511" xfId="597" hidden="1" xr:uid="{00000000-0005-0000-0000-000076020000}"/>
    <cellStyle name="Currency [0] 5110" xfId="8240" hidden="1" xr:uid="{00000000-0005-0000-0000-000051200000}"/>
    <cellStyle name="Currency [0] 5111" xfId="8332" hidden="1" xr:uid="{00000000-0005-0000-0000-0000AD200000}"/>
    <cellStyle name="Currency [0] 5112" xfId="8334" hidden="1" xr:uid="{00000000-0005-0000-0000-0000AF200000}"/>
    <cellStyle name="Currency [0] 5113" xfId="8289" hidden="1" xr:uid="{00000000-0005-0000-0000-000082200000}"/>
    <cellStyle name="Currency [0] 5114" xfId="8301" hidden="1" xr:uid="{00000000-0005-0000-0000-00008E200000}"/>
    <cellStyle name="Currency [0] 5115" xfId="8329" hidden="1" xr:uid="{00000000-0005-0000-0000-0000AA200000}"/>
    <cellStyle name="Currency [0] 5116" xfId="8302" hidden="1" xr:uid="{00000000-0005-0000-0000-00008F200000}"/>
    <cellStyle name="Currency [0] 5117" xfId="8335" hidden="1" xr:uid="{00000000-0005-0000-0000-0000B0200000}"/>
    <cellStyle name="Currency [0] 5118" xfId="8337" hidden="1" xr:uid="{00000000-0005-0000-0000-0000B2200000}"/>
    <cellStyle name="Currency [0] 5119" xfId="8330" hidden="1" xr:uid="{00000000-0005-0000-0000-0000AB200000}"/>
    <cellStyle name="Currency [0] 512" xfId="603" hidden="1" xr:uid="{00000000-0005-0000-0000-00007C020000}"/>
    <cellStyle name="Currency [0] 5120" xfId="8276" hidden="1" xr:uid="{00000000-0005-0000-0000-000075200000}"/>
    <cellStyle name="Currency [0] 5121" xfId="8339" hidden="1" xr:uid="{00000000-0005-0000-0000-0000B4200000}"/>
    <cellStyle name="Currency [0] 5122" xfId="8341" hidden="1" xr:uid="{00000000-0005-0000-0000-0000B6200000}"/>
    <cellStyle name="Currency [0] 5123" xfId="7853" hidden="1" xr:uid="{00000000-0005-0000-0000-0000CE1E0000}"/>
    <cellStyle name="Currency [0] 5124" xfId="7831" hidden="1" xr:uid="{00000000-0005-0000-0000-0000B81E0000}"/>
    <cellStyle name="Currency [0] 5125" xfId="8347" hidden="1" xr:uid="{00000000-0005-0000-0000-0000BC200000}"/>
    <cellStyle name="Currency [0] 5126" xfId="8353" hidden="1" xr:uid="{00000000-0005-0000-0000-0000C2200000}"/>
    <cellStyle name="Currency [0] 5127" xfId="8355" hidden="1" xr:uid="{00000000-0005-0000-0000-0000C4200000}"/>
    <cellStyle name="Currency [0] 5128" xfId="7848" hidden="1" xr:uid="{00000000-0005-0000-0000-0000C91E0000}"/>
    <cellStyle name="Currency [0] 5129" xfId="8349" hidden="1" xr:uid="{00000000-0005-0000-0000-0000BE200000}"/>
    <cellStyle name="Currency [0] 513" xfId="565" hidden="1" xr:uid="{00000000-0005-0000-0000-000056020000}"/>
    <cellStyle name="Currency [0] 5130" xfId="8357" hidden="1" xr:uid="{00000000-0005-0000-0000-0000C6200000}"/>
    <cellStyle name="Currency [0] 5131" xfId="8359" hidden="1" xr:uid="{00000000-0005-0000-0000-0000C8200000}"/>
    <cellStyle name="Currency [0] 5132" xfId="8348" hidden="1" xr:uid="{00000000-0005-0000-0000-0000BD200000}"/>
    <cellStyle name="Currency [0] 5133" xfId="7854" hidden="1" xr:uid="{00000000-0005-0000-0000-0000CF1E0000}"/>
    <cellStyle name="Currency [0] 5134" xfId="8370" hidden="1" xr:uid="{00000000-0005-0000-0000-0000D3200000}"/>
    <cellStyle name="Currency [0] 5135" xfId="8379" hidden="1" xr:uid="{00000000-0005-0000-0000-0000DC200000}"/>
    <cellStyle name="Currency [0] 5136" xfId="8390" hidden="1" xr:uid="{00000000-0005-0000-0000-0000E7200000}"/>
    <cellStyle name="Currency [0] 5137" xfId="8396" hidden="1" xr:uid="{00000000-0005-0000-0000-0000ED200000}"/>
    <cellStyle name="Currency [0] 5138" xfId="8368" hidden="1" xr:uid="{00000000-0005-0000-0000-0000D1200000}"/>
    <cellStyle name="Currency [0] 5139" xfId="8386" hidden="1" xr:uid="{00000000-0005-0000-0000-0000E3200000}"/>
    <cellStyle name="Currency [0] 514" xfId="595" hidden="1" xr:uid="{00000000-0005-0000-0000-000074020000}"/>
    <cellStyle name="Currency [0] 5140" xfId="8408" hidden="1" xr:uid="{00000000-0005-0000-0000-0000F9200000}"/>
    <cellStyle name="Currency [0] 5141" xfId="8410" hidden="1" xr:uid="{00000000-0005-0000-0000-0000FB200000}"/>
    <cellStyle name="Currency [0] 5142" xfId="8344" hidden="1" xr:uid="{00000000-0005-0000-0000-0000B9200000}"/>
    <cellStyle name="Currency [0] 5143" xfId="7858" hidden="1" xr:uid="{00000000-0005-0000-0000-0000D31E0000}"/>
    <cellStyle name="Currency [0] 5144" xfId="8382" hidden="1" xr:uid="{00000000-0005-0000-0000-0000DF200000}"/>
    <cellStyle name="Currency [0] 5145" xfId="7874" hidden="1" xr:uid="{00000000-0005-0000-0000-0000E31E0000}"/>
    <cellStyle name="Currency [0] 5146" xfId="8371" hidden="1" xr:uid="{00000000-0005-0000-0000-0000D4200000}"/>
    <cellStyle name="Currency [0] 5147" xfId="8415" hidden="1" xr:uid="{00000000-0005-0000-0000-000000210000}"/>
    <cellStyle name="Currency [0] 5148" xfId="8383" hidden="1" xr:uid="{00000000-0005-0000-0000-0000E0200000}"/>
    <cellStyle name="Currency [0] 5149" xfId="8391" hidden="1" xr:uid="{00000000-0005-0000-0000-0000E8200000}"/>
    <cellStyle name="Currency [0] 515" xfId="607" hidden="1" xr:uid="{00000000-0005-0000-0000-000080020000}"/>
    <cellStyle name="Currency [0] 5150" xfId="8427" hidden="1" xr:uid="{00000000-0005-0000-0000-00000C210000}"/>
    <cellStyle name="Currency [0] 5151" xfId="8429" hidden="1" xr:uid="{00000000-0005-0000-0000-00000E210000}"/>
    <cellStyle name="Currency [0] 5152" xfId="8385" hidden="1" xr:uid="{00000000-0005-0000-0000-0000E2200000}"/>
    <cellStyle name="Currency [0] 5153" xfId="8398" hidden="1" xr:uid="{00000000-0005-0000-0000-0000EF200000}"/>
    <cellStyle name="Currency [0] 5154" xfId="8403" hidden="1" xr:uid="{00000000-0005-0000-0000-0000F4200000}"/>
    <cellStyle name="Currency [0] 5155" xfId="8397" hidden="1" xr:uid="{00000000-0005-0000-0000-0000EE200000}"/>
    <cellStyle name="Currency [0] 5156" xfId="8445" hidden="1" xr:uid="{00000000-0005-0000-0000-00001E210000}"/>
    <cellStyle name="Currency [0] 5157" xfId="8453" hidden="1" xr:uid="{00000000-0005-0000-0000-000026210000}"/>
    <cellStyle name="Currency [0] 5158" xfId="8381" hidden="1" xr:uid="{00000000-0005-0000-0000-0000DE200000}"/>
    <cellStyle name="Currency [0] 5159" xfId="8439" hidden="1" xr:uid="{00000000-0005-0000-0000-000018210000}"/>
    <cellStyle name="Currency [0] 516" xfId="608" hidden="1" xr:uid="{00000000-0005-0000-0000-000081020000}"/>
    <cellStyle name="Currency [0] 5160" xfId="8462" hidden="1" xr:uid="{00000000-0005-0000-0000-00002F210000}"/>
    <cellStyle name="Currency [0] 5161" xfId="8464" hidden="1" xr:uid="{00000000-0005-0000-0000-000031210000}"/>
    <cellStyle name="Currency [0] 5162" xfId="8364" hidden="1" xr:uid="{00000000-0005-0000-0000-0000CD200000}"/>
    <cellStyle name="Currency [0] 5163" xfId="8374" hidden="1" xr:uid="{00000000-0005-0000-0000-0000D7200000}"/>
    <cellStyle name="Currency [0] 5164" xfId="8436" hidden="1" xr:uid="{00000000-0005-0000-0000-000015210000}"/>
    <cellStyle name="Currency [0] 5165" xfId="8401" hidden="1" xr:uid="{00000000-0005-0000-0000-0000F2200000}"/>
    <cellStyle name="Currency [0] 5166" xfId="8351" hidden="1" xr:uid="{00000000-0005-0000-0000-0000C0200000}"/>
    <cellStyle name="Currency [0] 5167" xfId="8472" hidden="1" xr:uid="{00000000-0005-0000-0000-000039210000}"/>
    <cellStyle name="Currency [0] 5168" xfId="8437" hidden="1" xr:uid="{00000000-0005-0000-0000-000016210000}"/>
    <cellStyle name="Currency [0] 5169" xfId="8448" hidden="1" xr:uid="{00000000-0005-0000-0000-000021210000}"/>
    <cellStyle name="Currency [0] 517" xfId="556" hidden="1" xr:uid="{00000000-0005-0000-0000-00004D020000}"/>
    <cellStyle name="Currency [0] 5170" xfId="8480" hidden="1" xr:uid="{00000000-0005-0000-0000-000041210000}"/>
    <cellStyle name="Currency [0] 5171" xfId="8482" hidden="1" xr:uid="{00000000-0005-0000-0000-000043210000}"/>
    <cellStyle name="Currency [0] 5172" xfId="8434" hidden="1" xr:uid="{00000000-0005-0000-0000-000013210000}"/>
    <cellStyle name="Currency [0] 5173" xfId="8433" hidden="1" xr:uid="{00000000-0005-0000-0000-000012210000}"/>
    <cellStyle name="Currency [0] 5174" xfId="8423" hidden="1" xr:uid="{00000000-0005-0000-0000-000008210000}"/>
    <cellStyle name="Currency [0] 5175" xfId="8419" hidden="1" xr:uid="{00000000-0005-0000-0000-000004210000}"/>
    <cellStyle name="Currency [0] 5176" xfId="8421" hidden="1" xr:uid="{00000000-0005-0000-0000-000006210000}"/>
    <cellStyle name="Currency [0] 5177" xfId="8489" hidden="1" xr:uid="{00000000-0005-0000-0000-00004A210000}"/>
    <cellStyle name="Currency [0] 5178" xfId="7860" hidden="1" xr:uid="{00000000-0005-0000-0000-0000D51E0000}"/>
    <cellStyle name="Currency [0] 5179" xfId="8467" hidden="1" xr:uid="{00000000-0005-0000-0000-000034210000}"/>
    <cellStyle name="Currency [0] 518" xfId="563" hidden="1" xr:uid="{00000000-0005-0000-0000-000054020000}"/>
    <cellStyle name="Currency [0] 5180" xfId="8495" hidden="1" xr:uid="{00000000-0005-0000-0000-000050210000}"/>
    <cellStyle name="Currency [0] 5181" xfId="8497" hidden="1" xr:uid="{00000000-0005-0000-0000-000052210000}"/>
    <cellStyle name="Currency [0] 5182" xfId="8372" hidden="1" xr:uid="{00000000-0005-0000-0000-0000D5200000}"/>
    <cellStyle name="Currency [0] 5183" xfId="8446" hidden="1" xr:uid="{00000000-0005-0000-0000-00001F210000}"/>
    <cellStyle name="Currency [0] 5184" xfId="8402" hidden="1" xr:uid="{00000000-0005-0000-0000-0000F3200000}"/>
    <cellStyle name="Currency [0] 5185" xfId="8438" hidden="1" xr:uid="{00000000-0005-0000-0000-000017210000}"/>
    <cellStyle name="Currency [0] 5186" xfId="8442" hidden="1" xr:uid="{00000000-0005-0000-0000-00001B210000}"/>
    <cellStyle name="Currency [0] 5187" xfId="8503" hidden="1" xr:uid="{00000000-0005-0000-0000-000058210000}"/>
    <cellStyle name="Currency [0] 5188" xfId="7847" hidden="1" xr:uid="{00000000-0005-0000-0000-0000C81E0000}"/>
    <cellStyle name="Currency [0] 5189" xfId="8485" hidden="1" xr:uid="{00000000-0005-0000-0000-000046210000}"/>
    <cellStyle name="Currency [0] 519" xfId="592" hidden="1" xr:uid="{00000000-0005-0000-0000-000071020000}"/>
    <cellStyle name="Currency [0] 5190" xfId="8508" hidden="1" xr:uid="{00000000-0005-0000-0000-00005D210000}"/>
    <cellStyle name="Currency [0] 5191" xfId="8510" hidden="1" xr:uid="{00000000-0005-0000-0000-00005F210000}"/>
    <cellStyle name="Currency [0] 5192" xfId="8366" hidden="1" xr:uid="{00000000-0005-0000-0000-0000CF200000}"/>
    <cellStyle name="Currency [0] 5193" xfId="8465" hidden="1" xr:uid="{00000000-0005-0000-0000-000032210000}"/>
    <cellStyle name="Currency [0] 5194" xfId="8432" hidden="1" xr:uid="{00000000-0005-0000-0000-000011210000}"/>
    <cellStyle name="Currency [0] 5195" xfId="8450" hidden="1" xr:uid="{00000000-0005-0000-0000-000023210000}"/>
    <cellStyle name="Currency [0] 5196" xfId="8447" hidden="1" xr:uid="{00000000-0005-0000-0000-000020210000}"/>
    <cellStyle name="Currency [0] 5197" xfId="8514" hidden="1" xr:uid="{00000000-0005-0000-0000-000063210000}"/>
    <cellStyle name="Currency [0] 5198" xfId="8399" hidden="1" xr:uid="{00000000-0005-0000-0000-0000F0200000}"/>
    <cellStyle name="Currency [0] 5199" xfId="8499" hidden="1" xr:uid="{00000000-0005-0000-0000-000054210000}"/>
    <cellStyle name="Currency [0] 52" xfId="119" hidden="1" xr:uid="{00000000-0005-0000-0000-000098000000}"/>
    <cellStyle name="Currency [0] 520" xfId="577" hidden="1" xr:uid="{00000000-0005-0000-0000-000062020000}"/>
    <cellStyle name="Currency [0] 5200" xfId="8521" hidden="1" xr:uid="{00000000-0005-0000-0000-00006A210000}"/>
    <cellStyle name="Currency [0] 5201" xfId="8523" hidden="1" xr:uid="{00000000-0005-0000-0000-00006C210000}"/>
    <cellStyle name="Currency [0] 5202" xfId="8451" hidden="1" xr:uid="{00000000-0005-0000-0000-000024210000}"/>
    <cellStyle name="Currency [0] 5203" xfId="8483" hidden="1" xr:uid="{00000000-0005-0000-0000-000044210000}"/>
    <cellStyle name="Currency [0] 5204" xfId="7826" hidden="1" xr:uid="{00000000-0005-0000-0000-0000B31E0000}"/>
    <cellStyle name="Currency [0] 5205" xfId="8469" hidden="1" xr:uid="{00000000-0005-0000-0000-000036210000}"/>
    <cellStyle name="Currency [0] 5206" xfId="8466" hidden="1" xr:uid="{00000000-0005-0000-0000-000033210000}"/>
    <cellStyle name="Currency [0] 5207" xfId="8527" hidden="1" xr:uid="{00000000-0005-0000-0000-000070210000}"/>
    <cellStyle name="Currency [0] 5208" xfId="8362" hidden="1" xr:uid="{00000000-0005-0000-0000-0000CB200000}"/>
    <cellStyle name="Currency [0] 5209" xfId="8511" hidden="1" xr:uid="{00000000-0005-0000-0000-000060210000}"/>
    <cellStyle name="Currency [0] 521" xfId="550" hidden="1" xr:uid="{00000000-0005-0000-0000-000047020000}"/>
    <cellStyle name="Currency [0] 5210" xfId="8531" hidden="1" xr:uid="{00000000-0005-0000-0000-000074210000}"/>
    <cellStyle name="Currency [0] 5211" xfId="8533" hidden="1" xr:uid="{00000000-0005-0000-0000-000076210000}"/>
    <cellStyle name="Currency [0] 5212" xfId="8470" hidden="1" xr:uid="{00000000-0005-0000-0000-000037210000}"/>
    <cellStyle name="Currency [0] 5213" xfId="8498" hidden="1" xr:uid="{00000000-0005-0000-0000-000053210000}"/>
    <cellStyle name="Currency [0] 5214" xfId="8458" hidden="1" xr:uid="{00000000-0005-0000-0000-00002B210000}"/>
    <cellStyle name="Currency [0] 5215" xfId="8487" hidden="1" xr:uid="{00000000-0005-0000-0000-000048210000}"/>
    <cellStyle name="Currency [0] 5216" xfId="8484" hidden="1" xr:uid="{00000000-0005-0000-0000-000045210000}"/>
    <cellStyle name="Currency [0] 5217" xfId="8537" hidden="1" xr:uid="{00000000-0005-0000-0000-00007A210000}"/>
    <cellStyle name="Currency [0] 5218" xfId="8365" hidden="1" xr:uid="{00000000-0005-0000-0000-0000CE200000}"/>
    <cellStyle name="Currency [0] 5219" xfId="8524" hidden="1" xr:uid="{00000000-0005-0000-0000-00006D210000}"/>
    <cellStyle name="Currency [0] 522" xfId="614" hidden="1" xr:uid="{00000000-0005-0000-0000-000087020000}"/>
    <cellStyle name="Currency [0] 5220" xfId="8541" hidden="1" xr:uid="{00000000-0005-0000-0000-00007E210000}"/>
    <cellStyle name="Currency [0] 5221" xfId="8543" hidden="1" xr:uid="{00000000-0005-0000-0000-000080210000}"/>
    <cellStyle name="Currency [0] 5222" xfId="8424" hidden="1" xr:uid="{00000000-0005-0000-0000-000009210000}"/>
    <cellStyle name="Currency [0] 5223" xfId="8460" hidden="1" xr:uid="{00000000-0005-0000-0000-00002D210000}"/>
    <cellStyle name="Currency [0] 5224" xfId="8529" hidden="1" xr:uid="{00000000-0005-0000-0000-000072210000}"/>
    <cellStyle name="Currency [0] 5225" xfId="8517" hidden="1" xr:uid="{00000000-0005-0000-0000-000066210000}"/>
    <cellStyle name="Currency [0] 5226" xfId="8534" hidden="1" xr:uid="{00000000-0005-0000-0000-000077210000}"/>
    <cellStyle name="Currency [0] 5227" xfId="8545" hidden="1" xr:uid="{00000000-0005-0000-0000-000082210000}"/>
    <cellStyle name="Currency [0] 5228" xfId="8393" hidden="1" xr:uid="{00000000-0005-0000-0000-0000EA200000}"/>
    <cellStyle name="Currency [0] 5229" xfId="8457" hidden="1" xr:uid="{00000000-0005-0000-0000-00002A210000}"/>
    <cellStyle name="Currency [0] 523" xfId="593" hidden="1" xr:uid="{00000000-0005-0000-0000-000072020000}"/>
    <cellStyle name="Currency [0] 5230" xfId="8549" hidden="1" xr:uid="{00000000-0005-0000-0000-000086210000}"/>
    <cellStyle name="Currency [0] 5231" xfId="8551" hidden="1" xr:uid="{00000000-0005-0000-0000-000088210000}"/>
    <cellStyle name="Currency [0] 5232" xfId="8506" hidden="1" xr:uid="{00000000-0005-0000-0000-00005B210000}"/>
    <cellStyle name="Currency [0] 5233" xfId="8518" hidden="1" xr:uid="{00000000-0005-0000-0000-000067210000}"/>
    <cellStyle name="Currency [0] 5234" xfId="8546" hidden="1" xr:uid="{00000000-0005-0000-0000-000083210000}"/>
    <cellStyle name="Currency [0] 5235" xfId="8519" hidden="1" xr:uid="{00000000-0005-0000-0000-000068210000}"/>
    <cellStyle name="Currency [0] 5236" xfId="8552" hidden="1" xr:uid="{00000000-0005-0000-0000-000089210000}"/>
    <cellStyle name="Currency [0] 5237" xfId="8554" hidden="1" xr:uid="{00000000-0005-0000-0000-00008B210000}"/>
    <cellStyle name="Currency [0] 5238" xfId="8547" hidden="1" xr:uid="{00000000-0005-0000-0000-000084210000}"/>
    <cellStyle name="Currency [0] 5239" xfId="8493" hidden="1" xr:uid="{00000000-0005-0000-0000-00004E210000}"/>
    <cellStyle name="Currency [0] 524" xfId="600" hidden="1" xr:uid="{00000000-0005-0000-0000-000079020000}"/>
    <cellStyle name="Currency [0] 5240" xfId="8556" hidden="1" xr:uid="{00000000-0005-0000-0000-00008D210000}"/>
    <cellStyle name="Currency [0] 5241" xfId="8558" hidden="1" xr:uid="{00000000-0005-0000-0000-00008F210000}"/>
    <cellStyle name="Currency [0] 5242" xfId="7920" hidden="1" xr:uid="{00000000-0005-0000-0000-0000111F0000}"/>
    <cellStyle name="Currency [0] 5243" xfId="7861" hidden="1" xr:uid="{00000000-0005-0000-0000-0000D61E0000}"/>
    <cellStyle name="Currency [0] 5244" xfId="8564" hidden="1" xr:uid="{00000000-0005-0000-0000-000095210000}"/>
    <cellStyle name="Currency [0] 5245" xfId="8570" hidden="1" xr:uid="{00000000-0005-0000-0000-00009B210000}"/>
    <cellStyle name="Currency [0] 5246" xfId="8572" hidden="1" xr:uid="{00000000-0005-0000-0000-00009D210000}"/>
    <cellStyle name="Currency [0] 5247" xfId="7851" hidden="1" xr:uid="{00000000-0005-0000-0000-0000CC1E0000}"/>
    <cellStyle name="Currency [0] 5248" xfId="8566" hidden="1" xr:uid="{00000000-0005-0000-0000-000097210000}"/>
    <cellStyle name="Currency [0] 5249" xfId="8574" hidden="1" xr:uid="{00000000-0005-0000-0000-00009F210000}"/>
    <cellStyle name="Currency [0] 525" xfId="615" hidden="1" xr:uid="{00000000-0005-0000-0000-000088020000}"/>
    <cellStyle name="Currency [0] 5250" xfId="8576" hidden="1" xr:uid="{00000000-0005-0000-0000-0000A1210000}"/>
    <cellStyle name="Currency [0] 5251" xfId="8565" hidden="1" xr:uid="{00000000-0005-0000-0000-000096210000}"/>
    <cellStyle name="Currency [0] 5252" xfId="7896" hidden="1" xr:uid="{00000000-0005-0000-0000-0000F91E0000}"/>
    <cellStyle name="Currency [0] 5253" xfId="8587" hidden="1" xr:uid="{00000000-0005-0000-0000-0000AC210000}"/>
    <cellStyle name="Currency [0] 5254" xfId="8596" hidden="1" xr:uid="{00000000-0005-0000-0000-0000B5210000}"/>
    <cellStyle name="Currency [0] 5255" xfId="8607" hidden="1" xr:uid="{00000000-0005-0000-0000-0000C0210000}"/>
    <cellStyle name="Currency [0] 5256" xfId="8613" hidden="1" xr:uid="{00000000-0005-0000-0000-0000C6210000}"/>
    <cellStyle name="Currency [0] 5257" xfId="8585" hidden="1" xr:uid="{00000000-0005-0000-0000-0000AA210000}"/>
    <cellStyle name="Currency [0] 5258" xfId="8603" hidden="1" xr:uid="{00000000-0005-0000-0000-0000BC210000}"/>
    <cellStyle name="Currency [0] 5259" xfId="8625" hidden="1" xr:uid="{00000000-0005-0000-0000-0000D2210000}"/>
    <cellStyle name="Currency [0] 526" xfId="616" hidden="1" xr:uid="{00000000-0005-0000-0000-000089020000}"/>
    <cellStyle name="Currency [0] 5260" xfId="8627" hidden="1" xr:uid="{00000000-0005-0000-0000-0000D4210000}"/>
    <cellStyle name="Currency [0] 5261" xfId="8561" hidden="1" xr:uid="{00000000-0005-0000-0000-000092210000}"/>
    <cellStyle name="Currency [0] 5262" xfId="7850" hidden="1" xr:uid="{00000000-0005-0000-0000-0000CB1E0000}"/>
    <cellStyle name="Currency [0] 5263" xfId="8599" hidden="1" xr:uid="{00000000-0005-0000-0000-0000B8210000}"/>
    <cellStyle name="Currency [0] 5264" xfId="7829" hidden="1" xr:uid="{00000000-0005-0000-0000-0000B61E0000}"/>
    <cellStyle name="Currency [0] 5265" xfId="8588" hidden="1" xr:uid="{00000000-0005-0000-0000-0000AD210000}"/>
    <cellStyle name="Currency [0] 5266" xfId="8632" hidden="1" xr:uid="{00000000-0005-0000-0000-0000D9210000}"/>
    <cellStyle name="Currency [0] 5267" xfId="8600" hidden="1" xr:uid="{00000000-0005-0000-0000-0000B9210000}"/>
    <cellStyle name="Currency [0] 5268" xfId="8608" hidden="1" xr:uid="{00000000-0005-0000-0000-0000C1210000}"/>
    <cellStyle name="Currency [0] 5269" xfId="8644" hidden="1" xr:uid="{00000000-0005-0000-0000-0000E5210000}"/>
    <cellStyle name="Currency [0] 527" xfId="591" hidden="1" xr:uid="{00000000-0005-0000-0000-000070020000}"/>
    <cellStyle name="Currency [0] 5270" xfId="8646" hidden="1" xr:uid="{00000000-0005-0000-0000-0000E7210000}"/>
    <cellStyle name="Currency [0] 5271" xfId="8602" hidden="1" xr:uid="{00000000-0005-0000-0000-0000BB210000}"/>
    <cellStyle name="Currency [0] 5272" xfId="8615" hidden="1" xr:uid="{00000000-0005-0000-0000-0000C8210000}"/>
    <cellStyle name="Currency [0] 5273" xfId="8620" hidden="1" xr:uid="{00000000-0005-0000-0000-0000CD210000}"/>
    <cellStyle name="Currency [0] 5274" xfId="8614" hidden="1" xr:uid="{00000000-0005-0000-0000-0000C7210000}"/>
    <cellStyle name="Currency [0] 5275" xfId="8662" hidden="1" xr:uid="{00000000-0005-0000-0000-0000F7210000}"/>
    <cellStyle name="Currency [0] 5276" xfId="8670" hidden="1" xr:uid="{00000000-0005-0000-0000-0000FF210000}"/>
    <cellStyle name="Currency [0] 5277" xfId="8598" hidden="1" xr:uid="{00000000-0005-0000-0000-0000B7210000}"/>
    <cellStyle name="Currency [0] 5278" xfId="8656" hidden="1" xr:uid="{00000000-0005-0000-0000-0000F1210000}"/>
    <cellStyle name="Currency [0] 5279" xfId="8679" hidden="1" xr:uid="{00000000-0005-0000-0000-000008220000}"/>
    <cellStyle name="Currency [0] 528" xfId="590" hidden="1" xr:uid="{00000000-0005-0000-0000-00006F020000}"/>
    <cellStyle name="Currency [0] 5280" xfId="8681" hidden="1" xr:uid="{00000000-0005-0000-0000-00000A220000}"/>
    <cellStyle name="Currency [0] 5281" xfId="8581" hidden="1" xr:uid="{00000000-0005-0000-0000-0000A6210000}"/>
    <cellStyle name="Currency [0] 5282" xfId="8591" hidden="1" xr:uid="{00000000-0005-0000-0000-0000B0210000}"/>
    <cellStyle name="Currency [0] 5283" xfId="8653" hidden="1" xr:uid="{00000000-0005-0000-0000-0000EE210000}"/>
    <cellStyle name="Currency [0] 5284" xfId="8618" hidden="1" xr:uid="{00000000-0005-0000-0000-0000CB210000}"/>
    <cellStyle name="Currency [0] 5285" xfId="8568" hidden="1" xr:uid="{00000000-0005-0000-0000-000099210000}"/>
    <cellStyle name="Currency [0] 5286" xfId="8689" hidden="1" xr:uid="{00000000-0005-0000-0000-000012220000}"/>
    <cellStyle name="Currency [0] 5287" xfId="8654" hidden="1" xr:uid="{00000000-0005-0000-0000-0000EF210000}"/>
    <cellStyle name="Currency [0] 5288" xfId="8665" hidden="1" xr:uid="{00000000-0005-0000-0000-0000FA210000}"/>
    <cellStyle name="Currency [0] 5289" xfId="8697" hidden="1" xr:uid="{00000000-0005-0000-0000-00001A220000}"/>
    <cellStyle name="Currency [0] 529" xfId="585" hidden="1" xr:uid="{00000000-0005-0000-0000-00006A020000}"/>
    <cellStyle name="Currency [0] 5290" xfId="8699" hidden="1" xr:uid="{00000000-0005-0000-0000-00001C220000}"/>
    <cellStyle name="Currency [0] 5291" xfId="8651" hidden="1" xr:uid="{00000000-0005-0000-0000-0000EC210000}"/>
    <cellStyle name="Currency [0] 5292" xfId="8650" hidden="1" xr:uid="{00000000-0005-0000-0000-0000EB210000}"/>
    <cellStyle name="Currency [0] 5293" xfId="8640" hidden="1" xr:uid="{00000000-0005-0000-0000-0000E1210000}"/>
    <cellStyle name="Currency [0] 5294" xfId="8636" hidden="1" xr:uid="{00000000-0005-0000-0000-0000DD210000}"/>
    <cellStyle name="Currency [0] 5295" xfId="8638" hidden="1" xr:uid="{00000000-0005-0000-0000-0000DF210000}"/>
    <cellStyle name="Currency [0] 5296" xfId="8706" hidden="1" xr:uid="{00000000-0005-0000-0000-000023220000}"/>
    <cellStyle name="Currency [0] 5297" xfId="7865" hidden="1" xr:uid="{00000000-0005-0000-0000-0000DA1E0000}"/>
    <cellStyle name="Currency [0] 5298" xfId="8684" hidden="1" xr:uid="{00000000-0005-0000-0000-00000D220000}"/>
    <cellStyle name="Currency [0] 5299" xfId="8712" hidden="1" xr:uid="{00000000-0005-0000-0000-000029220000}"/>
    <cellStyle name="Currency [0] 53" xfId="116" hidden="1" xr:uid="{00000000-0005-0000-0000-000095000000}"/>
    <cellStyle name="Currency [0] 530" xfId="583" hidden="1" xr:uid="{00000000-0005-0000-0000-000068020000}"/>
    <cellStyle name="Currency [0] 5300" xfId="8714" hidden="1" xr:uid="{00000000-0005-0000-0000-00002B220000}"/>
    <cellStyle name="Currency [0] 5301" xfId="8589" hidden="1" xr:uid="{00000000-0005-0000-0000-0000AE210000}"/>
    <cellStyle name="Currency [0] 5302" xfId="8663" hidden="1" xr:uid="{00000000-0005-0000-0000-0000F8210000}"/>
    <cellStyle name="Currency [0] 5303" xfId="8619" hidden="1" xr:uid="{00000000-0005-0000-0000-0000CC210000}"/>
    <cellStyle name="Currency [0] 5304" xfId="8655" hidden="1" xr:uid="{00000000-0005-0000-0000-0000F0210000}"/>
    <cellStyle name="Currency [0] 5305" xfId="8659" hidden="1" xr:uid="{00000000-0005-0000-0000-0000F4210000}"/>
    <cellStyle name="Currency [0] 5306" xfId="8720" hidden="1" xr:uid="{00000000-0005-0000-0000-000031220000}"/>
    <cellStyle name="Currency [0] 5307" xfId="7878" hidden="1" xr:uid="{00000000-0005-0000-0000-0000E71E0000}"/>
    <cellStyle name="Currency [0] 5308" xfId="8702" hidden="1" xr:uid="{00000000-0005-0000-0000-00001F220000}"/>
    <cellStyle name="Currency [0] 5309" xfId="8725" hidden="1" xr:uid="{00000000-0005-0000-0000-000036220000}"/>
    <cellStyle name="Currency [0] 531" xfId="584" hidden="1" xr:uid="{00000000-0005-0000-0000-000069020000}"/>
    <cellStyle name="Currency [0] 5310" xfId="8727" hidden="1" xr:uid="{00000000-0005-0000-0000-000038220000}"/>
    <cellStyle name="Currency [0] 5311" xfId="8583" hidden="1" xr:uid="{00000000-0005-0000-0000-0000A8210000}"/>
    <cellStyle name="Currency [0] 5312" xfId="8682" hidden="1" xr:uid="{00000000-0005-0000-0000-00000B220000}"/>
    <cellStyle name="Currency [0] 5313" xfId="8649" hidden="1" xr:uid="{00000000-0005-0000-0000-0000EA210000}"/>
    <cellStyle name="Currency [0] 5314" xfId="8667" hidden="1" xr:uid="{00000000-0005-0000-0000-0000FC210000}"/>
    <cellStyle name="Currency [0] 5315" xfId="8664" hidden="1" xr:uid="{00000000-0005-0000-0000-0000F9210000}"/>
    <cellStyle name="Currency [0] 5316" xfId="8731" hidden="1" xr:uid="{00000000-0005-0000-0000-00003C220000}"/>
    <cellStyle name="Currency [0] 5317" xfId="8616" hidden="1" xr:uid="{00000000-0005-0000-0000-0000C9210000}"/>
    <cellStyle name="Currency [0] 5318" xfId="8716" hidden="1" xr:uid="{00000000-0005-0000-0000-00002D220000}"/>
    <cellStyle name="Currency [0] 5319" xfId="8738" hidden="1" xr:uid="{00000000-0005-0000-0000-000043220000}"/>
    <cellStyle name="Currency [0] 532" xfId="621" hidden="1" xr:uid="{00000000-0005-0000-0000-00008E020000}"/>
    <cellStyle name="Currency [0] 5320" xfId="8740" hidden="1" xr:uid="{00000000-0005-0000-0000-000045220000}"/>
    <cellStyle name="Currency [0] 5321" xfId="8668" hidden="1" xr:uid="{00000000-0005-0000-0000-0000FD210000}"/>
    <cellStyle name="Currency [0] 5322" xfId="8700" hidden="1" xr:uid="{00000000-0005-0000-0000-00001D220000}"/>
    <cellStyle name="Currency [0] 5323" xfId="7830" hidden="1" xr:uid="{00000000-0005-0000-0000-0000B71E0000}"/>
    <cellStyle name="Currency [0] 5324" xfId="8686" hidden="1" xr:uid="{00000000-0005-0000-0000-00000F220000}"/>
    <cellStyle name="Currency [0] 5325" xfId="8683" hidden="1" xr:uid="{00000000-0005-0000-0000-00000C220000}"/>
    <cellStyle name="Currency [0] 5326" xfId="8744" hidden="1" xr:uid="{00000000-0005-0000-0000-000049220000}"/>
    <cellStyle name="Currency [0] 5327" xfId="8579" hidden="1" xr:uid="{00000000-0005-0000-0000-0000A4210000}"/>
    <cellStyle name="Currency [0] 5328" xfId="8728" hidden="1" xr:uid="{00000000-0005-0000-0000-000039220000}"/>
    <cellStyle name="Currency [0] 5329" xfId="8748" hidden="1" xr:uid="{00000000-0005-0000-0000-00004D220000}"/>
    <cellStyle name="Currency [0] 533" xfId="200" hidden="1" xr:uid="{00000000-0005-0000-0000-0000E9000000}"/>
    <cellStyle name="Currency [0] 5330" xfId="8750" hidden="1" xr:uid="{00000000-0005-0000-0000-00004F220000}"/>
    <cellStyle name="Currency [0] 5331" xfId="8687" hidden="1" xr:uid="{00000000-0005-0000-0000-000010220000}"/>
    <cellStyle name="Currency [0] 5332" xfId="8715" hidden="1" xr:uid="{00000000-0005-0000-0000-00002C220000}"/>
    <cellStyle name="Currency [0] 5333" xfId="8675" hidden="1" xr:uid="{00000000-0005-0000-0000-000004220000}"/>
    <cellStyle name="Currency [0] 5334" xfId="8704" hidden="1" xr:uid="{00000000-0005-0000-0000-000021220000}"/>
    <cellStyle name="Currency [0] 5335" xfId="8701" hidden="1" xr:uid="{00000000-0005-0000-0000-00001E220000}"/>
    <cellStyle name="Currency [0] 5336" xfId="8754" hidden="1" xr:uid="{00000000-0005-0000-0000-000053220000}"/>
    <cellStyle name="Currency [0] 5337" xfId="8582" hidden="1" xr:uid="{00000000-0005-0000-0000-0000A7210000}"/>
    <cellStyle name="Currency [0] 5338" xfId="8741" hidden="1" xr:uid="{00000000-0005-0000-0000-000046220000}"/>
    <cellStyle name="Currency [0] 5339" xfId="8758" hidden="1" xr:uid="{00000000-0005-0000-0000-000057220000}"/>
    <cellStyle name="Currency [0] 534" xfId="611" hidden="1" xr:uid="{00000000-0005-0000-0000-000084020000}"/>
    <cellStyle name="Currency [0] 5340" xfId="8760" hidden="1" xr:uid="{00000000-0005-0000-0000-000059220000}"/>
    <cellStyle name="Currency [0] 5341" xfId="8641" hidden="1" xr:uid="{00000000-0005-0000-0000-0000E2210000}"/>
    <cellStyle name="Currency [0] 5342" xfId="8677" hidden="1" xr:uid="{00000000-0005-0000-0000-000006220000}"/>
    <cellStyle name="Currency [0] 5343" xfId="8746" hidden="1" xr:uid="{00000000-0005-0000-0000-00004B220000}"/>
    <cellStyle name="Currency [0] 5344" xfId="8734" hidden="1" xr:uid="{00000000-0005-0000-0000-00003F220000}"/>
    <cellStyle name="Currency [0] 5345" xfId="8751" hidden="1" xr:uid="{00000000-0005-0000-0000-000050220000}"/>
    <cellStyle name="Currency [0] 5346" xfId="8762" hidden="1" xr:uid="{00000000-0005-0000-0000-00005B220000}"/>
    <cellStyle name="Currency [0] 5347" xfId="8610" hidden="1" xr:uid="{00000000-0005-0000-0000-0000C3210000}"/>
    <cellStyle name="Currency [0] 5348" xfId="8674" hidden="1" xr:uid="{00000000-0005-0000-0000-000003220000}"/>
    <cellStyle name="Currency [0] 5349" xfId="8766" hidden="1" xr:uid="{00000000-0005-0000-0000-00005F220000}"/>
    <cellStyle name="Currency [0] 535" xfId="623" hidden="1" xr:uid="{00000000-0005-0000-0000-000090020000}"/>
    <cellStyle name="Currency [0] 5350" xfId="8768" hidden="1" xr:uid="{00000000-0005-0000-0000-000061220000}"/>
    <cellStyle name="Currency [0] 5351" xfId="8723" hidden="1" xr:uid="{00000000-0005-0000-0000-000034220000}"/>
    <cellStyle name="Currency [0] 5352" xfId="8735" hidden="1" xr:uid="{00000000-0005-0000-0000-000040220000}"/>
    <cellStyle name="Currency [0] 5353" xfId="8763" hidden="1" xr:uid="{00000000-0005-0000-0000-00005C220000}"/>
    <cellStyle name="Currency [0] 5354" xfId="8736" hidden="1" xr:uid="{00000000-0005-0000-0000-000041220000}"/>
    <cellStyle name="Currency [0] 5355" xfId="8769" hidden="1" xr:uid="{00000000-0005-0000-0000-000062220000}"/>
    <cellStyle name="Currency [0] 5356" xfId="8771" hidden="1" xr:uid="{00000000-0005-0000-0000-000064220000}"/>
    <cellStyle name="Currency [0] 5357" xfId="8764" hidden="1" xr:uid="{00000000-0005-0000-0000-00005D220000}"/>
    <cellStyle name="Currency [0] 5358" xfId="8710" hidden="1" xr:uid="{00000000-0005-0000-0000-000027220000}"/>
    <cellStyle name="Currency [0] 5359" xfId="8773" hidden="1" xr:uid="{00000000-0005-0000-0000-000066220000}"/>
    <cellStyle name="Currency [0] 536" xfId="624" hidden="1" xr:uid="{00000000-0005-0000-0000-000091020000}"/>
    <cellStyle name="Currency [0] 5360" xfId="8775" hidden="1" xr:uid="{00000000-0005-0000-0000-000068220000}"/>
    <cellStyle name="Currency [0] 5361" xfId="5189" hidden="1" xr:uid="{00000000-0005-0000-0000-000066140000}"/>
    <cellStyle name="Currency [0] 5362" xfId="5214" hidden="1" xr:uid="{00000000-0005-0000-0000-00007F140000}"/>
    <cellStyle name="Currency [0] 5363" xfId="7616" hidden="1" xr:uid="{00000000-0005-0000-0000-0000E11D0000}"/>
    <cellStyle name="Currency [0] 5364" xfId="8780" hidden="1" xr:uid="{00000000-0005-0000-0000-00006D220000}"/>
    <cellStyle name="Currency [0] 5365" xfId="8782" hidden="1" xr:uid="{00000000-0005-0000-0000-00006F220000}"/>
    <cellStyle name="Currency [0] 5366" xfId="5203" hidden="1" xr:uid="{00000000-0005-0000-0000-000074140000}"/>
    <cellStyle name="Currency [0] 5367" xfId="8776" hidden="1" xr:uid="{00000000-0005-0000-0000-000069220000}"/>
    <cellStyle name="Currency [0] 5368" xfId="8784" hidden="1" xr:uid="{00000000-0005-0000-0000-000071220000}"/>
    <cellStyle name="Currency [0] 5369" xfId="8786" hidden="1" xr:uid="{00000000-0005-0000-0000-000073220000}"/>
    <cellStyle name="Currency [0] 537" xfId="562" hidden="1" xr:uid="{00000000-0005-0000-0000-000053020000}"/>
    <cellStyle name="Currency [0] 5370" xfId="5208" hidden="1" xr:uid="{00000000-0005-0000-0000-000079140000}"/>
    <cellStyle name="Currency [0] 5371" xfId="5205" hidden="1" xr:uid="{00000000-0005-0000-0000-000076140000}"/>
    <cellStyle name="Currency [0] 5372" xfId="8797" hidden="1" xr:uid="{00000000-0005-0000-0000-00007E220000}"/>
    <cellStyle name="Currency [0] 5373" xfId="8806" hidden="1" xr:uid="{00000000-0005-0000-0000-000087220000}"/>
    <cellStyle name="Currency [0] 5374" xfId="8817" hidden="1" xr:uid="{00000000-0005-0000-0000-000092220000}"/>
    <cellStyle name="Currency [0] 5375" xfId="8823" hidden="1" xr:uid="{00000000-0005-0000-0000-000098220000}"/>
    <cellStyle name="Currency [0] 5376" xfId="8795" hidden="1" xr:uid="{00000000-0005-0000-0000-00007C220000}"/>
    <cellStyle name="Currency [0] 5377" xfId="8813" hidden="1" xr:uid="{00000000-0005-0000-0000-00008E220000}"/>
    <cellStyle name="Currency [0] 5378" xfId="8835" hidden="1" xr:uid="{00000000-0005-0000-0000-0000A4220000}"/>
    <cellStyle name="Currency [0] 5379" xfId="8837" hidden="1" xr:uid="{00000000-0005-0000-0000-0000A6220000}"/>
    <cellStyle name="Currency [0] 538" xfId="598" hidden="1" xr:uid="{00000000-0005-0000-0000-000077020000}"/>
    <cellStyle name="Currency [0] 5380" xfId="5233" hidden="1" xr:uid="{00000000-0005-0000-0000-000092140000}"/>
    <cellStyle name="Currency [0] 5381" xfId="5251" hidden="1" xr:uid="{00000000-0005-0000-0000-0000A4140000}"/>
    <cellStyle name="Currency [0] 5382" xfId="8809" hidden="1" xr:uid="{00000000-0005-0000-0000-00008A220000}"/>
    <cellStyle name="Currency [0] 5383" xfId="5284" hidden="1" xr:uid="{00000000-0005-0000-0000-0000C5140000}"/>
    <cellStyle name="Currency [0] 5384" xfId="8798" hidden="1" xr:uid="{00000000-0005-0000-0000-00007F220000}"/>
    <cellStyle name="Currency [0] 5385" xfId="8842" hidden="1" xr:uid="{00000000-0005-0000-0000-0000AB220000}"/>
    <cellStyle name="Currency [0] 5386" xfId="8810" hidden="1" xr:uid="{00000000-0005-0000-0000-00008B220000}"/>
    <cellStyle name="Currency [0] 5387" xfId="8818" hidden="1" xr:uid="{00000000-0005-0000-0000-000093220000}"/>
    <cellStyle name="Currency [0] 5388" xfId="8854" hidden="1" xr:uid="{00000000-0005-0000-0000-0000B7220000}"/>
    <cellStyle name="Currency [0] 5389" xfId="8856" hidden="1" xr:uid="{00000000-0005-0000-0000-0000B9220000}"/>
    <cellStyle name="Currency [0] 539" xfId="578" hidden="1" xr:uid="{00000000-0005-0000-0000-000063020000}"/>
    <cellStyle name="Currency [0] 5390" xfId="8812" hidden="1" xr:uid="{00000000-0005-0000-0000-00008D220000}"/>
    <cellStyle name="Currency [0] 5391" xfId="8825" hidden="1" xr:uid="{00000000-0005-0000-0000-00009A220000}"/>
    <cellStyle name="Currency [0] 5392" xfId="8830" hidden="1" xr:uid="{00000000-0005-0000-0000-00009F220000}"/>
    <cellStyle name="Currency [0] 5393" xfId="8824" hidden="1" xr:uid="{00000000-0005-0000-0000-000099220000}"/>
    <cellStyle name="Currency [0] 5394" xfId="8872" hidden="1" xr:uid="{00000000-0005-0000-0000-0000C9220000}"/>
    <cellStyle name="Currency [0] 5395" xfId="8880" hidden="1" xr:uid="{00000000-0005-0000-0000-0000D1220000}"/>
    <cellStyle name="Currency [0] 5396" xfId="8808" hidden="1" xr:uid="{00000000-0005-0000-0000-000089220000}"/>
    <cellStyle name="Currency [0] 5397" xfId="8866" hidden="1" xr:uid="{00000000-0005-0000-0000-0000C3220000}"/>
    <cellStyle name="Currency [0] 5398" xfId="8889" hidden="1" xr:uid="{00000000-0005-0000-0000-0000DA220000}"/>
    <cellStyle name="Currency [0] 5399" xfId="8891" hidden="1" xr:uid="{00000000-0005-0000-0000-0000DC220000}"/>
    <cellStyle name="Currency [0] 54" xfId="114" hidden="1" xr:uid="{00000000-0005-0000-0000-000093000000}"/>
    <cellStyle name="Currency [0] 540" xfId="594" hidden="1" xr:uid="{00000000-0005-0000-0000-000073020000}"/>
    <cellStyle name="Currency [0] 5400" xfId="8791" hidden="1" xr:uid="{00000000-0005-0000-0000-000078220000}"/>
    <cellStyle name="Currency [0] 5401" xfId="8801" hidden="1" xr:uid="{00000000-0005-0000-0000-000082220000}"/>
    <cellStyle name="Currency [0] 5402" xfId="8863" hidden="1" xr:uid="{00000000-0005-0000-0000-0000C0220000}"/>
    <cellStyle name="Currency [0] 5403" xfId="8828" hidden="1" xr:uid="{00000000-0005-0000-0000-00009D220000}"/>
    <cellStyle name="Currency [0] 5404" xfId="8778" hidden="1" xr:uid="{00000000-0005-0000-0000-00006B220000}"/>
    <cellStyle name="Currency [0] 5405" xfId="8899" hidden="1" xr:uid="{00000000-0005-0000-0000-0000E4220000}"/>
    <cellStyle name="Currency [0] 5406" xfId="8864" hidden="1" xr:uid="{00000000-0005-0000-0000-0000C1220000}"/>
    <cellStyle name="Currency [0] 5407" xfId="8875" hidden="1" xr:uid="{00000000-0005-0000-0000-0000CC220000}"/>
    <cellStyle name="Currency [0] 5408" xfId="8907" hidden="1" xr:uid="{00000000-0005-0000-0000-0000EC220000}"/>
    <cellStyle name="Currency [0] 5409" xfId="8909" hidden="1" xr:uid="{00000000-0005-0000-0000-0000EE220000}"/>
    <cellStyle name="Currency [0] 541" xfId="596" hidden="1" xr:uid="{00000000-0005-0000-0000-000075020000}"/>
    <cellStyle name="Currency [0] 5410" xfId="8861" hidden="1" xr:uid="{00000000-0005-0000-0000-0000BE220000}"/>
    <cellStyle name="Currency [0] 5411" xfId="8860" hidden="1" xr:uid="{00000000-0005-0000-0000-0000BD220000}"/>
    <cellStyle name="Currency [0] 5412" xfId="8850" hidden="1" xr:uid="{00000000-0005-0000-0000-0000B3220000}"/>
    <cellStyle name="Currency [0] 5413" xfId="8846" hidden="1" xr:uid="{00000000-0005-0000-0000-0000AF220000}"/>
    <cellStyle name="Currency [0] 5414" xfId="8848" hidden="1" xr:uid="{00000000-0005-0000-0000-0000B1220000}"/>
    <cellStyle name="Currency [0] 5415" xfId="8916" hidden="1" xr:uid="{00000000-0005-0000-0000-0000F5220000}"/>
    <cellStyle name="Currency [0] 5416" xfId="6444" hidden="1" xr:uid="{00000000-0005-0000-0000-00004D190000}"/>
    <cellStyle name="Currency [0] 5417" xfId="8894" hidden="1" xr:uid="{00000000-0005-0000-0000-0000DF220000}"/>
    <cellStyle name="Currency [0] 5418" xfId="8922" hidden="1" xr:uid="{00000000-0005-0000-0000-0000FB220000}"/>
    <cellStyle name="Currency [0] 5419" xfId="8924" hidden="1" xr:uid="{00000000-0005-0000-0000-0000FD220000}"/>
    <cellStyle name="Currency [0] 542" xfId="627" hidden="1" xr:uid="{00000000-0005-0000-0000-000094020000}"/>
    <cellStyle name="Currency [0] 5420" xfId="8799" hidden="1" xr:uid="{00000000-0005-0000-0000-000080220000}"/>
    <cellStyle name="Currency [0] 5421" xfId="8873" hidden="1" xr:uid="{00000000-0005-0000-0000-0000CA220000}"/>
    <cellStyle name="Currency [0] 5422" xfId="8829" hidden="1" xr:uid="{00000000-0005-0000-0000-00009E220000}"/>
    <cellStyle name="Currency [0] 5423" xfId="8865" hidden="1" xr:uid="{00000000-0005-0000-0000-0000C2220000}"/>
    <cellStyle name="Currency [0] 5424" xfId="8869" hidden="1" xr:uid="{00000000-0005-0000-0000-0000C6220000}"/>
    <cellStyle name="Currency [0] 5425" xfId="8930" hidden="1" xr:uid="{00000000-0005-0000-0000-000003230000}"/>
    <cellStyle name="Currency [0] 5426" xfId="5253" hidden="1" xr:uid="{00000000-0005-0000-0000-0000A6140000}"/>
    <cellStyle name="Currency [0] 5427" xfId="8912" hidden="1" xr:uid="{00000000-0005-0000-0000-0000F1220000}"/>
    <cellStyle name="Currency [0] 5428" xfId="8935" hidden="1" xr:uid="{00000000-0005-0000-0000-000008230000}"/>
    <cellStyle name="Currency [0] 5429" xfId="8937" hidden="1" xr:uid="{00000000-0005-0000-0000-00000A230000}"/>
    <cellStyle name="Currency [0] 543" xfId="203" hidden="1" xr:uid="{00000000-0005-0000-0000-0000EC000000}"/>
    <cellStyle name="Currency [0] 5430" xfId="8793" hidden="1" xr:uid="{00000000-0005-0000-0000-00007A220000}"/>
    <cellStyle name="Currency [0] 5431" xfId="8892" hidden="1" xr:uid="{00000000-0005-0000-0000-0000DD220000}"/>
    <cellStyle name="Currency [0] 5432" xfId="8859" hidden="1" xr:uid="{00000000-0005-0000-0000-0000BC220000}"/>
    <cellStyle name="Currency [0] 5433" xfId="8877" hidden="1" xr:uid="{00000000-0005-0000-0000-0000CE220000}"/>
    <cellStyle name="Currency [0] 5434" xfId="8874" hidden="1" xr:uid="{00000000-0005-0000-0000-0000CB220000}"/>
    <cellStyle name="Currency [0] 5435" xfId="8941" hidden="1" xr:uid="{00000000-0005-0000-0000-00000E230000}"/>
    <cellStyle name="Currency [0] 5436" xfId="8826" hidden="1" xr:uid="{00000000-0005-0000-0000-00009B220000}"/>
    <cellStyle name="Currency [0] 5437" xfId="8926" hidden="1" xr:uid="{00000000-0005-0000-0000-0000FF220000}"/>
    <cellStyle name="Currency [0] 5438" xfId="8948" hidden="1" xr:uid="{00000000-0005-0000-0000-000015230000}"/>
    <cellStyle name="Currency [0] 5439" xfId="8950" hidden="1" xr:uid="{00000000-0005-0000-0000-000017230000}"/>
    <cellStyle name="Currency [0] 544" xfId="619" hidden="1" xr:uid="{00000000-0005-0000-0000-00008C020000}"/>
    <cellStyle name="Currency [0] 5440" xfId="8878" hidden="1" xr:uid="{00000000-0005-0000-0000-0000CF220000}"/>
    <cellStyle name="Currency [0] 5441" xfId="8910" hidden="1" xr:uid="{00000000-0005-0000-0000-0000EF220000}"/>
    <cellStyle name="Currency [0] 5442" xfId="5223" hidden="1" xr:uid="{00000000-0005-0000-0000-000088140000}"/>
    <cellStyle name="Currency [0] 5443" xfId="8896" hidden="1" xr:uid="{00000000-0005-0000-0000-0000E1220000}"/>
    <cellStyle name="Currency [0] 5444" xfId="8893" hidden="1" xr:uid="{00000000-0005-0000-0000-0000DE220000}"/>
    <cellStyle name="Currency [0] 5445" xfId="8954" hidden="1" xr:uid="{00000000-0005-0000-0000-00001B230000}"/>
    <cellStyle name="Currency [0] 5446" xfId="8789" hidden="1" xr:uid="{00000000-0005-0000-0000-000076220000}"/>
    <cellStyle name="Currency [0] 5447" xfId="8938" hidden="1" xr:uid="{00000000-0005-0000-0000-00000B230000}"/>
    <cellStyle name="Currency [0] 5448" xfId="8958" hidden="1" xr:uid="{00000000-0005-0000-0000-00001F230000}"/>
    <cellStyle name="Currency [0] 5449" xfId="8960" hidden="1" xr:uid="{00000000-0005-0000-0000-000021230000}"/>
    <cellStyle name="Currency [0] 545" xfId="629" hidden="1" xr:uid="{00000000-0005-0000-0000-000096020000}"/>
    <cellStyle name="Currency [0] 5450" xfId="8897" hidden="1" xr:uid="{00000000-0005-0000-0000-0000E2220000}"/>
    <cellStyle name="Currency [0] 5451" xfId="8925" hidden="1" xr:uid="{00000000-0005-0000-0000-0000FE220000}"/>
    <cellStyle name="Currency [0] 5452" xfId="8885" hidden="1" xr:uid="{00000000-0005-0000-0000-0000D6220000}"/>
    <cellStyle name="Currency [0] 5453" xfId="8914" hidden="1" xr:uid="{00000000-0005-0000-0000-0000F3220000}"/>
    <cellStyle name="Currency [0] 5454" xfId="8911" hidden="1" xr:uid="{00000000-0005-0000-0000-0000F0220000}"/>
    <cellStyle name="Currency [0] 5455" xfId="8964" hidden="1" xr:uid="{00000000-0005-0000-0000-000025230000}"/>
    <cellStyle name="Currency [0] 5456" xfId="8792" hidden="1" xr:uid="{00000000-0005-0000-0000-000079220000}"/>
    <cellStyle name="Currency [0] 5457" xfId="8951" hidden="1" xr:uid="{00000000-0005-0000-0000-000018230000}"/>
    <cellStyle name="Currency [0] 5458" xfId="8968" hidden="1" xr:uid="{00000000-0005-0000-0000-000029230000}"/>
    <cellStyle name="Currency [0] 5459" xfId="8970" hidden="1" xr:uid="{00000000-0005-0000-0000-00002B230000}"/>
    <cellStyle name="Currency [0] 546" xfId="630" hidden="1" xr:uid="{00000000-0005-0000-0000-000097020000}"/>
    <cellStyle name="Currency [0] 5460" xfId="8851" hidden="1" xr:uid="{00000000-0005-0000-0000-0000B4220000}"/>
    <cellStyle name="Currency [0] 5461" xfId="8887" hidden="1" xr:uid="{00000000-0005-0000-0000-0000D8220000}"/>
    <cellStyle name="Currency [0] 5462" xfId="8956" hidden="1" xr:uid="{00000000-0005-0000-0000-00001D230000}"/>
    <cellStyle name="Currency [0] 5463" xfId="8944" hidden="1" xr:uid="{00000000-0005-0000-0000-000011230000}"/>
    <cellStyle name="Currency [0] 5464" xfId="8961" hidden="1" xr:uid="{00000000-0005-0000-0000-000022230000}"/>
    <cellStyle name="Currency [0] 5465" xfId="8972" hidden="1" xr:uid="{00000000-0005-0000-0000-00002D230000}"/>
    <cellStyle name="Currency [0] 5466" xfId="8820" hidden="1" xr:uid="{00000000-0005-0000-0000-000095220000}"/>
    <cellStyle name="Currency [0] 5467" xfId="8884" hidden="1" xr:uid="{00000000-0005-0000-0000-0000D5220000}"/>
    <cellStyle name="Currency [0] 5468" xfId="8976" hidden="1" xr:uid="{00000000-0005-0000-0000-000031230000}"/>
    <cellStyle name="Currency [0] 5469" xfId="8978" hidden="1" xr:uid="{00000000-0005-0000-0000-000033230000}"/>
    <cellStyle name="Currency [0] 547" xfId="558" hidden="1" xr:uid="{00000000-0005-0000-0000-00004F020000}"/>
    <cellStyle name="Currency [0] 5470" xfId="8933" hidden="1" xr:uid="{00000000-0005-0000-0000-000006230000}"/>
    <cellStyle name="Currency [0] 5471" xfId="8945" hidden="1" xr:uid="{00000000-0005-0000-0000-000012230000}"/>
    <cellStyle name="Currency [0] 5472" xfId="8973" hidden="1" xr:uid="{00000000-0005-0000-0000-00002E230000}"/>
    <cellStyle name="Currency [0] 5473" xfId="8946" hidden="1" xr:uid="{00000000-0005-0000-0000-000013230000}"/>
    <cellStyle name="Currency [0] 5474" xfId="8979" hidden="1" xr:uid="{00000000-0005-0000-0000-000034230000}"/>
    <cellStyle name="Currency [0] 5475" xfId="8981" hidden="1" xr:uid="{00000000-0005-0000-0000-000036230000}"/>
    <cellStyle name="Currency [0] 5476" xfId="8974" hidden="1" xr:uid="{00000000-0005-0000-0000-00002F230000}"/>
    <cellStyle name="Currency [0] 5477" xfId="8920" hidden="1" xr:uid="{00000000-0005-0000-0000-0000F9220000}"/>
    <cellStyle name="Currency [0] 5478" xfId="8983" hidden="1" xr:uid="{00000000-0005-0000-0000-000038230000}"/>
    <cellStyle name="Currency [0] 5479" xfId="8985" hidden="1" xr:uid="{00000000-0005-0000-0000-00003A230000}"/>
    <cellStyle name="Currency [0] 548" xfId="609" hidden="1" xr:uid="{00000000-0005-0000-0000-000082020000}"/>
    <cellStyle name="Currency [0] 5480" xfId="9042" hidden="1" xr:uid="{00000000-0005-0000-0000-000073230000}"/>
    <cellStyle name="Currency [0] 5481" xfId="9061" hidden="1" xr:uid="{00000000-0005-0000-0000-000086230000}"/>
    <cellStyle name="Currency [0] 5482" xfId="9068" hidden="1" xr:uid="{00000000-0005-0000-0000-00008D230000}"/>
    <cellStyle name="Currency [0] 5483" xfId="9075" hidden="1" xr:uid="{00000000-0005-0000-0000-000094230000}"/>
    <cellStyle name="Currency [0] 5484" xfId="9080" hidden="1" xr:uid="{00000000-0005-0000-0000-000099230000}"/>
    <cellStyle name="Currency [0] 5485" xfId="9059" hidden="1" xr:uid="{00000000-0005-0000-0000-000084230000}"/>
    <cellStyle name="Currency [0] 5486" xfId="9070" hidden="1" xr:uid="{00000000-0005-0000-0000-00008F230000}"/>
    <cellStyle name="Currency [0] 5487" xfId="9084" hidden="1" xr:uid="{00000000-0005-0000-0000-00009D230000}"/>
    <cellStyle name="Currency [0] 5488" xfId="9086" hidden="1" xr:uid="{00000000-0005-0000-0000-00009F230000}"/>
    <cellStyle name="Currency [0] 5489" xfId="9069" hidden="1" xr:uid="{00000000-0005-0000-0000-00008E230000}"/>
    <cellStyle name="Currency [0] 549" xfId="589" hidden="1" xr:uid="{00000000-0005-0000-0000-00006E020000}"/>
    <cellStyle name="Currency [0] 5490" xfId="9043" hidden="1" xr:uid="{00000000-0005-0000-0000-000074230000}"/>
    <cellStyle name="Currency [0] 5491" xfId="9097" hidden="1" xr:uid="{00000000-0005-0000-0000-0000AA230000}"/>
    <cellStyle name="Currency [0] 5492" xfId="9106" hidden="1" xr:uid="{00000000-0005-0000-0000-0000B3230000}"/>
    <cellStyle name="Currency [0] 5493" xfId="9117" hidden="1" xr:uid="{00000000-0005-0000-0000-0000BE230000}"/>
    <cellStyle name="Currency [0] 5494" xfId="9123" hidden="1" xr:uid="{00000000-0005-0000-0000-0000C4230000}"/>
    <cellStyle name="Currency [0] 5495" xfId="9095" hidden="1" xr:uid="{00000000-0005-0000-0000-0000A8230000}"/>
    <cellStyle name="Currency [0] 5496" xfId="9113" hidden="1" xr:uid="{00000000-0005-0000-0000-0000BA230000}"/>
    <cellStyle name="Currency [0] 5497" xfId="9135" hidden="1" xr:uid="{00000000-0005-0000-0000-0000D0230000}"/>
    <cellStyle name="Currency [0] 5498" xfId="9137" hidden="1" xr:uid="{00000000-0005-0000-0000-0000D2230000}"/>
    <cellStyle name="Currency [0] 5499" xfId="9065" hidden="1" xr:uid="{00000000-0005-0000-0000-00008A230000}"/>
    <cellStyle name="Currency [0] 55" xfId="115" hidden="1" xr:uid="{00000000-0005-0000-0000-000094000000}"/>
    <cellStyle name="Currency [0] 550" xfId="601" hidden="1" xr:uid="{00000000-0005-0000-0000-00007A020000}"/>
    <cellStyle name="Currency [0] 5500" xfId="9049" hidden="1" xr:uid="{00000000-0005-0000-0000-00007A230000}"/>
    <cellStyle name="Currency [0] 5501" xfId="9109" hidden="1" xr:uid="{00000000-0005-0000-0000-0000B6230000}"/>
    <cellStyle name="Currency [0] 5502" xfId="9054" hidden="1" xr:uid="{00000000-0005-0000-0000-00007F230000}"/>
    <cellStyle name="Currency [0] 5503" xfId="9098" hidden="1" xr:uid="{00000000-0005-0000-0000-0000AB230000}"/>
    <cellStyle name="Currency [0] 5504" xfId="9142" hidden="1" xr:uid="{00000000-0005-0000-0000-0000D7230000}"/>
    <cellStyle name="Currency [0] 5505" xfId="9110" hidden="1" xr:uid="{00000000-0005-0000-0000-0000B7230000}"/>
    <cellStyle name="Currency [0] 5506" xfId="9118" hidden="1" xr:uid="{00000000-0005-0000-0000-0000BF230000}"/>
    <cellStyle name="Currency [0] 5507" xfId="9154" hidden="1" xr:uid="{00000000-0005-0000-0000-0000E3230000}"/>
    <cellStyle name="Currency [0] 5508" xfId="9156" hidden="1" xr:uid="{00000000-0005-0000-0000-0000E5230000}"/>
    <cellStyle name="Currency [0] 5509" xfId="9112" hidden="1" xr:uid="{00000000-0005-0000-0000-0000B9230000}"/>
    <cellStyle name="Currency [0] 551" xfId="599" hidden="1" xr:uid="{00000000-0005-0000-0000-000078020000}"/>
    <cellStyle name="Currency [0] 5510" xfId="9125" hidden="1" xr:uid="{00000000-0005-0000-0000-0000C6230000}"/>
    <cellStyle name="Currency [0] 5511" xfId="9130" hidden="1" xr:uid="{00000000-0005-0000-0000-0000CB230000}"/>
    <cellStyle name="Currency [0] 5512" xfId="9124" hidden="1" xr:uid="{00000000-0005-0000-0000-0000C5230000}"/>
    <cellStyle name="Currency [0] 5513" xfId="9172" hidden="1" xr:uid="{00000000-0005-0000-0000-0000F5230000}"/>
    <cellStyle name="Currency [0] 5514" xfId="9180" hidden="1" xr:uid="{00000000-0005-0000-0000-0000FD230000}"/>
    <cellStyle name="Currency [0] 5515" xfId="9108" hidden="1" xr:uid="{00000000-0005-0000-0000-0000B5230000}"/>
    <cellStyle name="Currency [0] 5516" xfId="9166" hidden="1" xr:uid="{00000000-0005-0000-0000-0000EF230000}"/>
    <cellStyle name="Currency [0] 5517" xfId="9189" hidden="1" xr:uid="{00000000-0005-0000-0000-000006240000}"/>
    <cellStyle name="Currency [0] 5518" xfId="9191" hidden="1" xr:uid="{00000000-0005-0000-0000-000008240000}"/>
    <cellStyle name="Currency [0] 5519" xfId="9091" hidden="1" xr:uid="{00000000-0005-0000-0000-0000A4230000}"/>
    <cellStyle name="Currency [0] 552" xfId="632" hidden="1" xr:uid="{00000000-0005-0000-0000-000099020000}"/>
    <cellStyle name="Currency [0] 5520" xfId="9101" hidden="1" xr:uid="{00000000-0005-0000-0000-0000AE230000}"/>
    <cellStyle name="Currency [0] 5521" xfId="9163" hidden="1" xr:uid="{00000000-0005-0000-0000-0000EC230000}"/>
    <cellStyle name="Currency [0] 5522" xfId="9128" hidden="1" xr:uid="{00000000-0005-0000-0000-0000C9230000}"/>
    <cellStyle name="Currency [0] 5523" xfId="9073" hidden="1" xr:uid="{00000000-0005-0000-0000-000092230000}"/>
    <cellStyle name="Currency [0] 5524" xfId="9199" hidden="1" xr:uid="{00000000-0005-0000-0000-000010240000}"/>
    <cellStyle name="Currency [0] 5525" xfId="9164" hidden="1" xr:uid="{00000000-0005-0000-0000-0000ED230000}"/>
    <cellStyle name="Currency [0] 5526" xfId="9175" hidden="1" xr:uid="{00000000-0005-0000-0000-0000F8230000}"/>
    <cellStyle name="Currency [0] 5527" xfId="9207" hidden="1" xr:uid="{00000000-0005-0000-0000-000018240000}"/>
    <cellStyle name="Currency [0] 5528" xfId="9209" hidden="1" xr:uid="{00000000-0005-0000-0000-00001A240000}"/>
    <cellStyle name="Currency [0] 5529" xfId="9161" hidden="1" xr:uid="{00000000-0005-0000-0000-0000EA230000}"/>
    <cellStyle name="Currency [0] 553" xfId="576" hidden="1" xr:uid="{00000000-0005-0000-0000-000061020000}"/>
    <cellStyle name="Currency [0] 5530" xfId="9160" hidden="1" xr:uid="{00000000-0005-0000-0000-0000E9230000}"/>
    <cellStyle name="Currency [0] 5531" xfId="9150" hidden="1" xr:uid="{00000000-0005-0000-0000-0000DF230000}"/>
    <cellStyle name="Currency [0] 5532" xfId="9146" hidden="1" xr:uid="{00000000-0005-0000-0000-0000DB230000}"/>
    <cellStyle name="Currency [0] 5533" xfId="9148" hidden="1" xr:uid="{00000000-0005-0000-0000-0000DD230000}"/>
    <cellStyle name="Currency [0] 5534" xfId="9216" hidden="1" xr:uid="{00000000-0005-0000-0000-000021240000}"/>
    <cellStyle name="Currency [0] 5535" xfId="9051" hidden="1" xr:uid="{00000000-0005-0000-0000-00007C230000}"/>
    <cellStyle name="Currency [0] 5536" xfId="9194" hidden="1" xr:uid="{00000000-0005-0000-0000-00000B240000}"/>
    <cellStyle name="Currency [0] 5537" xfId="9222" hidden="1" xr:uid="{00000000-0005-0000-0000-000027240000}"/>
    <cellStyle name="Currency [0] 5538" xfId="9224" hidden="1" xr:uid="{00000000-0005-0000-0000-000029240000}"/>
    <cellStyle name="Currency [0] 5539" xfId="9099" hidden="1" xr:uid="{00000000-0005-0000-0000-0000AC230000}"/>
    <cellStyle name="Currency [0] 554" xfId="626" hidden="1" xr:uid="{00000000-0005-0000-0000-000093020000}"/>
    <cellStyle name="Currency [0] 5540" xfId="9173" hidden="1" xr:uid="{00000000-0005-0000-0000-0000F6230000}"/>
    <cellStyle name="Currency [0] 5541" xfId="9129" hidden="1" xr:uid="{00000000-0005-0000-0000-0000CA230000}"/>
    <cellStyle name="Currency [0] 5542" xfId="9165" hidden="1" xr:uid="{00000000-0005-0000-0000-0000EE230000}"/>
    <cellStyle name="Currency [0] 5543" xfId="9169" hidden="1" xr:uid="{00000000-0005-0000-0000-0000F2230000}"/>
    <cellStyle name="Currency [0] 5544" xfId="9230" hidden="1" xr:uid="{00000000-0005-0000-0000-00002F240000}"/>
    <cellStyle name="Currency [0] 5545" xfId="9046" hidden="1" xr:uid="{00000000-0005-0000-0000-000077230000}"/>
    <cellStyle name="Currency [0] 5546" xfId="9212" hidden="1" xr:uid="{00000000-0005-0000-0000-00001D240000}"/>
    <cellStyle name="Currency [0] 5547" xfId="9235" hidden="1" xr:uid="{00000000-0005-0000-0000-000034240000}"/>
    <cellStyle name="Currency [0] 5548" xfId="9237" hidden="1" xr:uid="{00000000-0005-0000-0000-000036240000}"/>
    <cellStyle name="Currency [0] 5549" xfId="9093" hidden="1" xr:uid="{00000000-0005-0000-0000-0000A6230000}"/>
    <cellStyle name="Currency [0] 555" xfId="636" hidden="1" xr:uid="{00000000-0005-0000-0000-00009D020000}"/>
    <cellStyle name="Currency [0] 5550" xfId="9192" hidden="1" xr:uid="{00000000-0005-0000-0000-000009240000}"/>
    <cellStyle name="Currency [0] 5551" xfId="9159" hidden="1" xr:uid="{00000000-0005-0000-0000-0000E8230000}"/>
    <cellStyle name="Currency [0] 5552" xfId="9177" hidden="1" xr:uid="{00000000-0005-0000-0000-0000FA230000}"/>
    <cellStyle name="Currency [0] 5553" xfId="9174" hidden="1" xr:uid="{00000000-0005-0000-0000-0000F7230000}"/>
    <cellStyle name="Currency [0] 5554" xfId="9241" hidden="1" xr:uid="{00000000-0005-0000-0000-00003A240000}"/>
    <cellStyle name="Currency [0] 5555" xfId="9126" hidden="1" xr:uid="{00000000-0005-0000-0000-0000C7230000}"/>
    <cellStyle name="Currency [0] 5556" xfId="9226" hidden="1" xr:uid="{00000000-0005-0000-0000-00002B240000}"/>
    <cellStyle name="Currency [0] 5557" xfId="9248" hidden="1" xr:uid="{00000000-0005-0000-0000-000041240000}"/>
    <cellStyle name="Currency [0] 5558" xfId="9250" hidden="1" xr:uid="{00000000-0005-0000-0000-000043240000}"/>
    <cellStyle name="Currency [0] 5559" xfId="9178" hidden="1" xr:uid="{00000000-0005-0000-0000-0000FB230000}"/>
    <cellStyle name="Currency [0] 556" xfId="637" hidden="1" xr:uid="{00000000-0005-0000-0000-00009E020000}"/>
    <cellStyle name="Currency [0] 5560" xfId="9210" hidden="1" xr:uid="{00000000-0005-0000-0000-00001B240000}"/>
    <cellStyle name="Currency [0] 5561" xfId="9062" hidden="1" xr:uid="{00000000-0005-0000-0000-000087230000}"/>
    <cellStyle name="Currency [0] 5562" xfId="9196" hidden="1" xr:uid="{00000000-0005-0000-0000-00000D240000}"/>
    <cellStyle name="Currency [0] 5563" xfId="9193" hidden="1" xr:uid="{00000000-0005-0000-0000-00000A240000}"/>
    <cellStyle name="Currency [0] 5564" xfId="9254" hidden="1" xr:uid="{00000000-0005-0000-0000-000047240000}"/>
    <cellStyle name="Currency [0] 5565" xfId="9089" hidden="1" xr:uid="{00000000-0005-0000-0000-0000A2230000}"/>
    <cellStyle name="Currency [0] 5566" xfId="9238" hidden="1" xr:uid="{00000000-0005-0000-0000-000037240000}"/>
    <cellStyle name="Currency [0] 5567" xfId="9258" hidden="1" xr:uid="{00000000-0005-0000-0000-00004B240000}"/>
    <cellStyle name="Currency [0] 5568" xfId="9260" hidden="1" xr:uid="{00000000-0005-0000-0000-00004D240000}"/>
    <cellStyle name="Currency [0] 5569" xfId="9197" hidden="1" xr:uid="{00000000-0005-0000-0000-00000E240000}"/>
    <cellStyle name="Currency [0] 557" xfId="602" hidden="1" xr:uid="{00000000-0005-0000-0000-00007B020000}"/>
    <cellStyle name="Currency [0] 5570" xfId="9225" hidden="1" xr:uid="{00000000-0005-0000-0000-00002A240000}"/>
    <cellStyle name="Currency [0] 5571" xfId="9185" hidden="1" xr:uid="{00000000-0005-0000-0000-000002240000}"/>
    <cellStyle name="Currency [0] 5572" xfId="9214" hidden="1" xr:uid="{00000000-0005-0000-0000-00001F240000}"/>
    <cellStyle name="Currency [0] 5573" xfId="9211" hidden="1" xr:uid="{00000000-0005-0000-0000-00001C240000}"/>
    <cellStyle name="Currency [0] 5574" xfId="9264" hidden="1" xr:uid="{00000000-0005-0000-0000-000051240000}"/>
    <cellStyle name="Currency [0] 5575" xfId="9092" hidden="1" xr:uid="{00000000-0005-0000-0000-0000A5230000}"/>
    <cellStyle name="Currency [0] 5576" xfId="9251" hidden="1" xr:uid="{00000000-0005-0000-0000-000044240000}"/>
    <cellStyle name="Currency [0] 5577" xfId="9268" hidden="1" xr:uid="{00000000-0005-0000-0000-000055240000}"/>
    <cellStyle name="Currency [0] 5578" xfId="9270" hidden="1" xr:uid="{00000000-0005-0000-0000-000057240000}"/>
    <cellStyle name="Currency [0] 5579" xfId="9151" hidden="1" xr:uid="{00000000-0005-0000-0000-0000E0230000}"/>
    <cellStyle name="Currency [0] 558" xfId="617" hidden="1" xr:uid="{00000000-0005-0000-0000-00008A020000}"/>
    <cellStyle name="Currency [0] 5580" xfId="9187" hidden="1" xr:uid="{00000000-0005-0000-0000-000004240000}"/>
    <cellStyle name="Currency [0] 5581" xfId="9256" hidden="1" xr:uid="{00000000-0005-0000-0000-000049240000}"/>
    <cellStyle name="Currency [0] 5582" xfId="9244" hidden="1" xr:uid="{00000000-0005-0000-0000-00003D240000}"/>
    <cellStyle name="Currency [0] 5583" xfId="9261" hidden="1" xr:uid="{00000000-0005-0000-0000-00004E240000}"/>
    <cellStyle name="Currency [0] 5584" xfId="9272" hidden="1" xr:uid="{00000000-0005-0000-0000-000059240000}"/>
    <cellStyle name="Currency [0] 5585" xfId="9120" hidden="1" xr:uid="{00000000-0005-0000-0000-0000C1230000}"/>
    <cellStyle name="Currency [0] 5586" xfId="9184" hidden="1" xr:uid="{00000000-0005-0000-0000-000001240000}"/>
    <cellStyle name="Currency [0] 5587" xfId="9276" hidden="1" xr:uid="{00000000-0005-0000-0000-00005D240000}"/>
    <cellStyle name="Currency [0] 5588" xfId="9278" hidden="1" xr:uid="{00000000-0005-0000-0000-00005F240000}"/>
    <cellStyle name="Currency [0] 5589" xfId="9233" hidden="1" xr:uid="{00000000-0005-0000-0000-000032240000}"/>
    <cellStyle name="Currency [0] 559" xfId="183" hidden="1" xr:uid="{00000000-0005-0000-0000-0000D8000000}"/>
    <cellStyle name="Currency [0] 5590" xfId="9245" hidden="1" xr:uid="{00000000-0005-0000-0000-00003E240000}"/>
    <cellStyle name="Currency [0] 5591" xfId="9273" hidden="1" xr:uid="{00000000-0005-0000-0000-00005A240000}"/>
    <cellStyle name="Currency [0] 5592" xfId="9246" hidden="1" xr:uid="{00000000-0005-0000-0000-00003F240000}"/>
    <cellStyle name="Currency [0] 5593" xfId="9279" hidden="1" xr:uid="{00000000-0005-0000-0000-000060240000}"/>
    <cellStyle name="Currency [0] 5594" xfId="9281" hidden="1" xr:uid="{00000000-0005-0000-0000-000062240000}"/>
    <cellStyle name="Currency [0] 5595" xfId="9274" hidden="1" xr:uid="{00000000-0005-0000-0000-00005B240000}"/>
    <cellStyle name="Currency [0] 5596" xfId="9220" hidden="1" xr:uid="{00000000-0005-0000-0000-000025240000}"/>
    <cellStyle name="Currency [0] 5597" xfId="9284" hidden="1" xr:uid="{00000000-0005-0000-0000-000065240000}"/>
    <cellStyle name="Currency [0] 5598" xfId="9286" hidden="1" xr:uid="{00000000-0005-0000-0000-000067240000}"/>
    <cellStyle name="Currency [0] 5599" xfId="9003" hidden="1" xr:uid="{00000000-0005-0000-0000-00004C230000}"/>
    <cellStyle name="Currency [0] 56" xfId="145" hidden="1" xr:uid="{00000000-0005-0000-0000-0000B2000000}"/>
    <cellStyle name="Currency [0] 560" xfId="612" hidden="1" xr:uid="{00000000-0005-0000-0000-000085020000}"/>
    <cellStyle name="Currency [0] 5600" xfId="9025" hidden="1" xr:uid="{00000000-0005-0000-0000-000062230000}"/>
    <cellStyle name="Currency [0] 5601" xfId="9290" hidden="1" xr:uid="{00000000-0005-0000-0000-00006B240000}"/>
    <cellStyle name="Currency [0] 5602" xfId="9297" hidden="1" xr:uid="{00000000-0005-0000-0000-000072240000}"/>
    <cellStyle name="Currency [0] 5603" xfId="9299" hidden="1" xr:uid="{00000000-0005-0000-0000-000074240000}"/>
    <cellStyle name="Currency [0] 5604" xfId="8990" hidden="1" xr:uid="{00000000-0005-0000-0000-00003F230000}"/>
    <cellStyle name="Currency [0] 5605" xfId="9293" hidden="1" xr:uid="{00000000-0005-0000-0000-00006E240000}"/>
    <cellStyle name="Currency [0] 5606" xfId="9302" hidden="1" xr:uid="{00000000-0005-0000-0000-000077240000}"/>
    <cellStyle name="Currency [0] 5607" xfId="9304" hidden="1" xr:uid="{00000000-0005-0000-0000-000079240000}"/>
    <cellStyle name="Currency [0] 5608" xfId="9292" hidden="1" xr:uid="{00000000-0005-0000-0000-00006D240000}"/>
    <cellStyle name="Currency [0] 5609" xfId="9002" hidden="1" xr:uid="{00000000-0005-0000-0000-00004B230000}"/>
    <cellStyle name="Currency [0] 561" xfId="610" hidden="1" xr:uid="{00000000-0005-0000-0000-000083020000}"/>
    <cellStyle name="Currency [0] 5610" xfId="9315" hidden="1" xr:uid="{00000000-0005-0000-0000-000084240000}"/>
    <cellStyle name="Currency [0] 5611" xfId="9324" hidden="1" xr:uid="{00000000-0005-0000-0000-00008D240000}"/>
    <cellStyle name="Currency [0] 5612" xfId="9335" hidden="1" xr:uid="{00000000-0005-0000-0000-000098240000}"/>
    <cellStyle name="Currency [0] 5613" xfId="9341" hidden="1" xr:uid="{00000000-0005-0000-0000-00009E240000}"/>
    <cellStyle name="Currency [0] 5614" xfId="9313" hidden="1" xr:uid="{00000000-0005-0000-0000-000082240000}"/>
    <cellStyle name="Currency [0] 5615" xfId="9331" hidden="1" xr:uid="{00000000-0005-0000-0000-000094240000}"/>
    <cellStyle name="Currency [0] 5616" xfId="9353" hidden="1" xr:uid="{00000000-0005-0000-0000-0000AA240000}"/>
    <cellStyle name="Currency [0] 5617" xfId="9355" hidden="1" xr:uid="{00000000-0005-0000-0000-0000AC240000}"/>
    <cellStyle name="Currency [0] 5618" xfId="9287" hidden="1" xr:uid="{00000000-0005-0000-0000-000068240000}"/>
    <cellStyle name="Currency [0] 5619" xfId="8998" hidden="1" xr:uid="{00000000-0005-0000-0000-000047230000}"/>
    <cellStyle name="Currency [0] 562" xfId="639" hidden="1" xr:uid="{00000000-0005-0000-0000-0000A0020000}"/>
    <cellStyle name="Currency [0] 5620" xfId="9327" hidden="1" xr:uid="{00000000-0005-0000-0000-000090240000}"/>
    <cellStyle name="Currency [0] 5621" xfId="8994" hidden="1" xr:uid="{00000000-0005-0000-0000-000043230000}"/>
    <cellStyle name="Currency [0] 5622" xfId="9316" hidden="1" xr:uid="{00000000-0005-0000-0000-000085240000}"/>
    <cellStyle name="Currency [0] 5623" xfId="9360" hidden="1" xr:uid="{00000000-0005-0000-0000-0000B1240000}"/>
    <cellStyle name="Currency [0] 5624" xfId="9328" hidden="1" xr:uid="{00000000-0005-0000-0000-000091240000}"/>
    <cellStyle name="Currency [0] 5625" xfId="9336" hidden="1" xr:uid="{00000000-0005-0000-0000-000099240000}"/>
    <cellStyle name="Currency [0] 5626" xfId="9372" hidden="1" xr:uid="{00000000-0005-0000-0000-0000BD240000}"/>
    <cellStyle name="Currency [0] 5627" xfId="9374" hidden="1" xr:uid="{00000000-0005-0000-0000-0000BF240000}"/>
    <cellStyle name="Currency [0] 5628" xfId="9330" hidden="1" xr:uid="{00000000-0005-0000-0000-000093240000}"/>
    <cellStyle name="Currency [0] 5629" xfId="9343" hidden="1" xr:uid="{00000000-0005-0000-0000-0000A0240000}"/>
    <cellStyle name="Currency [0] 563" xfId="555" hidden="1" xr:uid="{00000000-0005-0000-0000-00004C020000}"/>
    <cellStyle name="Currency [0] 5630" xfId="9348" hidden="1" xr:uid="{00000000-0005-0000-0000-0000A5240000}"/>
    <cellStyle name="Currency [0] 5631" xfId="9342" hidden="1" xr:uid="{00000000-0005-0000-0000-00009F240000}"/>
    <cellStyle name="Currency [0] 5632" xfId="9390" hidden="1" xr:uid="{00000000-0005-0000-0000-0000CF240000}"/>
    <cellStyle name="Currency [0] 5633" xfId="9398" hidden="1" xr:uid="{00000000-0005-0000-0000-0000D7240000}"/>
    <cellStyle name="Currency [0] 5634" xfId="9326" hidden="1" xr:uid="{00000000-0005-0000-0000-00008F240000}"/>
    <cellStyle name="Currency [0] 5635" xfId="9384" hidden="1" xr:uid="{00000000-0005-0000-0000-0000C9240000}"/>
    <cellStyle name="Currency [0] 5636" xfId="9407" hidden="1" xr:uid="{00000000-0005-0000-0000-0000E0240000}"/>
    <cellStyle name="Currency [0] 5637" xfId="9409" hidden="1" xr:uid="{00000000-0005-0000-0000-0000E2240000}"/>
    <cellStyle name="Currency [0] 5638" xfId="9309" hidden="1" xr:uid="{00000000-0005-0000-0000-00007E240000}"/>
    <cellStyle name="Currency [0] 5639" xfId="9319" hidden="1" xr:uid="{00000000-0005-0000-0000-000088240000}"/>
    <cellStyle name="Currency [0] 564" xfId="631" hidden="1" xr:uid="{00000000-0005-0000-0000-000098020000}"/>
    <cellStyle name="Currency [0] 5640" xfId="9381" hidden="1" xr:uid="{00000000-0005-0000-0000-0000C6240000}"/>
    <cellStyle name="Currency [0] 5641" xfId="9346" hidden="1" xr:uid="{00000000-0005-0000-0000-0000A3240000}"/>
    <cellStyle name="Currency [0] 5642" xfId="9295" hidden="1" xr:uid="{00000000-0005-0000-0000-000070240000}"/>
    <cellStyle name="Currency [0] 5643" xfId="9417" hidden="1" xr:uid="{00000000-0005-0000-0000-0000EA240000}"/>
    <cellStyle name="Currency [0] 5644" xfId="9382" hidden="1" xr:uid="{00000000-0005-0000-0000-0000C7240000}"/>
    <cellStyle name="Currency [0] 5645" xfId="9393" hidden="1" xr:uid="{00000000-0005-0000-0000-0000D2240000}"/>
    <cellStyle name="Currency [0] 5646" xfId="9425" hidden="1" xr:uid="{00000000-0005-0000-0000-0000F2240000}"/>
    <cellStyle name="Currency [0] 5647" xfId="9427" hidden="1" xr:uid="{00000000-0005-0000-0000-0000F4240000}"/>
    <cellStyle name="Currency [0] 5648" xfId="9379" hidden="1" xr:uid="{00000000-0005-0000-0000-0000C4240000}"/>
    <cellStyle name="Currency [0] 5649" xfId="9378" hidden="1" xr:uid="{00000000-0005-0000-0000-0000C3240000}"/>
    <cellStyle name="Currency [0] 565" xfId="641" hidden="1" xr:uid="{00000000-0005-0000-0000-0000A2020000}"/>
    <cellStyle name="Currency [0] 5650" xfId="9368" hidden="1" xr:uid="{00000000-0005-0000-0000-0000B9240000}"/>
    <cellStyle name="Currency [0] 5651" xfId="9364" hidden="1" xr:uid="{00000000-0005-0000-0000-0000B5240000}"/>
    <cellStyle name="Currency [0] 5652" xfId="9366" hidden="1" xr:uid="{00000000-0005-0000-0000-0000B7240000}"/>
    <cellStyle name="Currency [0] 5653" xfId="9434" hidden="1" xr:uid="{00000000-0005-0000-0000-0000FB240000}"/>
    <cellStyle name="Currency [0] 5654" xfId="8996" hidden="1" xr:uid="{00000000-0005-0000-0000-000045230000}"/>
    <cellStyle name="Currency [0] 5655" xfId="9412" hidden="1" xr:uid="{00000000-0005-0000-0000-0000E5240000}"/>
    <cellStyle name="Currency [0] 5656" xfId="9440" hidden="1" xr:uid="{00000000-0005-0000-0000-000001250000}"/>
    <cellStyle name="Currency [0] 5657" xfId="9442" hidden="1" xr:uid="{00000000-0005-0000-0000-000003250000}"/>
    <cellStyle name="Currency [0] 5658" xfId="9317" hidden="1" xr:uid="{00000000-0005-0000-0000-000086240000}"/>
    <cellStyle name="Currency [0] 5659" xfId="9391" hidden="1" xr:uid="{00000000-0005-0000-0000-0000D0240000}"/>
    <cellStyle name="Currency [0] 566" xfId="642" hidden="1" xr:uid="{00000000-0005-0000-0000-0000A3020000}"/>
    <cellStyle name="Currency [0] 5660" xfId="9347" hidden="1" xr:uid="{00000000-0005-0000-0000-0000A4240000}"/>
    <cellStyle name="Currency [0] 5661" xfId="9383" hidden="1" xr:uid="{00000000-0005-0000-0000-0000C8240000}"/>
    <cellStyle name="Currency [0] 5662" xfId="9387" hidden="1" xr:uid="{00000000-0005-0000-0000-0000CC240000}"/>
    <cellStyle name="Currency [0] 5663" xfId="9448" hidden="1" xr:uid="{00000000-0005-0000-0000-000009250000}"/>
    <cellStyle name="Currency [0] 5664" xfId="9031" hidden="1" xr:uid="{00000000-0005-0000-0000-000068230000}"/>
    <cellStyle name="Currency [0] 5665" xfId="9430" hidden="1" xr:uid="{00000000-0005-0000-0000-0000F7240000}"/>
    <cellStyle name="Currency [0] 5666" xfId="9453" hidden="1" xr:uid="{00000000-0005-0000-0000-00000E250000}"/>
    <cellStyle name="Currency [0] 5667" xfId="9455" hidden="1" xr:uid="{00000000-0005-0000-0000-000010250000}"/>
    <cellStyle name="Currency [0] 5668" xfId="9311" hidden="1" xr:uid="{00000000-0005-0000-0000-000080240000}"/>
    <cellStyle name="Currency [0] 5669" xfId="9410" hidden="1" xr:uid="{00000000-0005-0000-0000-0000E3240000}"/>
    <cellStyle name="Currency [0] 567" xfId="613" hidden="1" xr:uid="{00000000-0005-0000-0000-000086020000}"/>
    <cellStyle name="Currency [0] 5670" xfId="9377" hidden="1" xr:uid="{00000000-0005-0000-0000-0000C2240000}"/>
    <cellStyle name="Currency [0] 5671" xfId="9395" hidden="1" xr:uid="{00000000-0005-0000-0000-0000D4240000}"/>
    <cellStyle name="Currency [0] 5672" xfId="9392" hidden="1" xr:uid="{00000000-0005-0000-0000-0000D1240000}"/>
    <cellStyle name="Currency [0] 5673" xfId="9459" hidden="1" xr:uid="{00000000-0005-0000-0000-000014250000}"/>
    <cellStyle name="Currency [0] 5674" xfId="9344" hidden="1" xr:uid="{00000000-0005-0000-0000-0000A1240000}"/>
    <cellStyle name="Currency [0] 5675" xfId="9444" hidden="1" xr:uid="{00000000-0005-0000-0000-000005250000}"/>
    <cellStyle name="Currency [0] 5676" xfId="9466" hidden="1" xr:uid="{00000000-0005-0000-0000-00001B250000}"/>
    <cellStyle name="Currency [0] 5677" xfId="9468" hidden="1" xr:uid="{00000000-0005-0000-0000-00001D250000}"/>
    <cellStyle name="Currency [0] 5678" xfId="9396" hidden="1" xr:uid="{00000000-0005-0000-0000-0000D5240000}"/>
    <cellStyle name="Currency [0] 5679" xfId="9428" hidden="1" xr:uid="{00000000-0005-0000-0000-0000F5240000}"/>
    <cellStyle name="Currency [0] 568" xfId="625" hidden="1" xr:uid="{00000000-0005-0000-0000-000092020000}"/>
    <cellStyle name="Currency [0] 5680" xfId="9076" hidden="1" xr:uid="{00000000-0005-0000-0000-000095230000}"/>
    <cellStyle name="Currency [0] 5681" xfId="9414" hidden="1" xr:uid="{00000000-0005-0000-0000-0000E7240000}"/>
    <cellStyle name="Currency [0] 5682" xfId="9411" hidden="1" xr:uid="{00000000-0005-0000-0000-0000E4240000}"/>
    <cellStyle name="Currency [0] 5683" xfId="9472" hidden="1" xr:uid="{00000000-0005-0000-0000-000021250000}"/>
    <cellStyle name="Currency [0] 5684" xfId="9307" hidden="1" xr:uid="{00000000-0005-0000-0000-00007C240000}"/>
    <cellStyle name="Currency [0] 5685" xfId="9456" hidden="1" xr:uid="{00000000-0005-0000-0000-000011250000}"/>
    <cellStyle name="Currency [0] 5686" xfId="9476" hidden="1" xr:uid="{00000000-0005-0000-0000-000025250000}"/>
    <cellStyle name="Currency [0] 5687" xfId="9478" hidden="1" xr:uid="{00000000-0005-0000-0000-000027250000}"/>
    <cellStyle name="Currency [0] 5688" xfId="9415" hidden="1" xr:uid="{00000000-0005-0000-0000-0000E8240000}"/>
    <cellStyle name="Currency [0] 5689" xfId="9443" hidden="1" xr:uid="{00000000-0005-0000-0000-000004250000}"/>
    <cellStyle name="Currency [0] 569" xfId="605" hidden="1" xr:uid="{00000000-0005-0000-0000-00007E020000}"/>
    <cellStyle name="Currency [0] 5690" xfId="9403" hidden="1" xr:uid="{00000000-0005-0000-0000-0000DC240000}"/>
    <cellStyle name="Currency [0] 5691" xfId="9432" hidden="1" xr:uid="{00000000-0005-0000-0000-0000F9240000}"/>
    <cellStyle name="Currency [0] 5692" xfId="9429" hidden="1" xr:uid="{00000000-0005-0000-0000-0000F6240000}"/>
    <cellStyle name="Currency [0] 5693" xfId="9482" hidden="1" xr:uid="{00000000-0005-0000-0000-00002B250000}"/>
    <cellStyle name="Currency [0] 5694" xfId="9310" hidden="1" xr:uid="{00000000-0005-0000-0000-00007F240000}"/>
    <cellStyle name="Currency [0] 5695" xfId="9469" hidden="1" xr:uid="{00000000-0005-0000-0000-00001E250000}"/>
    <cellStyle name="Currency [0] 5696" xfId="9486" hidden="1" xr:uid="{00000000-0005-0000-0000-00002F250000}"/>
    <cellStyle name="Currency [0] 5697" xfId="9488" hidden="1" xr:uid="{00000000-0005-0000-0000-000031250000}"/>
    <cellStyle name="Currency [0] 5698" xfId="9369" hidden="1" xr:uid="{00000000-0005-0000-0000-0000BA240000}"/>
    <cellStyle name="Currency [0] 5699" xfId="9405" hidden="1" xr:uid="{00000000-0005-0000-0000-0000DE240000}"/>
    <cellStyle name="Currency [0] 57" xfId="102" hidden="1" xr:uid="{00000000-0005-0000-0000-000087000000}"/>
    <cellStyle name="Currency [0] 570" xfId="620" hidden="1" xr:uid="{00000000-0005-0000-0000-00008D020000}"/>
    <cellStyle name="Currency [0] 5700" xfId="9474" hidden="1" xr:uid="{00000000-0005-0000-0000-000023250000}"/>
    <cellStyle name="Currency [0] 5701" xfId="9462" hidden="1" xr:uid="{00000000-0005-0000-0000-000017250000}"/>
    <cellStyle name="Currency [0] 5702" xfId="9479" hidden="1" xr:uid="{00000000-0005-0000-0000-000028250000}"/>
    <cellStyle name="Currency [0] 5703" xfId="9490" hidden="1" xr:uid="{00000000-0005-0000-0000-000033250000}"/>
    <cellStyle name="Currency [0] 5704" xfId="9338" hidden="1" xr:uid="{00000000-0005-0000-0000-00009B240000}"/>
    <cellStyle name="Currency [0] 5705" xfId="9402" hidden="1" xr:uid="{00000000-0005-0000-0000-0000DB240000}"/>
    <cellStyle name="Currency [0] 5706" xfId="9494" hidden="1" xr:uid="{00000000-0005-0000-0000-000037250000}"/>
    <cellStyle name="Currency [0] 5707" xfId="9496" hidden="1" xr:uid="{00000000-0005-0000-0000-000039250000}"/>
    <cellStyle name="Currency [0] 5708" xfId="9451" hidden="1" xr:uid="{00000000-0005-0000-0000-00000C250000}"/>
    <cellStyle name="Currency [0] 5709" xfId="9463" hidden="1" xr:uid="{00000000-0005-0000-0000-000018250000}"/>
    <cellStyle name="Currency [0] 571" xfId="618" hidden="1" xr:uid="{00000000-0005-0000-0000-00008B020000}"/>
    <cellStyle name="Currency [0] 5710" xfId="9491" hidden="1" xr:uid="{00000000-0005-0000-0000-000034250000}"/>
    <cellStyle name="Currency [0] 5711" xfId="9464" hidden="1" xr:uid="{00000000-0005-0000-0000-000019250000}"/>
    <cellStyle name="Currency [0] 5712" xfId="9497" hidden="1" xr:uid="{00000000-0005-0000-0000-00003A250000}"/>
    <cellStyle name="Currency [0] 5713" xfId="9499" hidden="1" xr:uid="{00000000-0005-0000-0000-00003C250000}"/>
    <cellStyle name="Currency [0] 5714" xfId="9492" hidden="1" xr:uid="{00000000-0005-0000-0000-000035250000}"/>
    <cellStyle name="Currency [0] 5715" xfId="9438" hidden="1" xr:uid="{00000000-0005-0000-0000-0000FF240000}"/>
    <cellStyle name="Currency [0] 5716" xfId="9501" hidden="1" xr:uid="{00000000-0005-0000-0000-00003E250000}"/>
    <cellStyle name="Currency [0] 5717" xfId="9503" hidden="1" xr:uid="{00000000-0005-0000-0000-000040250000}"/>
    <cellStyle name="Currency [0] 5718" xfId="9015" hidden="1" xr:uid="{00000000-0005-0000-0000-000058230000}"/>
    <cellStyle name="Currency [0] 5719" xfId="8993" hidden="1" xr:uid="{00000000-0005-0000-0000-000042230000}"/>
    <cellStyle name="Currency [0] 572" xfId="644" hidden="1" xr:uid="{00000000-0005-0000-0000-0000A5020000}"/>
    <cellStyle name="Currency [0] 5720" xfId="9509" hidden="1" xr:uid="{00000000-0005-0000-0000-000046250000}"/>
    <cellStyle name="Currency [0] 5721" xfId="9515" hidden="1" xr:uid="{00000000-0005-0000-0000-00004C250000}"/>
    <cellStyle name="Currency [0] 5722" xfId="9517" hidden="1" xr:uid="{00000000-0005-0000-0000-00004E250000}"/>
    <cellStyle name="Currency [0] 5723" xfId="9010" hidden="1" xr:uid="{00000000-0005-0000-0000-000053230000}"/>
    <cellStyle name="Currency [0] 5724" xfId="9511" hidden="1" xr:uid="{00000000-0005-0000-0000-000048250000}"/>
    <cellStyle name="Currency [0] 5725" xfId="9519" hidden="1" xr:uid="{00000000-0005-0000-0000-000050250000}"/>
    <cellStyle name="Currency [0] 5726" xfId="9521" hidden="1" xr:uid="{00000000-0005-0000-0000-000052250000}"/>
    <cellStyle name="Currency [0] 5727" xfId="9510" hidden="1" xr:uid="{00000000-0005-0000-0000-000047250000}"/>
    <cellStyle name="Currency [0] 5728" xfId="9016" hidden="1" xr:uid="{00000000-0005-0000-0000-000059230000}"/>
    <cellStyle name="Currency [0] 5729" xfId="9532" hidden="1" xr:uid="{00000000-0005-0000-0000-00005D250000}"/>
    <cellStyle name="Currency [0] 573" xfId="557" hidden="1" xr:uid="{00000000-0005-0000-0000-00004E020000}"/>
    <cellStyle name="Currency [0] 5730" xfId="9541" hidden="1" xr:uid="{00000000-0005-0000-0000-000066250000}"/>
    <cellStyle name="Currency [0] 5731" xfId="9552" hidden="1" xr:uid="{00000000-0005-0000-0000-000071250000}"/>
    <cellStyle name="Currency [0] 5732" xfId="9558" hidden="1" xr:uid="{00000000-0005-0000-0000-000077250000}"/>
    <cellStyle name="Currency [0] 5733" xfId="9530" hidden="1" xr:uid="{00000000-0005-0000-0000-00005B250000}"/>
    <cellStyle name="Currency [0] 5734" xfId="9548" hidden="1" xr:uid="{00000000-0005-0000-0000-00006D250000}"/>
    <cellStyle name="Currency [0] 5735" xfId="9570" hidden="1" xr:uid="{00000000-0005-0000-0000-000083250000}"/>
    <cellStyle name="Currency [0] 5736" xfId="9572" hidden="1" xr:uid="{00000000-0005-0000-0000-000085250000}"/>
    <cellStyle name="Currency [0] 5737" xfId="9506" hidden="1" xr:uid="{00000000-0005-0000-0000-000043250000}"/>
    <cellStyle name="Currency [0] 5738" xfId="9020" hidden="1" xr:uid="{00000000-0005-0000-0000-00005D230000}"/>
    <cellStyle name="Currency [0] 5739" xfId="9544" hidden="1" xr:uid="{00000000-0005-0000-0000-000069250000}"/>
    <cellStyle name="Currency [0] 574" xfId="638" hidden="1" xr:uid="{00000000-0005-0000-0000-00009F020000}"/>
    <cellStyle name="Currency [0] 5740" xfId="9036" hidden="1" xr:uid="{00000000-0005-0000-0000-00006D230000}"/>
    <cellStyle name="Currency [0] 5741" xfId="9533" hidden="1" xr:uid="{00000000-0005-0000-0000-00005E250000}"/>
    <cellStyle name="Currency [0] 5742" xfId="9577" hidden="1" xr:uid="{00000000-0005-0000-0000-00008A250000}"/>
    <cellStyle name="Currency [0] 5743" xfId="9545" hidden="1" xr:uid="{00000000-0005-0000-0000-00006A250000}"/>
    <cellStyle name="Currency [0] 5744" xfId="9553" hidden="1" xr:uid="{00000000-0005-0000-0000-000072250000}"/>
    <cellStyle name="Currency [0] 5745" xfId="9589" hidden="1" xr:uid="{00000000-0005-0000-0000-000096250000}"/>
    <cellStyle name="Currency [0] 5746" xfId="9591" hidden="1" xr:uid="{00000000-0005-0000-0000-000098250000}"/>
    <cellStyle name="Currency [0] 5747" xfId="9547" hidden="1" xr:uid="{00000000-0005-0000-0000-00006C250000}"/>
    <cellStyle name="Currency [0] 5748" xfId="9560" hidden="1" xr:uid="{00000000-0005-0000-0000-000079250000}"/>
    <cellStyle name="Currency [0] 5749" xfId="9565" hidden="1" xr:uid="{00000000-0005-0000-0000-00007E250000}"/>
    <cellStyle name="Currency [0] 575" xfId="645" hidden="1" xr:uid="{00000000-0005-0000-0000-0000A6020000}"/>
    <cellStyle name="Currency [0] 5750" xfId="9559" hidden="1" xr:uid="{00000000-0005-0000-0000-000078250000}"/>
    <cellStyle name="Currency [0] 5751" xfId="9607" hidden="1" xr:uid="{00000000-0005-0000-0000-0000A8250000}"/>
    <cellStyle name="Currency [0] 5752" xfId="9615" hidden="1" xr:uid="{00000000-0005-0000-0000-0000B0250000}"/>
    <cellStyle name="Currency [0] 5753" xfId="9543" hidden="1" xr:uid="{00000000-0005-0000-0000-000068250000}"/>
    <cellStyle name="Currency [0] 5754" xfId="9601" hidden="1" xr:uid="{00000000-0005-0000-0000-0000A2250000}"/>
    <cellStyle name="Currency [0] 5755" xfId="9624" hidden="1" xr:uid="{00000000-0005-0000-0000-0000B9250000}"/>
    <cellStyle name="Currency [0] 5756" xfId="9626" hidden="1" xr:uid="{00000000-0005-0000-0000-0000BB250000}"/>
    <cellStyle name="Currency [0] 5757" xfId="9526" hidden="1" xr:uid="{00000000-0005-0000-0000-000057250000}"/>
    <cellStyle name="Currency [0] 5758" xfId="9536" hidden="1" xr:uid="{00000000-0005-0000-0000-000061250000}"/>
    <cellStyle name="Currency [0] 5759" xfId="9598" hidden="1" xr:uid="{00000000-0005-0000-0000-00009F250000}"/>
    <cellStyle name="Currency [0] 576" xfId="646" hidden="1" xr:uid="{00000000-0005-0000-0000-0000A7020000}"/>
    <cellStyle name="Currency [0] 5760" xfId="9563" hidden="1" xr:uid="{00000000-0005-0000-0000-00007C250000}"/>
    <cellStyle name="Currency [0] 5761" xfId="9513" hidden="1" xr:uid="{00000000-0005-0000-0000-00004A250000}"/>
    <cellStyle name="Currency [0] 5762" xfId="9634" hidden="1" xr:uid="{00000000-0005-0000-0000-0000C3250000}"/>
    <cellStyle name="Currency [0] 5763" xfId="9599" hidden="1" xr:uid="{00000000-0005-0000-0000-0000A0250000}"/>
    <cellStyle name="Currency [0] 5764" xfId="9610" hidden="1" xr:uid="{00000000-0005-0000-0000-0000AB250000}"/>
    <cellStyle name="Currency [0] 5765" xfId="9642" hidden="1" xr:uid="{00000000-0005-0000-0000-0000CB250000}"/>
    <cellStyle name="Currency [0] 5766" xfId="9644" hidden="1" xr:uid="{00000000-0005-0000-0000-0000CD250000}"/>
    <cellStyle name="Currency [0] 5767" xfId="9596" hidden="1" xr:uid="{00000000-0005-0000-0000-00009D250000}"/>
    <cellStyle name="Currency [0] 5768" xfId="9595" hidden="1" xr:uid="{00000000-0005-0000-0000-00009C250000}"/>
    <cellStyle name="Currency [0] 5769" xfId="9585" hidden="1" xr:uid="{00000000-0005-0000-0000-000092250000}"/>
    <cellStyle name="Currency [0] 577" xfId="586" hidden="1" xr:uid="{00000000-0005-0000-0000-00006B020000}"/>
    <cellStyle name="Currency [0] 5770" xfId="9581" hidden="1" xr:uid="{00000000-0005-0000-0000-00008E250000}"/>
    <cellStyle name="Currency [0] 5771" xfId="9583" hidden="1" xr:uid="{00000000-0005-0000-0000-000090250000}"/>
    <cellStyle name="Currency [0] 5772" xfId="9651" hidden="1" xr:uid="{00000000-0005-0000-0000-0000D4250000}"/>
    <cellStyle name="Currency [0] 5773" xfId="9022" hidden="1" xr:uid="{00000000-0005-0000-0000-00005F230000}"/>
    <cellStyle name="Currency [0] 5774" xfId="9629" hidden="1" xr:uid="{00000000-0005-0000-0000-0000BE250000}"/>
    <cellStyle name="Currency [0] 5775" xfId="9657" hidden="1" xr:uid="{00000000-0005-0000-0000-0000DA250000}"/>
    <cellStyle name="Currency [0] 5776" xfId="9659" hidden="1" xr:uid="{00000000-0005-0000-0000-0000DC250000}"/>
    <cellStyle name="Currency [0] 5777" xfId="9534" hidden="1" xr:uid="{00000000-0005-0000-0000-00005F250000}"/>
    <cellStyle name="Currency [0] 5778" xfId="9608" hidden="1" xr:uid="{00000000-0005-0000-0000-0000A9250000}"/>
    <cellStyle name="Currency [0] 5779" xfId="9564" hidden="1" xr:uid="{00000000-0005-0000-0000-00007D250000}"/>
    <cellStyle name="Currency [0] 578" xfId="606" hidden="1" xr:uid="{00000000-0005-0000-0000-00007F020000}"/>
    <cellStyle name="Currency [0] 5780" xfId="9600" hidden="1" xr:uid="{00000000-0005-0000-0000-0000A1250000}"/>
    <cellStyle name="Currency [0] 5781" xfId="9604" hidden="1" xr:uid="{00000000-0005-0000-0000-0000A5250000}"/>
    <cellStyle name="Currency [0] 5782" xfId="9665" hidden="1" xr:uid="{00000000-0005-0000-0000-0000E2250000}"/>
    <cellStyle name="Currency [0] 5783" xfId="9009" hidden="1" xr:uid="{00000000-0005-0000-0000-000052230000}"/>
    <cellStyle name="Currency [0] 5784" xfId="9647" hidden="1" xr:uid="{00000000-0005-0000-0000-0000D0250000}"/>
    <cellStyle name="Currency [0] 5785" xfId="9670" hidden="1" xr:uid="{00000000-0005-0000-0000-0000E7250000}"/>
    <cellStyle name="Currency [0] 5786" xfId="9672" hidden="1" xr:uid="{00000000-0005-0000-0000-0000E9250000}"/>
    <cellStyle name="Currency [0] 5787" xfId="9528" hidden="1" xr:uid="{00000000-0005-0000-0000-000059250000}"/>
    <cellStyle name="Currency [0] 5788" xfId="9627" hidden="1" xr:uid="{00000000-0005-0000-0000-0000BC250000}"/>
    <cellStyle name="Currency [0] 5789" xfId="9594" hidden="1" xr:uid="{00000000-0005-0000-0000-00009B250000}"/>
    <cellStyle name="Currency [0] 579" xfId="640" hidden="1" xr:uid="{00000000-0005-0000-0000-0000A1020000}"/>
    <cellStyle name="Currency [0] 5790" xfId="9612" hidden="1" xr:uid="{00000000-0005-0000-0000-0000AD250000}"/>
    <cellStyle name="Currency [0] 5791" xfId="9609" hidden="1" xr:uid="{00000000-0005-0000-0000-0000AA250000}"/>
    <cellStyle name="Currency [0] 5792" xfId="9676" hidden="1" xr:uid="{00000000-0005-0000-0000-0000ED250000}"/>
    <cellStyle name="Currency [0] 5793" xfId="9561" hidden="1" xr:uid="{00000000-0005-0000-0000-00007A250000}"/>
    <cellStyle name="Currency [0] 5794" xfId="9661" hidden="1" xr:uid="{00000000-0005-0000-0000-0000DE250000}"/>
    <cellStyle name="Currency [0] 5795" xfId="9683" hidden="1" xr:uid="{00000000-0005-0000-0000-0000F4250000}"/>
    <cellStyle name="Currency [0] 5796" xfId="9685" hidden="1" xr:uid="{00000000-0005-0000-0000-0000F6250000}"/>
    <cellStyle name="Currency [0] 5797" xfId="9613" hidden="1" xr:uid="{00000000-0005-0000-0000-0000AE250000}"/>
    <cellStyle name="Currency [0] 5798" xfId="9645" hidden="1" xr:uid="{00000000-0005-0000-0000-0000CE250000}"/>
    <cellStyle name="Currency [0] 5799" xfId="8988" hidden="1" xr:uid="{00000000-0005-0000-0000-00003D230000}"/>
    <cellStyle name="Currency [0] 58" xfId="135" hidden="1" xr:uid="{00000000-0005-0000-0000-0000A8000000}"/>
    <cellStyle name="Currency [0] 580" xfId="633" hidden="1" xr:uid="{00000000-0005-0000-0000-00009A020000}"/>
    <cellStyle name="Currency [0] 5800" xfId="9631" hidden="1" xr:uid="{00000000-0005-0000-0000-0000C0250000}"/>
    <cellStyle name="Currency [0] 5801" xfId="9628" hidden="1" xr:uid="{00000000-0005-0000-0000-0000BD250000}"/>
    <cellStyle name="Currency [0] 5802" xfId="9689" hidden="1" xr:uid="{00000000-0005-0000-0000-0000FA250000}"/>
    <cellStyle name="Currency [0] 5803" xfId="9524" hidden="1" xr:uid="{00000000-0005-0000-0000-000055250000}"/>
    <cellStyle name="Currency [0] 5804" xfId="9673" hidden="1" xr:uid="{00000000-0005-0000-0000-0000EA250000}"/>
    <cellStyle name="Currency [0] 5805" xfId="9693" hidden="1" xr:uid="{00000000-0005-0000-0000-0000FE250000}"/>
    <cellStyle name="Currency [0] 5806" xfId="9695" hidden="1" xr:uid="{00000000-0005-0000-0000-000000260000}"/>
    <cellStyle name="Currency [0] 5807" xfId="9632" hidden="1" xr:uid="{00000000-0005-0000-0000-0000C1250000}"/>
    <cellStyle name="Currency [0] 5808" xfId="9660" hidden="1" xr:uid="{00000000-0005-0000-0000-0000DD250000}"/>
    <cellStyle name="Currency [0] 5809" xfId="9620" hidden="1" xr:uid="{00000000-0005-0000-0000-0000B5250000}"/>
    <cellStyle name="Currency [0] 581" xfId="643" hidden="1" xr:uid="{00000000-0005-0000-0000-0000A4020000}"/>
    <cellStyle name="Currency [0] 5810" xfId="9649" hidden="1" xr:uid="{00000000-0005-0000-0000-0000D2250000}"/>
    <cellStyle name="Currency [0] 5811" xfId="9646" hidden="1" xr:uid="{00000000-0005-0000-0000-0000CF250000}"/>
    <cellStyle name="Currency [0] 5812" xfId="9699" hidden="1" xr:uid="{00000000-0005-0000-0000-000004260000}"/>
    <cellStyle name="Currency [0] 5813" xfId="9527" hidden="1" xr:uid="{00000000-0005-0000-0000-000058250000}"/>
    <cellStyle name="Currency [0] 5814" xfId="9686" hidden="1" xr:uid="{00000000-0005-0000-0000-0000F7250000}"/>
    <cellStyle name="Currency [0] 5815" xfId="9703" hidden="1" xr:uid="{00000000-0005-0000-0000-000008260000}"/>
    <cellStyle name="Currency [0] 5816" xfId="9705" hidden="1" xr:uid="{00000000-0005-0000-0000-00000A260000}"/>
    <cellStyle name="Currency [0] 5817" xfId="9586" hidden="1" xr:uid="{00000000-0005-0000-0000-000093250000}"/>
    <cellStyle name="Currency [0] 5818" xfId="9622" hidden="1" xr:uid="{00000000-0005-0000-0000-0000B7250000}"/>
    <cellStyle name="Currency [0] 5819" xfId="9691" hidden="1" xr:uid="{00000000-0005-0000-0000-0000FC250000}"/>
    <cellStyle name="Currency [0] 582" xfId="647" hidden="1" xr:uid="{00000000-0005-0000-0000-0000A8020000}"/>
    <cellStyle name="Currency [0] 5820" xfId="9679" hidden="1" xr:uid="{00000000-0005-0000-0000-0000F0250000}"/>
    <cellStyle name="Currency [0] 5821" xfId="9696" hidden="1" xr:uid="{00000000-0005-0000-0000-000001260000}"/>
    <cellStyle name="Currency [0] 5822" xfId="9707" hidden="1" xr:uid="{00000000-0005-0000-0000-00000C260000}"/>
    <cellStyle name="Currency [0] 5823" xfId="9555" hidden="1" xr:uid="{00000000-0005-0000-0000-000074250000}"/>
    <cellStyle name="Currency [0] 5824" xfId="9619" hidden="1" xr:uid="{00000000-0005-0000-0000-0000B4250000}"/>
    <cellStyle name="Currency [0] 5825" xfId="9711" hidden="1" xr:uid="{00000000-0005-0000-0000-000010260000}"/>
    <cellStyle name="Currency [0] 5826" xfId="9713" hidden="1" xr:uid="{00000000-0005-0000-0000-000012260000}"/>
    <cellStyle name="Currency [0] 5827" xfId="9668" hidden="1" xr:uid="{00000000-0005-0000-0000-0000E5250000}"/>
    <cellStyle name="Currency [0] 5828" xfId="9680" hidden="1" xr:uid="{00000000-0005-0000-0000-0000F1250000}"/>
    <cellStyle name="Currency [0] 5829" xfId="9708" hidden="1" xr:uid="{00000000-0005-0000-0000-00000D260000}"/>
    <cellStyle name="Currency [0] 583" xfId="572" hidden="1" xr:uid="{00000000-0005-0000-0000-00005D020000}"/>
    <cellStyle name="Currency [0] 5830" xfId="9681" hidden="1" xr:uid="{00000000-0005-0000-0000-0000F2250000}"/>
    <cellStyle name="Currency [0] 5831" xfId="9714" hidden="1" xr:uid="{00000000-0005-0000-0000-000013260000}"/>
    <cellStyle name="Currency [0] 5832" xfId="9716" hidden="1" xr:uid="{00000000-0005-0000-0000-000015260000}"/>
    <cellStyle name="Currency [0] 5833" xfId="9709" hidden="1" xr:uid="{00000000-0005-0000-0000-00000E260000}"/>
    <cellStyle name="Currency [0] 5834" xfId="9655" hidden="1" xr:uid="{00000000-0005-0000-0000-0000D8250000}"/>
    <cellStyle name="Currency [0] 5835" xfId="9718" hidden="1" xr:uid="{00000000-0005-0000-0000-000017260000}"/>
    <cellStyle name="Currency [0] 5836" xfId="9720" hidden="1" xr:uid="{00000000-0005-0000-0000-000019260000}"/>
    <cellStyle name="Currency [0] 5837" xfId="9082" hidden="1" xr:uid="{00000000-0005-0000-0000-00009B230000}"/>
    <cellStyle name="Currency [0] 5838" xfId="9023" hidden="1" xr:uid="{00000000-0005-0000-0000-000060230000}"/>
    <cellStyle name="Currency [0] 5839" xfId="9726" hidden="1" xr:uid="{00000000-0005-0000-0000-00001F260000}"/>
    <cellStyle name="Currency [0] 584" xfId="604" hidden="1" xr:uid="{00000000-0005-0000-0000-00007D020000}"/>
    <cellStyle name="Currency [0] 5840" xfId="9732" hidden="1" xr:uid="{00000000-0005-0000-0000-000025260000}"/>
    <cellStyle name="Currency [0] 5841" xfId="9734" hidden="1" xr:uid="{00000000-0005-0000-0000-000027260000}"/>
    <cellStyle name="Currency [0] 5842" xfId="9013" hidden="1" xr:uid="{00000000-0005-0000-0000-000056230000}"/>
    <cellStyle name="Currency [0] 5843" xfId="9728" hidden="1" xr:uid="{00000000-0005-0000-0000-000021260000}"/>
    <cellStyle name="Currency [0] 5844" xfId="9736" hidden="1" xr:uid="{00000000-0005-0000-0000-000029260000}"/>
    <cellStyle name="Currency [0] 5845" xfId="9738" hidden="1" xr:uid="{00000000-0005-0000-0000-00002B260000}"/>
    <cellStyle name="Currency [0] 5846" xfId="9727" hidden="1" xr:uid="{00000000-0005-0000-0000-000020260000}"/>
    <cellStyle name="Currency [0] 5847" xfId="9058" hidden="1" xr:uid="{00000000-0005-0000-0000-000083230000}"/>
    <cellStyle name="Currency [0] 5848" xfId="9749" hidden="1" xr:uid="{00000000-0005-0000-0000-000036260000}"/>
    <cellStyle name="Currency [0] 5849" xfId="9758" hidden="1" xr:uid="{00000000-0005-0000-0000-00003F260000}"/>
    <cellStyle name="Currency [0] 585" xfId="650" hidden="1" xr:uid="{00000000-0005-0000-0000-0000AB020000}"/>
    <cellStyle name="Currency [0] 5850" xfId="9769" hidden="1" xr:uid="{00000000-0005-0000-0000-00004A260000}"/>
    <cellStyle name="Currency [0] 5851" xfId="9775" hidden="1" xr:uid="{00000000-0005-0000-0000-000050260000}"/>
    <cellStyle name="Currency [0] 5852" xfId="9747" hidden="1" xr:uid="{00000000-0005-0000-0000-000034260000}"/>
    <cellStyle name="Currency [0] 5853" xfId="9765" hidden="1" xr:uid="{00000000-0005-0000-0000-000046260000}"/>
    <cellStyle name="Currency [0] 5854" xfId="9787" hidden="1" xr:uid="{00000000-0005-0000-0000-00005C260000}"/>
    <cellStyle name="Currency [0] 5855" xfId="9789" hidden="1" xr:uid="{00000000-0005-0000-0000-00005E260000}"/>
    <cellStyle name="Currency [0] 5856" xfId="9723" hidden="1" xr:uid="{00000000-0005-0000-0000-00001C260000}"/>
    <cellStyle name="Currency [0] 5857" xfId="9012" hidden="1" xr:uid="{00000000-0005-0000-0000-000055230000}"/>
    <cellStyle name="Currency [0] 5858" xfId="9761" hidden="1" xr:uid="{00000000-0005-0000-0000-000042260000}"/>
    <cellStyle name="Currency [0] 5859" xfId="8991" hidden="1" xr:uid="{00000000-0005-0000-0000-000040230000}"/>
    <cellStyle name="Currency [0] 586" xfId="651" hidden="1" xr:uid="{00000000-0005-0000-0000-0000AC020000}"/>
    <cellStyle name="Currency [0] 5860" xfId="9750" hidden="1" xr:uid="{00000000-0005-0000-0000-000037260000}"/>
    <cellStyle name="Currency [0] 5861" xfId="9794" hidden="1" xr:uid="{00000000-0005-0000-0000-000063260000}"/>
    <cellStyle name="Currency [0] 5862" xfId="9762" hidden="1" xr:uid="{00000000-0005-0000-0000-000043260000}"/>
    <cellStyle name="Currency [0] 5863" xfId="9770" hidden="1" xr:uid="{00000000-0005-0000-0000-00004B260000}"/>
    <cellStyle name="Currency [0] 5864" xfId="9806" hidden="1" xr:uid="{00000000-0005-0000-0000-00006F260000}"/>
    <cellStyle name="Currency [0] 5865" xfId="9808" hidden="1" xr:uid="{00000000-0005-0000-0000-000071260000}"/>
    <cellStyle name="Currency [0] 5866" xfId="9764" hidden="1" xr:uid="{00000000-0005-0000-0000-000045260000}"/>
    <cellStyle name="Currency [0] 5867" xfId="9777" hidden="1" xr:uid="{00000000-0005-0000-0000-000052260000}"/>
    <cellStyle name="Currency [0] 5868" xfId="9782" hidden="1" xr:uid="{00000000-0005-0000-0000-000057260000}"/>
    <cellStyle name="Currency [0] 5869" xfId="9776" hidden="1" xr:uid="{00000000-0005-0000-0000-000051260000}"/>
    <cellStyle name="Currency [0] 587" xfId="628" hidden="1" xr:uid="{00000000-0005-0000-0000-000095020000}"/>
    <cellStyle name="Currency [0] 5870" xfId="9824" hidden="1" xr:uid="{00000000-0005-0000-0000-000081260000}"/>
    <cellStyle name="Currency [0] 5871" xfId="9832" hidden="1" xr:uid="{00000000-0005-0000-0000-000089260000}"/>
    <cellStyle name="Currency [0] 5872" xfId="9760" hidden="1" xr:uid="{00000000-0005-0000-0000-000041260000}"/>
    <cellStyle name="Currency [0] 5873" xfId="9818" hidden="1" xr:uid="{00000000-0005-0000-0000-00007B260000}"/>
    <cellStyle name="Currency [0] 5874" xfId="9841" hidden="1" xr:uid="{00000000-0005-0000-0000-000092260000}"/>
    <cellStyle name="Currency [0] 5875" xfId="9843" hidden="1" xr:uid="{00000000-0005-0000-0000-000094260000}"/>
    <cellStyle name="Currency [0] 5876" xfId="9743" hidden="1" xr:uid="{00000000-0005-0000-0000-000030260000}"/>
    <cellStyle name="Currency [0] 5877" xfId="9753" hidden="1" xr:uid="{00000000-0005-0000-0000-00003A260000}"/>
    <cellStyle name="Currency [0] 5878" xfId="9815" hidden="1" xr:uid="{00000000-0005-0000-0000-000078260000}"/>
    <cellStyle name="Currency [0] 5879" xfId="9780" hidden="1" xr:uid="{00000000-0005-0000-0000-000055260000}"/>
    <cellStyle name="Currency [0] 588" xfId="634" hidden="1" xr:uid="{00000000-0005-0000-0000-00009B020000}"/>
    <cellStyle name="Currency [0] 5880" xfId="9730" hidden="1" xr:uid="{00000000-0005-0000-0000-000023260000}"/>
    <cellStyle name="Currency [0] 5881" xfId="9851" hidden="1" xr:uid="{00000000-0005-0000-0000-00009C260000}"/>
    <cellStyle name="Currency [0] 5882" xfId="9816" hidden="1" xr:uid="{00000000-0005-0000-0000-000079260000}"/>
    <cellStyle name="Currency [0] 5883" xfId="9827" hidden="1" xr:uid="{00000000-0005-0000-0000-000084260000}"/>
    <cellStyle name="Currency [0] 5884" xfId="9859" hidden="1" xr:uid="{00000000-0005-0000-0000-0000A4260000}"/>
    <cellStyle name="Currency [0] 5885" xfId="9861" hidden="1" xr:uid="{00000000-0005-0000-0000-0000A6260000}"/>
    <cellStyle name="Currency [0] 5886" xfId="9813" hidden="1" xr:uid="{00000000-0005-0000-0000-000076260000}"/>
    <cellStyle name="Currency [0] 5887" xfId="9812" hidden="1" xr:uid="{00000000-0005-0000-0000-000075260000}"/>
    <cellStyle name="Currency [0] 5888" xfId="9802" hidden="1" xr:uid="{00000000-0005-0000-0000-00006B260000}"/>
    <cellStyle name="Currency [0] 5889" xfId="9798" hidden="1" xr:uid="{00000000-0005-0000-0000-000067260000}"/>
    <cellStyle name="Currency [0] 589" xfId="648" hidden="1" xr:uid="{00000000-0005-0000-0000-0000A9020000}"/>
    <cellStyle name="Currency [0] 5890" xfId="9800" hidden="1" xr:uid="{00000000-0005-0000-0000-000069260000}"/>
    <cellStyle name="Currency [0] 5891" xfId="9868" hidden="1" xr:uid="{00000000-0005-0000-0000-0000AD260000}"/>
    <cellStyle name="Currency [0] 5892" xfId="9027" hidden="1" xr:uid="{00000000-0005-0000-0000-000064230000}"/>
    <cellStyle name="Currency [0] 5893" xfId="9846" hidden="1" xr:uid="{00000000-0005-0000-0000-000097260000}"/>
    <cellStyle name="Currency [0] 5894" xfId="9874" hidden="1" xr:uid="{00000000-0005-0000-0000-0000B3260000}"/>
    <cellStyle name="Currency [0] 5895" xfId="9876" hidden="1" xr:uid="{00000000-0005-0000-0000-0000B5260000}"/>
    <cellStyle name="Currency [0] 5896" xfId="9751" hidden="1" xr:uid="{00000000-0005-0000-0000-000038260000}"/>
    <cellStyle name="Currency [0] 5897" xfId="9825" hidden="1" xr:uid="{00000000-0005-0000-0000-000082260000}"/>
    <cellStyle name="Currency [0] 5898" xfId="9781" hidden="1" xr:uid="{00000000-0005-0000-0000-000056260000}"/>
    <cellStyle name="Currency [0] 5899" xfId="9817" hidden="1" xr:uid="{00000000-0005-0000-0000-00007A260000}"/>
    <cellStyle name="Currency [0] 59" xfId="147" hidden="1" xr:uid="{00000000-0005-0000-0000-0000B4000000}"/>
    <cellStyle name="Currency [0] 590" xfId="635" hidden="1" xr:uid="{00000000-0005-0000-0000-00009C020000}"/>
    <cellStyle name="Currency [0] 5900" xfId="9821" hidden="1" xr:uid="{00000000-0005-0000-0000-00007E260000}"/>
    <cellStyle name="Currency [0] 5901" xfId="9882" hidden="1" xr:uid="{00000000-0005-0000-0000-0000BB260000}"/>
    <cellStyle name="Currency [0] 5902" xfId="9040" hidden="1" xr:uid="{00000000-0005-0000-0000-000071230000}"/>
    <cellStyle name="Currency [0] 5903" xfId="9864" hidden="1" xr:uid="{00000000-0005-0000-0000-0000A9260000}"/>
    <cellStyle name="Currency [0] 5904" xfId="9887" hidden="1" xr:uid="{00000000-0005-0000-0000-0000C0260000}"/>
    <cellStyle name="Currency [0] 5905" xfId="9889" hidden="1" xr:uid="{00000000-0005-0000-0000-0000C2260000}"/>
    <cellStyle name="Currency [0] 5906" xfId="9745" hidden="1" xr:uid="{00000000-0005-0000-0000-000032260000}"/>
    <cellStyle name="Currency [0] 5907" xfId="9844" hidden="1" xr:uid="{00000000-0005-0000-0000-000095260000}"/>
    <cellStyle name="Currency [0] 5908" xfId="9811" hidden="1" xr:uid="{00000000-0005-0000-0000-000074260000}"/>
    <cellStyle name="Currency [0] 5909" xfId="9829" hidden="1" xr:uid="{00000000-0005-0000-0000-000086260000}"/>
    <cellStyle name="Currency [0] 591" xfId="652" hidden="1" xr:uid="{00000000-0005-0000-0000-0000AD020000}"/>
    <cellStyle name="Currency [0] 5910" xfId="9826" hidden="1" xr:uid="{00000000-0005-0000-0000-000083260000}"/>
    <cellStyle name="Currency [0] 5911" xfId="9893" hidden="1" xr:uid="{00000000-0005-0000-0000-0000C6260000}"/>
    <cellStyle name="Currency [0] 5912" xfId="9778" hidden="1" xr:uid="{00000000-0005-0000-0000-000053260000}"/>
    <cellStyle name="Currency [0] 5913" xfId="9878" hidden="1" xr:uid="{00000000-0005-0000-0000-0000B7260000}"/>
    <cellStyle name="Currency [0] 5914" xfId="9900" hidden="1" xr:uid="{00000000-0005-0000-0000-0000CD260000}"/>
    <cellStyle name="Currency [0] 5915" xfId="9902" hidden="1" xr:uid="{00000000-0005-0000-0000-0000CF260000}"/>
    <cellStyle name="Currency [0] 5916" xfId="9830" hidden="1" xr:uid="{00000000-0005-0000-0000-000087260000}"/>
    <cellStyle name="Currency [0] 5917" xfId="9862" hidden="1" xr:uid="{00000000-0005-0000-0000-0000A7260000}"/>
    <cellStyle name="Currency [0] 5918" xfId="8992" hidden="1" xr:uid="{00000000-0005-0000-0000-000041230000}"/>
    <cellStyle name="Currency [0] 5919" xfId="9848" hidden="1" xr:uid="{00000000-0005-0000-0000-000099260000}"/>
    <cellStyle name="Currency [0] 592" xfId="653" hidden="1" xr:uid="{00000000-0005-0000-0000-0000AE020000}"/>
    <cellStyle name="Currency [0] 5920" xfId="9845" hidden="1" xr:uid="{00000000-0005-0000-0000-000096260000}"/>
    <cellStyle name="Currency [0] 5921" xfId="9906" hidden="1" xr:uid="{00000000-0005-0000-0000-0000D3260000}"/>
    <cellStyle name="Currency [0] 5922" xfId="9741" hidden="1" xr:uid="{00000000-0005-0000-0000-00002E260000}"/>
    <cellStyle name="Currency [0] 5923" xfId="9890" hidden="1" xr:uid="{00000000-0005-0000-0000-0000C3260000}"/>
    <cellStyle name="Currency [0] 5924" xfId="9910" hidden="1" xr:uid="{00000000-0005-0000-0000-0000D7260000}"/>
    <cellStyle name="Currency [0] 5925" xfId="9912" hidden="1" xr:uid="{00000000-0005-0000-0000-0000D9260000}"/>
    <cellStyle name="Currency [0] 5926" xfId="9849" hidden="1" xr:uid="{00000000-0005-0000-0000-00009A260000}"/>
    <cellStyle name="Currency [0] 5927" xfId="9877" hidden="1" xr:uid="{00000000-0005-0000-0000-0000B6260000}"/>
    <cellStyle name="Currency [0] 5928" xfId="9837" hidden="1" xr:uid="{00000000-0005-0000-0000-00008E260000}"/>
    <cellStyle name="Currency [0] 5929" xfId="9866" hidden="1" xr:uid="{00000000-0005-0000-0000-0000AB260000}"/>
    <cellStyle name="Currency [0] 593" xfId="649" hidden="1" xr:uid="{00000000-0005-0000-0000-0000AA020000}"/>
    <cellStyle name="Currency [0] 5930" xfId="9863" hidden="1" xr:uid="{00000000-0005-0000-0000-0000A8260000}"/>
    <cellStyle name="Currency [0] 5931" xfId="9916" hidden="1" xr:uid="{00000000-0005-0000-0000-0000DD260000}"/>
    <cellStyle name="Currency [0] 5932" xfId="9744" hidden="1" xr:uid="{00000000-0005-0000-0000-000031260000}"/>
    <cellStyle name="Currency [0] 5933" xfId="9903" hidden="1" xr:uid="{00000000-0005-0000-0000-0000D0260000}"/>
    <cellStyle name="Currency [0] 5934" xfId="9920" hidden="1" xr:uid="{00000000-0005-0000-0000-0000E1260000}"/>
    <cellStyle name="Currency [0] 5935" xfId="9922" hidden="1" xr:uid="{00000000-0005-0000-0000-0000E3260000}"/>
    <cellStyle name="Currency [0] 5936" xfId="9803" hidden="1" xr:uid="{00000000-0005-0000-0000-00006C260000}"/>
    <cellStyle name="Currency [0] 5937" xfId="9839" hidden="1" xr:uid="{00000000-0005-0000-0000-000090260000}"/>
    <cellStyle name="Currency [0] 5938" xfId="9908" hidden="1" xr:uid="{00000000-0005-0000-0000-0000D5260000}"/>
    <cellStyle name="Currency [0] 5939" xfId="9896" hidden="1" xr:uid="{00000000-0005-0000-0000-0000C9260000}"/>
    <cellStyle name="Currency [0] 594" xfId="622" hidden="1" xr:uid="{00000000-0005-0000-0000-00008F020000}"/>
    <cellStyle name="Currency [0] 5940" xfId="9913" hidden="1" xr:uid="{00000000-0005-0000-0000-0000DA260000}"/>
    <cellStyle name="Currency [0] 5941" xfId="9924" hidden="1" xr:uid="{00000000-0005-0000-0000-0000E5260000}"/>
    <cellStyle name="Currency [0] 5942" xfId="9772" hidden="1" xr:uid="{00000000-0005-0000-0000-00004D260000}"/>
    <cellStyle name="Currency [0] 5943" xfId="9836" hidden="1" xr:uid="{00000000-0005-0000-0000-00008D260000}"/>
    <cellStyle name="Currency [0] 5944" xfId="9928" hidden="1" xr:uid="{00000000-0005-0000-0000-0000E9260000}"/>
    <cellStyle name="Currency [0] 5945" xfId="9930" hidden="1" xr:uid="{00000000-0005-0000-0000-0000EB260000}"/>
    <cellStyle name="Currency [0] 5946" xfId="9885" hidden="1" xr:uid="{00000000-0005-0000-0000-0000BE260000}"/>
    <cellStyle name="Currency [0] 5947" xfId="9897" hidden="1" xr:uid="{00000000-0005-0000-0000-0000CA260000}"/>
    <cellStyle name="Currency [0] 5948" xfId="9925" hidden="1" xr:uid="{00000000-0005-0000-0000-0000E6260000}"/>
    <cellStyle name="Currency [0] 5949" xfId="9898" hidden="1" xr:uid="{00000000-0005-0000-0000-0000CB260000}"/>
    <cellStyle name="Currency [0] 595" xfId="654" hidden="1" xr:uid="{00000000-0005-0000-0000-0000AF020000}"/>
    <cellStyle name="Currency [0] 5950" xfId="9931" hidden="1" xr:uid="{00000000-0005-0000-0000-0000EC260000}"/>
    <cellStyle name="Currency [0] 5951" xfId="9933" hidden="1" xr:uid="{00000000-0005-0000-0000-0000EE260000}"/>
    <cellStyle name="Currency [0] 5952" xfId="9926" hidden="1" xr:uid="{00000000-0005-0000-0000-0000E7260000}"/>
    <cellStyle name="Currency [0] 5953" xfId="9872" hidden="1" xr:uid="{00000000-0005-0000-0000-0000B1260000}"/>
    <cellStyle name="Currency [0] 5954" xfId="9935" hidden="1" xr:uid="{00000000-0005-0000-0000-0000F0260000}"/>
    <cellStyle name="Currency [0] 5955" xfId="9937" hidden="1" xr:uid="{00000000-0005-0000-0000-0000F2260000}"/>
    <cellStyle name="Currency [0] 5956" xfId="9939" hidden="1" xr:uid="{00000000-0005-0000-0000-0000F4260000}"/>
    <cellStyle name="Currency [0] 5957" xfId="9940" hidden="1" xr:uid="{00000000-0005-0000-0000-0000F5260000}"/>
    <cellStyle name="Currency [0] 5958" xfId="9943" hidden="1" xr:uid="{00000000-0005-0000-0000-0000F8260000}"/>
    <cellStyle name="Currency [0] 5959" xfId="9961" hidden="1" xr:uid="{00000000-0005-0000-0000-00000A270000}"/>
    <cellStyle name="Currency [0] 596" xfId="655" hidden="1" xr:uid="{00000000-0005-0000-0000-0000B0020000}"/>
    <cellStyle name="Currency [0] 5960" xfId="9968" hidden="1" xr:uid="{00000000-0005-0000-0000-000011270000}"/>
    <cellStyle name="Currency [0] 5961" xfId="9974" hidden="1" xr:uid="{00000000-0005-0000-0000-000017270000}"/>
    <cellStyle name="Currency [0] 5962" xfId="9976" hidden="1" xr:uid="{00000000-0005-0000-0000-000019270000}"/>
    <cellStyle name="Currency [0] 5963" xfId="9959" hidden="1" xr:uid="{00000000-0005-0000-0000-000008270000}"/>
    <cellStyle name="Currency [0] 5964" xfId="9970" hidden="1" xr:uid="{00000000-0005-0000-0000-000013270000}"/>
    <cellStyle name="Currency [0] 5965" xfId="9978" hidden="1" xr:uid="{00000000-0005-0000-0000-00001B270000}"/>
    <cellStyle name="Currency [0] 5966" xfId="9980" hidden="1" xr:uid="{00000000-0005-0000-0000-00001D270000}"/>
    <cellStyle name="Currency [0] 5967" xfId="9969" hidden="1" xr:uid="{00000000-0005-0000-0000-000012270000}"/>
    <cellStyle name="Currency [0] 5968" xfId="9944" hidden="1" xr:uid="{00000000-0005-0000-0000-0000F9260000}"/>
    <cellStyle name="Currency [0] 5969" xfId="9991" hidden="1" xr:uid="{00000000-0005-0000-0000-000028270000}"/>
    <cellStyle name="Currency [0] 597" xfId="656" hidden="1" xr:uid="{00000000-0005-0000-0000-0000B1020000}"/>
    <cellStyle name="Currency [0] 5970" xfId="10000" hidden="1" xr:uid="{00000000-0005-0000-0000-000031270000}"/>
    <cellStyle name="Currency [0] 5971" xfId="10011" hidden="1" xr:uid="{00000000-0005-0000-0000-00003C270000}"/>
    <cellStyle name="Currency [0] 5972" xfId="10017" hidden="1" xr:uid="{00000000-0005-0000-0000-000042270000}"/>
    <cellStyle name="Currency [0] 5973" xfId="9989" hidden="1" xr:uid="{00000000-0005-0000-0000-000026270000}"/>
    <cellStyle name="Currency [0] 5974" xfId="10007" hidden="1" xr:uid="{00000000-0005-0000-0000-000038270000}"/>
    <cellStyle name="Currency [0] 5975" xfId="10029" hidden="1" xr:uid="{00000000-0005-0000-0000-00004E270000}"/>
    <cellStyle name="Currency [0] 5976" xfId="10031" hidden="1" xr:uid="{00000000-0005-0000-0000-000050270000}"/>
    <cellStyle name="Currency [0] 5977" xfId="9965" hidden="1" xr:uid="{00000000-0005-0000-0000-00000E270000}"/>
    <cellStyle name="Currency [0] 5978" xfId="9950" hidden="1" xr:uid="{00000000-0005-0000-0000-0000FF260000}"/>
    <cellStyle name="Currency [0] 5979" xfId="10003" hidden="1" xr:uid="{00000000-0005-0000-0000-000034270000}"/>
    <cellStyle name="Currency [0] 598" xfId="662" hidden="1" xr:uid="{00000000-0005-0000-0000-0000B7020000}"/>
    <cellStyle name="Currency [0] 5980" xfId="9955" hidden="1" xr:uid="{00000000-0005-0000-0000-000004270000}"/>
    <cellStyle name="Currency [0] 5981" xfId="9992" hidden="1" xr:uid="{00000000-0005-0000-0000-000029270000}"/>
    <cellStyle name="Currency [0] 5982" xfId="10036" hidden="1" xr:uid="{00000000-0005-0000-0000-000055270000}"/>
    <cellStyle name="Currency [0] 5983" xfId="10004" hidden="1" xr:uid="{00000000-0005-0000-0000-000035270000}"/>
    <cellStyle name="Currency [0] 5984" xfId="10012" hidden="1" xr:uid="{00000000-0005-0000-0000-00003D270000}"/>
    <cellStyle name="Currency [0] 5985" xfId="10048" hidden="1" xr:uid="{00000000-0005-0000-0000-000061270000}"/>
    <cellStyle name="Currency [0] 5986" xfId="10050" hidden="1" xr:uid="{00000000-0005-0000-0000-000063270000}"/>
    <cellStyle name="Currency [0] 5987" xfId="10006" hidden="1" xr:uid="{00000000-0005-0000-0000-000037270000}"/>
    <cellStyle name="Currency [0] 5988" xfId="10019" hidden="1" xr:uid="{00000000-0005-0000-0000-000044270000}"/>
    <cellStyle name="Currency [0] 5989" xfId="10024" hidden="1" xr:uid="{00000000-0005-0000-0000-000049270000}"/>
    <cellStyle name="Currency [0] 599" xfId="688" hidden="1" xr:uid="{00000000-0005-0000-0000-0000D1020000}"/>
    <cellStyle name="Currency [0] 5990" xfId="10018" hidden="1" xr:uid="{00000000-0005-0000-0000-000043270000}"/>
    <cellStyle name="Currency [0] 5991" xfId="10066" hidden="1" xr:uid="{00000000-0005-0000-0000-000073270000}"/>
    <cellStyle name="Currency [0] 5992" xfId="10074" hidden="1" xr:uid="{00000000-0005-0000-0000-00007B270000}"/>
    <cellStyle name="Currency [0] 5993" xfId="10002" hidden="1" xr:uid="{00000000-0005-0000-0000-000033270000}"/>
    <cellStyle name="Currency [0] 5994" xfId="10060" hidden="1" xr:uid="{00000000-0005-0000-0000-00006D270000}"/>
    <cellStyle name="Currency [0] 5995" xfId="10083" hidden="1" xr:uid="{00000000-0005-0000-0000-000084270000}"/>
    <cellStyle name="Currency [0] 5996" xfId="10085" hidden="1" xr:uid="{00000000-0005-0000-0000-000086270000}"/>
    <cellStyle name="Currency [0] 5997" xfId="9985" hidden="1" xr:uid="{00000000-0005-0000-0000-000022270000}"/>
    <cellStyle name="Currency [0] 5998" xfId="9995" hidden="1" xr:uid="{00000000-0005-0000-0000-00002C270000}"/>
    <cellStyle name="Currency [0] 5999" xfId="10057" hidden="1" xr:uid="{00000000-0005-0000-0000-00006A270000}"/>
    <cellStyle name="Currency [0] 6" xfId="65" hidden="1" xr:uid="{00000000-0005-0000-0000-000061000000}"/>
    <cellStyle name="Currency [0] 60" xfId="148" hidden="1" xr:uid="{00000000-0005-0000-0000-0000B5000000}"/>
    <cellStyle name="Currency [0] 600" xfId="696" hidden="1" xr:uid="{00000000-0005-0000-0000-0000D9020000}"/>
    <cellStyle name="Currency [0] 6000" xfId="10022" hidden="1" xr:uid="{00000000-0005-0000-0000-000047270000}"/>
    <cellStyle name="Currency [0] 6001" xfId="9972" hidden="1" xr:uid="{00000000-0005-0000-0000-000015270000}"/>
    <cellStyle name="Currency [0] 6002" xfId="10093" hidden="1" xr:uid="{00000000-0005-0000-0000-00008E270000}"/>
    <cellStyle name="Currency [0] 6003" xfId="10058" hidden="1" xr:uid="{00000000-0005-0000-0000-00006B270000}"/>
    <cellStyle name="Currency [0] 6004" xfId="10069" hidden="1" xr:uid="{00000000-0005-0000-0000-000076270000}"/>
    <cellStyle name="Currency [0] 6005" xfId="10101" hidden="1" xr:uid="{00000000-0005-0000-0000-000096270000}"/>
    <cellStyle name="Currency [0] 6006" xfId="10103" hidden="1" xr:uid="{00000000-0005-0000-0000-000098270000}"/>
    <cellStyle name="Currency [0] 6007" xfId="10055" hidden="1" xr:uid="{00000000-0005-0000-0000-000068270000}"/>
    <cellStyle name="Currency [0] 6008" xfId="10054" hidden="1" xr:uid="{00000000-0005-0000-0000-000067270000}"/>
    <cellStyle name="Currency [0] 6009" xfId="10044" hidden="1" xr:uid="{00000000-0005-0000-0000-00005D270000}"/>
    <cellStyle name="Currency [0] 601" xfId="699" hidden="1" xr:uid="{00000000-0005-0000-0000-0000DC020000}"/>
    <cellStyle name="Currency [0] 6010" xfId="10040" hidden="1" xr:uid="{00000000-0005-0000-0000-000059270000}"/>
    <cellStyle name="Currency [0] 6011" xfId="10042" hidden="1" xr:uid="{00000000-0005-0000-0000-00005B270000}"/>
    <cellStyle name="Currency [0] 6012" xfId="10110" hidden="1" xr:uid="{00000000-0005-0000-0000-00009F270000}"/>
    <cellStyle name="Currency [0] 6013" xfId="9952" hidden="1" xr:uid="{00000000-0005-0000-0000-000001270000}"/>
    <cellStyle name="Currency [0] 6014" xfId="10088" hidden="1" xr:uid="{00000000-0005-0000-0000-000089270000}"/>
    <cellStyle name="Currency [0] 6015" xfId="10116" hidden="1" xr:uid="{00000000-0005-0000-0000-0000A5270000}"/>
    <cellStyle name="Currency [0] 6016" xfId="10118" hidden="1" xr:uid="{00000000-0005-0000-0000-0000A7270000}"/>
    <cellStyle name="Currency [0] 6017" xfId="9993" hidden="1" xr:uid="{00000000-0005-0000-0000-00002A270000}"/>
    <cellStyle name="Currency [0] 6018" xfId="10067" hidden="1" xr:uid="{00000000-0005-0000-0000-000074270000}"/>
    <cellStyle name="Currency [0] 6019" xfId="10023" hidden="1" xr:uid="{00000000-0005-0000-0000-000048270000}"/>
    <cellStyle name="Currency [0] 602" xfId="703" hidden="1" xr:uid="{00000000-0005-0000-0000-0000E0020000}"/>
    <cellStyle name="Currency [0] 6020" xfId="10059" hidden="1" xr:uid="{00000000-0005-0000-0000-00006C270000}"/>
    <cellStyle name="Currency [0] 6021" xfId="10063" hidden="1" xr:uid="{00000000-0005-0000-0000-000070270000}"/>
    <cellStyle name="Currency [0] 6022" xfId="10124" hidden="1" xr:uid="{00000000-0005-0000-0000-0000AD270000}"/>
    <cellStyle name="Currency [0] 6023" xfId="9947" hidden="1" xr:uid="{00000000-0005-0000-0000-0000FC260000}"/>
    <cellStyle name="Currency [0] 6024" xfId="10106" hidden="1" xr:uid="{00000000-0005-0000-0000-00009B270000}"/>
    <cellStyle name="Currency [0] 6025" xfId="10129" hidden="1" xr:uid="{00000000-0005-0000-0000-0000B2270000}"/>
    <cellStyle name="Currency [0] 6026" xfId="10131" hidden="1" xr:uid="{00000000-0005-0000-0000-0000B4270000}"/>
    <cellStyle name="Currency [0] 6027" xfId="9987" hidden="1" xr:uid="{00000000-0005-0000-0000-000024270000}"/>
    <cellStyle name="Currency [0] 6028" xfId="10086" hidden="1" xr:uid="{00000000-0005-0000-0000-000087270000}"/>
    <cellStyle name="Currency [0] 6029" xfId="10053" hidden="1" xr:uid="{00000000-0005-0000-0000-000066270000}"/>
    <cellStyle name="Currency [0] 603" xfId="705" hidden="1" xr:uid="{00000000-0005-0000-0000-0000E2020000}"/>
    <cellStyle name="Currency [0] 6030" xfId="10071" hidden="1" xr:uid="{00000000-0005-0000-0000-000078270000}"/>
    <cellStyle name="Currency [0] 6031" xfId="10068" hidden="1" xr:uid="{00000000-0005-0000-0000-000075270000}"/>
    <cellStyle name="Currency [0] 6032" xfId="10135" hidden="1" xr:uid="{00000000-0005-0000-0000-0000B8270000}"/>
    <cellStyle name="Currency [0] 6033" xfId="10020" hidden="1" xr:uid="{00000000-0005-0000-0000-000045270000}"/>
    <cellStyle name="Currency [0] 6034" xfId="10120" hidden="1" xr:uid="{00000000-0005-0000-0000-0000A9270000}"/>
    <cellStyle name="Currency [0] 6035" xfId="10142" hidden="1" xr:uid="{00000000-0005-0000-0000-0000BF270000}"/>
    <cellStyle name="Currency [0] 6036" xfId="10144" hidden="1" xr:uid="{00000000-0005-0000-0000-0000C1270000}"/>
    <cellStyle name="Currency [0] 6037" xfId="10072" hidden="1" xr:uid="{00000000-0005-0000-0000-000079270000}"/>
    <cellStyle name="Currency [0] 6038" xfId="10104" hidden="1" xr:uid="{00000000-0005-0000-0000-000099270000}"/>
    <cellStyle name="Currency [0] 6039" xfId="9962" hidden="1" xr:uid="{00000000-0005-0000-0000-00000B270000}"/>
    <cellStyle name="Currency [0] 604" xfId="695" hidden="1" xr:uid="{00000000-0005-0000-0000-0000D8020000}"/>
    <cellStyle name="Currency [0] 6040" xfId="10090" hidden="1" xr:uid="{00000000-0005-0000-0000-00008B270000}"/>
    <cellStyle name="Currency [0] 6041" xfId="10087" hidden="1" xr:uid="{00000000-0005-0000-0000-000088270000}"/>
    <cellStyle name="Currency [0] 6042" xfId="10148" hidden="1" xr:uid="{00000000-0005-0000-0000-0000C5270000}"/>
    <cellStyle name="Currency [0] 6043" xfId="9983" hidden="1" xr:uid="{00000000-0005-0000-0000-000020270000}"/>
    <cellStyle name="Currency [0] 6044" xfId="10132" hidden="1" xr:uid="{00000000-0005-0000-0000-0000B5270000}"/>
    <cellStyle name="Currency [0] 6045" xfId="10152" hidden="1" xr:uid="{00000000-0005-0000-0000-0000C9270000}"/>
    <cellStyle name="Currency [0] 6046" xfId="10154" hidden="1" xr:uid="{00000000-0005-0000-0000-0000CB270000}"/>
    <cellStyle name="Currency [0] 6047" xfId="10091" hidden="1" xr:uid="{00000000-0005-0000-0000-00008C270000}"/>
    <cellStyle name="Currency [0] 6048" xfId="10119" hidden="1" xr:uid="{00000000-0005-0000-0000-0000A8270000}"/>
    <cellStyle name="Currency [0] 6049" xfId="10079" hidden="1" xr:uid="{00000000-0005-0000-0000-000080270000}"/>
    <cellStyle name="Currency [0] 605" xfId="701" hidden="1" xr:uid="{00000000-0005-0000-0000-0000DE020000}"/>
    <cellStyle name="Currency [0] 6050" xfId="10108" hidden="1" xr:uid="{00000000-0005-0000-0000-00009D270000}"/>
    <cellStyle name="Currency [0] 6051" xfId="10105" hidden="1" xr:uid="{00000000-0005-0000-0000-00009A270000}"/>
    <cellStyle name="Currency [0] 6052" xfId="10158" hidden="1" xr:uid="{00000000-0005-0000-0000-0000CF270000}"/>
    <cellStyle name="Currency [0] 6053" xfId="9986" hidden="1" xr:uid="{00000000-0005-0000-0000-000023270000}"/>
    <cellStyle name="Currency [0] 6054" xfId="10145" hidden="1" xr:uid="{00000000-0005-0000-0000-0000C2270000}"/>
    <cellStyle name="Currency [0] 6055" xfId="10162" hidden="1" xr:uid="{00000000-0005-0000-0000-0000D3270000}"/>
    <cellStyle name="Currency [0] 6056" xfId="10164" hidden="1" xr:uid="{00000000-0005-0000-0000-0000D5270000}"/>
    <cellStyle name="Currency [0] 6057" xfId="10045" hidden="1" xr:uid="{00000000-0005-0000-0000-00005E270000}"/>
    <cellStyle name="Currency [0] 6058" xfId="10081" hidden="1" xr:uid="{00000000-0005-0000-0000-000082270000}"/>
    <cellStyle name="Currency [0] 6059" xfId="10150" hidden="1" xr:uid="{00000000-0005-0000-0000-0000C7270000}"/>
    <cellStyle name="Currency [0] 606" xfId="706" hidden="1" xr:uid="{00000000-0005-0000-0000-0000E3020000}"/>
    <cellStyle name="Currency [0] 6060" xfId="10138" hidden="1" xr:uid="{00000000-0005-0000-0000-0000BB270000}"/>
    <cellStyle name="Currency [0] 6061" xfId="10155" hidden="1" xr:uid="{00000000-0005-0000-0000-0000CC270000}"/>
    <cellStyle name="Currency [0] 6062" xfId="10166" hidden="1" xr:uid="{00000000-0005-0000-0000-0000D7270000}"/>
    <cellStyle name="Currency [0] 6063" xfId="10014" hidden="1" xr:uid="{00000000-0005-0000-0000-00003F270000}"/>
    <cellStyle name="Currency [0] 6064" xfId="10078" hidden="1" xr:uid="{00000000-0005-0000-0000-00007F270000}"/>
    <cellStyle name="Currency [0] 6065" xfId="10170" hidden="1" xr:uid="{00000000-0005-0000-0000-0000DB270000}"/>
    <cellStyle name="Currency [0] 6066" xfId="10172" hidden="1" xr:uid="{00000000-0005-0000-0000-0000DD270000}"/>
    <cellStyle name="Currency [0] 6067" xfId="10127" hidden="1" xr:uid="{00000000-0005-0000-0000-0000B0270000}"/>
    <cellStyle name="Currency [0] 6068" xfId="10139" hidden="1" xr:uid="{00000000-0005-0000-0000-0000BC270000}"/>
    <cellStyle name="Currency [0] 6069" xfId="10167" hidden="1" xr:uid="{00000000-0005-0000-0000-0000D8270000}"/>
    <cellStyle name="Currency [0] 607" xfId="707" hidden="1" xr:uid="{00000000-0005-0000-0000-0000E4020000}"/>
    <cellStyle name="Currency [0] 6070" xfId="10140" hidden="1" xr:uid="{00000000-0005-0000-0000-0000BD270000}"/>
    <cellStyle name="Currency [0] 6071" xfId="10173" hidden="1" xr:uid="{00000000-0005-0000-0000-0000DE270000}"/>
    <cellStyle name="Currency [0] 6072" xfId="10175" hidden="1" xr:uid="{00000000-0005-0000-0000-0000E0270000}"/>
    <cellStyle name="Currency [0] 6073" xfId="10168" hidden="1" xr:uid="{00000000-0005-0000-0000-0000D9270000}"/>
    <cellStyle name="Currency [0] 6074" xfId="10114" hidden="1" xr:uid="{00000000-0005-0000-0000-0000A3270000}"/>
    <cellStyle name="Currency [0] 6075" xfId="10177" hidden="1" xr:uid="{00000000-0005-0000-0000-0000E2270000}"/>
    <cellStyle name="Currency [0] 6076" xfId="10179" hidden="1" xr:uid="{00000000-0005-0000-0000-0000E4270000}"/>
    <cellStyle name="Currency [0] 6077" xfId="10236" hidden="1" xr:uid="{00000000-0005-0000-0000-00001D280000}"/>
    <cellStyle name="Currency [0] 6078" xfId="10255" hidden="1" xr:uid="{00000000-0005-0000-0000-000030280000}"/>
    <cellStyle name="Currency [0] 6079" xfId="10262" hidden="1" xr:uid="{00000000-0005-0000-0000-000037280000}"/>
    <cellStyle name="Currency [0] 608" xfId="700" hidden="1" xr:uid="{00000000-0005-0000-0000-0000DD020000}"/>
    <cellStyle name="Currency [0] 6080" xfId="10269" hidden="1" xr:uid="{00000000-0005-0000-0000-00003E280000}"/>
    <cellStyle name="Currency [0] 6081" xfId="10274" hidden="1" xr:uid="{00000000-0005-0000-0000-000043280000}"/>
    <cellStyle name="Currency [0] 6082" xfId="10253" hidden="1" xr:uid="{00000000-0005-0000-0000-00002E280000}"/>
    <cellStyle name="Currency [0] 6083" xfId="10264" hidden="1" xr:uid="{00000000-0005-0000-0000-000039280000}"/>
    <cellStyle name="Currency [0] 6084" xfId="10278" hidden="1" xr:uid="{00000000-0005-0000-0000-000047280000}"/>
    <cellStyle name="Currency [0] 6085" xfId="10280" hidden="1" xr:uid="{00000000-0005-0000-0000-000049280000}"/>
    <cellStyle name="Currency [0] 6086" xfId="10263" hidden="1" xr:uid="{00000000-0005-0000-0000-000038280000}"/>
    <cellStyle name="Currency [0] 6087" xfId="10237" hidden="1" xr:uid="{00000000-0005-0000-0000-00001E280000}"/>
    <cellStyle name="Currency [0] 6088" xfId="10291" hidden="1" xr:uid="{00000000-0005-0000-0000-000054280000}"/>
    <cellStyle name="Currency [0] 6089" xfId="10300" hidden="1" xr:uid="{00000000-0005-0000-0000-00005D280000}"/>
    <cellStyle name="Currency [0] 609" xfId="689" hidden="1" xr:uid="{00000000-0005-0000-0000-0000D2020000}"/>
    <cellStyle name="Currency [0] 6090" xfId="10311" hidden="1" xr:uid="{00000000-0005-0000-0000-000068280000}"/>
    <cellStyle name="Currency [0] 6091" xfId="10317" hidden="1" xr:uid="{00000000-0005-0000-0000-00006E280000}"/>
    <cellStyle name="Currency [0] 6092" xfId="10289" hidden="1" xr:uid="{00000000-0005-0000-0000-000052280000}"/>
    <cellStyle name="Currency [0] 6093" xfId="10307" hidden="1" xr:uid="{00000000-0005-0000-0000-000064280000}"/>
    <cellStyle name="Currency [0] 6094" xfId="10329" hidden="1" xr:uid="{00000000-0005-0000-0000-00007A280000}"/>
    <cellStyle name="Currency [0] 6095" xfId="10331" hidden="1" xr:uid="{00000000-0005-0000-0000-00007C280000}"/>
    <cellStyle name="Currency [0] 6096" xfId="10259" hidden="1" xr:uid="{00000000-0005-0000-0000-000034280000}"/>
    <cellStyle name="Currency [0] 6097" xfId="10243" hidden="1" xr:uid="{00000000-0005-0000-0000-000024280000}"/>
    <cellStyle name="Currency [0] 6098" xfId="10303" hidden="1" xr:uid="{00000000-0005-0000-0000-000060280000}"/>
    <cellStyle name="Currency [0] 6099" xfId="10248" hidden="1" xr:uid="{00000000-0005-0000-0000-000029280000}"/>
    <cellStyle name="Currency [0] 61" xfId="108" hidden="1" xr:uid="{00000000-0005-0000-0000-00008D000000}"/>
    <cellStyle name="Currency [0] 610" xfId="713" hidden="1" xr:uid="{00000000-0005-0000-0000-0000EA020000}"/>
    <cellStyle name="Currency [0] 6100" xfId="10292" hidden="1" xr:uid="{00000000-0005-0000-0000-000055280000}"/>
    <cellStyle name="Currency [0] 6101" xfId="10336" hidden="1" xr:uid="{00000000-0005-0000-0000-000081280000}"/>
    <cellStyle name="Currency [0] 6102" xfId="10304" hidden="1" xr:uid="{00000000-0005-0000-0000-000061280000}"/>
    <cellStyle name="Currency [0] 6103" xfId="10312" hidden="1" xr:uid="{00000000-0005-0000-0000-000069280000}"/>
    <cellStyle name="Currency [0] 6104" xfId="10348" hidden="1" xr:uid="{00000000-0005-0000-0000-00008D280000}"/>
    <cellStyle name="Currency [0] 6105" xfId="10350" hidden="1" xr:uid="{00000000-0005-0000-0000-00008F280000}"/>
    <cellStyle name="Currency [0] 6106" xfId="10306" hidden="1" xr:uid="{00000000-0005-0000-0000-000063280000}"/>
    <cellStyle name="Currency [0] 6107" xfId="10319" hidden="1" xr:uid="{00000000-0005-0000-0000-000070280000}"/>
    <cellStyle name="Currency [0] 6108" xfId="10324" hidden="1" xr:uid="{00000000-0005-0000-0000-000075280000}"/>
    <cellStyle name="Currency [0] 6109" xfId="10318" hidden="1" xr:uid="{00000000-0005-0000-0000-00006F280000}"/>
    <cellStyle name="Currency [0] 611" xfId="717" hidden="1" xr:uid="{00000000-0005-0000-0000-0000EE020000}"/>
    <cellStyle name="Currency [0] 6110" xfId="10366" hidden="1" xr:uid="{00000000-0005-0000-0000-00009F280000}"/>
    <cellStyle name="Currency [0] 6111" xfId="10374" hidden="1" xr:uid="{00000000-0005-0000-0000-0000A7280000}"/>
    <cellStyle name="Currency [0] 6112" xfId="10302" hidden="1" xr:uid="{00000000-0005-0000-0000-00005F280000}"/>
    <cellStyle name="Currency [0] 6113" xfId="10360" hidden="1" xr:uid="{00000000-0005-0000-0000-000099280000}"/>
    <cellStyle name="Currency [0] 6114" xfId="10383" hidden="1" xr:uid="{00000000-0005-0000-0000-0000B0280000}"/>
    <cellStyle name="Currency [0] 6115" xfId="10385" hidden="1" xr:uid="{00000000-0005-0000-0000-0000B2280000}"/>
    <cellStyle name="Currency [0] 6116" xfId="10285" hidden="1" xr:uid="{00000000-0005-0000-0000-00004E280000}"/>
    <cellStyle name="Currency [0] 6117" xfId="10295" hidden="1" xr:uid="{00000000-0005-0000-0000-000058280000}"/>
    <cellStyle name="Currency [0] 6118" xfId="10357" hidden="1" xr:uid="{00000000-0005-0000-0000-000096280000}"/>
    <cellStyle name="Currency [0] 6119" xfId="10322" hidden="1" xr:uid="{00000000-0005-0000-0000-000073280000}"/>
    <cellStyle name="Currency [0] 612" xfId="723" hidden="1" xr:uid="{00000000-0005-0000-0000-0000F4020000}"/>
    <cellStyle name="Currency [0] 6120" xfId="10267" hidden="1" xr:uid="{00000000-0005-0000-0000-00003C280000}"/>
    <cellStyle name="Currency [0] 6121" xfId="10393" hidden="1" xr:uid="{00000000-0005-0000-0000-0000BA280000}"/>
    <cellStyle name="Currency [0] 6122" xfId="10358" hidden="1" xr:uid="{00000000-0005-0000-0000-000097280000}"/>
    <cellStyle name="Currency [0] 6123" xfId="10369" hidden="1" xr:uid="{00000000-0005-0000-0000-0000A2280000}"/>
    <cellStyle name="Currency [0] 6124" xfId="10401" hidden="1" xr:uid="{00000000-0005-0000-0000-0000C2280000}"/>
    <cellStyle name="Currency [0] 6125" xfId="10403" hidden="1" xr:uid="{00000000-0005-0000-0000-0000C4280000}"/>
    <cellStyle name="Currency [0] 6126" xfId="10355" hidden="1" xr:uid="{00000000-0005-0000-0000-000094280000}"/>
    <cellStyle name="Currency [0] 6127" xfId="10354" hidden="1" xr:uid="{00000000-0005-0000-0000-000093280000}"/>
    <cellStyle name="Currency [0] 6128" xfId="10344" hidden="1" xr:uid="{00000000-0005-0000-0000-000089280000}"/>
    <cellStyle name="Currency [0] 6129" xfId="10340" hidden="1" xr:uid="{00000000-0005-0000-0000-000085280000}"/>
    <cellStyle name="Currency [0] 613" xfId="726" hidden="1" xr:uid="{00000000-0005-0000-0000-0000F7020000}"/>
    <cellStyle name="Currency [0] 6130" xfId="10342" hidden="1" xr:uid="{00000000-0005-0000-0000-000087280000}"/>
    <cellStyle name="Currency [0] 6131" xfId="10410" hidden="1" xr:uid="{00000000-0005-0000-0000-0000CB280000}"/>
    <cellStyle name="Currency [0] 6132" xfId="10245" hidden="1" xr:uid="{00000000-0005-0000-0000-000026280000}"/>
    <cellStyle name="Currency [0] 6133" xfId="10388" hidden="1" xr:uid="{00000000-0005-0000-0000-0000B5280000}"/>
    <cellStyle name="Currency [0] 6134" xfId="10416" hidden="1" xr:uid="{00000000-0005-0000-0000-0000D1280000}"/>
    <cellStyle name="Currency [0] 6135" xfId="10418" hidden="1" xr:uid="{00000000-0005-0000-0000-0000D3280000}"/>
    <cellStyle name="Currency [0] 6136" xfId="10293" hidden="1" xr:uid="{00000000-0005-0000-0000-000056280000}"/>
    <cellStyle name="Currency [0] 6137" xfId="10367" hidden="1" xr:uid="{00000000-0005-0000-0000-0000A0280000}"/>
    <cellStyle name="Currency [0] 6138" xfId="10323" hidden="1" xr:uid="{00000000-0005-0000-0000-000074280000}"/>
    <cellStyle name="Currency [0] 6139" xfId="10359" hidden="1" xr:uid="{00000000-0005-0000-0000-000098280000}"/>
    <cellStyle name="Currency [0] 614" xfId="712" hidden="1" xr:uid="{00000000-0005-0000-0000-0000E9020000}"/>
    <cellStyle name="Currency [0] 6140" xfId="10363" hidden="1" xr:uid="{00000000-0005-0000-0000-00009C280000}"/>
    <cellStyle name="Currency [0] 6141" xfId="10424" hidden="1" xr:uid="{00000000-0005-0000-0000-0000D9280000}"/>
    <cellStyle name="Currency [0] 6142" xfId="10240" hidden="1" xr:uid="{00000000-0005-0000-0000-000021280000}"/>
    <cellStyle name="Currency [0] 6143" xfId="10406" hidden="1" xr:uid="{00000000-0005-0000-0000-0000C7280000}"/>
    <cellStyle name="Currency [0] 6144" xfId="10429" hidden="1" xr:uid="{00000000-0005-0000-0000-0000DE280000}"/>
    <cellStyle name="Currency [0] 6145" xfId="10431" hidden="1" xr:uid="{00000000-0005-0000-0000-0000E0280000}"/>
    <cellStyle name="Currency [0] 6146" xfId="10287" hidden="1" xr:uid="{00000000-0005-0000-0000-000050280000}"/>
    <cellStyle name="Currency [0] 6147" xfId="10386" hidden="1" xr:uid="{00000000-0005-0000-0000-0000B3280000}"/>
    <cellStyle name="Currency [0] 6148" xfId="10353" hidden="1" xr:uid="{00000000-0005-0000-0000-000092280000}"/>
    <cellStyle name="Currency [0] 6149" xfId="10371" hidden="1" xr:uid="{00000000-0005-0000-0000-0000A4280000}"/>
    <cellStyle name="Currency [0] 615" xfId="722" hidden="1" xr:uid="{00000000-0005-0000-0000-0000F3020000}"/>
    <cellStyle name="Currency [0] 6150" xfId="10368" hidden="1" xr:uid="{00000000-0005-0000-0000-0000A1280000}"/>
    <cellStyle name="Currency [0] 6151" xfId="10435" hidden="1" xr:uid="{00000000-0005-0000-0000-0000E4280000}"/>
    <cellStyle name="Currency [0] 6152" xfId="10320" hidden="1" xr:uid="{00000000-0005-0000-0000-000071280000}"/>
    <cellStyle name="Currency [0] 6153" xfId="10420" hidden="1" xr:uid="{00000000-0005-0000-0000-0000D5280000}"/>
    <cellStyle name="Currency [0] 6154" xfId="10442" hidden="1" xr:uid="{00000000-0005-0000-0000-0000EB280000}"/>
    <cellStyle name="Currency [0] 6155" xfId="10444" hidden="1" xr:uid="{00000000-0005-0000-0000-0000ED280000}"/>
    <cellStyle name="Currency [0] 6156" xfId="10372" hidden="1" xr:uid="{00000000-0005-0000-0000-0000A5280000}"/>
    <cellStyle name="Currency [0] 6157" xfId="10404" hidden="1" xr:uid="{00000000-0005-0000-0000-0000C5280000}"/>
    <cellStyle name="Currency [0] 6158" xfId="10256" hidden="1" xr:uid="{00000000-0005-0000-0000-000031280000}"/>
    <cellStyle name="Currency [0] 6159" xfId="10390" hidden="1" xr:uid="{00000000-0005-0000-0000-0000B7280000}"/>
    <cellStyle name="Currency [0] 616" xfId="733" hidden="1" xr:uid="{00000000-0005-0000-0000-0000FE020000}"/>
    <cellStyle name="Currency [0] 6160" xfId="10387" hidden="1" xr:uid="{00000000-0005-0000-0000-0000B4280000}"/>
    <cellStyle name="Currency [0] 6161" xfId="10448" hidden="1" xr:uid="{00000000-0005-0000-0000-0000F1280000}"/>
    <cellStyle name="Currency [0] 6162" xfId="10283" hidden="1" xr:uid="{00000000-0005-0000-0000-00004C280000}"/>
    <cellStyle name="Currency [0] 6163" xfId="10432" hidden="1" xr:uid="{00000000-0005-0000-0000-0000E1280000}"/>
    <cellStyle name="Currency [0] 6164" xfId="10452" hidden="1" xr:uid="{00000000-0005-0000-0000-0000F5280000}"/>
    <cellStyle name="Currency [0] 6165" xfId="10454" hidden="1" xr:uid="{00000000-0005-0000-0000-0000F7280000}"/>
    <cellStyle name="Currency [0] 6166" xfId="10391" hidden="1" xr:uid="{00000000-0005-0000-0000-0000B8280000}"/>
    <cellStyle name="Currency [0] 6167" xfId="10419" hidden="1" xr:uid="{00000000-0005-0000-0000-0000D4280000}"/>
    <cellStyle name="Currency [0] 6168" xfId="10379" hidden="1" xr:uid="{00000000-0005-0000-0000-0000AC280000}"/>
    <cellStyle name="Currency [0] 6169" xfId="10408" hidden="1" xr:uid="{00000000-0005-0000-0000-0000C9280000}"/>
    <cellStyle name="Currency [0] 617" xfId="734" hidden="1" xr:uid="{00000000-0005-0000-0000-0000FF020000}"/>
    <cellStyle name="Currency [0] 6170" xfId="10405" hidden="1" xr:uid="{00000000-0005-0000-0000-0000C6280000}"/>
    <cellStyle name="Currency [0] 6171" xfId="10458" hidden="1" xr:uid="{00000000-0005-0000-0000-0000FB280000}"/>
    <cellStyle name="Currency [0] 6172" xfId="10286" hidden="1" xr:uid="{00000000-0005-0000-0000-00004F280000}"/>
    <cellStyle name="Currency [0] 6173" xfId="10445" hidden="1" xr:uid="{00000000-0005-0000-0000-0000EE280000}"/>
    <cellStyle name="Currency [0] 6174" xfId="10462" hidden="1" xr:uid="{00000000-0005-0000-0000-0000FF280000}"/>
    <cellStyle name="Currency [0] 6175" xfId="10464" hidden="1" xr:uid="{00000000-0005-0000-0000-000001290000}"/>
    <cellStyle name="Currency [0] 6176" xfId="10345" hidden="1" xr:uid="{00000000-0005-0000-0000-00008A280000}"/>
    <cellStyle name="Currency [0] 6177" xfId="10381" hidden="1" xr:uid="{00000000-0005-0000-0000-0000AE280000}"/>
    <cellStyle name="Currency [0] 6178" xfId="10450" hidden="1" xr:uid="{00000000-0005-0000-0000-0000F3280000}"/>
    <cellStyle name="Currency [0] 6179" xfId="10438" hidden="1" xr:uid="{00000000-0005-0000-0000-0000E7280000}"/>
    <cellStyle name="Currency [0] 618" xfId="698" hidden="1" xr:uid="{00000000-0005-0000-0000-0000DB020000}"/>
    <cellStyle name="Currency [0] 6180" xfId="10455" hidden="1" xr:uid="{00000000-0005-0000-0000-0000F8280000}"/>
    <cellStyle name="Currency [0] 6181" xfId="10466" hidden="1" xr:uid="{00000000-0005-0000-0000-000003290000}"/>
    <cellStyle name="Currency [0] 6182" xfId="10314" hidden="1" xr:uid="{00000000-0005-0000-0000-00006B280000}"/>
    <cellStyle name="Currency [0] 6183" xfId="10378" hidden="1" xr:uid="{00000000-0005-0000-0000-0000AB280000}"/>
    <cellStyle name="Currency [0] 6184" xfId="10470" hidden="1" xr:uid="{00000000-0005-0000-0000-000007290000}"/>
    <cellStyle name="Currency [0] 6185" xfId="10472" hidden="1" xr:uid="{00000000-0005-0000-0000-000009290000}"/>
    <cellStyle name="Currency [0] 6186" xfId="10427" hidden="1" xr:uid="{00000000-0005-0000-0000-0000DC280000}"/>
    <cellStyle name="Currency [0] 6187" xfId="10439" hidden="1" xr:uid="{00000000-0005-0000-0000-0000E8280000}"/>
    <cellStyle name="Currency [0] 6188" xfId="10467" hidden="1" xr:uid="{00000000-0005-0000-0000-000004290000}"/>
    <cellStyle name="Currency [0] 6189" xfId="10440" hidden="1" xr:uid="{00000000-0005-0000-0000-0000E9280000}"/>
    <cellStyle name="Currency [0] 619" xfId="691" hidden="1" xr:uid="{00000000-0005-0000-0000-0000D4020000}"/>
    <cellStyle name="Currency [0] 6190" xfId="10473" hidden="1" xr:uid="{00000000-0005-0000-0000-00000A290000}"/>
    <cellStyle name="Currency [0] 6191" xfId="10475" hidden="1" xr:uid="{00000000-0005-0000-0000-00000C290000}"/>
    <cellStyle name="Currency [0] 6192" xfId="10468" hidden="1" xr:uid="{00000000-0005-0000-0000-000005290000}"/>
    <cellStyle name="Currency [0] 6193" xfId="10414" hidden="1" xr:uid="{00000000-0005-0000-0000-0000CF280000}"/>
    <cellStyle name="Currency [0] 6194" xfId="10478" hidden="1" xr:uid="{00000000-0005-0000-0000-00000F290000}"/>
    <cellStyle name="Currency [0] 6195" xfId="10480" hidden="1" xr:uid="{00000000-0005-0000-0000-000011290000}"/>
    <cellStyle name="Currency [0] 6196" xfId="10197" hidden="1" xr:uid="{00000000-0005-0000-0000-0000F6270000}"/>
    <cellStyle name="Currency [0] 6197" xfId="10219" hidden="1" xr:uid="{00000000-0005-0000-0000-00000C280000}"/>
    <cellStyle name="Currency [0] 6198" xfId="10484" hidden="1" xr:uid="{00000000-0005-0000-0000-000015290000}"/>
    <cellStyle name="Currency [0] 6199" xfId="10491" hidden="1" xr:uid="{00000000-0005-0000-0000-00001C290000}"/>
    <cellStyle name="Currency [0] 62" xfId="125" hidden="1" xr:uid="{00000000-0005-0000-0000-00009E000000}"/>
    <cellStyle name="Currency [0] 620" xfId="719" hidden="1" xr:uid="{00000000-0005-0000-0000-0000F0020000}"/>
    <cellStyle name="Currency [0] 6200" xfId="10493" hidden="1" xr:uid="{00000000-0005-0000-0000-00001E290000}"/>
    <cellStyle name="Currency [0] 6201" xfId="10184" hidden="1" xr:uid="{00000000-0005-0000-0000-0000E9270000}"/>
    <cellStyle name="Currency [0] 6202" xfId="10487" hidden="1" xr:uid="{00000000-0005-0000-0000-000018290000}"/>
    <cellStyle name="Currency [0] 6203" xfId="10496" hidden="1" xr:uid="{00000000-0005-0000-0000-000021290000}"/>
    <cellStyle name="Currency [0] 6204" xfId="10498" hidden="1" xr:uid="{00000000-0005-0000-0000-000023290000}"/>
    <cellStyle name="Currency [0] 6205" xfId="10486" hidden="1" xr:uid="{00000000-0005-0000-0000-000017290000}"/>
    <cellStyle name="Currency [0] 6206" xfId="10196" hidden="1" xr:uid="{00000000-0005-0000-0000-0000F5270000}"/>
    <cellStyle name="Currency [0] 6207" xfId="10509" hidden="1" xr:uid="{00000000-0005-0000-0000-00002E290000}"/>
    <cellStyle name="Currency [0] 6208" xfId="10518" hidden="1" xr:uid="{00000000-0005-0000-0000-000037290000}"/>
    <cellStyle name="Currency [0] 6209" xfId="10529" hidden="1" xr:uid="{00000000-0005-0000-0000-000042290000}"/>
    <cellStyle name="Currency [0] 621" xfId="693" hidden="1" xr:uid="{00000000-0005-0000-0000-0000D6020000}"/>
    <cellStyle name="Currency [0] 6210" xfId="10535" hidden="1" xr:uid="{00000000-0005-0000-0000-000048290000}"/>
    <cellStyle name="Currency [0] 6211" xfId="10507" hidden="1" xr:uid="{00000000-0005-0000-0000-00002C290000}"/>
    <cellStyle name="Currency [0] 6212" xfId="10525" hidden="1" xr:uid="{00000000-0005-0000-0000-00003E290000}"/>
    <cellStyle name="Currency [0] 6213" xfId="10547" hidden="1" xr:uid="{00000000-0005-0000-0000-000054290000}"/>
    <cellStyle name="Currency [0] 6214" xfId="10549" hidden="1" xr:uid="{00000000-0005-0000-0000-000056290000}"/>
    <cellStyle name="Currency [0] 6215" xfId="10481" hidden="1" xr:uid="{00000000-0005-0000-0000-000012290000}"/>
    <cellStyle name="Currency [0] 6216" xfId="10192" hidden="1" xr:uid="{00000000-0005-0000-0000-0000F1270000}"/>
    <cellStyle name="Currency [0] 6217" xfId="10521" hidden="1" xr:uid="{00000000-0005-0000-0000-00003A290000}"/>
    <cellStyle name="Currency [0] 6218" xfId="10188" hidden="1" xr:uid="{00000000-0005-0000-0000-0000ED270000}"/>
    <cellStyle name="Currency [0] 6219" xfId="10510" hidden="1" xr:uid="{00000000-0005-0000-0000-00002F290000}"/>
    <cellStyle name="Currency [0] 622" xfId="714" hidden="1" xr:uid="{00000000-0005-0000-0000-0000EB020000}"/>
    <cellStyle name="Currency [0] 6220" xfId="10554" hidden="1" xr:uid="{00000000-0005-0000-0000-00005B290000}"/>
    <cellStyle name="Currency [0] 6221" xfId="10522" hidden="1" xr:uid="{00000000-0005-0000-0000-00003B290000}"/>
    <cellStyle name="Currency [0] 6222" xfId="10530" hidden="1" xr:uid="{00000000-0005-0000-0000-000043290000}"/>
    <cellStyle name="Currency [0] 6223" xfId="10566" hidden="1" xr:uid="{00000000-0005-0000-0000-000067290000}"/>
    <cellStyle name="Currency [0] 6224" xfId="10568" hidden="1" xr:uid="{00000000-0005-0000-0000-000069290000}"/>
    <cellStyle name="Currency [0] 6225" xfId="10524" hidden="1" xr:uid="{00000000-0005-0000-0000-00003D290000}"/>
    <cellStyle name="Currency [0] 6226" xfId="10537" hidden="1" xr:uid="{00000000-0005-0000-0000-00004A290000}"/>
    <cellStyle name="Currency [0] 6227" xfId="10542" hidden="1" xr:uid="{00000000-0005-0000-0000-00004F290000}"/>
    <cellStyle name="Currency [0] 6228" xfId="10536" hidden="1" xr:uid="{00000000-0005-0000-0000-000049290000}"/>
    <cellStyle name="Currency [0] 6229" xfId="10584" hidden="1" xr:uid="{00000000-0005-0000-0000-000079290000}"/>
    <cellStyle name="Currency [0] 623" xfId="735" hidden="1" xr:uid="{00000000-0005-0000-0000-000000030000}"/>
    <cellStyle name="Currency [0] 6230" xfId="10592" hidden="1" xr:uid="{00000000-0005-0000-0000-000081290000}"/>
    <cellStyle name="Currency [0] 6231" xfId="10520" hidden="1" xr:uid="{00000000-0005-0000-0000-000039290000}"/>
    <cellStyle name="Currency [0] 6232" xfId="10578" hidden="1" xr:uid="{00000000-0005-0000-0000-000073290000}"/>
    <cellStyle name="Currency [0] 6233" xfId="10601" hidden="1" xr:uid="{00000000-0005-0000-0000-00008A290000}"/>
    <cellStyle name="Currency [0] 6234" xfId="10603" hidden="1" xr:uid="{00000000-0005-0000-0000-00008C290000}"/>
    <cellStyle name="Currency [0] 6235" xfId="10503" hidden="1" xr:uid="{00000000-0005-0000-0000-000028290000}"/>
    <cellStyle name="Currency [0] 6236" xfId="10513" hidden="1" xr:uid="{00000000-0005-0000-0000-000032290000}"/>
    <cellStyle name="Currency [0] 6237" xfId="10575" hidden="1" xr:uid="{00000000-0005-0000-0000-000070290000}"/>
    <cellStyle name="Currency [0] 6238" xfId="10540" hidden="1" xr:uid="{00000000-0005-0000-0000-00004D290000}"/>
    <cellStyle name="Currency [0] 6239" xfId="10489" hidden="1" xr:uid="{00000000-0005-0000-0000-00001A290000}"/>
    <cellStyle name="Currency [0] 624" xfId="720" hidden="1" xr:uid="{00000000-0005-0000-0000-0000F1020000}"/>
    <cellStyle name="Currency [0] 6240" xfId="10611" hidden="1" xr:uid="{00000000-0005-0000-0000-000094290000}"/>
    <cellStyle name="Currency [0] 6241" xfId="10576" hidden="1" xr:uid="{00000000-0005-0000-0000-000071290000}"/>
    <cellStyle name="Currency [0] 6242" xfId="10587" hidden="1" xr:uid="{00000000-0005-0000-0000-00007C290000}"/>
    <cellStyle name="Currency [0] 6243" xfId="10619" hidden="1" xr:uid="{00000000-0005-0000-0000-00009C290000}"/>
    <cellStyle name="Currency [0] 6244" xfId="10621" hidden="1" xr:uid="{00000000-0005-0000-0000-00009E290000}"/>
    <cellStyle name="Currency [0] 6245" xfId="10573" hidden="1" xr:uid="{00000000-0005-0000-0000-00006E290000}"/>
    <cellStyle name="Currency [0] 6246" xfId="10572" hidden="1" xr:uid="{00000000-0005-0000-0000-00006D290000}"/>
    <cellStyle name="Currency [0] 6247" xfId="10562" hidden="1" xr:uid="{00000000-0005-0000-0000-000063290000}"/>
    <cellStyle name="Currency [0] 6248" xfId="10558" hidden="1" xr:uid="{00000000-0005-0000-0000-00005F290000}"/>
    <cellStyle name="Currency [0] 6249" xfId="10560" hidden="1" xr:uid="{00000000-0005-0000-0000-000061290000}"/>
    <cellStyle name="Currency [0] 625" xfId="724" hidden="1" xr:uid="{00000000-0005-0000-0000-0000F5020000}"/>
    <cellStyle name="Currency [0] 6250" xfId="10628" hidden="1" xr:uid="{00000000-0005-0000-0000-0000A5290000}"/>
    <cellStyle name="Currency [0] 6251" xfId="10190" hidden="1" xr:uid="{00000000-0005-0000-0000-0000EF270000}"/>
    <cellStyle name="Currency [0] 6252" xfId="10606" hidden="1" xr:uid="{00000000-0005-0000-0000-00008F290000}"/>
    <cellStyle name="Currency [0] 6253" xfId="10634" hidden="1" xr:uid="{00000000-0005-0000-0000-0000AB290000}"/>
    <cellStyle name="Currency [0] 6254" xfId="10636" hidden="1" xr:uid="{00000000-0005-0000-0000-0000AD290000}"/>
    <cellStyle name="Currency [0] 6255" xfId="10511" hidden="1" xr:uid="{00000000-0005-0000-0000-000030290000}"/>
    <cellStyle name="Currency [0] 6256" xfId="10585" hidden="1" xr:uid="{00000000-0005-0000-0000-00007A290000}"/>
    <cellStyle name="Currency [0] 6257" xfId="10541" hidden="1" xr:uid="{00000000-0005-0000-0000-00004E290000}"/>
    <cellStyle name="Currency [0] 6258" xfId="10577" hidden="1" xr:uid="{00000000-0005-0000-0000-000072290000}"/>
    <cellStyle name="Currency [0] 6259" xfId="10581" hidden="1" xr:uid="{00000000-0005-0000-0000-000076290000}"/>
    <cellStyle name="Currency [0] 626" xfId="740" hidden="1" xr:uid="{00000000-0005-0000-0000-000005030000}"/>
    <cellStyle name="Currency [0] 6260" xfId="10642" hidden="1" xr:uid="{00000000-0005-0000-0000-0000B3290000}"/>
    <cellStyle name="Currency [0] 6261" xfId="10225" hidden="1" xr:uid="{00000000-0005-0000-0000-000012280000}"/>
    <cellStyle name="Currency [0] 6262" xfId="10624" hidden="1" xr:uid="{00000000-0005-0000-0000-0000A1290000}"/>
    <cellStyle name="Currency [0] 6263" xfId="10647" hidden="1" xr:uid="{00000000-0005-0000-0000-0000B8290000}"/>
    <cellStyle name="Currency [0] 6264" xfId="10649" hidden="1" xr:uid="{00000000-0005-0000-0000-0000BA290000}"/>
    <cellStyle name="Currency [0] 6265" xfId="10505" hidden="1" xr:uid="{00000000-0005-0000-0000-00002A290000}"/>
    <cellStyle name="Currency [0] 6266" xfId="10604" hidden="1" xr:uid="{00000000-0005-0000-0000-00008D290000}"/>
    <cellStyle name="Currency [0] 6267" xfId="10571" hidden="1" xr:uid="{00000000-0005-0000-0000-00006C290000}"/>
    <cellStyle name="Currency [0] 6268" xfId="10589" hidden="1" xr:uid="{00000000-0005-0000-0000-00007E290000}"/>
    <cellStyle name="Currency [0] 6269" xfId="10586" hidden="1" xr:uid="{00000000-0005-0000-0000-00007B290000}"/>
    <cellStyle name="Currency [0] 627" xfId="741" hidden="1" xr:uid="{00000000-0005-0000-0000-000006030000}"/>
    <cellStyle name="Currency [0] 6270" xfId="10653" hidden="1" xr:uid="{00000000-0005-0000-0000-0000BE290000}"/>
    <cellStyle name="Currency [0] 6271" xfId="10538" hidden="1" xr:uid="{00000000-0005-0000-0000-00004B290000}"/>
    <cellStyle name="Currency [0] 6272" xfId="10638" hidden="1" xr:uid="{00000000-0005-0000-0000-0000AF290000}"/>
    <cellStyle name="Currency [0] 6273" xfId="10660" hidden="1" xr:uid="{00000000-0005-0000-0000-0000C5290000}"/>
    <cellStyle name="Currency [0] 6274" xfId="10662" hidden="1" xr:uid="{00000000-0005-0000-0000-0000C7290000}"/>
    <cellStyle name="Currency [0] 6275" xfId="10590" hidden="1" xr:uid="{00000000-0005-0000-0000-00007F290000}"/>
    <cellStyle name="Currency [0] 6276" xfId="10622" hidden="1" xr:uid="{00000000-0005-0000-0000-00009F290000}"/>
    <cellStyle name="Currency [0] 6277" xfId="10270" hidden="1" xr:uid="{00000000-0005-0000-0000-00003F280000}"/>
    <cellStyle name="Currency [0] 6278" xfId="10608" hidden="1" xr:uid="{00000000-0005-0000-0000-000091290000}"/>
    <cellStyle name="Currency [0] 6279" xfId="10605" hidden="1" xr:uid="{00000000-0005-0000-0000-00008E290000}"/>
    <cellStyle name="Currency [0] 628" xfId="721" hidden="1" xr:uid="{00000000-0005-0000-0000-0000F2020000}"/>
    <cellStyle name="Currency [0] 6280" xfId="10666" hidden="1" xr:uid="{00000000-0005-0000-0000-0000CB290000}"/>
    <cellStyle name="Currency [0] 6281" xfId="10501" hidden="1" xr:uid="{00000000-0005-0000-0000-000026290000}"/>
    <cellStyle name="Currency [0] 6282" xfId="10650" hidden="1" xr:uid="{00000000-0005-0000-0000-0000BB290000}"/>
    <cellStyle name="Currency [0] 6283" xfId="10670" hidden="1" xr:uid="{00000000-0005-0000-0000-0000CF290000}"/>
    <cellStyle name="Currency [0] 6284" xfId="10672" hidden="1" xr:uid="{00000000-0005-0000-0000-0000D1290000}"/>
    <cellStyle name="Currency [0] 6285" xfId="10609" hidden="1" xr:uid="{00000000-0005-0000-0000-000092290000}"/>
    <cellStyle name="Currency [0] 6286" xfId="10637" hidden="1" xr:uid="{00000000-0005-0000-0000-0000AE290000}"/>
    <cellStyle name="Currency [0] 6287" xfId="10597" hidden="1" xr:uid="{00000000-0005-0000-0000-000086290000}"/>
    <cellStyle name="Currency [0] 6288" xfId="10626" hidden="1" xr:uid="{00000000-0005-0000-0000-0000A3290000}"/>
    <cellStyle name="Currency [0] 6289" xfId="10623" hidden="1" xr:uid="{00000000-0005-0000-0000-0000A0290000}"/>
    <cellStyle name="Currency [0] 629" xfId="728" hidden="1" xr:uid="{00000000-0005-0000-0000-0000F9020000}"/>
    <cellStyle name="Currency [0] 6290" xfId="10676" hidden="1" xr:uid="{00000000-0005-0000-0000-0000D5290000}"/>
    <cellStyle name="Currency [0] 6291" xfId="10504" hidden="1" xr:uid="{00000000-0005-0000-0000-000029290000}"/>
    <cellStyle name="Currency [0] 6292" xfId="10663" hidden="1" xr:uid="{00000000-0005-0000-0000-0000C8290000}"/>
    <cellStyle name="Currency [0] 6293" xfId="10680" hidden="1" xr:uid="{00000000-0005-0000-0000-0000D9290000}"/>
    <cellStyle name="Currency [0] 6294" xfId="10682" hidden="1" xr:uid="{00000000-0005-0000-0000-0000DB290000}"/>
    <cellStyle name="Currency [0] 6295" xfId="10563" hidden="1" xr:uid="{00000000-0005-0000-0000-000064290000}"/>
    <cellStyle name="Currency [0] 6296" xfId="10599" hidden="1" xr:uid="{00000000-0005-0000-0000-000088290000}"/>
    <cellStyle name="Currency [0] 6297" xfId="10668" hidden="1" xr:uid="{00000000-0005-0000-0000-0000CD290000}"/>
    <cellStyle name="Currency [0] 6298" xfId="10656" hidden="1" xr:uid="{00000000-0005-0000-0000-0000C1290000}"/>
    <cellStyle name="Currency [0] 6299" xfId="10673" hidden="1" xr:uid="{00000000-0005-0000-0000-0000D2290000}"/>
    <cellStyle name="Currency [0] 63" xfId="113" hidden="1" xr:uid="{00000000-0005-0000-0000-000092000000}"/>
    <cellStyle name="Currency [0] 630" xfId="732" hidden="1" xr:uid="{00000000-0005-0000-0000-0000FD020000}"/>
    <cellStyle name="Currency [0] 6300" xfId="10684" hidden="1" xr:uid="{00000000-0005-0000-0000-0000DD290000}"/>
    <cellStyle name="Currency [0] 6301" xfId="10532" hidden="1" xr:uid="{00000000-0005-0000-0000-000045290000}"/>
    <cellStyle name="Currency [0] 6302" xfId="10596" hidden="1" xr:uid="{00000000-0005-0000-0000-000085290000}"/>
    <cellStyle name="Currency [0] 6303" xfId="10688" hidden="1" xr:uid="{00000000-0005-0000-0000-0000E1290000}"/>
    <cellStyle name="Currency [0] 6304" xfId="10690" hidden="1" xr:uid="{00000000-0005-0000-0000-0000E3290000}"/>
    <cellStyle name="Currency [0] 6305" xfId="10645" hidden="1" xr:uid="{00000000-0005-0000-0000-0000B6290000}"/>
    <cellStyle name="Currency [0] 6306" xfId="10657" hidden="1" xr:uid="{00000000-0005-0000-0000-0000C2290000}"/>
    <cellStyle name="Currency [0] 6307" xfId="10685" hidden="1" xr:uid="{00000000-0005-0000-0000-0000DE290000}"/>
    <cellStyle name="Currency [0] 6308" xfId="10658" hidden="1" xr:uid="{00000000-0005-0000-0000-0000C3290000}"/>
    <cellStyle name="Currency [0] 6309" xfId="10691" hidden="1" xr:uid="{00000000-0005-0000-0000-0000E4290000}"/>
    <cellStyle name="Currency [0] 631" xfId="727" hidden="1" xr:uid="{00000000-0005-0000-0000-0000F8020000}"/>
    <cellStyle name="Currency [0] 6310" xfId="10693" hidden="1" xr:uid="{00000000-0005-0000-0000-0000E6290000}"/>
    <cellStyle name="Currency [0] 6311" xfId="10686" hidden="1" xr:uid="{00000000-0005-0000-0000-0000DF290000}"/>
    <cellStyle name="Currency [0] 6312" xfId="10632" hidden="1" xr:uid="{00000000-0005-0000-0000-0000A9290000}"/>
    <cellStyle name="Currency [0] 6313" xfId="10695" hidden="1" xr:uid="{00000000-0005-0000-0000-0000E8290000}"/>
    <cellStyle name="Currency [0] 6314" xfId="10697" hidden="1" xr:uid="{00000000-0005-0000-0000-0000EA290000}"/>
    <cellStyle name="Currency [0] 6315" xfId="10209" hidden="1" xr:uid="{00000000-0005-0000-0000-000002280000}"/>
    <cellStyle name="Currency [0] 6316" xfId="10187" hidden="1" xr:uid="{00000000-0005-0000-0000-0000EC270000}"/>
    <cellStyle name="Currency [0] 6317" xfId="10703" hidden="1" xr:uid="{00000000-0005-0000-0000-0000F0290000}"/>
    <cellStyle name="Currency [0] 6318" xfId="10709" hidden="1" xr:uid="{00000000-0005-0000-0000-0000F6290000}"/>
    <cellStyle name="Currency [0] 6319" xfId="10711" hidden="1" xr:uid="{00000000-0005-0000-0000-0000F8290000}"/>
    <cellStyle name="Currency [0] 632" xfId="750" hidden="1" xr:uid="{00000000-0005-0000-0000-00000F030000}"/>
    <cellStyle name="Currency [0] 6320" xfId="10204" hidden="1" xr:uid="{00000000-0005-0000-0000-0000FD270000}"/>
    <cellStyle name="Currency [0] 6321" xfId="10705" hidden="1" xr:uid="{00000000-0005-0000-0000-0000F2290000}"/>
    <cellStyle name="Currency [0] 6322" xfId="10713" hidden="1" xr:uid="{00000000-0005-0000-0000-0000FA290000}"/>
    <cellStyle name="Currency [0] 6323" xfId="10715" hidden="1" xr:uid="{00000000-0005-0000-0000-0000FC290000}"/>
    <cellStyle name="Currency [0] 6324" xfId="10704" hidden="1" xr:uid="{00000000-0005-0000-0000-0000F1290000}"/>
    <cellStyle name="Currency [0] 6325" xfId="10210" hidden="1" xr:uid="{00000000-0005-0000-0000-000003280000}"/>
    <cellStyle name="Currency [0] 6326" xfId="10726" hidden="1" xr:uid="{00000000-0005-0000-0000-0000072A0000}"/>
    <cellStyle name="Currency [0] 6327" xfId="10735" hidden="1" xr:uid="{00000000-0005-0000-0000-0000102A0000}"/>
    <cellStyle name="Currency [0] 6328" xfId="10746" hidden="1" xr:uid="{00000000-0005-0000-0000-00001B2A0000}"/>
    <cellStyle name="Currency [0] 6329" xfId="10752" hidden="1" xr:uid="{00000000-0005-0000-0000-0000212A0000}"/>
    <cellStyle name="Currency [0] 633" xfId="756" hidden="1" xr:uid="{00000000-0005-0000-0000-000015030000}"/>
    <cellStyle name="Currency [0] 6330" xfId="10724" hidden="1" xr:uid="{00000000-0005-0000-0000-0000052A0000}"/>
    <cellStyle name="Currency [0] 6331" xfId="10742" hidden="1" xr:uid="{00000000-0005-0000-0000-0000172A0000}"/>
    <cellStyle name="Currency [0] 6332" xfId="10764" hidden="1" xr:uid="{00000000-0005-0000-0000-00002D2A0000}"/>
    <cellStyle name="Currency [0] 6333" xfId="10766" hidden="1" xr:uid="{00000000-0005-0000-0000-00002F2A0000}"/>
    <cellStyle name="Currency [0] 6334" xfId="10700" hidden="1" xr:uid="{00000000-0005-0000-0000-0000ED290000}"/>
    <cellStyle name="Currency [0] 6335" xfId="10214" hidden="1" xr:uid="{00000000-0005-0000-0000-000007280000}"/>
    <cellStyle name="Currency [0] 6336" xfId="10738" hidden="1" xr:uid="{00000000-0005-0000-0000-0000132A0000}"/>
    <cellStyle name="Currency [0] 6337" xfId="10230" hidden="1" xr:uid="{00000000-0005-0000-0000-000017280000}"/>
    <cellStyle name="Currency [0] 6338" xfId="10727" hidden="1" xr:uid="{00000000-0005-0000-0000-0000082A0000}"/>
    <cellStyle name="Currency [0] 6339" xfId="10771" hidden="1" xr:uid="{00000000-0005-0000-0000-0000342A0000}"/>
    <cellStyle name="Currency [0] 634" xfId="718" hidden="1" xr:uid="{00000000-0005-0000-0000-0000EF020000}"/>
    <cellStyle name="Currency [0] 6340" xfId="10739" hidden="1" xr:uid="{00000000-0005-0000-0000-0000142A0000}"/>
    <cellStyle name="Currency [0] 6341" xfId="10747" hidden="1" xr:uid="{00000000-0005-0000-0000-00001C2A0000}"/>
    <cellStyle name="Currency [0] 6342" xfId="10783" hidden="1" xr:uid="{00000000-0005-0000-0000-0000402A0000}"/>
    <cellStyle name="Currency [0] 6343" xfId="10785" hidden="1" xr:uid="{00000000-0005-0000-0000-0000422A0000}"/>
    <cellStyle name="Currency [0] 6344" xfId="10741" hidden="1" xr:uid="{00000000-0005-0000-0000-0000162A0000}"/>
    <cellStyle name="Currency [0] 6345" xfId="10754" hidden="1" xr:uid="{00000000-0005-0000-0000-0000232A0000}"/>
    <cellStyle name="Currency [0] 6346" xfId="10759" hidden="1" xr:uid="{00000000-0005-0000-0000-0000282A0000}"/>
    <cellStyle name="Currency [0] 6347" xfId="10753" hidden="1" xr:uid="{00000000-0005-0000-0000-0000222A0000}"/>
    <cellStyle name="Currency [0] 6348" xfId="10801" hidden="1" xr:uid="{00000000-0005-0000-0000-0000522A0000}"/>
    <cellStyle name="Currency [0] 6349" xfId="10809" hidden="1" xr:uid="{00000000-0005-0000-0000-00005A2A0000}"/>
    <cellStyle name="Currency [0] 635" xfId="748" hidden="1" xr:uid="{00000000-0005-0000-0000-00000D030000}"/>
    <cellStyle name="Currency [0] 6350" xfId="10737" hidden="1" xr:uid="{00000000-0005-0000-0000-0000122A0000}"/>
    <cellStyle name="Currency [0] 6351" xfId="10795" hidden="1" xr:uid="{00000000-0005-0000-0000-00004C2A0000}"/>
    <cellStyle name="Currency [0] 6352" xfId="10818" hidden="1" xr:uid="{00000000-0005-0000-0000-0000632A0000}"/>
    <cellStyle name="Currency [0] 6353" xfId="10820" hidden="1" xr:uid="{00000000-0005-0000-0000-0000652A0000}"/>
    <cellStyle name="Currency [0] 6354" xfId="10720" hidden="1" xr:uid="{00000000-0005-0000-0000-0000012A0000}"/>
    <cellStyle name="Currency [0] 6355" xfId="10730" hidden="1" xr:uid="{00000000-0005-0000-0000-00000B2A0000}"/>
    <cellStyle name="Currency [0] 6356" xfId="10792" hidden="1" xr:uid="{00000000-0005-0000-0000-0000492A0000}"/>
    <cellStyle name="Currency [0] 6357" xfId="10757" hidden="1" xr:uid="{00000000-0005-0000-0000-0000262A0000}"/>
    <cellStyle name="Currency [0] 6358" xfId="10707" hidden="1" xr:uid="{00000000-0005-0000-0000-0000F4290000}"/>
    <cellStyle name="Currency [0] 6359" xfId="10828" hidden="1" xr:uid="{00000000-0005-0000-0000-00006D2A0000}"/>
    <cellStyle name="Currency [0] 636" xfId="760" hidden="1" xr:uid="{00000000-0005-0000-0000-000019030000}"/>
    <cellStyle name="Currency [0] 6360" xfId="10793" hidden="1" xr:uid="{00000000-0005-0000-0000-00004A2A0000}"/>
    <cellStyle name="Currency [0] 6361" xfId="10804" hidden="1" xr:uid="{00000000-0005-0000-0000-0000552A0000}"/>
    <cellStyle name="Currency [0] 6362" xfId="10836" hidden="1" xr:uid="{00000000-0005-0000-0000-0000752A0000}"/>
    <cellStyle name="Currency [0] 6363" xfId="10838" hidden="1" xr:uid="{00000000-0005-0000-0000-0000772A0000}"/>
    <cellStyle name="Currency [0] 6364" xfId="10790" hidden="1" xr:uid="{00000000-0005-0000-0000-0000472A0000}"/>
    <cellStyle name="Currency [0] 6365" xfId="10789" hidden="1" xr:uid="{00000000-0005-0000-0000-0000462A0000}"/>
    <cellStyle name="Currency [0] 6366" xfId="10779" hidden="1" xr:uid="{00000000-0005-0000-0000-00003C2A0000}"/>
    <cellStyle name="Currency [0] 6367" xfId="10775" hidden="1" xr:uid="{00000000-0005-0000-0000-0000382A0000}"/>
    <cellStyle name="Currency [0] 6368" xfId="10777" hidden="1" xr:uid="{00000000-0005-0000-0000-00003A2A0000}"/>
    <cellStyle name="Currency [0] 6369" xfId="10845" hidden="1" xr:uid="{00000000-0005-0000-0000-00007E2A0000}"/>
    <cellStyle name="Currency [0] 637" xfId="761" hidden="1" xr:uid="{00000000-0005-0000-0000-00001A030000}"/>
    <cellStyle name="Currency [0] 6370" xfId="10216" hidden="1" xr:uid="{00000000-0005-0000-0000-000009280000}"/>
    <cellStyle name="Currency [0] 6371" xfId="10823" hidden="1" xr:uid="{00000000-0005-0000-0000-0000682A0000}"/>
    <cellStyle name="Currency [0] 6372" xfId="10851" hidden="1" xr:uid="{00000000-0005-0000-0000-0000842A0000}"/>
    <cellStyle name="Currency [0] 6373" xfId="10853" hidden="1" xr:uid="{00000000-0005-0000-0000-0000862A0000}"/>
    <cellStyle name="Currency [0] 6374" xfId="10728" hidden="1" xr:uid="{00000000-0005-0000-0000-0000092A0000}"/>
    <cellStyle name="Currency [0] 6375" xfId="10802" hidden="1" xr:uid="{00000000-0005-0000-0000-0000532A0000}"/>
    <cellStyle name="Currency [0] 6376" xfId="10758" hidden="1" xr:uid="{00000000-0005-0000-0000-0000272A0000}"/>
    <cellStyle name="Currency [0] 6377" xfId="10794" hidden="1" xr:uid="{00000000-0005-0000-0000-00004B2A0000}"/>
    <cellStyle name="Currency [0] 6378" xfId="10798" hidden="1" xr:uid="{00000000-0005-0000-0000-00004F2A0000}"/>
    <cellStyle name="Currency [0] 6379" xfId="10859" hidden="1" xr:uid="{00000000-0005-0000-0000-00008C2A0000}"/>
    <cellStyle name="Currency [0] 638" xfId="709" hidden="1" xr:uid="{00000000-0005-0000-0000-0000E6020000}"/>
    <cellStyle name="Currency [0] 6380" xfId="10203" hidden="1" xr:uid="{00000000-0005-0000-0000-0000FC270000}"/>
    <cellStyle name="Currency [0] 6381" xfId="10841" hidden="1" xr:uid="{00000000-0005-0000-0000-00007A2A0000}"/>
    <cellStyle name="Currency [0] 6382" xfId="10864" hidden="1" xr:uid="{00000000-0005-0000-0000-0000912A0000}"/>
    <cellStyle name="Currency [0] 6383" xfId="10866" hidden="1" xr:uid="{00000000-0005-0000-0000-0000932A0000}"/>
    <cellStyle name="Currency [0] 6384" xfId="10722" hidden="1" xr:uid="{00000000-0005-0000-0000-0000032A0000}"/>
    <cellStyle name="Currency [0] 6385" xfId="10821" hidden="1" xr:uid="{00000000-0005-0000-0000-0000662A0000}"/>
    <cellStyle name="Currency [0] 6386" xfId="10788" hidden="1" xr:uid="{00000000-0005-0000-0000-0000452A0000}"/>
    <cellStyle name="Currency [0] 6387" xfId="10806" hidden="1" xr:uid="{00000000-0005-0000-0000-0000572A0000}"/>
    <cellStyle name="Currency [0] 6388" xfId="10803" hidden="1" xr:uid="{00000000-0005-0000-0000-0000542A0000}"/>
    <cellStyle name="Currency [0] 6389" xfId="10870" hidden="1" xr:uid="{00000000-0005-0000-0000-0000972A0000}"/>
    <cellStyle name="Currency [0] 639" xfId="716" hidden="1" xr:uid="{00000000-0005-0000-0000-0000ED020000}"/>
    <cellStyle name="Currency [0] 6390" xfId="10755" hidden="1" xr:uid="{00000000-0005-0000-0000-0000242A0000}"/>
    <cellStyle name="Currency [0] 6391" xfId="10855" hidden="1" xr:uid="{00000000-0005-0000-0000-0000882A0000}"/>
    <cellStyle name="Currency [0] 6392" xfId="10877" hidden="1" xr:uid="{00000000-0005-0000-0000-00009E2A0000}"/>
    <cellStyle name="Currency [0] 6393" xfId="10879" hidden="1" xr:uid="{00000000-0005-0000-0000-0000A02A0000}"/>
    <cellStyle name="Currency [0] 6394" xfId="10807" hidden="1" xr:uid="{00000000-0005-0000-0000-0000582A0000}"/>
    <cellStyle name="Currency [0] 6395" xfId="10839" hidden="1" xr:uid="{00000000-0005-0000-0000-0000782A0000}"/>
    <cellStyle name="Currency [0] 6396" xfId="10182" hidden="1" xr:uid="{00000000-0005-0000-0000-0000E7270000}"/>
    <cellStyle name="Currency [0] 6397" xfId="10825" hidden="1" xr:uid="{00000000-0005-0000-0000-00006A2A0000}"/>
    <cellStyle name="Currency [0] 6398" xfId="10822" hidden="1" xr:uid="{00000000-0005-0000-0000-0000672A0000}"/>
    <cellStyle name="Currency [0] 6399" xfId="10883" hidden="1" xr:uid="{00000000-0005-0000-0000-0000A42A0000}"/>
    <cellStyle name="Currency [0] 64" xfId="123" hidden="1" xr:uid="{00000000-0005-0000-0000-00009C000000}"/>
    <cellStyle name="Currency [0] 640" xfId="745" hidden="1" xr:uid="{00000000-0005-0000-0000-00000A030000}"/>
    <cellStyle name="Currency [0] 6400" xfId="10718" hidden="1" xr:uid="{00000000-0005-0000-0000-0000FF290000}"/>
    <cellStyle name="Currency [0] 6401" xfId="10867" hidden="1" xr:uid="{00000000-0005-0000-0000-0000942A0000}"/>
    <cellStyle name="Currency [0] 6402" xfId="10887" hidden="1" xr:uid="{00000000-0005-0000-0000-0000A82A0000}"/>
    <cellStyle name="Currency [0] 6403" xfId="10889" hidden="1" xr:uid="{00000000-0005-0000-0000-0000AA2A0000}"/>
    <cellStyle name="Currency [0] 6404" xfId="10826" hidden="1" xr:uid="{00000000-0005-0000-0000-00006B2A0000}"/>
    <cellStyle name="Currency [0] 6405" xfId="10854" hidden="1" xr:uid="{00000000-0005-0000-0000-0000872A0000}"/>
    <cellStyle name="Currency [0] 6406" xfId="10814" hidden="1" xr:uid="{00000000-0005-0000-0000-00005F2A0000}"/>
    <cellStyle name="Currency [0] 6407" xfId="10843" hidden="1" xr:uid="{00000000-0005-0000-0000-00007C2A0000}"/>
    <cellStyle name="Currency [0] 6408" xfId="10840" hidden="1" xr:uid="{00000000-0005-0000-0000-0000792A0000}"/>
    <cellStyle name="Currency [0] 6409" xfId="10893" hidden="1" xr:uid="{00000000-0005-0000-0000-0000AE2A0000}"/>
    <cellStyle name="Currency [0] 641" xfId="730" hidden="1" xr:uid="{00000000-0005-0000-0000-0000FB020000}"/>
    <cellStyle name="Currency [0] 6410" xfId="10721" hidden="1" xr:uid="{00000000-0005-0000-0000-0000022A0000}"/>
    <cellStyle name="Currency [0] 6411" xfId="10880" hidden="1" xr:uid="{00000000-0005-0000-0000-0000A12A0000}"/>
    <cellStyle name="Currency [0] 6412" xfId="10897" hidden="1" xr:uid="{00000000-0005-0000-0000-0000B22A0000}"/>
    <cellStyle name="Currency [0] 6413" xfId="10899" hidden="1" xr:uid="{00000000-0005-0000-0000-0000B42A0000}"/>
    <cellStyle name="Currency [0] 6414" xfId="10780" hidden="1" xr:uid="{00000000-0005-0000-0000-00003D2A0000}"/>
    <cellStyle name="Currency [0] 6415" xfId="10816" hidden="1" xr:uid="{00000000-0005-0000-0000-0000612A0000}"/>
    <cellStyle name="Currency [0] 6416" xfId="10885" hidden="1" xr:uid="{00000000-0005-0000-0000-0000A62A0000}"/>
    <cellStyle name="Currency [0] 6417" xfId="10873" hidden="1" xr:uid="{00000000-0005-0000-0000-00009A2A0000}"/>
    <cellStyle name="Currency [0] 6418" xfId="10890" hidden="1" xr:uid="{00000000-0005-0000-0000-0000AB2A0000}"/>
    <cellStyle name="Currency [0] 6419" xfId="10901" hidden="1" xr:uid="{00000000-0005-0000-0000-0000B62A0000}"/>
    <cellStyle name="Currency [0] 642" xfId="702" hidden="1" xr:uid="{00000000-0005-0000-0000-0000DF020000}"/>
    <cellStyle name="Currency [0] 6420" xfId="10749" hidden="1" xr:uid="{00000000-0005-0000-0000-00001E2A0000}"/>
    <cellStyle name="Currency [0] 6421" xfId="10813" hidden="1" xr:uid="{00000000-0005-0000-0000-00005E2A0000}"/>
    <cellStyle name="Currency [0] 6422" xfId="10905" hidden="1" xr:uid="{00000000-0005-0000-0000-0000BA2A0000}"/>
    <cellStyle name="Currency [0] 6423" xfId="10907" hidden="1" xr:uid="{00000000-0005-0000-0000-0000BC2A0000}"/>
    <cellStyle name="Currency [0] 6424" xfId="10862" hidden="1" xr:uid="{00000000-0005-0000-0000-00008F2A0000}"/>
    <cellStyle name="Currency [0] 6425" xfId="10874" hidden="1" xr:uid="{00000000-0005-0000-0000-00009B2A0000}"/>
    <cellStyle name="Currency [0] 6426" xfId="10902" hidden="1" xr:uid="{00000000-0005-0000-0000-0000B72A0000}"/>
    <cellStyle name="Currency [0] 6427" xfId="10875" hidden="1" xr:uid="{00000000-0005-0000-0000-00009C2A0000}"/>
    <cellStyle name="Currency [0] 6428" xfId="10908" hidden="1" xr:uid="{00000000-0005-0000-0000-0000BD2A0000}"/>
    <cellStyle name="Currency [0] 6429" xfId="10910" hidden="1" xr:uid="{00000000-0005-0000-0000-0000BF2A0000}"/>
    <cellStyle name="Currency [0] 643" xfId="767" hidden="1" xr:uid="{00000000-0005-0000-0000-000020030000}"/>
    <cellStyle name="Currency [0] 6430" xfId="10903" hidden="1" xr:uid="{00000000-0005-0000-0000-0000B82A0000}"/>
    <cellStyle name="Currency [0] 6431" xfId="10849" hidden="1" xr:uid="{00000000-0005-0000-0000-0000822A0000}"/>
    <cellStyle name="Currency [0] 6432" xfId="10912" hidden="1" xr:uid="{00000000-0005-0000-0000-0000C12A0000}"/>
    <cellStyle name="Currency [0] 6433" xfId="10914" hidden="1" xr:uid="{00000000-0005-0000-0000-0000C32A0000}"/>
    <cellStyle name="Currency [0] 6434" xfId="10276" hidden="1" xr:uid="{00000000-0005-0000-0000-000045280000}"/>
    <cellStyle name="Currency [0] 6435" xfId="10217" hidden="1" xr:uid="{00000000-0005-0000-0000-00000A280000}"/>
    <cellStyle name="Currency [0] 6436" xfId="10920" hidden="1" xr:uid="{00000000-0005-0000-0000-0000C92A0000}"/>
    <cellStyle name="Currency [0] 6437" xfId="10926" hidden="1" xr:uid="{00000000-0005-0000-0000-0000CF2A0000}"/>
    <cellStyle name="Currency [0] 6438" xfId="10928" hidden="1" xr:uid="{00000000-0005-0000-0000-0000D12A0000}"/>
    <cellStyle name="Currency [0] 6439" xfId="10207" hidden="1" xr:uid="{00000000-0005-0000-0000-000000280000}"/>
    <cellStyle name="Currency [0] 644" xfId="746" hidden="1" xr:uid="{00000000-0005-0000-0000-00000B030000}"/>
    <cellStyle name="Currency [0] 6440" xfId="10922" hidden="1" xr:uid="{00000000-0005-0000-0000-0000CB2A0000}"/>
    <cellStyle name="Currency [0] 6441" xfId="10930" hidden="1" xr:uid="{00000000-0005-0000-0000-0000D32A0000}"/>
    <cellStyle name="Currency [0] 6442" xfId="10932" hidden="1" xr:uid="{00000000-0005-0000-0000-0000D52A0000}"/>
    <cellStyle name="Currency [0] 6443" xfId="10921" hidden="1" xr:uid="{00000000-0005-0000-0000-0000CA2A0000}"/>
    <cellStyle name="Currency [0] 6444" xfId="10252" hidden="1" xr:uid="{00000000-0005-0000-0000-00002D280000}"/>
    <cellStyle name="Currency [0] 6445" xfId="10943" hidden="1" xr:uid="{00000000-0005-0000-0000-0000E02A0000}"/>
    <cellStyle name="Currency [0] 6446" xfId="10952" hidden="1" xr:uid="{00000000-0005-0000-0000-0000E92A0000}"/>
    <cellStyle name="Currency [0] 6447" xfId="10963" hidden="1" xr:uid="{00000000-0005-0000-0000-0000F42A0000}"/>
    <cellStyle name="Currency [0] 6448" xfId="10969" hidden="1" xr:uid="{00000000-0005-0000-0000-0000FA2A0000}"/>
    <cellStyle name="Currency [0] 6449" xfId="10941" hidden="1" xr:uid="{00000000-0005-0000-0000-0000DE2A0000}"/>
    <cellStyle name="Currency [0] 645" xfId="753" hidden="1" xr:uid="{00000000-0005-0000-0000-000012030000}"/>
    <cellStyle name="Currency [0] 6450" xfId="10959" hidden="1" xr:uid="{00000000-0005-0000-0000-0000F02A0000}"/>
    <cellStyle name="Currency [0] 6451" xfId="10981" hidden="1" xr:uid="{00000000-0005-0000-0000-0000062B0000}"/>
    <cellStyle name="Currency [0] 6452" xfId="10983" hidden="1" xr:uid="{00000000-0005-0000-0000-0000082B0000}"/>
    <cellStyle name="Currency [0] 6453" xfId="10917" hidden="1" xr:uid="{00000000-0005-0000-0000-0000C62A0000}"/>
    <cellStyle name="Currency [0] 6454" xfId="10206" hidden="1" xr:uid="{00000000-0005-0000-0000-0000FF270000}"/>
    <cellStyle name="Currency [0] 6455" xfId="10955" hidden="1" xr:uid="{00000000-0005-0000-0000-0000EC2A0000}"/>
    <cellStyle name="Currency [0] 6456" xfId="10185" hidden="1" xr:uid="{00000000-0005-0000-0000-0000EA270000}"/>
    <cellStyle name="Currency [0] 6457" xfId="10944" hidden="1" xr:uid="{00000000-0005-0000-0000-0000E12A0000}"/>
    <cellStyle name="Currency [0] 6458" xfId="10988" hidden="1" xr:uid="{00000000-0005-0000-0000-00000D2B0000}"/>
    <cellStyle name="Currency [0] 6459" xfId="10956" hidden="1" xr:uid="{00000000-0005-0000-0000-0000ED2A0000}"/>
    <cellStyle name="Currency [0] 646" xfId="768" hidden="1" xr:uid="{00000000-0005-0000-0000-000021030000}"/>
    <cellStyle name="Currency [0] 6460" xfId="10964" hidden="1" xr:uid="{00000000-0005-0000-0000-0000F52A0000}"/>
    <cellStyle name="Currency [0] 6461" xfId="11000" hidden="1" xr:uid="{00000000-0005-0000-0000-0000192B0000}"/>
    <cellStyle name="Currency [0] 6462" xfId="11002" hidden="1" xr:uid="{00000000-0005-0000-0000-00001B2B0000}"/>
    <cellStyle name="Currency [0] 6463" xfId="10958" hidden="1" xr:uid="{00000000-0005-0000-0000-0000EF2A0000}"/>
    <cellStyle name="Currency [0] 6464" xfId="10971" hidden="1" xr:uid="{00000000-0005-0000-0000-0000FC2A0000}"/>
    <cellStyle name="Currency [0] 6465" xfId="10976" hidden="1" xr:uid="{00000000-0005-0000-0000-0000012B0000}"/>
    <cellStyle name="Currency [0] 6466" xfId="10970" hidden="1" xr:uid="{00000000-0005-0000-0000-0000FB2A0000}"/>
    <cellStyle name="Currency [0] 6467" xfId="11018" hidden="1" xr:uid="{00000000-0005-0000-0000-00002B2B0000}"/>
    <cellStyle name="Currency [0] 6468" xfId="11026" hidden="1" xr:uid="{00000000-0005-0000-0000-0000332B0000}"/>
    <cellStyle name="Currency [0] 6469" xfId="10954" hidden="1" xr:uid="{00000000-0005-0000-0000-0000EB2A0000}"/>
    <cellStyle name="Currency [0] 647" xfId="769" hidden="1" xr:uid="{00000000-0005-0000-0000-000022030000}"/>
    <cellStyle name="Currency [0] 6470" xfId="11012" hidden="1" xr:uid="{00000000-0005-0000-0000-0000252B0000}"/>
    <cellStyle name="Currency [0] 6471" xfId="11035" hidden="1" xr:uid="{00000000-0005-0000-0000-00003C2B0000}"/>
    <cellStyle name="Currency [0] 6472" xfId="11037" hidden="1" xr:uid="{00000000-0005-0000-0000-00003E2B0000}"/>
    <cellStyle name="Currency [0] 6473" xfId="10937" hidden="1" xr:uid="{00000000-0005-0000-0000-0000DA2A0000}"/>
    <cellStyle name="Currency [0] 6474" xfId="10947" hidden="1" xr:uid="{00000000-0005-0000-0000-0000E42A0000}"/>
    <cellStyle name="Currency [0] 6475" xfId="11009" hidden="1" xr:uid="{00000000-0005-0000-0000-0000222B0000}"/>
    <cellStyle name="Currency [0] 6476" xfId="10974" hidden="1" xr:uid="{00000000-0005-0000-0000-0000FF2A0000}"/>
    <cellStyle name="Currency [0] 6477" xfId="10924" hidden="1" xr:uid="{00000000-0005-0000-0000-0000CD2A0000}"/>
    <cellStyle name="Currency [0] 6478" xfId="11045" hidden="1" xr:uid="{00000000-0005-0000-0000-0000462B0000}"/>
    <cellStyle name="Currency [0] 6479" xfId="11010" hidden="1" xr:uid="{00000000-0005-0000-0000-0000232B0000}"/>
    <cellStyle name="Currency [0] 648" xfId="744" hidden="1" xr:uid="{00000000-0005-0000-0000-000009030000}"/>
    <cellStyle name="Currency [0] 6480" xfId="11021" hidden="1" xr:uid="{00000000-0005-0000-0000-00002E2B0000}"/>
    <cellStyle name="Currency [0] 6481" xfId="11053" hidden="1" xr:uid="{00000000-0005-0000-0000-00004E2B0000}"/>
    <cellStyle name="Currency [0] 6482" xfId="11055" hidden="1" xr:uid="{00000000-0005-0000-0000-0000502B0000}"/>
    <cellStyle name="Currency [0] 6483" xfId="11007" hidden="1" xr:uid="{00000000-0005-0000-0000-0000202B0000}"/>
    <cellStyle name="Currency [0] 6484" xfId="11006" hidden="1" xr:uid="{00000000-0005-0000-0000-00001F2B0000}"/>
    <cellStyle name="Currency [0] 6485" xfId="10996" hidden="1" xr:uid="{00000000-0005-0000-0000-0000152B0000}"/>
    <cellStyle name="Currency [0] 6486" xfId="10992" hidden="1" xr:uid="{00000000-0005-0000-0000-0000112B0000}"/>
    <cellStyle name="Currency [0] 6487" xfId="10994" hidden="1" xr:uid="{00000000-0005-0000-0000-0000132B0000}"/>
    <cellStyle name="Currency [0] 6488" xfId="11062" hidden="1" xr:uid="{00000000-0005-0000-0000-0000572B0000}"/>
    <cellStyle name="Currency [0] 6489" xfId="10221" hidden="1" xr:uid="{00000000-0005-0000-0000-00000E280000}"/>
    <cellStyle name="Currency [0] 649" xfId="743" hidden="1" xr:uid="{00000000-0005-0000-0000-000008030000}"/>
    <cellStyle name="Currency [0] 6490" xfId="11040" hidden="1" xr:uid="{00000000-0005-0000-0000-0000412B0000}"/>
    <cellStyle name="Currency [0] 6491" xfId="11068" hidden="1" xr:uid="{00000000-0005-0000-0000-00005D2B0000}"/>
    <cellStyle name="Currency [0] 6492" xfId="11070" hidden="1" xr:uid="{00000000-0005-0000-0000-00005F2B0000}"/>
    <cellStyle name="Currency [0] 6493" xfId="10945" hidden="1" xr:uid="{00000000-0005-0000-0000-0000E22A0000}"/>
    <cellStyle name="Currency [0] 6494" xfId="11019" hidden="1" xr:uid="{00000000-0005-0000-0000-00002C2B0000}"/>
    <cellStyle name="Currency [0] 6495" xfId="10975" hidden="1" xr:uid="{00000000-0005-0000-0000-0000002B0000}"/>
    <cellStyle name="Currency [0] 6496" xfId="11011" hidden="1" xr:uid="{00000000-0005-0000-0000-0000242B0000}"/>
    <cellStyle name="Currency [0] 6497" xfId="11015" hidden="1" xr:uid="{00000000-0005-0000-0000-0000282B0000}"/>
    <cellStyle name="Currency [0] 6498" xfId="11076" hidden="1" xr:uid="{00000000-0005-0000-0000-0000652B0000}"/>
    <cellStyle name="Currency [0] 6499" xfId="10234" hidden="1" xr:uid="{00000000-0005-0000-0000-00001B280000}"/>
    <cellStyle name="Currency [0] 65" xfId="124" hidden="1" xr:uid="{00000000-0005-0000-0000-00009D000000}"/>
    <cellStyle name="Currency [0] 650" xfId="738" hidden="1" xr:uid="{00000000-0005-0000-0000-000003030000}"/>
    <cellStyle name="Currency [0] 6500" xfId="11058" hidden="1" xr:uid="{00000000-0005-0000-0000-0000532B0000}"/>
    <cellStyle name="Currency [0] 6501" xfId="11081" hidden="1" xr:uid="{00000000-0005-0000-0000-00006A2B0000}"/>
    <cellStyle name="Currency [0] 6502" xfId="11083" hidden="1" xr:uid="{00000000-0005-0000-0000-00006C2B0000}"/>
    <cellStyle name="Currency [0] 6503" xfId="10939" hidden="1" xr:uid="{00000000-0005-0000-0000-0000DC2A0000}"/>
    <cellStyle name="Currency [0] 6504" xfId="11038" hidden="1" xr:uid="{00000000-0005-0000-0000-00003F2B0000}"/>
    <cellStyle name="Currency [0] 6505" xfId="11005" hidden="1" xr:uid="{00000000-0005-0000-0000-00001E2B0000}"/>
    <cellStyle name="Currency [0] 6506" xfId="11023" hidden="1" xr:uid="{00000000-0005-0000-0000-0000302B0000}"/>
    <cellStyle name="Currency [0] 6507" xfId="11020" hidden="1" xr:uid="{00000000-0005-0000-0000-00002D2B0000}"/>
    <cellStyle name="Currency [0] 6508" xfId="11087" hidden="1" xr:uid="{00000000-0005-0000-0000-0000702B0000}"/>
    <cellStyle name="Currency [0] 6509" xfId="10972" hidden="1" xr:uid="{00000000-0005-0000-0000-0000FD2A0000}"/>
    <cellStyle name="Currency [0] 651" xfId="736" hidden="1" xr:uid="{00000000-0005-0000-0000-000001030000}"/>
    <cellStyle name="Currency [0] 6510" xfId="11072" hidden="1" xr:uid="{00000000-0005-0000-0000-0000612B0000}"/>
    <cellStyle name="Currency [0] 6511" xfId="11094" hidden="1" xr:uid="{00000000-0005-0000-0000-0000772B0000}"/>
    <cellStyle name="Currency [0] 6512" xfId="11096" hidden="1" xr:uid="{00000000-0005-0000-0000-0000792B0000}"/>
    <cellStyle name="Currency [0] 6513" xfId="11024" hidden="1" xr:uid="{00000000-0005-0000-0000-0000312B0000}"/>
    <cellStyle name="Currency [0] 6514" xfId="11056" hidden="1" xr:uid="{00000000-0005-0000-0000-0000512B0000}"/>
    <cellStyle name="Currency [0] 6515" xfId="10186" hidden="1" xr:uid="{00000000-0005-0000-0000-0000EB270000}"/>
    <cellStyle name="Currency [0] 6516" xfId="11042" hidden="1" xr:uid="{00000000-0005-0000-0000-0000432B0000}"/>
    <cellStyle name="Currency [0] 6517" xfId="11039" hidden="1" xr:uid="{00000000-0005-0000-0000-0000402B0000}"/>
    <cellStyle name="Currency [0] 6518" xfId="11100" hidden="1" xr:uid="{00000000-0005-0000-0000-00007D2B0000}"/>
    <cellStyle name="Currency [0] 6519" xfId="10935" hidden="1" xr:uid="{00000000-0005-0000-0000-0000D82A0000}"/>
    <cellStyle name="Currency [0] 652" xfId="737" hidden="1" xr:uid="{00000000-0005-0000-0000-000002030000}"/>
    <cellStyle name="Currency [0] 6520" xfId="11084" hidden="1" xr:uid="{00000000-0005-0000-0000-00006D2B0000}"/>
    <cellStyle name="Currency [0] 6521" xfId="11104" hidden="1" xr:uid="{00000000-0005-0000-0000-0000812B0000}"/>
    <cellStyle name="Currency [0] 6522" xfId="11106" hidden="1" xr:uid="{00000000-0005-0000-0000-0000832B0000}"/>
    <cellStyle name="Currency [0] 6523" xfId="11043" hidden="1" xr:uid="{00000000-0005-0000-0000-0000442B0000}"/>
    <cellStyle name="Currency [0] 6524" xfId="11071" hidden="1" xr:uid="{00000000-0005-0000-0000-0000602B0000}"/>
    <cellStyle name="Currency [0] 6525" xfId="11031" hidden="1" xr:uid="{00000000-0005-0000-0000-0000382B0000}"/>
    <cellStyle name="Currency [0] 6526" xfId="11060" hidden="1" xr:uid="{00000000-0005-0000-0000-0000552B0000}"/>
    <cellStyle name="Currency [0] 6527" xfId="11057" hidden="1" xr:uid="{00000000-0005-0000-0000-0000522B0000}"/>
    <cellStyle name="Currency [0] 6528" xfId="11110" hidden="1" xr:uid="{00000000-0005-0000-0000-0000872B0000}"/>
    <cellStyle name="Currency [0] 6529" xfId="10938" hidden="1" xr:uid="{00000000-0005-0000-0000-0000DB2A0000}"/>
    <cellStyle name="Currency [0] 653" xfId="774" hidden="1" xr:uid="{00000000-0005-0000-0000-000027030000}"/>
    <cellStyle name="Currency [0] 6530" xfId="11097" hidden="1" xr:uid="{00000000-0005-0000-0000-00007A2B0000}"/>
    <cellStyle name="Currency [0] 6531" xfId="11114" hidden="1" xr:uid="{00000000-0005-0000-0000-00008B2B0000}"/>
    <cellStyle name="Currency [0] 6532" xfId="11116" hidden="1" xr:uid="{00000000-0005-0000-0000-00008D2B0000}"/>
    <cellStyle name="Currency [0] 6533" xfId="10997" hidden="1" xr:uid="{00000000-0005-0000-0000-0000162B0000}"/>
    <cellStyle name="Currency [0] 6534" xfId="11033" hidden="1" xr:uid="{00000000-0005-0000-0000-00003A2B0000}"/>
    <cellStyle name="Currency [0] 6535" xfId="11102" hidden="1" xr:uid="{00000000-0005-0000-0000-00007F2B0000}"/>
    <cellStyle name="Currency [0] 6536" xfId="11090" hidden="1" xr:uid="{00000000-0005-0000-0000-0000732B0000}"/>
    <cellStyle name="Currency [0] 6537" xfId="11107" hidden="1" xr:uid="{00000000-0005-0000-0000-0000842B0000}"/>
    <cellStyle name="Currency [0] 6538" xfId="11118" hidden="1" xr:uid="{00000000-0005-0000-0000-00008F2B0000}"/>
    <cellStyle name="Currency [0] 6539" xfId="10966" hidden="1" xr:uid="{00000000-0005-0000-0000-0000F72A0000}"/>
    <cellStyle name="Currency [0] 654" xfId="692" hidden="1" xr:uid="{00000000-0005-0000-0000-0000D5020000}"/>
    <cellStyle name="Currency [0] 6540" xfId="11030" hidden="1" xr:uid="{00000000-0005-0000-0000-0000372B0000}"/>
    <cellStyle name="Currency [0] 6541" xfId="11122" hidden="1" xr:uid="{00000000-0005-0000-0000-0000932B0000}"/>
    <cellStyle name="Currency [0] 6542" xfId="11124" hidden="1" xr:uid="{00000000-0005-0000-0000-0000952B0000}"/>
    <cellStyle name="Currency [0] 6543" xfId="11079" hidden="1" xr:uid="{00000000-0005-0000-0000-0000682B0000}"/>
    <cellStyle name="Currency [0] 6544" xfId="11091" hidden="1" xr:uid="{00000000-0005-0000-0000-0000742B0000}"/>
    <cellStyle name="Currency [0] 6545" xfId="11119" hidden="1" xr:uid="{00000000-0005-0000-0000-0000902B0000}"/>
    <cellStyle name="Currency [0] 6546" xfId="11092" hidden="1" xr:uid="{00000000-0005-0000-0000-0000752B0000}"/>
    <cellStyle name="Currency [0] 6547" xfId="11125" hidden="1" xr:uid="{00000000-0005-0000-0000-0000962B0000}"/>
    <cellStyle name="Currency [0] 6548" xfId="11127" hidden="1" xr:uid="{00000000-0005-0000-0000-0000982B0000}"/>
    <cellStyle name="Currency [0] 6549" xfId="11120" hidden="1" xr:uid="{00000000-0005-0000-0000-0000912B0000}"/>
    <cellStyle name="Currency [0] 655" xfId="764" hidden="1" xr:uid="{00000000-0005-0000-0000-00001D030000}"/>
    <cellStyle name="Currency [0] 6550" xfId="11066" hidden="1" xr:uid="{00000000-0005-0000-0000-00005B2B0000}"/>
    <cellStyle name="Currency [0] 6551" xfId="11129" hidden="1" xr:uid="{00000000-0005-0000-0000-00009A2B0000}"/>
    <cellStyle name="Currency [0] 6552" xfId="11131" hidden="1" xr:uid="{00000000-0005-0000-0000-00009C2B0000}"/>
    <cellStyle name="Currency [0] 6553" xfId="11178" hidden="1" xr:uid="{00000000-0005-0000-0000-0000CB2B0000}"/>
    <cellStyle name="Currency [0] 6554" xfId="11198" hidden="1" xr:uid="{00000000-0005-0000-0000-0000DF2B0000}"/>
    <cellStyle name="Currency [0] 6555" xfId="11205" hidden="1" xr:uid="{00000000-0005-0000-0000-0000E62B0000}"/>
    <cellStyle name="Currency [0] 6556" xfId="11213" hidden="1" xr:uid="{00000000-0005-0000-0000-0000EE2B0000}"/>
    <cellStyle name="Currency [0] 6557" xfId="11216" hidden="1" xr:uid="{00000000-0005-0000-0000-0000F12B0000}"/>
    <cellStyle name="Currency [0] 6558" xfId="11196" hidden="1" xr:uid="{00000000-0005-0000-0000-0000DD2B0000}"/>
    <cellStyle name="Currency [0] 6559" xfId="11209" hidden="1" xr:uid="{00000000-0005-0000-0000-0000EA2B0000}"/>
    <cellStyle name="Currency [0] 656" xfId="776" hidden="1" xr:uid="{00000000-0005-0000-0000-000029030000}"/>
    <cellStyle name="Currency [0] 6560" xfId="11218" hidden="1" xr:uid="{00000000-0005-0000-0000-0000F32B0000}"/>
    <cellStyle name="Currency [0] 6561" xfId="11220" hidden="1" xr:uid="{00000000-0005-0000-0000-0000F52B0000}"/>
    <cellStyle name="Currency [0] 6562" xfId="11206" hidden="1" xr:uid="{00000000-0005-0000-0000-0000E72B0000}"/>
    <cellStyle name="Currency [0] 6563" xfId="11179" hidden="1" xr:uid="{00000000-0005-0000-0000-0000CC2B0000}"/>
    <cellStyle name="Currency [0] 6564" xfId="11231" hidden="1" xr:uid="{00000000-0005-0000-0000-0000002C0000}"/>
    <cellStyle name="Currency [0] 6565" xfId="11240" hidden="1" xr:uid="{00000000-0005-0000-0000-0000092C0000}"/>
    <cellStyle name="Currency [0] 6566" xfId="11251" hidden="1" xr:uid="{00000000-0005-0000-0000-0000142C0000}"/>
    <cellStyle name="Currency [0] 6567" xfId="11257" hidden="1" xr:uid="{00000000-0005-0000-0000-00001A2C0000}"/>
    <cellStyle name="Currency [0] 6568" xfId="11229" hidden="1" xr:uid="{00000000-0005-0000-0000-0000FE2B0000}"/>
    <cellStyle name="Currency [0] 6569" xfId="11247" hidden="1" xr:uid="{00000000-0005-0000-0000-0000102C0000}"/>
    <cellStyle name="Currency [0] 657" xfId="777" hidden="1" xr:uid="{00000000-0005-0000-0000-00002A030000}"/>
    <cellStyle name="Currency [0] 6570" xfId="11269" hidden="1" xr:uid="{00000000-0005-0000-0000-0000262C0000}"/>
    <cellStyle name="Currency [0] 6571" xfId="11271" hidden="1" xr:uid="{00000000-0005-0000-0000-0000282C0000}"/>
    <cellStyle name="Currency [0] 6572" xfId="11202" hidden="1" xr:uid="{00000000-0005-0000-0000-0000E32B0000}"/>
    <cellStyle name="Currency [0] 6573" xfId="11185" hidden="1" xr:uid="{00000000-0005-0000-0000-0000D22B0000}"/>
    <cellStyle name="Currency [0] 6574" xfId="11243" hidden="1" xr:uid="{00000000-0005-0000-0000-00000C2C0000}"/>
    <cellStyle name="Currency [0] 6575" xfId="11191" hidden="1" xr:uid="{00000000-0005-0000-0000-0000D82B0000}"/>
    <cellStyle name="Currency [0] 6576" xfId="11232" hidden="1" xr:uid="{00000000-0005-0000-0000-0000012C0000}"/>
    <cellStyle name="Currency [0] 6577" xfId="11276" hidden="1" xr:uid="{00000000-0005-0000-0000-00002D2C0000}"/>
    <cellStyle name="Currency [0] 6578" xfId="11244" hidden="1" xr:uid="{00000000-0005-0000-0000-00000D2C0000}"/>
    <cellStyle name="Currency [0] 6579" xfId="11252" hidden="1" xr:uid="{00000000-0005-0000-0000-0000152C0000}"/>
    <cellStyle name="Currency [0] 658" xfId="715" hidden="1" xr:uid="{00000000-0005-0000-0000-0000EC020000}"/>
    <cellStyle name="Currency [0] 6580" xfId="11288" hidden="1" xr:uid="{00000000-0005-0000-0000-0000392C0000}"/>
    <cellStyle name="Currency [0] 6581" xfId="11290" hidden="1" xr:uid="{00000000-0005-0000-0000-00003B2C0000}"/>
    <cellStyle name="Currency [0] 6582" xfId="11246" hidden="1" xr:uid="{00000000-0005-0000-0000-00000F2C0000}"/>
    <cellStyle name="Currency [0] 6583" xfId="11259" hidden="1" xr:uid="{00000000-0005-0000-0000-00001C2C0000}"/>
    <cellStyle name="Currency [0] 6584" xfId="11264" hidden="1" xr:uid="{00000000-0005-0000-0000-0000212C0000}"/>
    <cellStyle name="Currency [0] 6585" xfId="11258" hidden="1" xr:uid="{00000000-0005-0000-0000-00001B2C0000}"/>
    <cellStyle name="Currency [0] 6586" xfId="11306" hidden="1" xr:uid="{00000000-0005-0000-0000-00004B2C0000}"/>
    <cellStyle name="Currency [0] 6587" xfId="11314" hidden="1" xr:uid="{00000000-0005-0000-0000-0000532C0000}"/>
    <cellStyle name="Currency [0] 6588" xfId="11242" hidden="1" xr:uid="{00000000-0005-0000-0000-00000B2C0000}"/>
    <cellStyle name="Currency [0] 6589" xfId="11300" hidden="1" xr:uid="{00000000-0005-0000-0000-0000452C0000}"/>
    <cellStyle name="Currency [0] 659" xfId="751" hidden="1" xr:uid="{00000000-0005-0000-0000-000010030000}"/>
    <cellStyle name="Currency [0] 6590" xfId="11323" hidden="1" xr:uid="{00000000-0005-0000-0000-00005C2C0000}"/>
    <cellStyle name="Currency [0] 6591" xfId="11325" hidden="1" xr:uid="{00000000-0005-0000-0000-00005E2C0000}"/>
    <cellStyle name="Currency [0] 6592" xfId="11225" hidden="1" xr:uid="{00000000-0005-0000-0000-0000FA2B0000}"/>
    <cellStyle name="Currency [0] 6593" xfId="11235" hidden="1" xr:uid="{00000000-0005-0000-0000-0000042C0000}"/>
    <cellStyle name="Currency [0] 6594" xfId="11297" hidden="1" xr:uid="{00000000-0005-0000-0000-0000422C0000}"/>
    <cellStyle name="Currency [0] 6595" xfId="11262" hidden="1" xr:uid="{00000000-0005-0000-0000-00001F2C0000}"/>
    <cellStyle name="Currency [0] 6596" xfId="11211" hidden="1" xr:uid="{00000000-0005-0000-0000-0000EC2B0000}"/>
    <cellStyle name="Currency [0] 6597" xfId="11333" hidden="1" xr:uid="{00000000-0005-0000-0000-0000662C0000}"/>
    <cellStyle name="Currency [0] 6598" xfId="11298" hidden="1" xr:uid="{00000000-0005-0000-0000-0000432C0000}"/>
    <cellStyle name="Currency [0] 6599" xfId="11309" hidden="1" xr:uid="{00000000-0005-0000-0000-00004E2C0000}"/>
    <cellStyle name="Currency [0] 66" xfId="151" hidden="1" xr:uid="{00000000-0005-0000-0000-0000B8000000}"/>
    <cellStyle name="Currency [0] 660" xfId="731" hidden="1" xr:uid="{00000000-0005-0000-0000-0000FC020000}"/>
    <cellStyle name="Currency [0] 6600" xfId="11341" hidden="1" xr:uid="{00000000-0005-0000-0000-00006E2C0000}"/>
    <cellStyle name="Currency [0] 6601" xfId="11343" hidden="1" xr:uid="{00000000-0005-0000-0000-0000702C0000}"/>
    <cellStyle name="Currency [0] 6602" xfId="11295" hidden="1" xr:uid="{00000000-0005-0000-0000-0000402C0000}"/>
    <cellStyle name="Currency [0] 6603" xfId="11294" hidden="1" xr:uid="{00000000-0005-0000-0000-00003F2C0000}"/>
    <cellStyle name="Currency [0] 6604" xfId="11284" hidden="1" xr:uid="{00000000-0005-0000-0000-0000352C0000}"/>
    <cellStyle name="Currency [0] 6605" xfId="11280" hidden="1" xr:uid="{00000000-0005-0000-0000-0000312C0000}"/>
    <cellStyle name="Currency [0] 6606" xfId="11282" hidden="1" xr:uid="{00000000-0005-0000-0000-0000332C0000}"/>
    <cellStyle name="Currency [0] 6607" xfId="11350" hidden="1" xr:uid="{00000000-0005-0000-0000-0000772C0000}"/>
    <cellStyle name="Currency [0] 6608" xfId="11187" hidden="1" xr:uid="{00000000-0005-0000-0000-0000D42B0000}"/>
    <cellStyle name="Currency [0] 6609" xfId="11328" hidden="1" xr:uid="{00000000-0005-0000-0000-0000612C0000}"/>
    <cellStyle name="Currency [0] 661" xfId="747" hidden="1" xr:uid="{00000000-0005-0000-0000-00000C030000}"/>
    <cellStyle name="Currency [0] 6610" xfId="11356" hidden="1" xr:uid="{00000000-0005-0000-0000-00007D2C0000}"/>
    <cellStyle name="Currency [0] 6611" xfId="11358" hidden="1" xr:uid="{00000000-0005-0000-0000-00007F2C0000}"/>
    <cellStyle name="Currency [0] 6612" xfId="11233" hidden="1" xr:uid="{00000000-0005-0000-0000-0000022C0000}"/>
    <cellStyle name="Currency [0] 6613" xfId="11307" hidden="1" xr:uid="{00000000-0005-0000-0000-00004C2C0000}"/>
    <cellStyle name="Currency [0] 6614" xfId="11263" hidden="1" xr:uid="{00000000-0005-0000-0000-0000202C0000}"/>
    <cellStyle name="Currency [0] 6615" xfId="11299" hidden="1" xr:uid="{00000000-0005-0000-0000-0000442C0000}"/>
    <cellStyle name="Currency [0] 6616" xfId="11303" hidden="1" xr:uid="{00000000-0005-0000-0000-0000482C0000}"/>
    <cellStyle name="Currency [0] 6617" xfId="11364" hidden="1" xr:uid="{00000000-0005-0000-0000-0000852C0000}"/>
    <cellStyle name="Currency [0] 6618" xfId="11182" hidden="1" xr:uid="{00000000-0005-0000-0000-0000CF2B0000}"/>
    <cellStyle name="Currency [0] 6619" xfId="11346" hidden="1" xr:uid="{00000000-0005-0000-0000-0000732C0000}"/>
    <cellStyle name="Currency [0] 662" xfId="749" hidden="1" xr:uid="{00000000-0005-0000-0000-00000E030000}"/>
    <cellStyle name="Currency [0] 6620" xfId="11369" hidden="1" xr:uid="{00000000-0005-0000-0000-00008A2C0000}"/>
    <cellStyle name="Currency [0] 6621" xfId="11371" hidden="1" xr:uid="{00000000-0005-0000-0000-00008C2C0000}"/>
    <cellStyle name="Currency [0] 6622" xfId="11227" hidden="1" xr:uid="{00000000-0005-0000-0000-0000FC2B0000}"/>
    <cellStyle name="Currency [0] 6623" xfId="11326" hidden="1" xr:uid="{00000000-0005-0000-0000-00005F2C0000}"/>
    <cellStyle name="Currency [0] 6624" xfId="11293" hidden="1" xr:uid="{00000000-0005-0000-0000-00003E2C0000}"/>
    <cellStyle name="Currency [0] 6625" xfId="11311" hidden="1" xr:uid="{00000000-0005-0000-0000-0000502C0000}"/>
    <cellStyle name="Currency [0] 6626" xfId="11308" hidden="1" xr:uid="{00000000-0005-0000-0000-00004D2C0000}"/>
    <cellStyle name="Currency [0] 6627" xfId="11375" hidden="1" xr:uid="{00000000-0005-0000-0000-0000902C0000}"/>
    <cellStyle name="Currency [0] 6628" xfId="11260" hidden="1" xr:uid="{00000000-0005-0000-0000-00001D2C0000}"/>
    <cellStyle name="Currency [0] 6629" xfId="11360" hidden="1" xr:uid="{00000000-0005-0000-0000-0000812C0000}"/>
    <cellStyle name="Currency [0] 663" xfId="780" hidden="1" xr:uid="{00000000-0005-0000-0000-00002D030000}"/>
    <cellStyle name="Currency [0] 6630" xfId="11382" hidden="1" xr:uid="{00000000-0005-0000-0000-0000972C0000}"/>
    <cellStyle name="Currency [0] 6631" xfId="11384" hidden="1" xr:uid="{00000000-0005-0000-0000-0000992C0000}"/>
    <cellStyle name="Currency [0] 6632" xfId="11312" hidden="1" xr:uid="{00000000-0005-0000-0000-0000512C0000}"/>
    <cellStyle name="Currency [0] 6633" xfId="11344" hidden="1" xr:uid="{00000000-0005-0000-0000-0000712C0000}"/>
    <cellStyle name="Currency [0] 6634" xfId="11199" hidden="1" xr:uid="{00000000-0005-0000-0000-0000E02B0000}"/>
    <cellStyle name="Currency [0] 6635" xfId="11330" hidden="1" xr:uid="{00000000-0005-0000-0000-0000632C0000}"/>
    <cellStyle name="Currency [0] 6636" xfId="11327" hidden="1" xr:uid="{00000000-0005-0000-0000-0000602C0000}"/>
    <cellStyle name="Currency [0] 6637" xfId="11388" hidden="1" xr:uid="{00000000-0005-0000-0000-00009D2C0000}"/>
    <cellStyle name="Currency [0] 6638" xfId="11223" hidden="1" xr:uid="{00000000-0005-0000-0000-0000F82B0000}"/>
    <cellStyle name="Currency [0] 6639" xfId="11372" hidden="1" xr:uid="{00000000-0005-0000-0000-00008D2C0000}"/>
    <cellStyle name="Currency [0] 664" xfId="690" hidden="1" xr:uid="{00000000-0005-0000-0000-0000D3020000}"/>
    <cellStyle name="Currency [0] 6640" xfId="11392" hidden="1" xr:uid="{00000000-0005-0000-0000-0000A12C0000}"/>
    <cellStyle name="Currency [0] 6641" xfId="11394" hidden="1" xr:uid="{00000000-0005-0000-0000-0000A32C0000}"/>
    <cellStyle name="Currency [0] 6642" xfId="11331" hidden="1" xr:uid="{00000000-0005-0000-0000-0000642C0000}"/>
    <cellStyle name="Currency [0] 6643" xfId="11359" hidden="1" xr:uid="{00000000-0005-0000-0000-0000802C0000}"/>
    <cellStyle name="Currency [0] 6644" xfId="11319" hidden="1" xr:uid="{00000000-0005-0000-0000-0000582C0000}"/>
    <cellStyle name="Currency [0] 6645" xfId="11348" hidden="1" xr:uid="{00000000-0005-0000-0000-0000752C0000}"/>
    <cellStyle name="Currency [0] 6646" xfId="11345" hidden="1" xr:uid="{00000000-0005-0000-0000-0000722C0000}"/>
    <cellStyle name="Currency [0] 6647" xfId="11398" hidden="1" xr:uid="{00000000-0005-0000-0000-0000A72C0000}"/>
    <cellStyle name="Currency [0] 6648" xfId="11226" hidden="1" xr:uid="{00000000-0005-0000-0000-0000FB2B0000}"/>
    <cellStyle name="Currency [0] 6649" xfId="11385" hidden="1" xr:uid="{00000000-0005-0000-0000-00009A2C0000}"/>
    <cellStyle name="Currency [0] 665" xfId="772" hidden="1" xr:uid="{00000000-0005-0000-0000-000025030000}"/>
    <cellStyle name="Currency [0] 6650" xfId="11402" hidden="1" xr:uid="{00000000-0005-0000-0000-0000AB2C0000}"/>
    <cellStyle name="Currency [0] 6651" xfId="11404" hidden="1" xr:uid="{00000000-0005-0000-0000-0000AD2C0000}"/>
    <cellStyle name="Currency [0] 6652" xfId="11285" hidden="1" xr:uid="{00000000-0005-0000-0000-0000362C0000}"/>
    <cellStyle name="Currency [0] 6653" xfId="11321" hidden="1" xr:uid="{00000000-0005-0000-0000-00005A2C0000}"/>
    <cellStyle name="Currency [0] 6654" xfId="11390" hidden="1" xr:uid="{00000000-0005-0000-0000-00009F2C0000}"/>
    <cellStyle name="Currency [0] 6655" xfId="11378" hidden="1" xr:uid="{00000000-0005-0000-0000-0000932C0000}"/>
    <cellStyle name="Currency [0] 6656" xfId="11395" hidden="1" xr:uid="{00000000-0005-0000-0000-0000A42C0000}"/>
    <cellStyle name="Currency [0] 6657" xfId="11406" hidden="1" xr:uid="{00000000-0005-0000-0000-0000AF2C0000}"/>
    <cellStyle name="Currency [0] 6658" xfId="11254" hidden="1" xr:uid="{00000000-0005-0000-0000-0000172C0000}"/>
    <cellStyle name="Currency [0] 6659" xfId="11318" hidden="1" xr:uid="{00000000-0005-0000-0000-0000572C0000}"/>
    <cellStyle name="Currency [0] 666" xfId="782" hidden="1" xr:uid="{00000000-0005-0000-0000-00002F030000}"/>
    <cellStyle name="Currency [0] 6660" xfId="11410" hidden="1" xr:uid="{00000000-0005-0000-0000-0000B32C0000}"/>
    <cellStyle name="Currency [0] 6661" xfId="11412" hidden="1" xr:uid="{00000000-0005-0000-0000-0000B52C0000}"/>
    <cellStyle name="Currency [0] 6662" xfId="11367" hidden="1" xr:uid="{00000000-0005-0000-0000-0000882C0000}"/>
    <cellStyle name="Currency [0] 6663" xfId="11379" hidden="1" xr:uid="{00000000-0005-0000-0000-0000942C0000}"/>
    <cellStyle name="Currency [0] 6664" xfId="11407" hidden="1" xr:uid="{00000000-0005-0000-0000-0000B02C0000}"/>
    <cellStyle name="Currency [0] 6665" xfId="11380" hidden="1" xr:uid="{00000000-0005-0000-0000-0000952C0000}"/>
    <cellStyle name="Currency [0] 6666" xfId="11413" hidden="1" xr:uid="{00000000-0005-0000-0000-0000B62C0000}"/>
    <cellStyle name="Currency [0] 6667" xfId="11415" hidden="1" xr:uid="{00000000-0005-0000-0000-0000B82C0000}"/>
    <cellStyle name="Currency [0] 6668" xfId="11408" hidden="1" xr:uid="{00000000-0005-0000-0000-0000B12C0000}"/>
    <cellStyle name="Currency [0] 6669" xfId="11354" hidden="1" xr:uid="{00000000-0005-0000-0000-00007B2C0000}"/>
    <cellStyle name="Currency [0] 667" xfId="783" hidden="1" xr:uid="{00000000-0005-0000-0000-000030030000}"/>
    <cellStyle name="Currency [0] 6670" xfId="11417" hidden="1" xr:uid="{00000000-0005-0000-0000-0000BA2C0000}"/>
    <cellStyle name="Currency [0] 6671" xfId="11419" hidden="1" xr:uid="{00000000-0005-0000-0000-0000BC2C0000}"/>
    <cellStyle name="Currency [0] 6672" xfId="11479" hidden="1" xr:uid="{00000000-0005-0000-0000-0000F82C0000}"/>
    <cellStyle name="Currency [0] 6673" xfId="11498" hidden="1" xr:uid="{00000000-0005-0000-0000-00000B2D0000}"/>
    <cellStyle name="Currency [0] 6674" xfId="11505" hidden="1" xr:uid="{00000000-0005-0000-0000-0000122D0000}"/>
    <cellStyle name="Currency [0] 6675" xfId="11512" hidden="1" xr:uid="{00000000-0005-0000-0000-0000192D0000}"/>
    <cellStyle name="Currency [0] 6676" xfId="11517" hidden="1" xr:uid="{00000000-0005-0000-0000-00001E2D0000}"/>
    <cellStyle name="Currency [0] 6677" xfId="11496" hidden="1" xr:uid="{00000000-0005-0000-0000-0000092D0000}"/>
    <cellStyle name="Currency [0] 6678" xfId="11507" hidden="1" xr:uid="{00000000-0005-0000-0000-0000142D0000}"/>
    <cellStyle name="Currency [0] 6679" xfId="11521" hidden="1" xr:uid="{00000000-0005-0000-0000-0000222D0000}"/>
    <cellStyle name="Currency [0] 668" xfId="711" hidden="1" xr:uid="{00000000-0005-0000-0000-0000E8020000}"/>
    <cellStyle name="Currency [0] 6680" xfId="11523" hidden="1" xr:uid="{00000000-0005-0000-0000-0000242D0000}"/>
    <cellStyle name="Currency [0] 6681" xfId="11506" hidden="1" xr:uid="{00000000-0005-0000-0000-0000132D0000}"/>
    <cellStyle name="Currency [0] 6682" xfId="11480" hidden="1" xr:uid="{00000000-0005-0000-0000-0000F92C0000}"/>
    <cellStyle name="Currency [0] 6683" xfId="11534" hidden="1" xr:uid="{00000000-0005-0000-0000-00002F2D0000}"/>
    <cellStyle name="Currency [0] 6684" xfId="11543" hidden="1" xr:uid="{00000000-0005-0000-0000-0000382D0000}"/>
    <cellStyle name="Currency [0] 6685" xfId="11554" hidden="1" xr:uid="{00000000-0005-0000-0000-0000432D0000}"/>
    <cellStyle name="Currency [0] 6686" xfId="11560" hidden="1" xr:uid="{00000000-0005-0000-0000-0000492D0000}"/>
    <cellStyle name="Currency [0] 6687" xfId="11532" hidden="1" xr:uid="{00000000-0005-0000-0000-00002D2D0000}"/>
    <cellStyle name="Currency [0] 6688" xfId="11550" hidden="1" xr:uid="{00000000-0005-0000-0000-00003F2D0000}"/>
    <cellStyle name="Currency [0] 6689" xfId="11572" hidden="1" xr:uid="{00000000-0005-0000-0000-0000552D0000}"/>
    <cellStyle name="Currency [0] 669" xfId="762" hidden="1" xr:uid="{00000000-0005-0000-0000-00001B030000}"/>
    <cellStyle name="Currency [0] 6690" xfId="11574" hidden="1" xr:uid="{00000000-0005-0000-0000-0000572D0000}"/>
    <cellStyle name="Currency [0] 6691" xfId="11502" hidden="1" xr:uid="{00000000-0005-0000-0000-00000F2D0000}"/>
    <cellStyle name="Currency [0] 6692" xfId="11486" hidden="1" xr:uid="{00000000-0005-0000-0000-0000FF2C0000}"/>
    <cellStyle name="Currency [0] 6693" xfId="11546" hidden="1" xr:uid="{00000000-0005-0000-0000-00003B2D0000}"/>
    <cellStyle name="Currency [0] 6694" xfId="11491" hidden="1" xr:uid="{00000000-0005-0000-0000-0000042D0000}"/>
    <cellStyle name="Currency [0] 6695" xfId="11535" hidden="1" xr:uid="{00000000-0005-0000-0000-0000302D0000}"/>
    <cellStyle name="Currency [0] 6696" xfId="11579" hidden="1" xr:uid="{00000000-0005-0000-0000-00005C2D0000}"/>
    <cellStyle name="Currency [0] 6697" xfId="11547" hidden="1" xr:uid="{00000000-0005-0000-0000-00003C2D0000}"/>
    <cellStyle name="Currency [0] 6698" xfId="11555" hidden="1" xr:uid="{00000000-0005-0000-0000-0000442D0000}"/>
    <cellStyle name="Currency [0] 6699" xfId="11591" hidden="1" xr:uid="{00000000-0005-0000-0000-0000682D0000}"/>
    <cellStyle name="Currency [0] 67" xfId="101" hidden="1" xr:uid="{00000000-0005-0000-0000-000086000000}"/>
    <cellStyle name="Currency [0] 670" xfId="742" hidden="1" xr:uid="{00000000-0005-0000-0000-000007030000}"/>
    <cellStyle name="Currency [0] 6700" xfId="11593" hidden="1" xr:uid="{00000000-0005-0000-0000-00006A2D0000}"/>
    <cellStyle name="Currency [0] 6701" xfId="11549" hidden="1" xr:uid="{00000000-0005-0000-0000-00003E2D0000}"/>
    <cellStyle name="Currency [0] 6702" xfId="11562" hidden="1" xr:uid="{00000000-0005-0000-0000-00004B2D0000}"/>
    <cellStyle name="Currency [0] 6703" xfId="11567" hidden="1" xr:uid="{00000000-0005-0000-0000-0000502D0000}"/>
    <cellStyle name="Currency [0] 6704" xfId="11561" hidden="1" xr:uid="{00000000-0005-0000-0000-00004A2D0000}"/>
    <cellStyle name="Currency [0] 6705" xfId="11609" hidden="1" xr:uid="{00000000-0005-0000-0000-00007A2D0000}"/>
    <cellStyle name="Currency [0] 6706" xfId="11617" hidden="1" xr:uid="{00000000-0005-0000-0000-0000822D0000}"/>
    <cellStyle name="Currency [0] 6707" xfId="11545" hidden="1" xr:uid="{00000000-0005-0000-0000-00003A2D0000}"/>
    <cellStyle name="Currency [0] 6708" xfId="11603" hidden="1" xr:uid="{00000000-0005-0000-0000-0000742D0000}"/>
    <cellStyle name="Currency [0] 6709" xfId="11626" hidden="1" xr:uid="{00000000-0005-0000-0000-00008B2D0000}"/>
    <cellStyle name="Currency [0] 671" xfId="754" hidden="1" xr:uid="{00000000-0005-0000-0000-000013030000}"/>
    <cellStyle name="Currency [0] 6710" xfId="11628" hidden="1" xr:uid="{00000000-0005-0000-0000-00008D2D0000}"/>
    <cellStyle name="Currency [0] 6711" xfId="11528" hidden="1" xr:uid="{00000000-0005-0000-0000-0000292D0000}"/>
    <cellStyle name="Currency [0] 6712" xfId="11538" hidden="1" xr:uid="{00000000-0005-0000-0000-0000332D0000}"/>
    <cellStyle name="Currency [0] 6713" xfId="11600" hidden="1" xr:uid="{00000000-0005-0000-0000-0000712D0000}"/>
    <cellStyle name="Currency [0] 6714" xfId="11565" hidden="1" xr:uid="{00000000-0005-0000-0000-00004E2D0000}"/>
    <cellStyle name="Currency [0] 6715" xfId="11510" hidden="1" xr:uid="{00000000-0005-0000-0000-0000172D0000}"/>
    <cellStyle name="Currency [0] 6716" xfId="11636" hidden="1" xr:uid="{00000000-0005-0000-0000-0000952D0000}"/>
    <cellStyle name="Currency [0] 6717" xfId="11601" hidden="1" xr:uid="{00000000-0005-0000-0000-0000722D0000}"/>
    <cellStyle name="Currency [0] 6718" xfId="11612" hidden="1" xr:uid="{00000000-0005-0000-0000-00007D2D0000}"/>
    <cellStyle name="Currency [0] 6719" xfId="11644" hidden="1" xr:uid="{00000000-0005-0000-0000-00009D2D0000}"/>
    <cellStyle name="Currency [0] 672" xfId="752" hidden="1" xr:uid="{00000000-0005-0000-0000-000011030000}"/>
    <cellStyle name="Currency [0] 6720" xfId="11646" hidden="1" xr:uid="{00000000-0005-0000-0000-00009F2D0000}"/>
    <cellStyle name="Currency [0] 6721" xfId="11598" hidden="1" xr:uid="{00000000-0005-0000-0000-00006F2D0000}"/>
    <cellStyle name="Currency [0] 6722" xfId="11597" hidden="1" xr:uid="{00000000-0005-0000-0000-00006E2D0000}"/>
    <cellStyle name="Currency [0] 6723" xfId="11587" hidden="1" xr:uid="{00000000-0005-0000-0000-0000642D0000}"/>
    <cellStyle name="Currency [0] 6724" xfId="11583" hidden="1" xr:uid="{00000000-0005-0000-0000-0000602D0000}"/>
    <cellStyle name="Currency [0] 6725" xfId="11585" hidden="1" xr:uid="{00000000-0005-0000-0000-0000622D0000}"/>
    <cellStyle name="Currency [0] 6726" xfId="11653" hidden="1" xr:uid="{00000000-0005-0000-0000-0000A62D0000}"/>
    <cellStyle name="Currency [0] 6727" xfId="11488" hidden="1" xr:uid="{00000000-0005-0000-0000-0000012D0000}"/>
    <cellStyle name="Currency [0] 6728" xfId="11631" hidden="1" xr:uid="{00000000-0005-0000-0000-0000902D0000}"/>
    <cellStyle name="Currency [0] 6729" xfId="11659" hidden="1" xr:uid="{00000000-0005-0000-0000-0000AC2D0000}"/>
    <cellStyle name="Currency [0] 673" xfId="785" hidden="1" xr:uid="{00000000-0005-0000-0000-000032030000}"/>
    <cellStyle name="Currency [0] 6730" xfId="11661" hidden="1" xr:uid="{00000000-0005-0000-0000-0000AE2D0000}"/>
    <cellStyle name="Currency [0] 6731" xfId="11536" hidden="1" xr:uid="{00000000-0005-0000-0000-0000312D0000}"/>
    <cellStyle name="Currency [0] 6732" xfId="11610" hidden="1" xr:uid="{00000000-0005-0000-0000-00007B2D0000}"/>
    <cellStyle name="Currency [0] 6733" xfId="11566" hidden="1" xr:uid="{00000000-0005-0000-0000-00004F2D0000}"/>
    <cellStyle name="Currency [0] 6734" xfId="11602" hidden="1" xr:uid="{00000000-0005-0000-0000-0000732D0000}"/>
    <cellStyle name="Currency [0] 6735" xfId="11606" hidden="1" xr:uid="{00000000-0005-0000-0000-0000772D0000}"/>
    <cellStyle name="Currency [0] 6736" xfId="11667" hidden="1" xr:uid="{00000000-0005-0000-0000-0000B42D0000}"/>
    <cellStyle name="Currency [0] 6737" xfId="11483" hidden="1" xr:uid="{00000000-0005-0000-0000-0000FC2C0000}"/>
    <cellStyle name="Currency [0] 6738" xfId="11649" hidden="1" xr:uid="{00000000-0005-0000-0000-0000A22D0000}"/>
    <cellStyle name="Currency [0] 6739" xfId="11672" hidden="1" xr:uid="{00000000-0005-0000-0000-0000B92D0000}"/>
    <cellStyle name="Currency [0] 674" xfId="729" hidden="1" xr:uid="{00000000-0005-0000-0000-0000FA020000}"/>
    <cellStyle name="Currency [0] 6740" xfId="11674" hidden="1" xr:uid="{00000000-0005-0000-0000-0000BB2D0000}"/>
    <cellStyle name="Currency [0] 6741" xfId="11530" hidden="1" xr:uid="{00000000-0005-0000-0000-00002B2D0000}"/>
    <cellStyle name="Currency [0] 6742" xfId="11629" hidden="1" xr:uid="{00000000-0005-0000-0000-00008E2D0000}"/>
    <cellStyle name="Currency [0] 6743" xfId="11596" hidden="1" xr:uid="{00000000-0005-0000-0000-00006D2D0000}"/>
    <cellStyle name="Currency [0] 6744" xfId="11614" hidden="1" xr:uid="{00000000-0005-0000-0000-00007F2D0000}"/>
    <cellStyle name="Currency [0] 6745" xfId="11611" hidden="1" xr:uid="{00000000-0005-0000-0000-00007C2D0000}"/>
    <cellStyle name="Currency [0] 6746" xfId="11678" hidden="1" xr:uid="{00000000-0005-0000-0000-0000BF2D0000}"/>
    <cellStyle name="Currency [0] 6747" xfId="11563" hidden="1" xr:uid="{00000000-0005-0000-0000-00004C2D0000}"/>
    <cellStyle name="Currency [0] 6748" xfId="11663" hidden="1" xr:uid="{00000000-0005-0000-0000-0000B02D0000}"/>
    <cellStyle name="Currency [0] 6749" xfId="11685" hidden="1" xr:uid="{00000000-0005-0000-0000-0000C62D0000}"/>
    <cellStyle name="Currency [0] 675" xfId="779" hidden="1" xr:uid="{00000000-0005-0000-0000-00002C030000}"/>
    <cellStyle name="Currency [0] 6750" xfId="11687" hidden="1" xr:uid="{00000000-0005-0000-0000-0000C82D0000}"/>
    <cellStyle name="Currency [0] 6751" xfId="11615" hidden="1" xr:uid="{00000000-0005-0000-0000-0000802D0000}"/>
    <cellStyle name="Currency [0] 6752" xfId="11647" hidden="1" xr:uid="{00000000-0005-0000-0000-0000A02D0000}"/>
    <cellStyle name="Currency [0] 6753" xfId="11499" hidden="1" xr:uid="{00000000-0005-0000-0000-00000C2D0000}"/>
    <cellStyle name="Currency [0] 6754" xfId="11633" hidden="1" xr:uid="{00000000-0005-0000-0000-0000922D0000}"/>
    <cellStyle name="Currency [0] 6755" xfId="11630" hidden="1" xr:uid="{00000000-0005-0000-0000-00008F2D0000}"/>
    <cellStyle name="Currency [0] 6756" xfId="11691" hidden="1" xr:uid="{00000000-0005-0000-0000-0000CC2D0000}"/>
    <cellStyle name="Currency [0] 6757" xfId="11526" hidden="1" xr:uid="{00000000-0005-0000-0000-0000272D0000}"/>
    <cellStyle name="Currency [0] 6758" xfId="11675" hidden="1" xr:uid="{00000000-0005-0000-0000-0000BC2D0000}"/>
    <cellStyle name="Currency [0] 6759" xfId="11695" hidden="1" xr:uid="{00000000-0005-0000-0000-0000D02D0000}"/>
    <cellStyle name="Currency [0] 676" xfId="789" hidden="1" xr:uid="{00000000-0005-0000-0000-000036030000}"/>
    <cellStyle name="Currency [0] 6760" xfId="11697" hidden="1" xr:uid="{00000000-0005-0000-0000-0000D22D0000}"/>
    <cellStyle name="Currency [0] 6761" xfId="11634" hidden="1" xr:uid="{00000000-0005-0000-0000-0000932D0000}"/>
    <cellStyle name="Currency [0] 6762" xfId="11662" hidden="1" xr:uid="{00000000-0005-0000-0000-0000AF2D0000}"/>
    <cellStyle name="Currency [0] 6763" xfId="11622" hidden="1" xr:uid="{00000000-0005-0000-0000-0000872D0000}"/>
    <cellStyle name="Currency [0] 6764" xfId="11651" hidden="1" xr:uid="{00000000-0005-0000-0000-0000A42D0000}"/>
    <cellStyle name="Currency [0] 6765" xfId="11648" hidden="1" xr:uid="{00000000-0005-0000-0000-0000A12D0000}"/>
    <cellStyle name="Currency [0] 6766" xfId="11701" hidden="1" xr:uid="{00000000-0005-0000-0000-0000D62D0000}"/>
    <cellStyle name="Currency [0] 6767" xfId="11529" hidden="1" xr:uid="{00000000-0005-0000-0000-00002A2D0000}"/>
    <cellStyle name="Currency [0] 6768" xfId="11688" hidden="1" xr:uid="{00000000-0005-0000-0000-0000C92D0000}"/>
    <cellStyle name="Currency [0] 6769" xfId="11705" hidden="1" xr:uid="{00000000-0005-0000-0000-0000DA2D0000}"/>
    <cellStyle name="Currency [0] 677" xfId="790" hidden="1" xr:uid="{00000000-0005-0000-0000-000037030000}"/>
    <cellStyle name="Currency [0] 6770" xfId="11707" hidden="1" xr:uid="{00000000-0005-0000-0000-0000DC2D0000}"/>
    <cellStyle name="Currency [0] 6771" xfId="11588" hidden="1" xr:uid="{00000000-0005-0000-0000-0000652D0000}"/>
    <cellStyle name="Currency [0] 6772" xfId="11624" hidden="1" xr:uid="{00000000-0005-0000-0000-0000892D0000}"/>
    <cellStyle name="Currency [0] 6773" xfId="11693" hidden="1" xr:uid="{00000000-0005-0000-0000-0000CE2D0000}"/>
    <cellStyle name="Currency [0] 6774" xfId="11681" hidden="1" xr:uid="{00000000-0005-0000-0000-0000C22D0000}"/>
    <cellStyle name="Currency [0] 6775" xfId="11698" hidden="1" xr:uid="{00000000-0005-0000-0000-0000D32D0000}"/>
    <cellStyle name="Currency [0] 6776" xfId="11709" hidden="1" xr:uid="{00000000-0005-0000-0000-0000DE2D0000}"/>
    <cellStyle name="Currency [0] 6777" xfId="11557" hidden="1" xr:uid="{00000000-0005-0000-0000-0000462D0000}"/>
    <cellStyle name="Currency [0] 6778" xfId="11621" hidden="1" xr:uid="{00000000-0005-0000-0000-0000862D0000}"/>
    <cellStyle name="Currency [0] 6779" xfId="11713" hidden="1" xr:uid="{00000000-0005-0000-0000-0000E22D0000}"/>
    <cellStyle name="Currency [0] 678" xfId="755" hidden="1" xr:uid="{00000000-0005-0000-0000-000014030000}"/>
    <cellStyle name="Currency [0] 6780" xfId="11715" hidden="1" xr:uid="{00000000-0005-0000-0000-0000E42D0000}"/>
    <cellStyle name="Currency [0] 6781" xfId="11670" hidden="1" xr:uid="{00000000-0005-0000-0000-0000B72D0000}"/>
    <cellStyle name="Currency [0] 6782" xfId="11682" hidden="1" xr:uid="{00000000-0005-0000-0000-0000C32D0000}"/>
    <cellStyle name="Currency [0] 6783" xfId="11710" hidden="1" xr:uid="{00000000-0005-0000-0000-0000DF2D0000}"/>
    <cellStyle name="Currency [0] 6784" xfId="11683" hidden="1" xr:uid="{00000000-0005-0000-0000-0000C42D0000}"/>
    <cellStyle name="Currency [0] 6785" xfId="11716" hidden="1" xr:uid="{00000000-0005-0000-0000-0000E52D0000}"/>
    <cellStyle name="Currency [0] 6786" xfId="11718" hidden="1" xr:uid="{00000000-0005-0000-0000-0000E72D0000}"/>
    <cellStyle name="Currency [0] 6787" xfId="11711" hidden="1" xr:uid="{00000000-0005-0000-0000-0000E02D0000}"/>
    <cellStyle name="Currency [0] 6788" xfId="11657" hidden="1" xr:uid="{00000000-0005-0000-0000-0000AA2D0000}"/>
    <cellStyle name="Currency [0] 6789" xfId="11721" hidden="1" xr:uid="{00000000-0005-0000-0000-0000EA2D0000}"/>
    <cellStyle name="Currency [0] 679" xfId="770" hidden="1" xr:uid="{00000000-0005-0000-0000-000023030000}"/>
    <cellStyle name="Currency [0] 6790" xfId="11723" hidden="1" xr:uid="{00000000-0005-0000-0000-0000EC2D0000}"/>
    <cellStyle name="Currency [0] 6791" xfId="11440" hidden="1" xr:uid="{00000000-0005-0000-0000-0000D12C0000}"/>
    <cellStyle name="Currency [0] 6792" xfId="11462" hidden="1" xr:uid="{00000000-0005-0000-0000-0000E72C0000}"/>
    <cellStyle name="Currency [0] 6793" xfId="11727" hidden="1" xr:uid="{00000000-0005-0000-0000-0000F02D0000}"/>
    <cellStyle name="Currency [0] 6794" xfId="11734" hidden="1" xr:uid="{00000000-0005-0000-0000-0000F72D0000}"/>
    <cellStyle name="Currency [0] 6795" xfId="11736" hidden="1" xr:uid="{00000000-0005-0000-0000-0000F92D0000}"/>
    <cellStyle name="Currency [0] 6796" xfId="11427" hidden="1" xr:uid="{00000000-0005-0000-0000-0000C42C0000}"/>
    <cellStyle name="Currency [0] 6797" xfId="11730" hidden="1" xr:uid="{00000000-0005-0000-0000-0000F32D0000}"/>
    <cellStyle name="Currency [0] 6798" xfId="11739" hidden="1" xr:uid="{00000000-0005-0000-0000-0000FC2D0000}"/>
    <cellStyle name="Currency [0] 6799" xfId="11741" hidden="1" xr:uid="{00000000-0005-0000-0000-0000FE2D0000}"/>
    <cellStyle name="Currency [0] 68" xfId="143" hidden="1" xr:uid="{00000000-0005-0000-0000-0000B0000000}"/>
    <cellStyle name="Currency [0] 680" xfId="697" hidden="1" xr:uid="{00000000-0005-0000-0000-0000DA020000}"/>
    <cellStyle name="Currency [0] 6800" xfId="11729" hidden="1" xr:uid="{00000000-0005-0000-0000-0000F22D0000}"/>
    <cellStyle name="Currency [0] 6801" xfId="11439" hidden="1" xr:uid="{00000000-0005-0000-0000-0000D02C0000}"/>
    <cellStyle name="Currency [0] 6802" xfId="11752" hidden="1" xr:uid="{00000000-0005-0000-0000-0000092E0000}"/>
    <cellStyle name="Currency [0] 6803" xfId="11761" hidden="1" xr:uid="{00000000-0005-0000-0000-0000122E0000}"/>
    <cellStyle name="Currency [0] 6804" xfId="11772" hidden="1" xr:uid="{00000000-0005-0000-0000-00001D2E0000}"/>
    <cellStyle name="Currency [0] 6805" xfId="11778" hidden="1" xr:uid="{00000000-0005-0000-0000-0000232E0000}"/>
    <cellStyle name="Currency [0] 6806" xfId="11750" hidden="1" xr:uid="{00000000-0005-0000-0000-0000072E0000}"/>
    <cellStyle name="Currency [0] 6807" xfId="11768" hidden="1" xr:uid="{00000000-0005-0000-0000-0000192E0000}"/>
    <cellStyle name="Currency [0] 6808" xfId="11790" hidden="1" xr:uid="{00000000-0005-0000-0000-00002F2E0000}"/>
    <cellStyle name="Currency [0] 6809" xfId="11792" hidden="1" xr:uid="{00000000-0005-0000-0000-0000312E0000}"/>
    <cellStyle name="Currency [0] 681" xfId="765" hidden="1" xr:uid="{00000000-0005-0000-0000-00001E030000}"/>
    <cellStyle name="Currency [0] 6810" xfId="11724" hidden="1" xr:uid="{00000000-0005-0000-0000-0000ED2D0000}"/>
    <cellStyle name="Currency [0] 6811" xfId="11435" hidden="1" xr:uid="{00000000-0005-0000-0000-0000CC2C0000}"/>
    <cellStyle name="Currency [0] 6812" xfId="11764" hidden="1" xr:uid="{00000000-0005-0000-0000-0000152E0000}"/>
    <cellStyle name="Currency [0] 6813" xfId="11431" hidden="1" xr:uid="{00000000-0005-0000-0000-0000C82C0000}"/>
    <cellStyle name="Currency [0] 6814" xfId="11753" hidden="1" xr:uid="{00000000-0005-0000-0000-00000A2E0000}"/>
    <cellStyle name="Currency [0] 6815" xfId="11797" hidden="1" xr:uid="{00000000-0005-0000-0000-0000362E0000}"/>
    <cellStyle name="Currency [0] 6816" xfId="11765" hidden="1" xr:uid="{00000000-0005-0000-0000-0000162E0000}"/>
    <cellStyle name="Currency [0] 6817" xfId="11773" hidden="1" xr:uid="{00000000-0005-0000-0000-00001E2E0000}"/>
    <cellStyle name="Currency [0] 6818" xfId="11809" hidden="1" xr:uid="{00000000-0005-0000-0000-0000422E0000}"/>
    <cellStyle name="Currency [0] 6819" xfId="11811" hidden="1" xr:uid="{00000000-0005-0000-0000-0000442E0000}"/>
    <cellStyle name="Currency [0] 682" xfId="763" hidden="1" xr:uid="{00000000-0005-0000-0000-00001C030000}"/>
    <cellStyle name="Currency [0] 6820" xfId="11767" hidden="1" xr:uid="{00000000-0005-0000-0000-0000182E0000}"/>
    <cellStyle name="Currency [0] 6821" xfId="11780" hidden="1" xr:uid="{00000000-0005-0000-0000-0000252E0000}"/>
    <cellStyle name="Currency [0] 6822" xfId="11785" hidden="1" xr:uid="{00000000-0005-0000-0000-00002A2E0000}"/>
    <cellStyle name="Currency [0] 6823" xfId="11779" hidden="1" xr:uid="{00000000-0005-0000-0000-0000242E0000}"/>
    <cellStyle name="Currency [0] 6824" xfId="11827" hidden="1" xr:uid="{00000000-0005-0000-0000-0000542E0000}"/>
    <cellStyle name="Currency [0] 6825" xfId="11835" hidden="1" xr:uid="{00000000-0005-0000-0000-00005C2E0000}"/>
    <cellStyle name="Currency [0] 6826" xfId="11763" hidden="1" xr:uid="{00000000-0005-0000-0000-0000142E0000}"/>
    <cellStyle name="Currency [0] 6827" xfId="11821" hidden="1" xr:uid="{00000000-0005-0000-0000-00004E2E0000}"/>
    <cellStyle name="Currency [0] 6828" xfId="11844" hidden="1" xr:uid="{00000000-0005-0000-0000-0000652E0000}"/>
    <cellStyle name="Currency [0] 6829" xfId="11846" hidden="1" xr:uid="{00000000-0005-0000-0000-0000672E0000}"/>
    <cellStyle name="Currency [0] 683" xfId="792" hidden="1" xr:uid="{00000000-0005-0000-0000-000039030000}"/>
    <cellStyle name="Currency [0] 6830" xfId="11746" hidden="1" xr:uid="{00000000-0005-0000-0000-0000032E0000}"/>
    <cellStyle name="Currency [0] 6831" xfId="11756" hidden="1" xr:uid="{00000000-0005-0000-0000-00000D2E0000}"/>
    <cellStyle name="Currency [0] 6832" xfId="11818" hidden="1" xr:uid="{00000000-0005-0000-0000-00004B2E0000}"/>
    <cellStyle name="Currency [0] 6833" xfId="11783" hidden="1" xr:uid="{00000000-0005-0000-0000-0000282E0000}"/>
    <cellStyle name="Currency [0] 6834" xfId="11732" hidden="1" xr:uid="{00000000-0005-0000-0000-0000F52D0000}"/>
    <cellStyle name="Currency [0] 6835" xfId="11854" hidden="1" xr:uid="{00000000-0005-0000-0000-00006F2E0000}"/>
    <cellStyle name="Currency [0] 6836" xfId="11819" hidden="1" xr:uid="{00000000-0005-0000-0000-00004C2E0000}"/>
    <cellStyle name="Currency [0] 6837" xfId="11830" hidden="1" xr:uid="{00000000-0005-0000-0000-0000572E0000}"/>
    <cellStyle name="Currency [0] 6838" xfId="11862" hidden="1" xr:uid="{00000000-0005-0000-0000-0000772E0000}"/>
    <cellStyle name="Currency [0] 6839" xfId="11864" hidden="1" xr:uid="{00000000-0005-0000-0000-0000792E0000}"/>
    <cellStyle name="Currency [0] 684" xfId="708" hidden="1" xr:uid="{00000000-0005-0000-0000-0000E5020000}"/>
    <cellStyle name="Currency [0] 6840" xfId="11816" hidden="1" xr:uid="{00000000-0005-0000-0000-0000492E0000}"/>
    <cellStyle name="Currency [0] 6841" xfId="11815" hidden="1" xr:uid="{00000000-0005-0000-0000-0000482E0000}"/>
    <cellStyle name="Currency [0] 6842" xfId="11805" hidden="1" xr:uid="{00000000-0005-0000-0000-00003E2E0000}"/>
    <cellStyle name="Currency [0] 6843" xfId="11801" hidden="1" xr:uid="{00000000-0005-0000-0000-00003A2E0000}"/>
    <cellStyle name="Currency [0] 6844" xfId="11803" hidden="1" xr:uid="{00000000-0005-0000-0000-00003C2E0000}"/>
    <cellStyle name="Currency [0] 6845" xfId="11871" hidden="1" xr:uid="{00000000-0005-0000-0000-0000802E0000}"/>
    <cellStyle name="Currency [0] 6846" xfId="11433" hidden="1" xr:uid="{00000000-0005-0000-0000-0000CA2C0000}"/>
    <cellStyle name="Currency [0] 6847" xfId="11849" hidden="1" xr:uid="{00000000-0005-0000-0000-00006A2E0000}"/>
    <cellStyle name="Currency [0] 6848" xfId="11877" hidden="1" xr:uid="{00000000-0005-0000-0000-0000862E0000}"/>
    <cellStyle name="Currency [0] 6849" xfId="11879" hidden="1" xr:uid="{00000000-0005-0000-0000-0000882E0000}"/>
    <cellStyle name="Currency [0] 685" xfId="784" hidden="1" xr:uid="{00000000-0005-0000-0000-000031030000}"/>
    <cellStyle name="Currency [0] 6850" xfId="11754" hidden="1" xr:uid="{00000000-0005-0000-0000-00000B2E0000}"/>
    <cellStyle name="Currency [0] 6851" xfId="11828" hidden="1" xr:uid="{00000000-0005-0000-0000-0000552E0000}"/>
    <cellStyle name="Currency [0] 6852" xfId="11784" hidden="1" xr:uid="{00000000-0005-0000-0000-0000292E0000}"/>
    <cellStyle name="Currency [0] 6853" xfId="11820" hidden="1" xr:uid="{00000000-0005-0000-0000-00004D2E0000}"/>
    <cellStyle name="Currency [0] 6854" xfId="11824" hidden="1" xr:uid="{00000000-0005-0000-0000-0000512E0000}"/>
    <cellStyle name="Currency [0] 6855" xfId="11885" hidden="1" xr:uid="{00000000-0005-0000-0000-00008E2E0000}"/>
    <cellStyle name="Currency [0] 6856" xfId="11468" hidden="1" xr:uid="{00000000-0005-0000-0000-0000ED2C0000}"/>
    <cellStyle name="Currency [0] 6857" xfId="11867" hidden="1" xr:uid="{00000000-0005-0000-0000-00007C2E0000}"/>
    <cellStyle name="Currency [0] 6858" xfId="11890" hidden="1" xr:uid="{00000000-0005-0000-0000-0000932E0000}"/>
    <cellStyle name="Currency [0] 6859" xfId="11892" hidden="1" xr:uid="{00000000-0005-0000-0000-0000952E0000}"/>
    <cellStyle name="Currency [0] 686" xfId="794" hidden="1" xr:uid="{00000000-0005-0000-0000-00003B030000}"/>
    <cellStyle name="Currency [0] 6860" xfId="11748" hidden="1" xr:uid="{00000000-0005-0000-0000-0000052E0000}"/>
    <cellStyle name="Currency [0] 6861" xfId="11847" hidden="1" xr:uid="{00000000-0005-0000-0000-0000682E0000}"/>
    <cellStyle name="Currency [0] 6862" xfId="11814" hidden="1" xr:uid="{00000000-0005-0000-0000-0000472E0000}"/>
    <cellStyle name="Currency [0] 6863" xfId="11832" hidden="1" xr:uid="{00000000-0005-0000-0000-0000592E0000}"/>
    <cellStyle name="Currency [0] 6864" xfId="11829" hidden="1" xr:uid="{00000000-0005-0000-0000-0000562E0000}"/>
    <cellStyle name="Currency [0] 6865" xfId="11896" hidden="1" xr:uid="{00000000-0005-0000-0000-0000992E0000}"/>
    <cellStyle name="Currency [0] 6866" xfId="11781" hidden="1" xr:uid="{00000000-0005-0000-0000-0000262E0000}"/>
    <cellStyle name="Currency [0] 6867" xfId="11881" hidden="1" xr:uid="{00000000-0005-0000-0000-00008A2E0000}"/>
    <cellStyle name="Currency [0] 6868" xfId="11903" hidden="1" xr:uid="{00000000-0005-0000-0000-0000A02E0000}"/>
    <cellStyle name="Currency [0] 6869" xfId="11905" hidden="1" xr:uid="{00000000-0005-0000-0000-0000A22E0000}"/>
    <cellStyle name="Currency [0] 687" xfId="795" hidden="1" xr:uid="{00000000-0005-0000-0000-00003C030000}"/>
    <cellStyle name="Currency [0] 6870" xfId="11833" hidden="1" xr:uid="{00000000-0005-0000-0000-00005A2E0000}"/>
    <cellStyle name="Currency [0] 6871" xfId="11865" hidden="1" xr:uid="{00000000-0005-0000-0000-00007A2E0000}"/>
    <cellStyle name="Currency [0] 6872" xfId="11513" hidden="1" xr:uid="{00000000-0005-0000-0000-00001A2D0000}"/>
    <cellStyle name="Currency [0] 6873" xfId="11851" hidden="1" xr:uid="{00000000-0005-0000-0000-00006C2E0000}"/>
    <cellStyle name="Currency [0] 6874" xfId="11848" hidden="1" xr:uid="{00000000-0005-0000-0000-0000692E0000}"/>
    <cellStyle name="Currency [0] 6875" xfId="11909" hidden="1" xr:uid="{00000000-0005-0000-0000-0000A62E0000}"/>
    <cellStyle name="Currency [0] 6876" xfId="11744" hidden="1" xr:uid="{00000000-0005-0000-0000-0000012E0000}"/>
    <cellStyle name="Currency [0] 6877" xfId="11893" hidden="1" xr:uid="{00000000-0005-0000-0000-0000962E0000}"/>
    <cellStyle name="Currency [0] 6878" xfId="11913" hidden="1" xr:uid="{00000000-0005-0000-0000-0000AA2E0000}"/>
    <cellStyle name="Currency [0] 6879" xfId="11915" hidden="1" xr:uid="{00000000-0005-0000-0000-0000AC2E0000}"/>
    <cellStyle name="Currency [0] 688" xfId="766" hidden="1" xr:uid="{00000000-0005-0000-0000-00001F030000}"/>
    <cellStyle name="Currency [0] 6880" xfId="11852" hidden="1" xr:uid="{00000000-0005-0000-0000-00006D2E0000}"/>
    <cellStyle name="Currency [0] 6881" xfId="11880" hidden="1" xr:uid="{00000000-0005-0000-0000-0000892E0000}"/>
    <cellStyle name="Currency [0] 6882" xfId="11840" hidden="1" xr:uid="{00000000-0005-0000-0000-0000612E0000}"/>
    <cellStyle name="Currency [0] 6883" xfId="11869" hidden="1" xr:uid="{00000000-0005-0000-0000-00007E2E0000}"/>
    <cellStyle name="Currency [0] 6884" xfId="11866" hidden="1" xr:uid="{00000000-0005-0000-0000-00007B2E0000}"/>
    <cellStyle name="Currency [0] 6885" xfId="11919" hidden="1" xr:uid="{00000000-0005-0000-0000-0000B02E0000}"/>
    <cellStyle name="Currency [0] 6886" xfId="11747" hidden="1" xr:uid="{00000000-0005-0000-0000-0000042E0000}"/>
    <cellStyle name="Currency [0] 6887" xfId="11906" hidden="1" xr:uid="{00000000-0005-0000-0000-0000A32E0000}"/>
    <cellStyle name="Currency [0] 6888" xfId="11923" hidden="1" xr:uid="{00000000-0005-0000-0000-0000B42E0000}"/>
    <cellStyle name="Currency [0] 6889" xfId="11925" hidden="1" xr:uid="{00000000-0005-0000-0000-0000B62E0000}"/>
    <cellStyle name="Currency [0] 689" xfId="778" hidden="1" xr:uid="{00000000-0005-0000-0000-00002B030000}"/>
    <cellStyle name="Currency [0] 6890" xfId="11806" hidden="1" xr:uid="{00000000-0005-0000-0000-00003F2E0000}"/>
    <cellStyle name="Currency [0] 6891" xfId="11842" hidden="1" xr:uid="{00000000-0005-0000-0000-0000632E0000}"/>
    <cellStyle name="Currency [0] 6892" xfId="11911" hidden="1" xr:uid="{00000000-0005-0000-0000-0000A82E0000}"/>
    <cellStyle name="Currency [0] 6893" xfId="11899" hidden="1" xr:uid="{00000000-0005-0000-0000-00009C2E0000}"/>
    <cellStyle name="Currency [0] 6894" xfId="11916" hidden="1" xr:uid="{00000000-0005-0000-0000-0000AD2E0000}"/>
    <cellStyle name="Currency [0] 6895" xfId="11927" hidden="1" xr:uid="{00000000-0005-0000-0000-0000B82E0000}"/>
    <cellStyle name="Currency [0] 6896" xfId="11775" hidden="1" xr:uid="{00000000-0005-0000-0000-0000202E0000}"/>
    <cellStyle name="Currency [0] 6897" xfId="11839" hidden="1" xr:uid="{00000000-0005-0000-0000-0000602E0000}"/>
    <cellStyle name="Currency [0] 6898" xfId="11931" hidden="1" xr:uid="{00000000-0005-0000-0000-0000BC2E0000}"/>
    <cellStyle name="Currency [0] 6899" xfId="11933" hidden="1" xr:uid="{00000000-0005-0000-0000-0000BE2E0000}"/>
    <cellStyle name="Currency [0] 69" xfId="153" hidden="1" xr:uid="{00000000-0005-0000-0000-0000BA000000}"/>
    <cellStyle name="Currency [0] 690" xfId="758" hidden="1" xr:uid="{00000000-0005-0000-0000-000017030000}"/>
    <cellStyle name="Currency [0] 6900" xfId="11888" hidden="1" xr:uid="{00000000-0005-0000-0000-0000912E0000}"/>
    <cellStyle name="Currency [0] 6901" xfId="11900" hidden="1" xr:uid="{00000000-0005-0000-0000-00009D2E0000}"/>
    <cellStyle name="Currency [0] 6902" xfId="11928" hidden="1" xr:uid="{00000000-0005-0000-0000-0000B92E0000}"/>
    <cellStyle name="Currency [0] 6903" xfId="11901" hidden="1" xr:uid="{00000000-0005-0000-0000-00009E2E0000}"/>
    <cellStyle name="Currency [0] 6904" xfId="11934" hidden="1" xr:uid="{00000000-0005-0000-0000-0000BF2E0000}"/>
    <cellStyle name="Currency [0] 6905" xfId="11936" hidden="1" xr:uid="{00000000-0005-0000-0000-0000C12E0000}"/>
    <cellStyle name="Currency [0] 6906" xfId="11929" hidden="1" xr:uid="{00000000-0005-0000-0000-0000BA2E0000}"/>
    <cellStyle name="Currency [0] 6907" xfId="11875" hidden="1" xr:uid="{00000000-0005-0000-0000-0000842E0000}"/>
    <cellStyle name="Currency [0] 6908" xfId="11938" hidden="1" xr:uid="{00000000-0005-0000-0000-0000C32E0000}"/>
    <cellStyle name="Currency [0] 6909" xfId="11940" hidden="1" xr:uid="{00000000-0005-0000-0000-0000C52E0000}"/>
    <cellStyle name="Currency [0] 691" xfId="773" hidden="1" xr:uid="{00000000-0005-0000-0000-000026030000}"/>
    <cellStyle name="Currency [0] 6910" xfId="11452" hidden="1" xr:uid="{00000000-0005-0000-0000-0000DD2C0000}"/>
    <cellStyle name="Currency [0] 6911" xfId="11430" hidden="1" xr:uid="{00000000-0005-0000-0000-0000C72C0000}"/>
    <cellStyle name="Currency [0] 6912" xfId="11946" hidden="1" xr:uid="{00000000-0005-0000-0000-0000CB2E0000}"/>
    <cellStyle name="Currency [0] 6913" xfId="11952" hidden="1" xr:uid="{00000000-0005-0000-0000-0000D12E0000}"/>
    <cellStyle name="Currency [0] 6914" xfId="11954" hidden="1" xr:uid="{00000000-0005-0000-0000-0000D32E0000}"/>
    <cellStyle name="Currency [0] 6915" xfId="11447" hidden="1" xr:uid="{00000000-0005-0000-0000-0000D82C0000}"/>
    <cellStyle name="Currency [0] 6916" xfId="11948" hidden="1" xr:uid="{00000000-0005-0000-0000-0000CD2E0000}"/>
    <cellStyle name="Currency [0] 6917" xfId="11956" hidden="1" xr:uid="{00000000-0005-0000-0000-0000D52E0000}"/>
    <cellStyle name="Currency [0] 6918" xfId="11958" hidden="1" xr:uid="{00000000-0005-0000-0000-0000D72E0000}"/>
    <cellStyle name="Currency [0] 6919" xfId="11947" hidden="1" xr:uid="{00000000-0005-0000-0000-0000CC2E0000}"/>
    <cellStyle name="Currency [0] 692" xfId="771" hidden="1" xr:uid="{00000000-0005-0000-0000-000024030000}"/>
    <cellStyle name="Currency [0] 6920" xfId="11453" hidden="1" xr:uid="{00000000-0005-0000-0000-0000DE2C0000}"/>
    <cellStyle name="Currency [0] 6921" xfId="11969" hidden="1" xr:uid="{00000000-0005-0000-0000-0000E22E0000}"/>
    <cellStyle name="Currency [0] 6922" xfId="11978" hidden="1" xr:uid="{00000000-0005-0000-0000-0000EB2E0000}"/>
    <cellStyle name="Currency [0] 6923" xfId="11989" hidden="1" xr:uid="{00000000-0005-0000-0000-0000F62E0000}"/>
    <cellStyle name="Currency [0] 6924" xfId="11995" hidden="1" xr:uid="{00000000-0005-0000-0000-0000FC2E0000}"/>
    <cellStyle name="Currency [0] 6925" xfId="11967" hidden="1" xr:uid="{00000000-0005-0000-0000-0000E02E0000}"/>
    <cellStyle name="Currency [0] 6926" xfId="11985" hidden="1" xr:uid="{00000000-0005-0000-0000-0000F22E0000}"/>
    <cellStyle name="Currency [0] 6927" xfId="12007" hidden="1" xr:uid="{00000000-0005-0000-0000-0000082F0000}"/>
    <cellStyle name="Currency [0] 6928" xfId="12009" hidden="1" xr:uid="{00000000-0005-0000-0000-00000A2F0000}"/>
    <cellStyle name="Currency [0] 6929" xfId="11943" hidden="1" xr:uid="{00000000-0005-0000-0000-0000C82E0000}"/>
    <cellStyle name="Currency [0] 693" xfId="797" hidden="1" xr:uid="{00000000-0005-0000-0000-00003E030000}"/>
    <cellStyle name="Currency [0] 6930" xfId="11457" hidden="1" xr:uid="{00000000-0005-0000-0000-0000E22C0000}"/>
    <cellStyle name="Currency [0] 6931" xfId="11981" hidden="1" xr:uid="{00000000-0005-0000-0000-0000EE2E0000}"/>
    <cellStyle name="Currency [0] 6932" xfId="11473" hidden="1" xr:uid="{00000000-0005-0000-0000-0000F22C0000}"/>
    <cellStyle name="Currency [0] 6933" xfId="11970" hidden="1" xr:uid="{00000000-0005-0000-0000-0000E32E0000}"/>
    <cellStyle name="Currency [0] 6934" xfId="12014" hidden="1" xr:uid="{00000000-0005-0000-0000-00000F2F0000}"/>
    <cellStyle name="Currency [0] 6935" xfId="11982" hidden="1" xr:uid="{00000000-0005-0000-0000-0000EF2E0000}"/>
    <cellStyle name="Currency [0] 6936" xfId="11990" hidden="1" xr:uid="{00000000-0005-0000-0000-0000F72E0000}"/>
    <cellStyle name="Currency [0] 6937" xfId="12026" hidden="1" xr:uid="{00000000-0005-0000-0000-00001B2F0000}"/>
    <cellStyle name="Currency [0] 6938" xfId="12028" hidden="1" xr:uid="{00000000-0005-0000-0000-00001D2F0000}"/>
    <cellStyle name="Currency [0] 6939" xfId="11984" hidden="1" xr:uid="{00000000-0005-0000-0000-0000F12E0000}"/>
    <cellStyle name="Currency [0] 694" xfId="710" hidden="1" xr:uid="{00000000-0005-0000-0000-0000E7020000}"/>
    <cellStyle name="Currency [0] 6940" xfId="11997" hidden="1" xr:uid="{00000000-0005-0000-0000-0000FE2E0000}"/>
    <cellStyle name="Currency [0] 6941" xfId="12002" hidden="1" xr:uid="{00000000-0005-0000-0000-0000032F0000}"/>
    <cellStyle name="Currency [0] 6942" xfId="11996" hidden="1" xr:uid="{00000000-0005-0000-0000-0000FD2E0000}"/>
    <cellStyle name="Currency [0] 6943" xfId="12044" hidden="1" xr:uid="{00000000-0005-0000-0000-00002D2F0000}"/>
    <cellStyle name="Currency [0] 6944" xfId="12052" hidden="1" xr:uid="{00000000-0005-0000-0000-0000352F0000}"/>
    <cellStyle name="Currency [0] 6945" xfId="11980" hidden="1" xr:uid="{00000000-0005-0000-0000-0000ED2E0000}"/>
    <cellStyle name="Currency [0] 6946" xfId="12038" hidden="1" xr:uid="{00000000-0005-0000-0000-0000272F0000}"/>
    <cellStyle name="Currency [0] 6947" xfId="12061" hidden="1" xr:uid="{00000000-0005-0000-0000-00003E2F0000}"/>
    <cellStyle name="Currency [0] 6948" xfId="12063" hidden="1" xr:uid="{00000000-0005-0000-0000-0000402F0000}"/>
    <cellStyle name="Currency [0] 6949" xfId="11963" hidden="1" xr:uid="{00000000-0005-0000-0000-0000DC2E0000}"/>
    <cellStyle name="Currency [0] 695" xfId="791" hidden="1" xr:uid="{00000000-0005-0000-0000-000038030000}"/>
    <cellStyle name="Currency [0] 6950" xfId="11973" hidden="1" xr:uid="{00000000-0005-0000-0000-0000E62E0000}"/>
    <cellStyle name="Currency [0] 6951" xfId="12035" hidden="1" xr:uid="{00000000-0005-0000-0000-0000242F0000}"/>
    <cellStyle name="Currency [0] 6952" xfId="12000" hidden="1" xr:uid="{00000000-0005-0000-0000-0000012F0000}"/>
    <cellStyle name="Currency [0] 6953" xfId="11950" hidden="1" xr:uid="{00000000-0005-0000-0000-0000CF2E0000}"/>
    <cellStyle name="Currency [0] 6954" xfId="12071" hidden="1" xr:uid="{00000000-0005-0000-0000-0000482F0000}"/>
    <cellStyle name="Currency [0] 6955" xfId="12036" hidden="1" xr:uid="{00000000-0005-0000-0000-0000252F0000}"/>
    <cellStyle name="Currency [0] 6956" xfId="12047" hidden="1" xr:uid="{00000000-0005-0000-0000-0000302F0000}"/>
    <cellStyle name="Currency [0] 6957" xfId="12079" hidden="1" xr:uid="{00000000-0005-0000-0000-0000502F0000}"/>
    <cellStyle name="Currency [0] 6958" xfId="12081" hidden="1" xr:uid="{00000000-0005-0000-0000-0000522F0000}"/>
    <cellStyle name="Currency [0] 6959" xfId="12033" hidden="1" xr:uid="{00000000-0005-0000-0000-0000222F0000}"/>
    <cellStyle name="Currency [0] 696" xfId="798" hidden="1" xr:uid="{00000000-0005-0000-0000-00003F030000}"/>
    <cellStyle name="Currency [0] 6960" xfId="12032" hidden="1" xr:uid="{00000000-0005-0000-0000-0000212F0000}"/>
    <cellStyle name="Currency [0] 6961" xfId="12022" hidden="1" xr:uid="{00000000-0005-0000-0000-0000172F0000}"/>
    <cellStyle name="Currency [0] 6962" xfId="12018" hidden="1" xr:uid="{00000000-0005-0000-0000-0000132F0000}"/>
    <cellStyle name="Currency [0] 6963" xfId="12020" hidden="1" xr:uid="{00000000-0005-0000-0000-0000152F0000}"/>
    <cellStyle name="Currency [0] 6964" xfId="12088" hidden="1" xr:uid="{00000000-0005-0000-0000-0000592F0000}"/>
    <cellStyle name="Currency [0] 6965" xfId="11459" hidden="1" xr:uid="{00000000-0005-0000-0000-0000E42C0000}"/>
    <cellStyle name="Currency [0] 6966" xfId="12066" hidden="1" xr:uid="{00000000-0005-0000-0000-0000432F0000}"/>
    <cellStyle name="Currency [0] 6967" xfId="12094" hidden="1" xr:uid="{00000000-0005-0000-0000-00005F2F0000}"/>
    <cellStyle name="Currency [0] 6968" xfId="12096" hidden="1" xr:uid="{00000000-0005-0000-0000-0000612F0000}"/>
    <cellStyle name="Currency [0] 6969" xfId="11971" hidden="1" xr:uid="{00000000-0005-0000-0000-0000E42E0000}"/>
    <cellStyle name="Currency [0] 697" xfId="799" hidden="1" xr:uid="{00000000-0005-0000-0000-000040030000}"/>
    <cellStyle name="Currency [0] 6970" xfId="12045" hidden="1" xr:uid="{00000000-0005-0000-0000-00002E2F0000}"/>
    <cellStyle name="Currency [0] 6971" xfId="12001" hidden="1" xr:uid="{00000000-0005-0000-0000-0000022F0000}"/>
    <cellStyle name="Currency [0] 6972" xfId="12037" hidden="1" xr:uid="{00000000-0005-0000-0000-0000262F0000}"/>
    <cellStyle name="Currency [0] 6973" xfId="12041" hidden="1" xr:uid="{00000000-0005-0000-0000-00002A2F0000}"/>
    <cellStyle name="Currency [0] 6974" xfId="12102" hidden="1" xr:uid="{00000000-0005-0000-0000-0000672F0000}"/>
    <cellStyle name="Currency [0] 6975" xfId="11446" hidden="1" xr:uid="{00000000-0005-0000-0000-0000D72C0000}"/>
    <cellStyle name="Currency [0] 6976" xfId="12084" hidden="1" xr:uid="{00000000-0005-0000-0000-0000552F0000}"/>
    <cellStyle name="Currency [0] 6977" xfId="12107" hidden="1" xr:uid="{00000000-0005-0000-0000-00006C2F0000}"/>
    <cellStyle name="Currency [0] 6978" xfId="12109" hidden="1" xr:uid="{00000000-0005-0000-0000-00006E2F0000}"/>
    <cellStyle name="Currency [0] 6979" xfId="11965" hidden="1" xr:uid="{00000000-0005-0000-0000-0000DE2E0000}"/>
    <cellStyle name="Currency [0] 698" xfId="739" hidden="1" xr:uid="{00000000-0005-0000-0000-000004030000}"/>
    <cellStyle name="Currency [0] 6980" xfId="12064" hidden="1" xr:uid="{00000000-0005-0000-0000-0000412F0000}"/>
    <cellStyle name="Currency [0] 6981" xfId="12031" hidden="1" xr:uid="{00000000-0005-0000-0000-0000202F0000}"/>
    <cellStyle name="Currency [0] 6982" xfId="12049" hidden="1" xr:uid="{00000000-0005-0000-0000-0000322F0000}"/>
    <cellStyle name="Currency [0] 6983" xfId="12046" hidden="1" xr:uid="{00000000-0005-0000-0000-00002F2F0000}"/>
    <cellStyle name="Currency [0] 6984" xfId="12113" hidden="1" xr:uid="{00000000-0005-0000-0000-0000722F0000}"/>
    <cellStyle name="Currency [0] 6985" xfId="11998" hidden="1" xr:uid="{00000000-0005-0000-0000-0000FF2E0000}"/>
    <cellStyle name="Currency [0] 6986" xfId="12098" hidden="1" xr:uid="{00000000-0005-0000-0000-0000632F0000}"/>
    <cellStyle name="Currency [0] 6987" xfId="12120" hidden="1" xr:uid="{00000000-0005-0000-0000-0000792F0000}"/>
    <cellStyle name="Currency [0] 6988" xfId="12122" hidden="1" xr:uid="{00000000-0005-0000-0000-00007B2F0000}"/>
    <cellStyle name="Currency [0] 6989" xfId="12050" hidden="1" xr:uid="{00000000-0005-0000-0000-0000332F0000}"/>
    <cellStyle name="Currency [0] 699" xfId="759" hidden="1" xr:uid="{00000000-0005-0000-0000-000018030000}"/>
    <cellStyle name="Currency [0] 6990" xfId="12082" hidden="1" xr:uid="{00000000-0005-0000-0000-0000532F0000}"/>
    <cellStyle name="Currency [0] 6991" xfId="11425" hidden="1" xr:uid="{00000000-0005-0000-0000-0000C22C0000}"/>
    <cellStyle name="Currency [0] 6992" xfId="12068" hidden="1" xr:uid="{00000000-0005-0000-0000-0000452F0000}"/>
    <cellStyle name="Currency [0] 6993" xfId="12065" hidden="1" xr:uid="{00000000-0005-0000-0000-0000422F0000}"/>
    <cellStyle name="Currency [0] 6994" xfId="12126" hidden="1" xr:uid="{00000000-0005-0000-0000-00007F2F0000}"/>
    <cellStyle name="Currency [0] 6995" xfId="11961" hidden="1" xr:uid="{00000000-0005-0000-0000-0000DA2E0000}"/>
    <cellStyle name="Currency [0] 6996" xfId="12110" hidden="1" xr:uid="{00000000-0005-0000-0000-00006F2F0000}"/>
    <cellStyle name="Currency [0] 6997" xfId="12130" hidden="1" xr:uid="{00000000-0005-0000-0000-0000832F0000}"/>
    <cellStyle name="Currency [0] 6998" xfId="12132" hidden="1" xr:uid="{00000000-0005-0000-0000-0000852F0000}"/>
    <cellStyle name="Currency [0] 6999" xfId="12069" hidden="1" xr:uid="{00000000-0005-0000-0000-0000462F0000}"/>
    <cellStyle name="Currency [0] 7" xfId="63" hidden="1" xr:uid="{00000000-0005-0000-0000-00005F000000}"/>
    <cellStyle name="Currency [0] 70" xfId="154" hidden="1" xr:uid="{00000000-0005-0000-0000-0000BB000000}"/>
    <cellStyle name="Currency [0] 700" xfId="793" hidden="1" xr:uid="{00000000-0005-0000-0000-00003A030000}"/>
    <cellStyle name="Currency [0] 7000" xfId="12097" hidden="1" xr:uid="{00000000-0005-0000-0000-0000622F0000}"/>
    <cellStyle name="Currency [0] 7001" xfId="12057" hidden="1" xr:uid="{00000000-0005-0000-0000-00003A2F0000}"/>
    <cellStyle name="Currency [0] 7002" xfId="12086" hidden="1" xr:uid="{00000000-0005-0000-0000-0000572F0000}"/>
    <cellStyle name="Currency [0] 7003" xfId="12083" hidden="1" xr:uid="{00000000-0005-0000-0000-0000542F0000}"/>
    <cellStyle name="Currency [0] 7004" xfId="12136" hidden="1" xr:uid="{00000000-0005-0000-0000-0000892F0000}"/>
    <cellStyle name="Currency [0] 7005" xfId="11964" hidden="1" xr:uid="{00000000-0005-0000-0000-0000DD2E0000}"/>
    <cellStyle name="Currency [0] 7006" xfId="12123" hidden="1" xr:uid="{00000000-0005-0000-0000-00007C2F0000}"/>
    <cellStyle name="Currency [0] 7007" xfId="12140" hidden="1" xr:uid="{00000000-0005-0000-0000-00008D2F0000}"/>
    <cellStyle name="Currency [0] 7008" xfId="12142" hidden="1" xr:uid="{00000000-0005-0000-0000-00008F2F0000}"/>
    <cellStyle name="Currency [0] 7009" xfId="12023" hidden="1" xr:uid="{00000000-0005-0000-0000-0000182F0000}"/>
    <cellStyle name="Currency [0] 701" xfId="786" hidden="1" xr:uid="{00000000-0005-0000-0000-000033030000}"/>
    <cellStyle name="Currency [0] 7010" xfId="12059" hidden="1" xr:uid="{00000000-0005-0000-0000-00003C2F0000}"/>
    <cellStyle name="Currency [0] 7011" xfId="12128" hidden="1" xr:uid="{00000000-0005-0000-0000-0000812F0000}"/>
    <cellStyle name="Currency [0] 7012" xfId="12116" hidden="1" xr:uid="{00000000-0005-0000-0000-0000752F0000}"/>
    <cellStyle name="Currency [0] 7013" xfId="12133" hidden="1" xr:uid="{00000000-0005-0000-0000-0000862F0000}"/>
    <cellStyle name="Currency [0] 7014" xfId="12144" hidden="1" xr:uid="{00000000-0005-0000-0000-0000912F0000}"/>
    <cellStyle name="Currency [0] 7015" xfId="11992" hidden="1" xr:uid="{00000000-0005-0000-0000-0000F92E0000}"/>
    <cellStyle name="Currency [0] 7016" xfId="12056" hidden="1" xr:uid="{00000000-0005-0000-0000-0000392F0000}"/>
    <cellStyle name="Currency [0] 7017" xfId="12148" hidden="1" xr:uid="{00000000-0005-0000-0000-0000952F0000}"/>
    <cellStyle name="Currency [0] 7018" xfId="12150" hidden="1" xr:uid="{00000000-0005-0000-0000-0000972F0000}"/>
    <cellStyle name="Currency [0] 7019" xfId="12105" hidden="1" xr:uid="{00000000-0005-0000-0000-00006A2F0000}"/>
    <cellStyle name="Currency [0] 702" xfId="796" hidden="1" xr:uid="{00000000-0005-0000-0000-00003D030000}"/>
    <cellStyle name="Currency [0] 7020" xfId="12117" hidden="1" xr:uid="{00000000-0005-0000-0000-0000762F0000}"/>
    <cellStyle name="Currency [0] 7021" xfId="12145" hidden="1" xr:uid="{00000000-0005-0000-0000-0000922F0000}"/>
    <cellStyle name="Currency [0] 7022" xfId="12118" hidden="1" xr:uid="{00000000-0005-0000-0000-0000772F0000}"/>
    <cellStyle name="Currency [0] 7023" xfId="12151" hidden="1" xr:uid="{00000000-0005-0000-0000-0000982F0000}"/>
    <cellStyle name="Currency [0] 7024" xfId="12153" hidden="1" xr:uid="{00000000-0005-0000-0000-00009A2F0000}"/>
    <cellStyle name="Currency [0] 7025" xfId="12146" hidden="1" xr:uid="{00000000-0005-0000-0000-0000932F0000}"/>
    <cellStyle name="Currency [0] 7026" xfId="12092" hidden="1" xr:uid="{00000000-0005-0000-0000-00005D2F0000}"/>
    <cellStyle name="Currency [0] 7027" xfId="12155" hidden="1" xr:uid="{00000000-0005-0000-0000-00009C2F0000}"/>
    <cellStyle name="Currency [0] 7028" xfId="12157" hidden="1" xr:uid="{00000000-0005-0000-0000-00009E2F0000}"/>
    <cellStyle name="Currency [0] 7029" xfId="11519" hidden="1" xr:uid="{00000000-0005-0000-0000-0000202D0000}"/>
    <cellStyle name="Currency [0] 703" xfId="800" hidden="1" xr:uid="{00000000-0005-0000-0000-000041030000}"/>
    <cellStyle name="Currency [0] 7030" xfId="11460" hidden="1" xr:uid="{00000000-0005-0000-0000-0000E52C0000}"/>
    <cellStyle name="Currency [0] 7031" xfId="12163" hidden="1" xr:uid="{00000000-0005-0000-0000-0000A42F0000}"/>
    <cellStyle name="Currency [0] 7032" xfId="12169" hidden="1" xr:uid="{00000000-0005-0000-0000-0000AA2F0000}"/>
    <cellStyle name="Currency [0] 7033" xfId="12171" hidden="1" xr:uid="{00000000-0005-0000-0000-0000AC2F0000}"/>
    <cellStyle name="Currency [0] 7034" xfId="11450" hidden="1" xr:uid="{00000000-0005-0000-0000-0000DB2C0000}"/>
    <cellStyle name="Currency [0] 7035" xfId="12165" hidden="1" xr:uid="{00000000-0005-0000-0000-0000A62F0000}"/>
    <cellStyle name="Currency [0] 7036" xfId="12173" hidden="1" xr:uid="{00000000-0005-0000-0000-0000AE2F0000}"/>
    <cellStyle name="Currency [0] 7037" xfId="12175" hidden="1" xr:uid="{00000000-0005-0000-0000-0000B02F0000}"/>
    <cellStyle name="Currency [0] 7038" xfId="12164" hidden="1" xr:uid="{00000000-0005-0000-0000-0000A52F0000}"/>
    <cellStyle name="Currency [0] 7039" xfId="11495" hidden="1" xr:uid="{00000000-0005-0000-0000-0000082D0000}"/>
    <cellStyle name="Currency [0] 704" xfId="725" hidden="1" xr:uid="{00000000-0005-0000-0000-0000F6020000}"/>
    <cellStyle name="Currency [0] 7040" xfId="12186" hidden="1" xr:uid="{00000000-0005-0000-0000-0000BB2F0000}"/>
    <cellStyle name="Currency [0] 7041" xfId="12195" hidden="1" xr:uid="{00000000-0005-0000-0000-0000C42F0000}"/>
    <cellStyle name="Currency [0] 7042" xfId="12206" hidden="1" xr:uid="{00000000-0005-0000-0000-0000CF2F0000}"/>
    <cellStyle name="Currency [0] 7043" xfId="12212" hidden="1" xr:uid="{00000000-0005-0000-0000-0000D52F0000}"/>
    <cellStyle name="Currency [0] 7044" xfId="12184" hidden="1" xr:uid="{00000000-0005-0000-0000-0000B92F0000}"/>
    <cellStyle name="Currency [0] 7045" xfId="12202" hidden="1" xr:uid="{00000000-0005-0000-0000-0000CB2F0000}"/>
    <cellStyle name="Currency [0] 7046" xfId="12224" hidden="1" xr:uid="{00000000-0005-0000-0000-0000E12F0000}"/>
    <cellStyle name="Currency [0] 7047" xfId="12226" hidden="1" xr:uid="{00000000-0005-0000-0000-0000E32F0000}"/>
    <cellStyle name="Currency [0] 7048" xfId="12160" hidden="1" xr:uid="{00000000-0005-0000-0000-0000A12F0000}"/>
    <cellStyle name="Currency [0] 7049" xfId="11449" hidden="1" xr:uid="{00000000-0005-0000-0000-0000DA2C0000}"/>
    <cellStyle name="Currency [0] 705" xfId="757" hidden="1" xr:uid="{00000000-0005-0000-0000-000016030000}"/>
    <cellStyle name="Currency [0] 7050" xfId="12198" hidden="1" xr:uid="{00000000-0005-0000-0000-0000C72F0000}"/>
    <cellStyle name="Currency [0] 7051" xfId="11428" hidden="1" xr:uid="{00000000-0005-0000-0000-0000C52C0000}"/>
    <cellStyle name="Currency [0] 7052" xfId="12187" hidden="1" xr:uid="{00000000-0005-0000-0000-0000BC2F0000}"/>
    <cellStyle name="Currency [0] 7053" xfId="12231" hidden="1" xr:uid="{00000000-0005-0000-0000-0000E82F0000}"/>
    <cellStyle name="Currency [0] 7054" xfId="12199" hidden="1" xr:uid="{00000000-0005-0000-0000-0000C82F0000}"/>
    <cellStyle name="Currency [0] 7055" xfId="12207" hidden="1" xr:uid="{00000000-0005-0000-0000-0000D02F0000}"/>
    <cellStyle name="Currency [0] 7056" xfId="12243" hidden="1" xr:uid="{00000000-0005-0000-0000-0000F42F0000}"/>
    <cellStyle name="Currency [0] 7057" xfId="12245" hidden="1" xr:uid="{00000000-0005-0000-0000-0000F62F0000}"/>
    <cellStyle name="Currency [0] 7058" xfId="12201" hidden="1" xr:uid="{00000000-0005-0000-0000-0000CA2F0000}"/>
    <cellStyle name="Currency [0] 7059" xfId="12214" hidden="1" xr:uid="{00000000-0005-0000-0000-0000D72F0000}"/>
    <cellStyle name="Currency [0] 706" xfId="803" hidden="1" xr:uid="{00000000-0005-0000-0000-000044030000}"/>
    <cellStyle name="Currency [0] 7060" xfId="12219" hidden="1" xr:uid="{00000000-0005-0000-0000-0000DC2F0000}"/>
    <cellStyle name="Currency [0] 7061" xfId="12213" hidden="1" xr:uid="{00000000-0005-0000-0000-0000D62F0000}"/>
    <cellStyle name="Currency [0] 7062" xfId="12261" hidden="1" xr:uid="{00000000-0005-0000-0000-000006300000}"/>
    <cellStyle name="Currency [0] 7063" xfId="12269" hidden="1" xr:uid="{00000000-0005-0000-0000-00000E300000}"/>
    <cellStyle name="Currency [0] 7064" xfId="12197" hidden="1" xr:uid="{00000000-0005-0000-0000-0000C62F0000}"/>
    <cellStyle name="Currency [0] 7065" xfId="12255" hidden="1" xr:uid="{00000000-0005-0000-0000-000000300000}"/>
    <cellStyle name="Currency [0] 7066" xfId="12278" hidden="1" xr:uid="{00000000-0005-0000-0000-000017300000}"/>
    <cellStyle name="Currency [0] 7067" xfId="12280" hidden="1" xr:uid="{00000000-0005-0000-0000-000019300000}"/>
    <cellStyle name="Currency [0] 7068" xfId="12180" hidden="1" xr:uid="{00000000-0005-0000-0000-0000B52F0000}"/>
    <cellStyle name="Currency [0] 7069" xfId="12190" hidden="1" xr:uid="{00000000-0005-0000-0000-0000BF2F0000}"/>
    <cellStyle name="Currency [0] 707" xfId="804" hidden="1" xr:uid="{00000000-0005-0000-0000-000045030000}"/>
    <cellStyle name="Currency [0] 7070" xfId="12252" hidden="1" xr:uid="{00000000-0005-0000-0000-0000FD2F0000}"/>
    <cellStyle name="Currency [0] 7071" xfId="12217" hidden="1" xr:uid="{00000000-0005-0000-0000-0000DA2F0000}"/>
    <cellStyle name="Currency [0] 7072" xfId="12167" hidden="1" xr:uid="{00000000-0005-0000-0000-0000A82F0000}"/>
    <cellStyle name="Currency [0] 7073" xfId="12288" hidden="1" xr:uid="{00000000-0005-0000-0000-000021300000}"/>
    <cellStyle name="Currency [0] 7074" xfId="12253" hidden="1" xr:uid="{00000000-0005-0000-0000-0000FE2F0000}"/>
    <cellStyle name="Currency [0] 7075" xfId="12264" hidden="1" xr:uid="{00000000-0005-0000-0000-000009300000}"/>
    <cellStyle name="Currency [0] 7076" xfId="12296" hidden="1" xr:uid="{00000000-0005-0000-0000-000029300000}"/>
    <cellStyle name="Currency [0] 7077" xfId="12298" hidden="1" xr:uid="{00000000-0005-0000-0000-00002B300000}"/>
    <cellStyle name="Currency [0] 7078" xfId="12250" hidden="1" xr:uid="{00000000-0005-0000-0000-0000FB2F0000}"/>
    <cellStyle name="Currency [0] 7079" xfId="12249" hidden="1" xr:uid="{00000000-0005-0000-0000-0000FA2F0000}"/>
    <cellStyle name="Currency [0] 708" xfId="781" hidden="1" xr:uid="{00000000-0005-0000-0000-00002E030000}"/>
    <cellStyle name="Currency [0] 7080" xfId="12239" hidden="1" xr:uid="{00000000-0005-0000-0000-0000F02F0000}"/>
    <cellStyle name="Currency [0] 7081" xfId="12235" hidden="1" xr:uid="{00000000-0005-0000-0000-0000EC2F0000}"/>
    <cellStyle name="Currency [0] 7082" xfId="12237" hidden="1" xr:uid="{00000000-0005-0000-0000-0000EE2F0000}"/>
    <cellStyle name="Currency [0] 7083" xfId="12305" hidden="1" xr:uid="{00000000-0005-0000-0000-000032300000}"/>
    <cellStyle name="Currency [0] 7084" xfId="11464" hidden="1" xr:uid="{00000000-0005-0000-0000-0000E92C0000}"/>
    <cellStyle name="Currency [0] 7085" xfId="12283" hidden="1" xr:uid="{00000000-0005-0000-0000-00001C300000}"/>
    <cellStyle name="Currency [0] 7086" xfId="12311" hidden="1" xr:uid="{00000000-0005-0000-0000-000038300000}"/>
    <cellStyle name="Currency [0] 7087" xfId="12313" hidden="1" xr:uid="{00000000-0005-0000-0000-00003A300000}"/>
    <cellStyle name="Currency [0] 7088" xfId="12188" hidden="1" xr:uid="{00000000-0005-0000-0000-0000BD2F0000}"/>
    <cellStyle name="Currency [0] 7089" xfId="12262" hidden="1" xr:uid="{00000000-0005-0000-0000-000007300000}"/>
    <cellStyle name="Currency [0] 709" xfId="787" hidden="1" xr:uid="{00000000-0005-0000-0000-000034030000}"/>
    <cellStyle name="Currency [0] 7090" xfId="12218" hidden="1" xr:uid="{00000000-0005-0000-0000-0000DB2F0000}"/>
    <cellStyle name="Currency [0] 7091" xfId="12254" hidden="1" xr:uid="{00000000-0005-0000-0000-0000FF2F0000}"/>
    <cellStyle name="Currency [0] 7092" xfId="12258" hidden="1" xr:uid="{00000000-0005-0000-0000-000003300000}"/>
    <cellStyle name="Currency [0] 7093" xfId="12319" hidden="1" xr:uid="{00000000-0005-0000-0000-000040300000}"/>
    <cellStyle name="Currency [0] 7094" xfId="11477" hidden="1" xr:uid="{00000000-0005-0000-0000-0000F62C0000}"/>
    <cellStyle name="Currency [0] 7095" xfId="12301" hidden="1" xr:uid="{00000000-0005-0000-0000-00002E300000}"/>
    <cellStyle name="Currency [0] 7096" xfId="12324" hidden="1" xr:uid="{00000000-0005-0000-0000-000045300000}"/>
    <cellStyle name="Currency [0] 7097" xfId="12326" hidden="1" xr:uid="{00000000-0005-0000-0000-000047300000}"/>
    <cellStyle name="Currency [0] 7098" xfId="12182" hidden="1" xr:uid="{00000000-0005-0000-0000-0000B72F0000}"/>
    <cellStyle name="Currency [0] 7099" xfId="12281" hidden="1" xr:uid="{00000000-0005-0000-0000-00001A300000}"/>
    <cellStyle name="Currency [0] 71" xfId="107" hidden="1" xr:uid="{00000000-0005-0000-0000-00008C000000}"/>
    <cellStyle name="Currency [0] 710" xfId="801" hidden="1" xr:uid="{00000000-0005-0000-0000-000042030000}"/>
    <cellStyle name="Currency [0] 7100" xfId="12248" hidden="1" xr:uid="{00000000-0005-0000-0000-0000F92F0000}"/>
    <cellStyle name="Currency [0] 7101" xfId="12266" hidden="1" xr:uid="{00000000-0005-0000-0000-00000B300000}"/>
    <cellStyle name="Currency [0] 7102" xfId="12263" hidden="1" xr:uid="{00000000-0005-0000-0000-000008300000}"/>
    <cellStyle name="Currency [0] 7103" xfId="12330" hidden="1" xr:uid="{00000000-0005-0000-0000-00004B300000}"/>
    <cellStyle name="Currency [0] 7104" xfId="12215" hidden="1" xr:uid="{00000000-0005-0000-0000-0000D82F0000}"/>
    <cellStyle name="Currency [0] 7105" xfId="12315" hidden="1" xr:uid="{00000000-0005-0000-0000-00003C300000}"/>
    <cellStyle name="Currency [0] 7106" xfId="12337" hidden="1" xr:uid="{00000000-0005-0000-0000-000052300000}"/>
    <cellStyle name="Currency [0] 7107" xfId="12339" hidden="1" xr:uid="{00000000-0005-0000-0000-000054300000}"/>
    <cellStyle name="Currency [0] 7108" xfId="12267" hidden="1" xr:uid="{00000000-0005-0000-0000-00000C300000}"/>
    <cellStyle name="Currency [0] 7109" xfId="12299" hidden="1" xr:uid="{00000000-0005-0000-0000-00002C300000}"/>
    <cellStyle name="Currency [0] 711" xfId="788" hidden="1" xr:uid="{00000000-0005-0000-0000-000035030000}"/>
    <cellStyle name="Currency [0] 7110" xfId="11429" hidden="1" xr:uid="{00000000-0005-0000-0000-0000C62C0000}"/>
    <cellStyle name="Currency [0] 7111" xfId="12285" hidden="1" xr:uid="{00000000-0005-0000-0000-00001E300000}"/>
    <cellStyle name="Currency [0] 7112" xfId="12282" hidden="1" xr:uid="{00000000-0005-0000-0000-00001B300000}"/>
    <cellStyle name="Currency [0] 7113" xfId="12343" hidden="1" xr:uid="{00000000-0005-0000-0000-000058300000}"/>
    <cellStyle name="Currency [0] 7114" xfId="12178" hidden="1" xr:uid="{00000000-0005-0000-0000-0000B32F0000}"/>
    <cellStyle name="Currency [0] 7115" xfId="12327" hidden="1" xr:uid="{00000000-0005-0000-0000-000048300000}"/>
    <cellStyle name="Currency [0] 7116" xfId="12347" hidden="1" xr:uid="{00000000-0005-0000-0000-00005C300000}"/>
    <cellStyle name="Currency [0] 7117" xfId="12349" hidden="1" xr:uid="{00000000-0005-0000-0000-00005E300000}"/>
    <cellStyle name="Currency [0] 7118" xfId="12286" hidden="1" xr:uid="{00000000-0005-0000-0000-00001F300000}"/>
    <cellStyle name="Currency [0] 7119" xfId="12314" hidden="1" xr:uid="{00000000-0005-0000-0000-00003B300000}"/>
    <cellStyle name="Currency [0] 712" xfId="805" hidden="1" xr:uid="{00000000-0005-0000-0000-000046030000}"/>
    <cellStyle name="Currency [0] 7120" xfId="12274" hidden="1" xr:uid="{00000000-0005-0000-0000-000013300000}"/>
    <cellStyle name="Currency [0] 7121" xfId="12303" hidden="1" xr:uid="{00000000-0005-0000-0000-000030300000}"/>
    <cellStyle name="Currency [0] 7122" xfId="12300" hidden="1" xr:uid="{00000000-0005-0000-0000-00002D300000}"/>
    <cellStyle name="Currency [0] 7123" xfId="12353" hidden="1" xr:uid="{00000000-0005-0000-0000-000062300000}"/>
    <cellStyle name="Currency [0] 7124" xfId="12181" hidden="1" xr:uid="{00000000-0005-0000-0000-0000B62F0000}"/>
    <cellStyle name="Currency [0] 7125" xfId="12340" hidden="1" xr:uid="{00000000-0005-0000-0000-000055300000}"/>
    <cellStyle name="Currency [0] 7126" xfId="12357" hidden="1" xr:uid="{00000000-0005-0000-0000-000066300000}"/>
    <cellStyle name="Currency [0] 7127" xfId="12359" hidden="1" xr:uid="{00000000-0005-0000-0000-000068300000}"/>
    <cellStyle name="Currency [0] 7128" xfId="12240" hidden="1" xr:uid="{00000000-0005-0000-0000-0000F12F0000}"/>
    <cellStyle name="Currency [0] 7129" xfId="12276" hidden="1" xr:uid="{00000000-0005-0000-0000-000015300000}"/>
    <cellStyle name="Currency [0] 713" xfId="806" hidden="1" xr:uid="{00000000-0005-0000-0000-000047030000}"/>
    <cellStyle name="Currency [0] 7130" xfId="12345" hidden="1" xr:uid="{00000000-0005-0000-0000-00005A300000}"/>
    <cellStyle name="Currency [0] 7131" xfId="12333" hidden="1" xr:uid="{00000000-0005-0000-0000-00004E300000}"/>
    <cellStyle name="Currency [0] 7132" xfId="12350" hidden="1" xr:uid="{00000000-0005-0000-0000-00005F300000}"/>
    <cellStyle name="Currency [0] 7133" xfId="12361" hidden="1" xr:uid="{00000000-0005-0000-0000-00006A300000}"/>
    <cellStyle name="Currency [0] 7134" xfId="12209" hidden="1" xr:uid="{00000000-0005-0000-0000-0000D22F0000}"/>
    <cellStyle name="Currency [0] 7135" xfId="12273" hidden="1" xr:uid="{00000000-0005-0000-0000-000012300000}"/>
    <cellStyle name="Currency [0] 7136" xfId="12365" hidden="1" xr:uid="{00000000-0005-0000-0000-00006E300000}"/>
    <cellStyle name="Currency [0] 7137" xfId="12367" hidden="1" xr:uid="{00000000-0005-0000-0000-000070300000}"/>
    <cellStyle name="Currency [0] 7138" xfId="12322" hidden="1" xr:uid="{00000000-0005-0000-0000-000043300000}"/>
    <cellStyle name="Currency [0] 7139" xfId="12334" hidden="1" xr:uid="{00000000-0005-0000-0000-00004F300000}"/>
    <cellStyle name="Currency [0] 714" xfId="802" hidden="1" xr:uid="{00000000-0005-0000-0000-000043030000}"/>
    <cellStyle name="Currency [0] 7140" xfId="12362" hidden="1" xr:uid="{00000000-0005-0000-0000-00006B300000}"/>
    <cellStyle name="Currency [0] 7141" xfId="12335" hidden="1" xr:uid="{00000000-0005-0000-0000-000050300000}"/>
    <cellStyle name="Currency [0] 7142" xfId="12368" hidden="1" xr:uid="{00000000-0005-0000-0000-000071300000}"/>
    <cellStyle name="Currency [0] 7143" xfId="12370" hidden="1" xr:uid="{00000000-0005-0000-0000-000073300000}"/>
    <cellStyle name="Currency [0] 7144" xfId="12363" hidden="1" xr:uid="{00000000-0005-0000-0000-00006C300000}"/>
    <cellStyle name="Currency [0] 7145" xfId="12309" hidden="1" xr:uid="{00000000-0005-0000-0000-000036300000}"/>
    <cellStyle name="Currency [0] 7146" xfId="12372" hidden="1" xr:uid="{00000000-0005-0000-0000-000075300000}"/>
    <cellStyle name="Currency [0] 7147" xfId="12374" hidden="1" xr:uid="{00000000-0005-0000-0000-000077300000}"/>
    <cellStyle name="Currency [0] 7148" xfId="11134" hidden="1" xr:uid="{00000000-0005-0000-0000-00009F2B0000}"/>
    <cellStyle name="Currency [0] 7149" xfId="11189" hidden="1" xr:uid="{00000000-0005-0000-0000-0000D62B0000}"/>
    <cellStyle name="Currency [0] 715" xfId="775" hidden="1" xr:uid="{00000000-0005-0000-0000-000028030000}"/>
    <cellStyle name="Currency [0] 7150" xfId="11214" hidden="1" xr:uid="{00000000-0005-0000-0000-0000EF2B0000}"/>
    <cellStyle name="Currency [0] 7151" xfId="12379" hidden="1" xr:uid="{00000000-0005-0000-0000-00007C300000}"/>
    <cellStyle name="Currency [0] 7152" xfId="12382" hidden="1" xr:uid="{00000000-0005-0000-0000-00007F300000}"/>
    <cellStyle name="Currency [0] 7153" xfId="11142" hidden="1" xr:uid="{00000000-0005-0000-0000-0000A72B0000}"/>
    <cellStyle name="Currency [0] 7154" xfId="12375" hidden="1" xr:uid="{00000000-0005-0000-0000-000078300000}"/>
    <cellStyle name="Currency [0] 7155" xfId="12384" hidden="1" xr:uid="{00000000-0005-0000-0000-000081300000}"/>
    <cellStyle name="Currency [0] 7156" xfId="12386" hidden="1" xr:uid="{00000000-0005-0000-0000-000083300000}"/>
    <cellStyle name="Currency [0] 7157" xfId="11167" hidden="1" xr:uid="{00000000-0005-0000-0000-0000C02B0000}"/>
    <cellStyle name="Currency [0] 7158" xfId="11133" hidden="1" xr:uid="{00000000-0005-0000-0000-00009E2B0000}"/>
    <cellStyle name="Currency [0] 7159" xfId="12397" hidden="1" xr:uid="{00000000-0005-0000-0000-00008E300000}"/>
    <cellStyle name="Currency [0] 716" xfId="807" hidden="1" xr:uid="{00000000-0005-0000-0000-000048030000}"/>
    <cellStyle name="Currency [0] 7160" xfId="12406" hidden="1" xr:uid="{00000000-0005-0000-0000-000097300000}"/>
    <cellStyle name="Currency [0] 7161" xfId="12417" hidden="1" xr:uid="{00000000-0005-0000-0000-0000A2300000}"/>
    <cellStyle name="Currency [0] 7162" xfId="12423" hidden="1" xr:uid="{00000000-0005-0000-0000-0000A8300000}"/>
    <cellStyle name="Currency [0] 7163" xfId="12395" hidden="1" xr:uid="{00000000-0005-0000-0000-00008C300000}"/>
    <cellStyle name="Currency [0] 7164" xfId="12413" hidden="1" xr:uid="{00000000-0005-0000-0000-00009E300000}"/>
    <cellStyle name="Currency [0] 7165" xfId="12435" hidden="1" xr:uid="{00000000-0005-0000-0000-0000B4300000}"/>
    <cellStyle name="Currency [0] 7166" xfId="12437" hidden="1" xr:uid="{00000000-0005-0000-0000-0000B6300000}"/>
    <cellStyle name="Currency [0] 7167" xfId="11137" hidden="1" xr:uid="{00000000-0005-0000-0000-0000A22B0000}"/>
    <cellStyle name="Currency [0] 7168" xfId="11151" hidden="1" xr:uid="{00000000-0005-0000-0000-0000B02B0000}"/>
    <cellStyle name="Currency [0] 7169" xfId="12409" hidden="1" xr:uid="{00000000-0005-0000-0000-00009A300000}"/>
    <cellStyle name="Currency [0] 717" xfId="808" hidden="1" xr:uid="{00000000-0005-0000-0000-000049030000}"/>
    <cellStyle name="Currency [0] 7170" xfId="11146" hidden="1" xr:uid="{00000000-0005-0000-0000-0000AB2B0000}"/>
    <cellStyle name="Currency [0] 7171" xfId="12398" hidden="1" xr:uid="{00000000-0005-0000-0000-00008F300000}"/>
    <cellStyle name="Currency [0] 7172" xfId="12442" hidden="1" xr:uid="{00000000-0005-0000-0000-0000BB300000}"/>
    <cellStyle name="Currency [0] 7173" xfId="12410" hidden="1" xr:uid="{00000000-0005-0000-0000-00009B300000}"/>
    <cellStyle name="Currency [0] 7174" xfId="12418" hidden="1" xr:uid="{00000000-0005-0000-0000-0000A3300000}"/>
    <cellStyle name="Currency [0] 7175" xfId="12454" hidden="1" xr:uid="{00000000-0005-0000-0000-0000C7300000}"/>
    <cellStyle name="Currency [0] 7176" xfId="12456" hidden="1" xr:uid="{00000000-0005-0000-0000-0000C9300000}"/>
    <cellStyle name="Currency [0] 7177" xfId="12412" hidden="1" xr:uid="{00000000-0005-0000-0000-00009D300000}"/>
    <cellStyle name="Currency [0] 7178" xfId="12425" hidden="1" xr:uid="{00000000-0005-0000-0000-0000AA300000}"/>
    <cellStyle name="Currency [0] 7179" xfId="12430" hidden="1" xr:uid="{00000000-0005-0000-0000-0000AF300000}"/>
    <cellStyle name="Currency [0] 718" xfId="833" hidden="1" xr:uid="{00000000-0005-0000-0000-000062030000}"/>
    <cellStyle name="Currency [0] 7180" xfId="12424" hidden="1" xr:uid="{00000000-0005-0000-0000-0000A9300000}"/>
    <cellStyle name="Currency [0] 7181" xfId="12472" hidden="1" xr:uid="{00000000-0005-0000-0000-0000D9300000}"/>
    <cellStyle name="Currency [0] 7182" xfId="12480" hidden="1" xr:uid="{00000000-0005-0000-0000-0000E1300000}"/>
    <cellStyle name="Currency [0] 7183" xfId="12408" hidden="1" xr:uid="{00000000-0005-0000-0000-000099300000}"/>
    <cellStyle name="Currency [0] 7184" xfId="12466" hidden="1" xr:uid="{00000000-0005-0000-0000-0000D3300000}"/>
    <cellStyle name="Currency [0] 7185" xfId="12489" hidden="1" xr:uid="{00000000-0005-0000-0000-0000EA300000}"/>
    <cellStyle name="Currency [0] 7186" xfId="12491" hidden="1" xr:uid="{00000000-0005-0000-0000-0000EC300000}"/>
    <cellStyle name="Currency [0] 7187" xfId="12391" hidden="1" xr:uid="{00000000-0005-0000-0000-000088300000}"/>
    <cellStyle name="Currency [0] 7188" xfId="12401" hidden="1" xr:uid="{00000000-0005-0000-0000-000092300000}"/>
    <cellStyle name="Currency [0] 7189" xfId="12463" hidden="1" xr:uid="{00000000-0005-0000-0000-0000D0300000}"/>
    <cellStyle name="Currency [0] 719" xfId="841" hidden="1" xr:uid="{00000000-0005-0000-0000-00006A030000}"/>
    <cellStyle name="Currency [0] 7190" xfId="12428" hidden="1" xr:uid="{00000000-0005-0000-0000-0000AD300000}"/>
    <cellStyle name="Currency [0] 7191" xfId="12377" hidden="1" xr:uid="{00000000-0005-0000-0000-00007A300000}"/>
    <cellStyle name="Currency [0] 7192" xfId="12499" hidden="1" xr:uid="{00000000-0005-0000-0000-0000F4300000}"/>
    <cellStyle name="Currency [0] 7193" xfId="12464" hidden="1" xr:uid="{00000000-0005-0000-0000-0000D1300000}"/>
    <cellStyle name="Currency [0] 7194" xfId="12475" hidden="1" xr:uid="{00000000-0005-0000-0000-0000DC300000}"/>
    <cellStyle name="Currency [0] 7195" xfId="12507" hidden="1" xr:uid="{00000000-0005-0000-0000-0000FC300000}"/>
    <cellStyle name="Currency [0] 7196" xfId="12509" hidden="1" xr:uid="{00000000-0005-0000-0000-0000FE300000}"/>
    <cellStyle name="Currency [0] 7197" xfId="12461" hidden="1" xr:uid="{00000000-0005-0000-0000-0000CE300000}"/>
    <cellStyle name="Currency [0] 7198" xfId="12460" hidden="1" xr:uid="{00000000-0005-0000-0000-0000CD300000}"/>
    <cellStyle name="Currency [0] 7199" xfId="12450" hidden="1" xr:uid="{00000000-0005-0000-0000-0000C3300000}"/>
    <cellStyle name="Currency [0] 72" xfId="133" hidden="1" xr:uid="{00000000-0005-0000-0000-0000A6000000}"/>
    <cellStyle name="Currency [0] 720" xfId="844" hidden="1" xr:uid="{00000000-0005-0000-0000-00006D030000}"/>
    <cellStyle name="Currency [0] 7200" xfId="12446" hidden="1" xr:uid="{00000000-0005-0000-0000-0000BF300000}"/>
    <cellStyle name="Currency [0] 7201" xfId="12448" hidden="1" xr:uid="{00000000-0005-0000-0000-0000C1300000}"/>
    <cellStyle name="Currency [0] 7202" xfId="12516" hidden="1" xr:uid="{00000000-0005-0000-0000-000005310000}"/>
    <cellStyle name="Currency [0] 7203" xfId="11169" hidden="1" xr:uid="{00000000-0005-0000-0000-0000C22B0000}"/>
    <cellStyle name="Currency [0] 7204" xfId="12494" hidden="1" xr:uid="{00000000-0005-0000-0000-0000EF300000}"/>
    <cellStyle name="Currency [0] 7205" xfId="12522" hidden="1" xr:uid="{00000000-0005-0000-0000-00000B310000}"/>
    <cellStyle name="Currency [0] 7206" xfId="12524" hidden="1" xr:uid="{00000000-0005-0000-0000-00000D310000}"/>
    <cellStyle name="Currency [0] 7207" xfId="12399" hidden="1" xr:uid="{00000000-0005-0000-0000-000090300000}"/>
    <cellStyle name="Currency [0] 7208" xfId="12473" hidden="1" xr:uid="{00000000-0005-0000-0000-0000DA300000}"/>
    <cellStyle name="Currency [0] 7209" xfId="12429" hidden="1" xr:uid="{00000000-0005-0000-0000-0000AE300000}"/>
    <cellStyle name="Currency [0] 721" xfId="848" hidden="1" xr:uid="{00000000-0005-0000-0000-000071030000}"/>
    <cellStyle name="Currency [0] 7210" xfId="12465" hidden="1" xr:uid="{00000000-0005-0000-0000-0000D2300000}"/>
    <cellStyle name="Currency [0] 7211" xfId="12469" hidden="1" xr:uid="{00000000-0005-0000-0000-0000D6300000}"/>
    <cellStyle name="Currency [0] 7212" xfId="12530" hidden="1" xr:uid="{00000000-0005-0000-0000-000013310000}"/>
    <cellStyle name="Currency [0] 7213" xfId="11153" hidden="1" xr:uid="{00000000-0005-0000-0000-0000B22B0000}"/>
    <cellStyle name="Currency [0] 7214" xfId="12512" hidden="1" xr:uid="{00000000-0005-0000-0000-000001310000}"/>
    <cellStyle name="Currency [0] 7215" xfId="12535" hidden="1" xr:uid="{00000000-0005-0000-0000-000018310000}"/>
    <cellStyle name="Currency [0] 7216" xfId="12537" hidden="1" xr:uid="{00000000-0005-0000-0000-00001A310000}"/>
    <cellStyle name="Currency [0] 7217" xfId="12393" hidden="1" xr:uid="{00000000-0005-0000-0000-00008A300000}"/>
    <cellStyle name="Currency [0] 7218" xfId="12492" hidden="1" xr:uid="{00000000-0005-0000-0000-0000ED300000}"/>
    <cellStyle name="Currency [0] 7219" xfId="12459" hidden="1" xr:uid="{00000000-0005-0000-0000-0000CC300000}"/>
    <cellStyle name="Currency [0] 722" xfId="850" hidden="1" xr:uid="{00000000-0005-0000-0000-000073030000}"/>
    <cellStyle name="Currency [0] 7220" xfId="12477" hidden="1" xr:uid="{00000000-0005-0000-0000-0000DE300000}"/>
    <cellStyle name="Currency [0] 7221" xfId="12474" hidden="1" xr:uid="{00000000-0005-0000-0000-0000DB300000}"/>
    <cellStyle name="Currency [0] 7222" xfId="12541" hidden="1" xr:uid="{00000000-0005-0000-0000-00001E310000}"/>
    <cellStyle name="Currency [0] 7223" xfId="12426" hidden="1" xr:uid="{00000000-0005-0000-0000-0000AB300000}"/>
    <cellStyle name="Currency [0] 7224" xfId="12526" hidden="1" xr:uid="{00000000-0005-0000-0000-00000F310000}"/>
    <cellStyle name="Currency [0] 7225" xfId="12548" hidden="1" xr:uid="{00000000-0005-0000-0000-000025310000}"/>
    <cellStyle name="Currency [0] 7226" xfId="12550" hidden="1" xr:uid="{00000000-0005-0000-0000-000027310000}"/>
    <cellStyle name="Currency [0] 7227" xfId="12478" hidden="1" xr:uid="{00000000-0005-0000-0000-0000DF300000}"/>
    <cellStyle name="Currency [0] 7228" xfId="12510" hidden="1" xr:uid="{00000000-0005-0000-0000-0000FF300000}"/>
    <cellStyle name="Currency [0] 7229" xfId="11140" hidden="1" xr:uid="{00000000-0005-0000-0000-0000A52B0000}"/>
    <cellStyle name="Currency [0] 723" xfId="840" hidden="1" xr:uid="{00000000-0005-0000-0000-000069030000}"/>
    <cellStyle name="Currency [0] 7230" xfId="12496" hidden="1" xr:uid="{00000000-0005-0000-0000-0000F1300000}"/>
    <cellStyle name="Currency [0] 7231" xfId="12493" hidden="1" xr:uid="{00000000-0005-0000-0000-0000EE300000}"/>
    <cellStyle name="Currency [0] 7232" xfId="12554" hidden="1" xr:uid="{00000000-0005-0000-0000-00002B310000}"/>
    <cellStyle name="Currency [0] 7233" xfId="12389" hidden="1" xr:uid="{00000000-0005-0000-0000-000086300000}"/>
    <cellStyle name="Currency [0] 7234" xfId="12538" hidden="1" xr:uid="{00000000-0005-0000-0000-00001B310000}"/>
    <cellStyle name="Currency [0] 7235" xfId="12558" hidden="1" xr:uid="{00000000-0005-0000-0000-00002F310000}"/>
    <cellStyle name="Currency [0] 7236" xfId="12560" hidden="1" xr:uid="{00000000-0005-0000-0000-000031310000}"/>
    <cellStyle name="Currency [0] 7237" xfId="12497" hidden="1" xr:uid="{00000000-0005-0000-0000-0000F2300000}"/>
    <cellStyle name="Currency [0] 7238" xfId="12525" hidden="1" xr:uid="{00000000-0005-0000-0000-00000E310000}"/>
    <cellStyle name="Currency [0] 7239" xfId="12485" hidden="1" xr:uid="{00000000-0005-0000-0000-0000E6300000}"/>
    <cellStyle name="Currency [0] 724" xfId="846" hidden="1" xr:uid="{00000000-0005-0000-0000-00006F030000}"/>
    <cellStyle name="Currency [0] 7240" xfId="12514" hidden="1" xr:uid="{00000000-0005-0000-0000-000003310000}"/>
    <cellStyle name="Currency [0] 7241" xfId="12511" hidden="1" xr:uid="{00000000-0005-0000-0000-000000310000}"/>
    <cellStyle name="Currency [0] 7242" xfId="12564" hidden="1" xr:uid="{00000000-0005-0000-0000-000035310000}"/>
    <cellStyle name="Currency [0] 7243" xfId="12392" hidden="1" xr:uid="{00000000-0005-0000-0000-000089300000}"/>
    <cellStyle name="Currency [0] 7244" xfId="12551" hidden="1" xr:uid="{00000000-0005-0000-0000-000028310000}"/>
    <cellStyle name="Currency [0] 7245" xfId="12568" hidden="1" xr:uid="{00000000-0005-0000-0000-000039310000}"/>
    <cellStyle name="Currency [0] 7246" xfId="12570" hidden="1" xr:uid="{00000000-0005-0000-0000-00003B310000}"/>
    <cellStyle name="Currency [0] 7247" xfId="12451" hidden="1" xr:uid="{00000000-0005-0000-0000-0000C4300000}"/>
    <cellStyle name="Currency [0] 7248" xfId="12487" hidden="1" xr:uid="{00000000-0005-0000-0000-0000E8300000}"/>
    <cellStyle name="Currency [0] 7249" xfId="12556" hidden="1" xr:uid="{00000000-0005-0000-0000-00002D310000}"/>
    <cellStyle name="Currency [0] 725" xfId="852" hidden="1" xr:uid="{00000000-0005-0000-0000-000075030000}"/>
    <cellStyle name="Currency [0] 7250" xfId="12544" hidden="1" xr:uid="{00000000-0005-0000-0000-000021310000}"/>
    <cellStyle name="Currency [0] 7251" xfId="12561" hidden="1" xr:uid="{00000000-0005-0000-0000-000032310000}"/>
    <cellStyle name="Currency [0] 7252" xfId="12572" hidden="1" xr:uid="{00000000-0005-0000-0000-00003D310000}"/>
    <cellStyle name="Currency [0] 7253" xfId="12420" hidden="1" xr:uid="{00000000-0005-0000-0000-0000A5300000}"/>
    <cellStyle name="Currency [0] 7254" xfId="12484" hidden="1" xr:uid="{00000000-0005-0000-0000-0000E5300000}"/>
    <cellStyle name="Currency [0] 7255" xfId="12576" hidden="1" xr:uid="{00000000-0005-0000-0000-000041310000}"/>
    <cellStyle name="Currency [0] 7256" xfId="12578" hidden="1" xr:uid="{00000000-0005-0000-0000-000043310000}"/>
    <cellStyle name="Currency [0] 7257" xfId="12533" hidden="1" xr:uid="{00000000-0005-0000-0000-000016310000}"/>
    <cellStyle name="Currency [0] 7258" xfId="12545" hidden="1" xr:uid="{00000000-0005-0000-0000-000022310000}"/>
    <cellStyle name="Currency [0] 7259" xfId="12573" hidden="1" xr:uid="{00000000-0005-0000-0000-00003E310000}"/>
    <cellStyle name="Currency [0] 726" xfId="853" hidden="1" xr:uid="{00000000-0005-0000-0000-000076030000}"/>
    <cellStyle name="Currency [0] 7260" xfId="12546" hidden="1" xr:uid="{00000000-0005-0000-0000-000023310000}"/>
    <cellStyle name="Currency [0] 7261" xfId="12579" hidden="1" xr:uid="{00000000-0005-0000-0000-000044310000}"/>
    <cellStyle name="Currency [0] 7262" xfId="12581" hidden="1" xr:uid="{00000000-0005-0000-0000-000046310000}"/>
    <cellStyle name="Currency [0] 7263" xfId="12574" hidden="1" xr:uid="{00000000-0005-0000-0000-00003F310000}"/>
    <cellStyle name="Currency [0] 7264" xfId="12520" hidden="1" xr:uid="{00000000-0005-0000-0000-000009310000}"/>
    <cellStyle name="Currency [0] 7265" xfId="12583" hidden="1" xr:uid="{00000000-0005-0000-0000-000048310000}"/>
    <cellStyle name="Currency [0] 7266" xfId="12585" hidden="1" xr:uid="{00000000-0005-0000-0000-00004A310000}"/>
    <cellStyle name="Currency [0] 7267" xfId="12644" hidden="1" xr:uid="{00000000-0005-0000-0000-000085310000}"/>
    <cellStyle name="Currency [0] 7268" xfId="12663" hidden="1" xr:uid="{00000000-0005-0000-0000-000098310000}"/>
    <cellStyle name="Currency [0] 7269" xfId="12670" hidden="1" xr:uid="{00000000-0005-0000-0000-00009F310000}"/>
    <cellStyle name="Currency [0] 727" xfId="845" hidden="1" xr:uid="{00000000-0005-0000-0000-00006E030000}"/>
    <cellStyle name="Currency [0] 7270" xfId="12677" hidden="1" xr:uid="{00000000-0005-0000-0000-0000A6310000}"/>
    <cellStyle name="Currency [0] 7271" xfId="12682" hidden="1" xr:uid="{00000000-0005-0000-0000-0000AB310000}"/>
    <cellStyle name="Currency [0] 7272" xfId="12661" hidden="1" xr:uid="{00000000-0005-0000-0000-000096310000}"/>
    <cellStyle name="Currency [0] 7273" xfId="12672" hidden="1" xr:uid="{00000000-0005-0000-0000-0000A1310000}"/>
    <cellStyle name="Currency [0] 7274" xfId="12686" hidden="1" xr:uid="{00000000-0005-0000-0000-0000AF310000}"/>
    <cellStyle name="Currency [0] 7275" xfId="12688" hidden="1" xr:uid="{00000000-0005-0000-0000-0000B1310000}"/>
    <cellStyle name="Currency [0] 7276" xfId="12671" hidden="1" xr:uid="{00000000-0005-0000-0000-0000A0310000}"/>
    <cellStyle name="Currency [0] 7277" xfId="12645" hidden="1" xr:uid="{00000000-0005-0000-0000-000086310000}"/>
    <cellStyle name="Currency [0] 7278" xfId="12699" hidden="1" xr:uid="{00000000-0005-0000-0000-0000BC310000}"/>
    <cellStyle name="Currency [0] 7279" xfId="12708" hidden="1" xr:uid="{00000000-0005-0000-0000-0000C5310000}"/>
    <cellStyle name="Currency [0] 728" xfId="834" hidden="1" xr:uid="{00000000-0005-0000-0000-000063030000}"/>
    <cellStyle name="Currency [0] 7280" xfId="12719" hidden="1" xr:uid="{00000000-0005-0000-0000-0000D0310000}"/>
    <cellStyle name="Currency [0] 7281" xfId="12725" hidden="1" xr:uid="{00000000-0005-0000-0000-0000D6310000}"/>
    <cellStyle name="Currency [0] 7282" xfId="12697" hidden="1" xr:uid="{00000000-0005-0000-0000-0000BA310000}"/>
    <cellStyle name="Currency [0] 7283" xfId="12715" hidden="1" xr:uid="{00000000-0005-0000-0000-0000CC310000}"/>
    <cellStyle name="Currency [0] 7284" xfId="12737" hidden="1" xr:uid="{00000000-0005-0000-0000-0000E2310000}"/>
    <cellStyle name="Currency [0] 7285" xfId="12739" hidden="1" xr:uid="{00000000-0005-0000-0000-0000E4310000}"/>
    <cellStyle name="Currency [0] 7286" xfId="12667" hidden="1" xr:uid="{00000000-0005-0000-0000-00009C310000}"/>
    <cellStyle name="Currency [0] 7287" xfId="12651" hidden="1" xr:uid="{00000000-0005-0000-0000-00008C310000}"/>
    <cellStyle name="Currency [0] 7288" xfId="12711" hidden="1" xr:uid="{00000000-0005-0000-0000-0000C8310000}"/>
    <cellStyle name="Currency [0] 7289" xfId="12656" hidden="1" xr:uid="{00000000-0005-0000-0000-000091310000}"/>
    <cellStyle name="Currency [0] 729" xfId="859" hidden="1" xr:uid="{00000000-0005-0000-0000-00007C030000}"/>
    <cellStyle name="Currency [0] 7290" xfId="12700" hidden="1" xr:uid="{00000000-0005-0000-0000-0000BD310000}"/>
    <cellStyle name="Currency [0] 7291" xfId="12744" hidden="1" xr:uid="{00000000-0005-0000-0000-0000E9310000}"/>
    <cellStyle name="Currency [0] 7292" xfId="12712" hidden="1" xr:uid="{00000000-0005-0000-0000-0000C9310000}"/>
    <cellStyle name="Currency [0] 7293" xfId="12720" hidden="1" xr:uid="{00000000-0005-0000-0000-0000D1310000}"/>
    <cellStyle name="Currency [0] 7294" xfId="12756" hidden="1" xr:uid="{00000000-0005-0000-0000-0000F5310000}"/>
    <cellStyle name="Currency [0] 7295" xfId="12758" hidden="1" xr:uid="{00000000-0005-0000-0000-0000F7310000}"/>
    <cellStyle name="Currency [0] 7296" xfId="12714" hidden="1" xr:uid="{00000000-0005-0000-0000-0000CB310000}"/>
    <cellStyle name="Currency [0] 7297" xfId="12727" hidden="1" xr:uid="{00000000-0005-0000-0000-0000D8310000}"/>
    <cellStyle name="Currency [0] 7298" xfId="12732" hidden="1" xr:uid="{00000000-0005-0000-0000-0000DD310000}"/>
    <cellStyle name="Currency [0] 7299" xfId="12726" hidden="1" xr:uid="{00000000-0005-0000-0000-0000D7310000}"/>
    <cellStyle name="Currency [0] 73" xfId="118" hidden="1" xr:uid="{00000000-0005-0000-0000-000097000000}"/>
    <cellStyle name="Currency [0] 730" xfId="863" hidden="1" xr:uid="{00000000-0005-0000-0000-000080030000}"/>
    <cellStyle name="Currency [0] 7300" xfId="12774" hidden="1" xr:uid="{00000000-0005-0000-0000-000007320000}"/>
    <cellStyle name="Currency [0] 7301" xfId="12782" hidden="1" xr:uid="{00000000-0005-0000-0000-00000F320000}"/>
    <cellStyle name="Currency [0] 7302" xfId="12710" hidden="1" xr:uid="{00000000-0005-0000-0000-0000C7310000}"/>
    <cellStyle name="Currency [0] 7303" xfId="12768" hidden="1" xr:uid="{00000000-0005-0000-0000-000001320000}"/>
    <cellStyle name="Currency [0] 7304" xfId="12791" hidden="1" xr:uid="{00000000-0005-0000-0000-000018320000}"/>
    <cellStyle name="Currency [0] 7305" xfId="12793" hidden="1" xr:uid="{00000000-0005-0000-0000-00001A320000}"/>
    <cellStyle name="Currency [0] 7306" xfId="12693" hidden="1" xr:uid="{00000000-0005-0000-0000-0000B6310000}"/>
    <cellStyle name="Currency [0] 7307" xfId="12703" hidden="1" xr:uid="{00000000-0005-0000-0000-0000C0310000}"/>
    <cellStyle name="Currency [0] 7308" xfId="12765" hidden="1" xr:uid="{00000000-0005-0000-0000-0000FE310000}"/>
    <cellStyle name="Currency [0] 7309" xfId="12730" hidden="1" xr:uid="{00000000-0005-0000-0000-0000DB310000}"/>
    <cellStyle name="Currency [0] 731" xfId="869" hidden="1" xr:uid="{00000000-0005-0000-0000-000086030000}"/>
    <cellStyle name="Currency [0] 7310" xfId="12675" hidden="1" xr:uid="{00000000-0005-0000-0000-0000A4310000}"/>
    <cellStyle name="Currency [0] 7311" xfId="12801" hidden="1" xr:uid="{00000000-0005-0000-0000-000022320000}"/>
    <cellStyle name="Currency [0] 7312" xfId="12766" hidden="1" xr:uid="{00000000-0005-0000-0000-0000FF310000}"/>
    <cellStyle name="Currency [0] 7313" xfId="12777" hidden="1" xr:uid="{00000000-0005-0000-0000-00000A320000}"/>
    <cellStyle name="Currency [0] 7314" xfId="12809" hidden="1" xr:uid="{00000000-0005-0000-0000-00002A320000}"/>
    <cellStyle name="Currency [0] 7315" xfId="12811" hidden="1" xr:uid="{00000000-0005-0000-0000-00002C320000}"/>
    <cellStyle name="Currency [0] 7316" xfId="12763" hidden="1" xr:uid="{00000000-0005-0000-0000-0000FC310000}"/>
    <cellStyle name="Currency [0] 7317" xfId="12762" hidden="1" xr:uid="{00000000-0005-0000-0000-0000FB310000}"/>
    <cellStyle name="Currency [0] 7318" xfId="12752" hidden="1" xr:uid="{00000000-0005-0000-0000-0000F1310000}"/>
    <cellStyle name="Currency [0] 7319" xfId="12748" hidden="1" xr:uid="{00000000-0005-0000-0000-0000ED310000}"/>
    <cellStyle name="Currency [0] 732" xfId="872" hidden="1" xr:uid="{00000000-0005-0000-0000-000089030000}"/>
    <cellStyle name="Currency [0] 7320" xfId="12750" hidden="1" xr:uid="{00000000-0005-0000-0000-0000EF310000}"/>
    <cellStyle name="Currency [0] 7321" xfId="12818" hidden="1" xr:uid="{00000000-0005-0000-0000-000033320000}"/>
    <cellStyle name="Currency [0] 7322" xfId="12653" hidden="1" xr:uid="{00000000-0005-0000-0000-00008E310000}"/>
    <cellStyle name="Currency [0] 7323" xfId="12796" hidden="1" xr:uid="{00000000-0005-0000-0000-00001D320000}"/>
    <cellStyle name="Currency [0] 7324" xfId="12824" hidden="1" xr:uid="{00000000-0005-0000-0000-000039320000}"/>
    <cellStyle name="Currency [0] 7325" xfId="12826" hidden="1" xr:uid="{00000000-0005-0000-0000-00003B320000}"/>
    <cellStyle name="Currency [0] 7326" xfId="12701" hidden="1" xr:uid="{00000000-0005-0000-0000-0000BE310000}"/>
    <cellStyle name="Currency [0] 7327" xfId="12775" hidden="1" xr:uid="{00000000-0005-0000-0000-000008320000}"/>
    <cellStyle name="Currency [0] 7328" xfId="12731" hidden="1" xr:uid="{00000000-0005-0000-0000-0000DC310000}"/>
    <cellStyle name="Currency [0] 7329" xfId="12767" hidden="1" xr:uid="{00000000-0005-0000-0000-000000320000}"/>
    <cellStyle name="Currency [0] 733" xfId="858" hidden="1" xr:uid="{00000000-0005-0000-0000-00007B030000}"/>
    <cellStyle name="Currency [0] 7330" xfId="12771" hidden="1" xr:uid="{00000000-0005-0000-0000-000004320000}"/>
    <cellStyle name="Currency [0] 7331" xfId="12832" hidden="1" xr:uid="{00000000-0005-0000-0000-000041320000}"/>
    <cellStyle name="Currency [0] 7332" xfId="12648" hidden="1" xr:uid="{00000000-0005-0000-0000-000089310000}"/>
    <cellStyle name="Currency [0] 7333" xfId="12814" hidden="1" xr:uid="{00000000-0005-0000-0000-00002F320000}"/>
    <cellStyle name="Currency [0] 7334" xfId="12837" hidden="1" xr:uid="{00000000-0005-0000-0000-000046320000}"/>
    <cellStyle name="Currency [0] 7335" xfId="12839" hidden="1" xr:uid="{00000000-0005-0000-0000-000048320000}"/>
    <cellStyle name="Currency [0] 7336" xfId="12695" hidden="1" xr:uid="{00000000-0005-0000-0000-0000B8310000}"/>
    <cellStyle name="Currency [0] 7337" xfId="12794" hidden="1" xr:uid="{00000000-0005-0000-0000-00001B320000}"/>
    <cellStyle name="Currency [0] 7338" xfId="12761" hidden="1" xr:uid="{00000000-0005-0000-0000-0000FA310000}"/>
    <cellStyle name="Currency [0] 7339" xfId="12779" hidden="1" xr:uid="{00000000-0005-0000-0000-00000C320000}"/>
    <cellStyle name="Currency [0] 734" xfId="868" hidden="1" xr:uid="{00000000-0005-0000-0000-000085030000}"/>
    <cellStyle name="Currency [0] 7340" xfId="12776" hidden="1" xr:uid="{00000000-0005-0000-0000-000009320000}"/>
    <cellStyle name="Currency [0] 7341" xfId="12843" hidden="1" xr:uid="{00000000-0005-0000-0000-00004C320000}"/>
    <cellStyle name="Currency [0] 7342" xfId="12728" hidden="1" xr:uid="{00000000-0005-0000-0000-0000D9310000}"/>
    <cellStyle name="Currency [0] 7343" xfId="12828" hidden="1" xr:uid="{00000000-0005-0000-0000-00003D320000}"/>
    <cellStyle name="Currency [0] 7344" xfId="12850" hidden="1" xr:uid="{00000000-0005-0000-0000-000053320000}"/>
    <cellStyle name="Currency [0] 7345" xfId="12852" hidden="1" xr:uid="{00000000-0005-0000-0000-000055320000}"/>
    <cellStyle name="Currency [0] 7346" xfId="12780" hidden="1" xr:uid="{00000000-0005-0000-0000-00000D320000}"/>
    <cellStyle name="Currency [0] 7347" xfId="12812" hidden="1" xr:uid="{00000000-0005-0000-0000-00002D320000}"/>
    <cellStyle name="Currency [0] 7348" xfId="12664" hidden="1" xr:uid="{00000000-0005-0000-0000-000099310000}"/>
    <cellStyle name="Currency [0] 7349" xfId="12798" hidden="1" xr:uid="{00000000-0005-0000-0000-00001F320000}"/>
    <cellStyle name="Currency [0] 735" xfId="879" hidden="1" xr:uid="{00000000-0005-0000-0000-000090030000}"/>
    <cellStyle name="Currency [0] 7350" xfId="12795" hidden="1" xr:uid="{00000000-0005-0000-0000-00001C320000}"/>
    <cellStyle name="Currency [0] 7351" xfId="12856" hidden="1" xr:uid="{00000000-0005-0000-0000-000059320000}"/>
    <cellStyle name="Currency [0] 7352" xfId="12691" hidden="1" xr:uid="{00000000-0005-0000-0000-0000B4310000}"/>
    <cellStyle name="Currency [0] 7353" xfId="12840" hidden="1" xr:uid="{00000000-0005-0000-0000-000049320000}"/>
    <cellStyle name="Currency [0] 7354" xfId="12860" hidden="1" xr:uid="{00000000-0005-0000-0000-00005D320000}"/>
    <cellStyle name="Currency [0] 7355" xfId="12862" hidden="1" xr:uid="{00000000-0005-0000-0000-00005F320000}"/>
    <cellStyle name="Currency [0] 7356" xfId="12799" hidden="1" xr:uid="{00000000-0005-0000-0000-000020320000}"/>
    <cellStyle name="Currency [0] 7357" xfId="12827" hidden="1" xr:uid="{00000000-0005-0000-0000-00003C320000}"/>
    <cellStyle name="Currency [0] 7358" xfId="12787" hidden="1" xr:uid="{00000000-0005-0000-0000-000014320000}"/>
    <cellStyle name="Currency [0] 7359" xfId="12816" hidden="1" xr:uid="{00000000-0005-0000-0000-000031320000}"/>
    <cellStyle name="Currency [0] 736" xfId="880" hidden="1" xr:uid="{00000000-0005-0000-0000-000091030000}"/>
    <cellStyle name="Currency [0] 7360" xfId="12813" hidden="1" xr:uid="{00000000-0005-0000-0000-00002E320000}"/>
    <cellStyle name="Currency [0] 7361" xfId="12866" hidden="1" xr:uid="{00000000-0005-0000-0000-000063320000}"/>
    <cellStyle name="Currency [0] 7362" xfId="12694" hidden="1" xr:uid="{00000000-0005-0000-0000-0000B7310000}"/>
    <cellStyle name="Currency [0] 7363" xfId="12853" hidden="1" xr:uid="{00000000-0005-0000-0000-000056320000}"/>
    <cellStyle name="Currency [0] 7364" xfId="12870" hidden="1" xr:uid="{00000000-0005-0000-0000-000067320000}"/>
    <cellStyle name="Currency [0] 7365" xfId="12872" hidden="1" xr:uid="{00000000-0005-0000-0000-000069320000}"/>
    <cellStyle name="Currency [0] 7366" xfId="12753" hidden="1" xr:uid="{00000000-0005-0000-0000-0000F2310000}"/>
    <cellStyle name="Currency [0] 7367" xfId="12789" hidden="1" xr:uid="{00000000-0005-0000-0000-000016320000}"/>
    <cellStyle name="Currency [0] 7368" xfId="12858" hidden="1" xr:uid="{00000000-0005-0000-0000-00005B320000}"/>
    <cellStyle name="Currency [0] 7369" xfId="12846" hidden="1" xr:uid="{00000000-0005-0000-0000-00004F320000}"/>
    <cellStyle name="Currency [0] 737" xfId="843" hidden="1" xr:uid="{00000000-0005-0000-0000-00006C030000}"/>
    <cellStyle name="Currency [0] 7370" xfId="12863" hidden="1" xr:uid="{00000000-0005-0000-0000-000060320000}"/>
    <cellStyle name="Currency [0] 7371" xfId="12874" hidden="1" xr:uid="{00000000-0005-0000-0000-00006B320000}"/>
    <cellStyle name="Currency [0] 7372" xfId="12722" hidden="1" xr:uid="{00000000-0005-0000-0000-0000D3310000}"/>
    <cellStyle name="Currency [0] 7373" xfId="12786" hidden="1" xr:uid="{00000000-0005-0000-0000-000013320000}"/>
    <cellStyle name="Currency [0] 7374" xfId="12878" hidden="1" xr:uid="{00000000-0005-0000-0000-00006F320000}"/>
    <cellStyle name="Currency [0] 7375" xfId="12880" hidden="1" xr:uid="{00000000-0005-0000-0000-000071320000}"/>
    <cellStyle name="Currency [0] 7376" xfId="12835" hidden="1" xr:uid="{00000000-0005-0000-0000-000044320000}"/>
    <cellStyle name="Currency [0] 7377" xfId="12847" hidden="1" xr:uid="{00000000-0005-0000-0000-000050320000}"/>
    <cellStyle name="Currency [0] 7378" xfId="12875" hidden="1" xr:uid="{00000000-0005-0000-0000-00006C320000}"/>
    <cellStyle name="Currency [0] 7379" xfId="12848" hidden="1" xr:uid="{00000000-0005-0000-0000-000051320000}"/>
    <cellStyle name="Currency [0] 738" xfId="836" hidden="1" xr:uid="{00000000-0005-0000-0000-000065030000}"/>
    <cellStyle name="Currency [0] 7380" xfId="12881" hidden="1" xr:uid="{00000000-0005-0000-0000-000072320000}"/>
    <cellStyle name="Currency [0] 7381" xfId="12883" hidden="1" xr:uid="{00000000-0005-0000-0000-000074320000}"/>
    <cellStyle name="Currency [0] 7382" xfId="12876" hidden="1" xr:uid="{00000000-0005-0000-0000-00006D320000}"/>
    <cellStyle name="Currency [0] 7383" xfId="12822" hidden="1" xr:uid="{00000000-0005-0000-0000-000037320000}"/>
    <cellStyle name="Currency [0] 7384" xfId="12886" hidden="1" xr:uid="{00000000-0005-0000-0000-000077320000}"/>
    <cellStyle name="Currency [0] 7385" xfId="12888" hidden="1" xr:uid="{00000000-0005-0000-0000-000079320000}"/>
    <cellStyle name="Currency [0] 7386" xfId="12605" hidden="1" xr:uid="{00000000-0005-0000-0000-00005E310000}"/>
    <cellStyle name="Currency [0] 7387" xfId="12627" hidden="1" xr:uid="{00000000-0005-0000-0000-000074310000}"/>
    <cellStyle name="Currency [0] 7388" xfId="12892" hidden="1" xr:uid="{00000000-0005-0000-0000-00007D320000}"/>
    <cellStyle name="Currency [0] 7389" xfId="12899" hidden="1" xr:uid="{00000000-0005-0000-0000-000084320000}"/>
    <cellStyle name="Currency [0] 739" xfId="865" hidden="1" xr:uid="{00000000-0005-0000-0000-000082030000}"/>
    <cellStyle name="Currency [0] 7390" xfId="12901" hidden="1" xr:uid="{00000000-0005-0000-0000-000086320000}"/>
    <cellStyle name="Currency [0] 7391" xfId="12592" hidden="1" xr:uid="{00000000-0005-0000-0000-000051310000}"/>
    <cellStyle name="Currency [0] 7392" xfId="12895" hidden="1" xr:uid="{00000000-0005-0000-0000-000080320000}"/>
    <cellStyle name="Currency [0] 7393" xfId="12904" hidden="1" xr:uid="{00000000-0005-0000-0000-000089320000}"/>
    <cellStyle name="Currency [0] 7394" xfId="12906" hidden="1" xr:uid="{00000000-0005-0000-0000-00008B320000}"/>
    <cellStyle name="Currency [0] 7395" xfId="12894" hidden="1" xr:uid="{00000000-0005-0000-0000-00007F320000}"/>
    <cellStyle name="Currency [0] 7396" xfId="12604" hidden="1" xr:uid="{00000000-0005-0000-0000-00005D310000}"/>
    <cellStyle name="Currency [0] 7397" xfId="12917" hidden="1" xr:uid="{00000000-0005-0000-0000-000096320000}"/>
    <cellStyle name="Currency [0] 7398" xfId="12926" hidden="1" xr:uid="{00000000-0005-0000-0000-00009F320000}"/>
    <cellStyle name="Currency [0] 7399" xfId="12937" hidden="1" xr:uid="{00000000-0005-0000-0000-0000AA320000}"/>
    <cellStyle name="Currency [0] 74" xfId="128" hidden="1" xr:uid="{00000000-0005-0000-0000-0000A1000000}"/>
    <cellStyle name="Currency [0] 740" xfId="838" hidden="1" xr:uid="{00000000-0005-0000-0000-000067030000}"/>
    <cellStyle name="Currency [0] 7400" xfId="12943" hidden="1" xr:uid="{00000000-0005-0000-0000-0000B0320000}"/>
    <cellStyle name="Currency [0] 7401" xfId="12915" hidden="1" xr:uid="{00000000-0005-0000-0000-000094320000}"/>
    <cellStyle name="Currency [0] 7402" xfId="12933" hidden="1" xr:uid="{00000000-0005-0000-0000-0000A6320000}"/>
    <cellStyle name="Currency [0] 7403" xfId="12955" hidden="1" xr:uid="{00000000-0005-0000-0000-0000BC320000}"/>
    <cellStyle name="Currency [0] 7404" xfId="12957" hidden="1" xr:uid="{00000000-0005-0000-0000-0000BE320000}"/>
    <cellStyle name="Currency [0] 7405" xfId="12889" hidden="1" xr:uid="{00000000-0005-0000-0000-00007A320000}"/>
    <cellStyle name="Currency [0] 7406" xfId="12600" hidden="1" xr:uid="{00000000-0005-0000-0000-000059310000}"/>
    <cellStyle name="Currency [0] 7407" xfId="12929" hidden="1" xr:uid="{00000000-0005-0000-0000-0000A2320000}"/>
    <cellStyle name="Currency [0] 7408" xfId="12596" hidden="1" xr:uid="{00000000-0005-0000-0000-000055310000}"/>
    <cellStyle name="Currency [0] 7409" xfId="12918" hidden="1" xr:uid="{00000000-0005-0000-0000-000097320000}"/>
    <cellStyle name="Currency [0] 741" xfId="860" hidden="1" xr:uid="{00000000-0005-0000-0000-00007D030000}"/>
    <cellStyle name="Currency [0] 7410" xfId="12962" hidden="1" xr:uid="{00000000-0005-0000-0000-0000C3320000}"/>
    <cellStyle name="Currency [0] 7411" xfId="12930" hidden="1" xr:uid="{00000000-0005-0000-0000-0000A3320000}"/>
    <cellStyle name="Currency [0] 7412" xfId="12938" hidden="1" xr:uid="{00000000-0005-0000-0000-0000AB320000}"/>
    <cellStyle name="Currency [0] 7413" xfId="12974" hidden="1" xr:uid="{00000000-0005-0000-0000-0000CF320000}"/>
    <cellStyle name="Currency [0] 7414" xfId="12976" hidden="1" xr:uid="{00000000-0005-0000-0000-0000D1320000}"/>
    <cellStyle name="Currency [0] 7415" xfId="12932" hidden="1" xr:uid="{00000000-0005-0000-0000-0000A5320000}"/>
    <cellStyle name="Currency [0] 7416" xfId="12945" hidden="1" xr:uid="{00000000-0005-0000-0000-0000B2320000}"/>
    <cellStyle name="Currency [0] 7417" xfId="12950" hidden="1" xr:uid="{00000000-0005-0000-0000-0000B7320000}"/>
    <cellStyle name="Currency [0] 7418" xfId="12944" hidden="1" xr:uid="{00000000-0005-0000-0000-0000B1320000}"/>
    <cellStyle name="Currency [0] 7419" xfId="12992" hidden="1" xr:uid="{00000000-0005-0000-0000-0000E1320000}"/>
    <cellStyle name="Currency [0] 742" xfId="881" hidden="1" xr:uid="{00000000-0005-0000-0000-000092030000}"/>
    <cellStyle name="Currency [0] 7420" xfId="13000" hidden="1" xr:uid="{00000000-0005-0000-0000-0000E9320000}"/>
    <cellStyle name="Currency [0] 7421" xfId="12928" hidden="1" xr:uid="{00000000-0005-0000-0000-0000A1320000}"/>
    <cellStyle name="Currency [0] 7422" xfId="12986" hidden="1" xr:uid="{00000000-0005-0000-0000-0000DB320000}"/>
    <cellStyle name="Currency [0] 7423" xfId="13009" hidden="1" xr:uid="{00000000-0005-0000-0000-0000F2320000}"/>
    <cellStyle name="Currency [0] 7424" xfId="13011" hidden="1" xr:uid="{00000000-0005-0000-0000-0000F4320000}"/>
    <cellStyle name="Currency [0] 7425" xfId="12911" hidden="1" xr:uid="{00000000-0005-0000-0000-000090320000}"/>
    <cellStyle name="Currency [0] 7426" xfId="12921" hidden="1" xr:uid="{00000000-0005-0000-0000-00009A320000}"/>
    <cellStyle name="Currency [0] 7427" xfId="12983" hidden="1" xr:uid="{00000000-0005-0000-0000-0000D8320000}"/>
    <cellStyle name="Currency [0] 7428" xfId="12948" hidden="1" xr:uid="{00000000-0005-0000-0000-0000B5320000}"/>
    <cellStyle name="Currency [0] 7429" xfId="12897" hidden="1" xr:uid="{00000000-0005-0000-0000-000082320000}"/>
    <cellStyle name="Currency [0] 743" xfId="866" hidden="1" xr:uid="{00000000-0005-0000-0000-000083030000}"/>
    <cellStyle name="Currency [0] 7430" xfId="13019" hidden="1" xr:uid="{00000000-0005-0000-0000-0000FC320000}"/>
    <cellStyle name="Currency [0] 7431" xfId="12984" hidden="1" xr:uid="{00000000-0005-0000-0000-0000D9320000}"/>
    <cellStyle name="Currency [0] 7432" xfId="12995" hidden="1" xr:uid="{00000000-0005-0000-0000-0000E4320000}"/>
    <cellStyle name="Currency [0] 7433" xfId="13027" hidden="1" xr:uid="{00000000-0005-0000-0000-000004330000}"/>
    <cellStyle name="Currency [0] 7434" xfId="13029" hidden="1" xr:uid="{00000000-0005-0000-0000-000006330000}"/>
    <cellStyle name="Currency [0] 7435" xfId="12981" hidden="1" xr:uid="{00000000-0005-0000-0000-0000D6320000}"/>
    <cellStyle name="Currency [0] 7436" xfId="12980" hidden="1" xr:uid="{00000000-0005-0000-0000-0000D5320000}"/>
    <cellStyle name="Currency [0] 7437" xfId="12970" hidden="1" xr:uid="{00000000-0005-0000-0000-0000CB320000}"/>
    <cellStyle name="Currency [0] 7438" xfId="12966" hidden="1" xr:uid="{00000000-0005-0000-0000-0000C7320000}"/>
    <cellStyle name="Currency [0] 7439" xfId="12968" hidden="1" xr:uid="{00000000-0005-0000-0000-0000C9320000}"/>
    <cellStyle name="Currency [0] 744" xfId="870" hidden="1" xr:uid="{00000000-0005-0000-0000-000087030000}"/>
    <cellStyle name="Currency [0] 7440" xfId="13036" hidden="1" xr:uid="{00000000-0005-0000-0000-00000D330000}"/>
    <cellStyle name="Currency [0] 7441" xfId="12598" hidden="1" xr:uid="{00000000-0005-0000-0000-000057310000}"/>
    <cellStyle name="Currency [0] 7442" xfId="13014" hidden="1" xr:uid="{00000000-0005-0000-0000-0000F7320000}"/>
    <cellStyle name="Currency [0] 7443" xfId="13042" hidden="1" xr:uid="{00000000-0005-0000-0000-000013330000}"/>
    <cellStyle name="Currency [0] 7444" xfId="13044" hidden="1" xr:uid="{00000000-0005-0000-0000-000015330000}"/>
    <cellStyle name="Currency [0] 7445" xfId="12919" hidden="1" xr:uid="{00000000-0005-0000-0000-000098320000}"/>
    <cellStyle name="Currency [0] 7446" xfId="12993" hidden="1" xr:uid="{00000000-0005-0000-0000-0000E2320000}"/>
    <cellStyle name="Currency [0] 7447" xfId="12949" hidden="1" xr:uid="{00000000-0005-0000-0000-0000B6320000}"/>
    <cellStyle name="Currency [0] 7448" xfId="12985" hidden="1" xr:uid="{00000000-0005-0000-0000-0000DA320000}"/>
    <cellStyle name="Currency [0] 7449" xfId="12989" hidden="1" xr:uid="{00000000-0005-0000-0000-0000DE320000}"/>
    <cellStyle name="Currency [0] 745" xfId="886" hidden="1" xr:uid="{00000000-0005-0000-0000-000097030000}"/>
    <cellStyle name="Currency [0] 7450" xfId="13050" hidden="1" xr:uid="{00000000-0005-0000-0000-00001B330000}"/>
    <cellStyle name="Currency [0] 7451" xfId="12633" hidden="1" xr:uid="{00000000-0005-0000-0000-00007A310000}"/>
    <cellStyle name="Currency [0] 7452" xfId="13032" hidden="1" xr:uid="{00000000-0005-0000-0000-000009330000}"/>
    <cellStyle name="Currency [0] 7453" xfId="13055" hidden="1" xr:uid="{00000000-0005-0000-0000-000020330000}"/>
    <cellStyle name="Currency [0] 7454" xfId="13057" hidden="1" xr:uid="{00000000-0005-0000-0000-000022330000}"/>
    <cellStyle name="Currency [0] 7455" xfId="12913" hidden="1" xr:uid="{00000000-0005-0000-0000-000092320000}"/>
    <cellStyle name="Currency [0] 7456" xfId="13012" hidden="1" xr:uid="{00000000-0005-0000-0000-0000F5320000}"/>
    <cellStyle name="Currency [0] 7457" xfId="12979" hidden="1" xr:uid="{00000000-0005-0000-0000-0000D4320000}"/>
    <cellStyle name="Currency [0] 7458" xfId="12997" hidden="1" xr:uid="{00000000-0005-0000-0000-0000E6320000}"/>
    <cellStyle name="Currency [0] 7459" xfId="12994" hidden="1" xr:uid="{00000000-0005-0000-0000-0000E3320000}"/>
    <cellStyle name="Currency [0] 746" xfId="887" hidden="1" xr:uid="{00000000-0005-0000-0000-000098030000}"/>
    <cellStyle name="Currency [0] 7460" xfId="13061" hidden="1" xr:uid="{00000000-0005-0000-0000-000026330000}"/>
    <cellStyle name="Currency [0] 7461" xfId="12946" hidden="1" xr:uid="{00000000-0005-0000-0000-0000B3320000}"/>
    <cellStyle name="Currency [0] 7462" xfId="13046" hidden="1" xr:uid="{00000000-0005-0000-0000-000017330000}"/>
    <cellStyle name="Currency [0] 7463" xfId="13068" hidden="1" xr:uid="{00000000-0005-0000-0000-00002D330000}"/>
    <cellStyle name="Currency [0] 7464" xfId="13070" hidden="1" xr:uid="{00000000-0005-0000-0000-00002F330000}"/>
    <cellStyle name="Currency [0] 7465" xfId="12998" hidden="1" xr:uid="{00000000-0005-0000-0000-0000E7320000}"/>
    <cellStyle name="Currency [0] 7466" xfId="13030" hidden="1" xr:uid="{00000000-0005-0000-0000-000007330000}"/>
    <cellStyle name="Currency [0] 7467" xfId="12678" hidden="1" xr:uid="{00000000-0005-0000-0000-0000A7310000}"/>
    <cellStyle name="Currency [0] 7468" xfId="13016" hidden="1" xr:uid="{00000000-0005-0000-0000-0000F9320000}"/>
    <cellStyle name="Currency [0] 7469" xfId="13013" hidden="1" xr:uid="{00000000-0005-0000-0000-0000F6320000}"/>
    <cellStyle name="Currency [0] 747" xfId="867" hidden="1" xr:uid="{00000000-0005-0000-0000-000084030000}"/>
    <cellStyle name="Currency [0] 7470" xfId="13074" hidden="1" xr:uid="{00000000-0005-0000-0000-000033330000}"/>
    <cellStyle name="Currency [0] 7471" xfId="12909" hidden="1" xr:uid="{00000000-0005-0000-0000-00008E320000}"/>
    <cellStyle name="Currency [0] 7472" xfId="13058" hidden="1" xr:uid="{00000000-0005-0000-0000-000023330000}"/>
    <cellStyle name="Currency [0] 7473" xfId="13078" hidden="1" xr:uid="{00000000-0005-0000-0000-000037330000}"/>
    <cellStyle name="Currency [0] 7474" xfId="13080" hidden="1" xr:uid="{00000000-0005-0000-0000-000039330000}"/>
    <cellStyle name="Currency [0] 7475" xfId="13017" hidden="1" xr:uid="{00000000-0005-0000-0000-0000FA320000}"/>
    <cellStyle name="Currency [0] 7476" xfId="13045" hidden="1" xr:uid="{00000000-0005-0000-0000-000016330000}"/>
    <cellStyle name="Currency [0] 7477" xfId="13005" hidden="1" xr:uid="{00000000-0005-0000-0000-0000EE320000}"/>
    <cellStyle name="Currency [0] 7478" xfId="13034" hidden="1" xr:uid="{00000000-0005-0000-0000-00000B330000}"/>
    <cellStyle name="Currency [0] 7479" xfId="13031" hidden="1" xr:uid="{00000000-0005-0000-0000-000008330000}"/>
    <cellStyle name="Currency [0] 748" xfId="874" hidden="1" xr:uid="{00000000-0005-0000-0000-00008B030000}"/>
    <cellStyle name="Currency [0] 7480" xfId="13084" hidden="1" xr:uid="{00000000-0005-0000-0000-00003D330000}"/>
    <cellStyle name="Currency [0] 7481" xfId="12912" hidden="1" xr:uid="{00000000-0005-0000-0000-000091320000}"/>
    <cellStyle name="Currency [0] 7482" xfId="13071" hidden="1" xr:uid="{00000000-0005-0000-0000-000030330000}"/>
    <cellStyle name="Currency [0] 7483" xfId="13088" hidden="1" xr:uid="{00000000-0005-0000-0000-000041330000}"/>
    <cellStyle name="Currency [0] 7484" xfId="13090" hidden="1" xr:uid="{00000000-0005-0000-0000-000043330000}"/>
    <cellStyle name="Currency [0] 7485" xfId="12971" hidden="1" xr:uid="{00000000-0005-0000-0000-0000CC320000}"/>
    <cellStyle name="Currency [0] 7486" xfId="13007" hidden="1" xr:uid="{00000000-0005-0000-0000-0000F0320000}"/>
    <cellStyle name="Currency [0] 7487" xfId="13076" hidden="1" xr:uid="{00000000-0005-0000-0000-000035330000}"/>
    <cellStyle name="Currency [0] 7488" xfId="13064" hidden="1" xr:uid="{00000000-0005-0000-0000-000029330000}"/>
    <cellStyle name="Currency [0] 7489" xfId="13081" hidden="1" xr:uid="{00000000-0005-0000-0000-00003A330000}"/>
    <cellStyle name="Currency [0] 749" xfId="878" hidden="1" xr:uid="{00000000-0005-0000-0000-00008F030000}"/>
    <cellStyle name="Currency [0] 7490" xfId="13092" hidden="1" xr:uid="{00000000-0005-0000-0000-000045330000}"/>
    <cellStyle name="Currency [0] 7491" xfId="12940" hidden="1" xr:uid="{00000000-0005-0000-0000-0000AD320000}"/>
    <cellStyle name="Currency [0] 7492" xfId="13004" hidden="1" xr:uid="{00000000-0005-0000-0000-0000ED320000}"/>
    <cellStyle name="Currency [0] 7493" xfId="13096" hidden="1" xr:uid="{00000000-0005-0000-0000-000049330000}"/>
    <cellStyle name="Currency [0] 7494" xfId="13098" hidden="1" xr:uid="{00000000-0005-0000-0000-00004B330000}"/>
    <cellStyle name="Currency [0] 7495" xfId="13053" hidden="1" xr:uid="{00000000-0005-0000-0000-00001E330000}"/>
    <cellStyle name="Currency [0] 7496" xfId="13065" hidden="1" xr:uid="{00000000-0005-0000-0000-00002A330000}"/>
    <cellStyle name="Currency [0] 7497" xfId="13093" hidden="1" xr:uid="{00000000-0005-0000-0000-000046330000}"/>
    <cellStyle name="Currency [0] 7498" xfId="13066" hidden="1" xr:uid="{00000000-0005-0000-0000-00002B330000}"/>
    <cellStyle name="Currency [0] 7499" xfId="13099" hidden="1" xr:uid="{00000000-0005-0000-0000-00004C330000}"/>
    <cellStyle name="Currency [0] 75" xfId="126" hidden="1" xr:uid="{00000000-0005-0000-0000-00009F000000}"/>
    <cellStyle name="Currency [0] 750" xfId="873" hidden="1" xr:uid="{00000000-0005-0000-0000-00008A030000}"/>
    <cellStyle name="Currency [0] 7500" xfId="13101" hidden="1" xr:uid="{00000000-0005-0000-0000-00004E330000}"/>
    <cellStyle name="Currency [0] 7501" xfId="13094" hidden="1" xr:uid="{00000000-0005-0000-0000-000047330000}"/>
    <cellStyle name="Currency [0] 7502" xfId="13040" hidden="1" xr:uid="{00000000-0005-0000-0000-000011330000}"/>
    <cellStyle name="Currency [0] 7503" xfId="13103" hidden="1" xr:uid="{00000000-0005-0000-0000-000050330000}"/>
    <cellStyle name="Currency [0] 7504" xfId="13105" hidden="1" xr:uid="{00000000-0005-0000-0000-000052330000}"/>
    <cellStyle name="Currency [0] 7505" xfId="12617" hidden="1" xr:uid="{00000000-0005-0000-0000-00006A310000}"/>
    <cellStyle name="Currency [0] 7506" xfId="12595" hidden="1" xr:uid="{00000000-0005-0000-0000-000054310000}"/>
    <cellStyle name="Currency [0] 7507" xfId="13111" hidden="1" xr:uid="{00000000-0005-0000-0000-000058330000}"/>
    <cellStyle name="Currency [0] 7508" xfId="13117" hidden="1" xr:uid="{00000000-0005-0000-0000-00005E330000}"/>
    <cellStyle name="Currency [0] 7509" xfId="13119" hidden="1" xr:uid="{00000000-0005-0000-0000-000060330000}"/>
    <cellStyle name="Currency [0] 751" xfId="896" hidden="1" xr:uid="{00000000-0005-0000-0000-0000A1030000}"/>
    <cellStyle name="Currency [0] 7510" xfId="12612" hidden="1" xr:uid="{00000000-0005-0000-0000-000065310000}"/>
    <cellStyle name="Currency [0] 7511" xfId="13113" hidden="1" xr:uid="{00000000-0005-0000-0000-00005A330000}"/>
    <cellStyle name="Currency [0] 7512" xfId="13121" hidden="1" xr:uid="{00000000-0005-0000-0000-000062330000}"/>
    <cellStyle name="Currency [0] 7513" xfId="13123" hidden="1" xr:uid="{00000000-0005-0000-0000-000064330000}"/>
    <cellStyle name="Currency [0] 7514" xfId="13112" hidden="1" xr:uid="{00000000-0005-0000-0000-000059330000}"/>
    <cellStyle name="Currency [0] 7515" xfId="12618" hidden="1" xr:uid="{00000000-0005-0000-0000-00006B310000}"/>
    <cellStyle name="Currency [0] 7516" xfId="13134" hidden="1" xr:uid="{00000000-0005-0000-0000-00006F330000}"/>
    <cellStyle name="Currency [0] 7517" xfId="13143" hidden="1" xr:uid="{00000000-0005-0000-0000-000078330000}"/>
    <cellStyle name="Currency [0] 7518" xfId="13154" hidden="1" xr:uid="{00000000-0005-0000-0000-000083330000}"/>
    <cellStyle name="Currency [0] 7519" xfId="13160" hidden="1" xr:uid="{00000000-0005-0000-0000-000089330000}"/>
    <cellStyle name="Currency [0] 752" xfId="902" hidden="1" xr:uid="{00000000-0005-0000-0000-0000A7030000}"/>
    <cellStyle name="Currency [0] 7520" xfId="13132" hidden="1" xr:uid="{00000000-0005-0000-0000-00006D330000}"/>
    <cellStyle name="Currency [0] 7521" xfId="13150" hidden="1" xr:uid="{00000000-0005-0000-0000-00007F330000}"/>
    <cellStyle name="Currency [0] 7522" xfId="13172" hidden="1" xr:uid="{00000000-0005-0000-0000-000095330000}"/>
    <cellStyle name="Currency [0] 7523" xfId="13174" hidden="1" xr:uid="{00000000-0005-0000-0000-000097330000}"/>
    <cellStyle name="Currency [0] 7524" xfId="13108" hidden="1" xr:uid="{00000000-0005-0000-0000-000055330000}"/>
    <cellStyle name="Currency [0] 7525" xfId="12622" hidden="1" xr:uid="{00000000-0005-0000-0000-00006F310000}"/>
    <cellStyle name="Currency [0] 7526" xfId="13146" hidden="1" xr:uid="{00000000-0005-0000-0000-00007B330000}"/>
    <cellStyle name="Currency [0] 7527" xfId="12638" hidden="1" xr:uid="{00000000-0005-0000-0000-00007F310000}"/>
    <cellStyle name="Currency [0] 7528" xfId="13135" hidden="1" xr:uid="{00000000-0005-0000-0000-000070330000}"/>
    <cellStyle name="Currency [0] 7529" xfId="13179" hidden="1" xr:uid="{00000000-0005-0000-0000-00009C330000}"/>
    <cellStyle name="Currency [0] 753" xfId="864" hidden="1" xr:uid="{00000000-0005-0000-0000-000081030000}"/>
    <cellStyle name="Currency [0] 7530" xfId="13147" hidden="1" xr:uid="{00000000-0005-0000-0000-00007C330000}"/>
    <cellStyle name="Currency [0] 7531" xfId="13155" hidden="1" xr:uid="{00000000-0005-0000-0000-000084330000}"/>
    <cellStyle name="Currency [0] 7532" xfId="13191" hidden="1" xr:uid="{00000000-0005-0000-0000-0000A8330000}"/>
    <cellStyle name="Currency [0] 7533" xfId="13193" hidden="1" xr:uid="{00000000-0005-0000-0000-0000AA330000}"/>
    <cellStyle name="Currency [0] 7534" xfId="13149" hidden="1" xr:uid="{00000000-0005-0000-0000-00007E330000}"/>
    <cellStyle name="Currency [0] 7535" xfId="13162" hidden="1" xr:uid="{00000000-0005-0000-0000-00008B330000}"/>
    <cellStyle name="Currency [0] 7536" xfId="13167" hidden="1" xr:uid="{00000000-0005-0000-0000-000090330000}"/>
    <cellStyle name="Currency [0] 7537" xfId="13161" hidden="1" xr:uid="{00000000-0005-0000-0000-00008A330000}"/>
    <cellStyle name="Currency [0] 7538" xfId="13209" hidden="1" xr:uid="{00000000-0005-0000-0000-0000BA330000}"/>
    <cellStyle name="Currency [0] 7539" xfId="13217" hidden="1" xr:uid="{00000000-0005-0000-0000-0000C2330000}"/>
    <cellStyle name="Currency [0] 754" xfId="894" hidden="1" xr:uid="{00000000-0005-0000-0000-00009F030000}"/>
    <cellStyle name="Currency [0] 7540" xfId="13145" hidden="1" xr:uid="{00000000-0005-0000-0000-00007A330000}"/>
    <cellStyle name="Currency [0] 7541" xfId="13203" hidden="1" xr:uid="{00000000-0005-0000-0000-0000B4330000}"/>
    <cellStyle name="Currency [0] 7542" xfId="13226" hidden="1" xr:uid="{00000000-0005-0000-0000-0000CB330000}"/>
    <cellStyle name="Currency [0] 7543" xfId="13228" hidden="1" xr:uid="{00000000-0005-0000-0000-0000CD330000}"/>
    <cellStyle name="Currency [0] 7544" xfId="13128" hidden="1" xr:uid="{00000000-0005-0000-0000-000069330000}"/>
    <cellStyle name="Currency [0] 7545" xfId="13138" hidden="1" xr:uid="{00000000-0005-0000-0000-000073330000}"/>
    <cellStyle name="Currency [0] 7546" xfId="13200" hidden="1" xr:uid="{00000000-0005-0000-0000-0000B1330000}"/>
    <cellStyle name="Currency [0] 7547" xfId="13165" hidden="1" xr:uid="{00000000-0005-0000-0000-00008E330000}"/>
    <cellStyle name="Currency [0] 7548" xfId="13115" hidden="1" xr:uid="{00000000-0005-0000-0000-00005C330000}"/>
    <cellStyle name="Currency [0] 7549" xfId="13236" hidden="1" xr:uid="{00000000-0005-0000-0000-0000D5330000}"/>
    <cellStyle name="Currency [0] 755" xfId="906" hidden="1" xr:uid="{00000000-0005-0000-0000-0000AB030000}"/>
    <cellStyle name="Currency [0] 7550" xfId="13201" hidden="1" xr:uid="{00000000-0005-0000-0000-0000B2330000}"/>
    <cellStyle name="Currency [0] 7551" xfId="13212" hidden="1" xr:uid="{00000000-0005-0000-0000-0000BD330000}"/>
    <cellStyle name="Currency [0] 7552" xfId="13244" hidden="1" xr:uid="{00000000-0005-0000-0000-0000DD330000}"/>
    <cellStyle name="Currency [0] 7553" xfId="13246" hidden="1" xr:uid="{00000000-0005-0000-0000-0000DF330000}"/>
    <cellStyle name="Currency [0] 7554" xfId="13198" hidden="1" xr:uid="{00000000-0005-0000-0000-0000AF330000}"/>
    <cellStyle name="Currency [0] 7555" xfId="13197" hidden="1" xr:uid="{00000000-0005-0000-0000-0000AE330000}"/>
    <cellStyle name="Currency [0] 7556" xfId="13187" hidden="1" xr:uid="{00000000-0005-0000-0000-0000A4330000}"/>
    <cellStyle name="Currency [0] 7557" xfId="13183" hidden="1" xr:uid="{00000000-0005-0000-0000-0000A0330000}"/>
    <cellStyle name="Currency [0] 7558" xfId="13185" hidden="1" xr:uid="{00000000-0005-0000-0000-0000A2330000}"/>
    <cellStyle name="Currency [0] 7559" xfId="13253" hidden="1" xr:uid="{00000000-0005-0000-0000-0000E6330000}"/>
    <cellStyle name="Currency [0] 756" xfId="907" hidden="1" xr:uid="{00000000-0005-0000-0000-0000AC030000}"/>
    <cellStyle name="Currency [0] 7560" xfId="12624" hidden="1" xr:uid="{00000000-0005-0000-0000-000071310000}"/>
    <cellStyle name="Currency [0] 7561" xfId="13231" hidden="1" xr:uid="{00000000-0005-0000-0000-0000D0330000}"/>
    <cellStyle name="Currency [0] 7562" xfId="13259" hidden="1" xr:uid="{00000000-0005-0000-0000-0000EC330000}"/>
    <cellStyle name="Currency [0] 7563" xfId="13261" hidden="1" xr:uid="{00000000-0005-0000-0000-0000EE330000}"/>
    <cellStyle name="Currency [0] 7564" xfId="13136" hidden="1" xr:uid="{00000000-0005-0000-0000-000071330000}"/>
    <cellStyle name="Currency [0] 7565" xfId="13210" hidden="1" xr:uid="{00000000-0005-0000-0000-0000BB330000}"/>
    <cellStyle name="Currency [0] 7566" xfId="13166" hidden="1" xr:uid="{00000000-0005-0000-0000-00008F330000}"/>
    <cellStyle name="Currency [0] 7567" xfId="13202" hidden="1" xr:uid="{00000000-0005-0000-0000-0000B3330000}"/>
    <cellStyle name="Currency [0] 7568" xfId="13206" hidden="1" xr:uid="{00000000-0005-0000-0000-0000B7330000}"/>
    <cellStyle name="Currency [0] 7569" xfId="13267" hidden="1" xr:uid="{00000000-0005-0000-0000-0000F4330000}"/>
    <cellStyle name="Currency [0] 757" xfId="855" hidden="1" xr:uid="{00000000-0005-0000-0000-000078030000}"/>
    <cellStyle name="Currency [0] 7570" xfId="12611" hidden="1" xr:uid="{00000000-0005-0000-0000-000064310000}"/>
    <cellStyle name="Currency [0] 7571" xfId="13249" hidden="1" xr:uid="{00000000-0005-0000-0000-0000E2330000}"/>
    <cellStyle name="Currency [0] 7572" xfId="13272" hidden="1" xr:uid="{00000000-0005-0000-0000-0000F9330000}"/>
    <cellStyle name="Currency [0] 7573" xfId="13274" hidden="1" xr:uid="{00000000-0005-0000-0000-0000FB330000}"/>
    <cellStyle name="Currency [0] 7574" xfId="13130" hidden="1" xr:uid="{00000000-0005-0000-0000-00006B330000}"/>
    <cellStyle name="Currency [0] 7575" xfId="13229" hidden="1" xr:uid="{00000000-0005-0000-0000-0000CE330000}"/>
    <cellStyle name="Currency [0] 7576" xfId="13196" hidden="1" xr:uid="{00000000-0005-0000-0000-0000AD330000}"/>
    <cellStyle name="Currency [0] 7577" xfId="13214" hidden="1" xr:uid="{00000000-0005-0000-0000-0000BF330000}"/>
    <cellStyle name="Currency [0] 7578" xfId="13211" hidden="1" xr:uid="{00000000-0005-0000-0000-0000BC330000}"/>
    <cellStyle name="Currency [0] 7579" xfId="13278" hidden="1" xr:uid="{00000000-0005-0000-0000-0000FF330000}"/>
    <cellStyle name="Currency [0] 758" xfId="862" hidden="1" xr:uid="{00000000-0005-0000-0000-00007F030000}"/>
    <cellStyle name="Currency [0] 7580" xfId="13163" hidden="1" xr:uid="{00000000-0005-0000-0000-00008C330000}"/>
    <cellStyle name="Currency [0] 7581" xfId="13263" hidden="1" xr:uid="{00000000-0005-0000-0000-0000F0330000}"/>
    <cellStyle name="Currency [0] 7582" xfId="13285" hidden="1" xr:uid="{00000000-0005-0000-0000-000006340000}"/>
    <cellStyle name="Currency [0] 7583" xfId="13287" hidden="1" xr:uid="{00000000-0005-0000-0000-000008340000}"/>
    <cellStyle name="Currency [0] 7584" xfId="13215" hidden="1" xr:uid="{00000000-0005-0000-0000-0000C0330000}"/>
    <cellStyle name="Currency [0] 7585" xfId="13247" hidden="1" xr:uid="{00000000-0005-0000-0000-0000E0330000}"/>
    <cellStyle name="Currency [0] 7586" xfId="12590" hidden="1" xr:uid="{00000000-0005-0000-0000-00004F310000}"/>
    <cellStyle name="Currency [0] 7587" xfId="13233" hidden="1" xr:uid="{00000000-0005-0000-0000-0000D2330000}"/>
    <cellStyle name="Currency [0] 7588" xfId="13230" hidden="1" xr:uid="{00000000-0005-0000-0000-0000CF330000}"/>
    <cellStyle name="Currency [0] 7589" xfId="13291" hidden="1" xr:uid="{00000000-0005-0000-0000-00000C340000}"/>
    <cellStyle name="Currency [0] 759" xfId="891" hidden="1" xr:uid="{00000000-0005-0000-0000-00009C030000}"/>
    <cellStyle name="Currency [0] 7590" xfId="13126" hidden="1" xr:uid="{00000000-0005-0000-0000-000067330000}"/>
    <cellStyle name="Currency [0] 7591" xfId="13275" hidden="1" xr:uid="{00000000-0005-0000-0000-0000FC330000}"/>
    <cellStyle name="Currency [0] 7592" xfId="13295" hidden="1" xr:uid="{00000000-0005-0000-0000-000010340000}"/>
    <cellStyle name="Currency [0] 7593" xfId="13297" hidden="1" xr:uid="{00000000-0005-0000-0000-000012340000}"/>
    <cellStyle name="Currency [0] 7594" xfId="13234" hidden="1" xr:uid="{00000000-0005-0000-0000-0000D3330000}"/>
    <cellStyle name="Currency [0] 7595" xfId="13262" hidden="1" xr:uid="{00000000-0005-0000-0000-0000EF330000}"/>
    <cellStyle name="Currency [0] 7596" xfId="13222" hidden="1" xr:uid="{00000000-0005-0000-0000-0000C7330000}"/>
    <cellStyle name="Currency [0] 7597" xfId="13251" hidden="1" xr:uid="{00000000-0005-0000-0000-0000E4330000}"/>
    <cellStyle name="Currency [0] 7598" xfId="13248" hidden="1" xr:uid="{00000000-0005-0000-0000-0000E1330000}"/>
    <cellStyle name="Currency [0] 7599" xfId="13301" hidden="1" xr:uid="{00000000-0005-0000-0000-000016340000}"/>
    <cellStyle name="Currency [0] 76" xfId="156" hidden="1" xr:uid="{00000000-0005-0000-0000-0000BD000000}"/>
    <cellStyle name="Currency [0] 760" xfId="876" hidden="1" xr:uid="{00000000-0005-0000-0000-00008D030000}"/>
    <cellStyle name="Currency [0] 7600" xfId="13129" hidden="1" xr:uid="{00000000-0005-0000-0000-00006A330000}"/>
    <cellStyle name="Currency [0] 7601" xfId="13288" hidden="1" xr:uid="{00000000-0005-0000-0000-000009340000}"/>
    <cellStyle name="Currency [0] 7602" xfId="13305" hidden="1" xr:uid="{00000000-0005-0000-0000-00001A340000}"/>
    <cellStyle name="Currency [0] 7603" xfId="13307" hidden="1" xr:uid="{00000000-0005-0000-0000-00001C340000}"/>
    <cellStyle name="Currency [0] 7604" xfId="13188" hidden="1" xr:uid="{00000000-0005-0000-0000-0000A5330000}"/>
    <cellStyle name="Currency [0] 7605" xfId="13224" hidden="1" xr:uid="{00000000-0005-0000-0000-0000C9330000}"/>
    <cellStyle name="Currency [0] 7606" xfId="13293" hidden="1" xr:uid="{00000000-0005-0000-0000-00000E340000}"/>
    <cellStyle name="Currency [0] 7607" xfId="13281" hidden="1" xr:uid="{00000000-0005-0000-0000-000002340000}"/>
    <cellStyle name="Currency [0] 7608" xfId="13298" hidden="1" xr:uid="{00000000-0005-0000-0000-000013340000}"/>
    <cellStyle name="Currency [0] 7609" xfId="13309" hidden="1" xr:uid="{00000000-0005-0000-0000-00001E340000}"/>
    <cellStyle name="Currency [0] 761" xfId="847" hidden="1" xr:uid="{00000000-0005-0000-0000-000070030000}"/>
    <cellStyle name="Currency [0] 7610" xfId="13157" hidden="1" xr:uid="{00000000-0005-0000-0000-000086330000}"/>
    <cellStyle name="Currency [0] 7611" xfId="13221" hidden="1" xr:uid="{00000000-0005-0000-0000-0000C6330000}"/>
    <cellStyle name="Currency [0] 7612" xfId="13313" hidden="1" xr:uid="{00000000-0005-0000-0000-000022340000}"/>
    <cellStyle name="Currency [0] 7613" xfId="13315" hidden="1" xr:uid="{00000000-0005-0000-0000-000024340000}"/>
    <cellStyle name="Currency [0] 7614" xfId="13270" hidden="1" xr:uid="{00000000-0005-0000-0000-0000F7330000}"/>
    <cellStyle name="Currency [0] 7615" xfId="13282" hidden="1" xr:uid="{00000000-0005-0000-0000-000003340000}"/>
    <cellStyle name="Currency [0] 7616" xfId="13310" hidden="1" xr:uid="{00000000-0005-0000-0000-00001F340000}"/>
    <cellStyle name="Currency [0] 7617" xfId="13283" hidden="1" xr:uid="{00000000-0005-0000-0000-000004340000}"/>
    <cellStyle name="Currency [0] 7618" xfId="13316" hidden="1" xr:uid="{00000000-0005-0000-0000-000025340000}"/>
    <cellStyle name="Currency [0] 7619" xfId="13318" hidden="1" xr:uid="{00000000-0005-0000-0000-000027340000}"/>
    <cellStyle name="Currency [0] 762" xfId="913" hidden="1" xr:uid="{00000000-0005-0000-0000-0000B2030000}"/>
    <cellStyle name="Currency [0] 7620" xfId="13311" hidden="1" xr:uid="{00000000-0005-0000-0000-000020340000}"/>
    <cellStyle name="Currency [0] 7621" xfId="13257" hidden="1" xr:uid="{00000000-0005-0000-0000-0000EA330000}"/>
    <cellStyle name="Currency [0] 7622" xfId="13320" hidden="1" xr:uid="{00000000-0005-0000-0000-000029340000}"/>
    <cellStyle name="Currency [0] 7623" xfId="13322" hidden="1" xr:uid="{00000000-0005-0000-0000-00002B340000}"/>
    <cellStyle name="Currency [0] 7624" xfId="12684" hidden="1" xr:uid="{00000000-0005-0000-0000-0000AD310000}"/>
    <cellStyle name="Currency [0] 7625" xfId="12625" hidden="1" xr:uid="{00000000-0005-0000-0000-000072310000}"/>
    <cellStyle name="Currency [0] 7626" xfId="13328" hidden="1" xr:uid="{00000000-0005-0000-0000-000031340000}"/>
    <cellStyle name="Currency [0] 7627" xfId="13334" hidden="1" xr:uid="{00000000-0005-0000-0000-000037340000}"/>
    <cellStyle name="Currency [0] 7628" xfId="13336" hidden="1" xr:uid="{00000000-0005-0000-0000-000039340000}"/>
    <cellStyle name="Currency [0] 7629" xfId="12615" hidden="1" xr:uid="{00000000-0005-0000-0000-000068310000}"/>
    <cellStyle name="Currency [0] 763" xfId="892" hidden="1" xr:uid="{00000000-0005-0000-0000-00009D030000}"/>
    <cellStyle name="Currency [0] 7630" xfId="13330" hidden="1" xr:uid="{00000000-0005-0000-0000-000033340000}"/>
    <cellStyle name="Currency [0] 7631" xfId="13338" hidden="1" xr:uid="{00000000-0005-0000-0000-00003B340000}"/>
    <cellStyle name="Currency [0] 7632" xfId="13340" hidden="1" xr:uid="{00000000-0005-0000-0000-00003D340000}"/>
    <cellStyle name="Currency [0] 7633" xfId="13329" hidden="1" xr:uid="{00000000-0005-0000-0000-000032340000}"/>
    <cellStyle name="Currency [0] 7634" xfId="12660" hidden="1" xr:uid="{00000000-0005-0000-0000-000095310000}"/>
    <cellStyle name="Currency [0] 7635" xfId="13351" hidden="1" xr:uid="{00000000-0005-0000-0000-000048340000}"/>
    <cellStyle name="Currency [0] 7636" xfId="13360" hidden="1" xr:uid="{00000000-0005-0000-0000-000051340000}"/>
    <cellStyle name="Currency [0] 7637" xfId="13371" hidden="1" xr:uid="{00000000-0005-0000-0000-00005C340000}"/>
    <cellStyle name="Currency [0] 7638" xfId="13377" hidden="1" xr:uid="{00000000-0005-0000-0000-000062340000}"/>
    <cellStyle name="Currency [0] 7639" xfId="13349" hidden="1" xr:uid="{00000000-0005-0000-0000-000046340000}"/>
    <cellStyle name="Currency [0] 764" xfId="899" hidden="1" xr:uid="{00000000-0005-0000-0000-0000A4030000}"/>
    <cellStyle name="Currency [0] 7640" xfId="13367" hidden="1" xr:uid="{00000000-0005-0000-0000-000058340000}"/>
    <cellStyle name="Currency [0] 7641" xfId="13389" hidden="1" xr:uid="{00000000-0005-0000-0000-00006E340000}"/>
    <cellStyle name="Currency [0] 7642" xfId="13391" hidden="1" xr:uid="{00000000-0005-0000-0000-000070340000}"/>
    <cellStyle name="Currency [0] 7643" xfId="13325" hidden="1" xr:uid="{00000000-0005-0000-0000-00002E340000}"/>
    <cellStyle name="Currency [0] 7644" xfId="12614" hidden="1" xr:uid="{00000000-0005-0000-0000-000067310000}"/>
    <cellStyle name="Currency [0] 7645" xfId="13363" hidden="1" xr:uid="{00000000-0005-0000-0000-000054340000}"/>
    <cellStyle name="Currency [0] 7646" xfId="12593" hidden="1" xr:uid="{00000000-0005-0000-0000-000052310000}"/>
    <cellStyle name="Currency [0] 7647" xfId="13352" hidden="1" xr:uid="{00000000-0005-0000-0000-000049340000}"/>
    <cellStyle name="Currency [0] 7648" xfId="13396" hidden="1" xr:uid="{00000000-0005-0000-0000-000075340000}"/>
    <cellStyle name="Currency [0] 7649" xfId="13364" hidden="1" xr:uid="{00000000-0005-0000-0000-000055340000}"/>
    <cellStyle name="Currency [0] 765" xfId="914" hidden="1" xr:uid="{00000000-0005-0000-0000-0000B3030000}"/>
    <cellStyle name="Currency [0] 7650" xfId="13372" hidden="1" xr:uid="{00000000-0005-0000-0000-00005D340000}"/>
    <cellStyle name="Currency [0] 7651" xfId="13408" hidden="1" xr:uid="{00000000-0005-0000-0000-000081340000}"/>
    <cellStyle name="Currency [0] 7652" xfId="13410" hidden="1" xr:uid="{00000000-0005-0000-0000-000083340000}"/>
    <cellStyle name="Currency [0] 7653" xfId="13366" hidden="1" xr:uid="{00000000-0005-0000-0000-000057340000}"/>
    <cellStyle name="Currency [0] 7654" xfId="13379" hidden="1" xr:uid="{00000000-0005-0000-0000-000064340000}"/>
    <cellStyle name="Currency [0] 7655" xfId="13384" hidden="1" xr:uid="{00000000-0005-0000-0000-000069340000}"/>
    <cellStyle name="Currency [0] 7656" xfId="13378" hidden="1" xr:uid="{00000000-0005-0000-0000-000063340000}"/>
    <cellStyle name="Currency [0] 7657" xfId="13426" hidden="1" xr:uid="{00000000-0005-0000-0000-000093340000}"/>
    <cellStyle name="Currency [0] 7658" xfId="13434" hidden="1" xr:uid="{00000000-0005-0000-0000-00009B340000}"/>
    <cellStyle name="Currency [0] 7659" xfId="13362" hidden="1" xr:uid="{00000000-0005-0000-0000-000053340000}"/>
    <cellStyle name="Currency [0] 766" xfId="915" hidden="1" xr:uid="{00000000-0005-0000-0000-0000B4030000}"/>
    <cellStyle name="Currency [0] 7660" xfId="13420" hidden="1" xr:uid="{00000000-0005-0000-0000-00008D340000}"/>
    <cellStyle name="Currency [0] 7661" xfId="13443" hidden="1" xr:uid="{00000000-0005-0000-0000-0000A4340000}"/>
    <cellStyle name="Currency [0] 7662" xfId="13445" hidden="1" xr:uid="{00000000-0005-0000-0000-0000A6340000}"/>
    <cellStyle name="Currency [0] 7663" xfId="13345" hidden="1" xr:uid="{00000000-0005-0000-0000-000042340000}"/>
    <cellStyle name="Currency [0] 7664" xfId="13355" hidden="1" xr:uid="{00000000-0005-0000-0000-00004C340000}"/>
    <cellStyle name="Currency [0] 7665" xfId="13417" hidden="1" xr:uid="{00000000-0005-0000-0000-00008A340000}"/>
    <cellStyle name="Currency [0] 7666" xfId="13382" hidden="1" xr:uid="{00000000-0005-0000-0000-000067340000}"/>
    <cellStyle name="Currency [0] 7667" xfId="13332" hidden="1" xr:uid="{00000000-0005-0000-0000-000035340000}"/>
    <cellStyle name="Currency [0] 7668" xfId="13453" hidden="1" xr:uid="{00000000-0005-0000-0000-0000AE340000}"/>
    <cellStyle name="Currency [0] 7669" xfId="13418" hidden="1" xr:uid="{00000000-0005-0000-0000-00008B340000}"/>
    <cellStyle name="Currency [0] 767" xfId="890" hidden="1" xr:uid="{00000000-0005-0000-0000-00009B030000}"/>
    <cellStyle name="Currency [0] 7670" xfId="13429" hidden="1" xr:uid="{00000000-0005-0000-0000-000096340000}"/>
    <cellStyle name="Currency [0] 7671" xfId="13461" hidden="1" xr:uid="{00000000-0005-0000-0000-0000B6340000}"/>
    <cellStyle name="Currency [0] 7672" xfId="13463" hidden="1" xr:uid="{00000000-0005-0000-0000-0000B8340000}"/>
    <cellStyle name="Currency [0] 7673" xfId="13415" hidden="1" xr:uid="{00000000-0005-0000-0000-000088340000}"/>
    <cellStyle name="Currency [0] 7674" xfId="13414" hidden="1" xr:uid="{00000000-0005-0000-0000-000087340000}"/>
    <cellStyle name="Currency [0] 7675" xfId="13404" hidden="1" xr:uid="{00000000-0005-0000-0000-00007D340000}"/>
    <cellStyle name="Currency [0] 7676" xfId="13400" hidden="1" xr:uid="{00000000-0005-0000-0000-000079340000}"/>
    <cellStyle name="Currency [0] 7677" xfId="13402" hidden="1" xr:uid="{00000000-0005-0000-0000-00007B340000}"/>
    <cellStyle name="Currency [0] 7678" xfId="13470" hidden="1" xr:uid="{00000000-0005-0000-0000-0000BF340000}"/>
    <cellStyle name="Currency [0] 7679" xfId="12629" hidden="1" xr:uid="{00000000-0005-0000-0000-000076310000}"/>
    <cellStyle name="Currency [0] 768" xfId="889" hidden="1" xr:uid="{00000000-0005-0000-0000-00009A030000}"/>
    <cellStyle name="Currency [0] 7680" xfId="13448" hidden="1" xr:uid="{00000000-0005-0000-0000-0000A9340000}"/>
    <cellStyle name="Currency [0] 7681" xfId="13476" hidden="1" xr:uid="{00000000-0005-0000-0000-0000C5340000}"/>
    <cellStyle name="Currency [0] 7682" xfId="13478" hidden="1" xr:uid="{00000000-0005-0000-0000-0000C7340000}"/>
    <cellStyle name="Currency [0] 7683" xfId="13353" hidden="1" xr:uid="{00000000-0005-0000-0000-00004A340000}"/>
    <cellStyle name="Currency [0] 7684" xfId="13427" hidden="1" xr:uid="{00000000-0005-0000-0000-000094340000}"/>
    <cellStyle name="Currency [0] 7685" xfId="13383" hidden="1" xr:uid="{00000000-0005-0000-0000-000068340000}"/>
    <cellStyle name="Currency [0] 7686" xfId="13419" hidden="1" xr:uid="{00000000-0005-0000-0000-00008C340000}"/>
    <cellStyle name="Currency [0] 7687" xfId="13423" hidden="1" xr:uid="{00000000-0005-0000-0000-000090340000}"/>
    <cellStyle name="Currency [0] 7688" xfId="13484" hidden="1" xr:uid="{00000000-0005-0000-0000-0000CD340000}"/>
    <cellStyle name="Currency [0] 7689" xfId="12642" hidden="1" xr:uid="{00000000-0005-0000-0000-000083310000}"/>
    <cellStyle name="Currency [0] 769" xfId="884" hidden="1" xr:uid="{00000000-0005-0000-0000-000095030000}"/>
    <cellStyle name="Currency [0] 7690" xfId="13466" hidden="1" xr:uid="{00000000-0005-0000-0000-0000BB340000}"/>
    <cellStyle name="Currency [0] 7691" xfId="13489" hidden="1" xr:uid="{00000000-0005-0000-0000-0000D2340000}"/>
    <cellStyle name="Currency [0] 7692" xfId="13491" hidden="1" xr:uid="{00000000-0005-0000-0000-0000D4340000}"/>
    <cellStyle name="Currency [0] 7693" xfId="13347" hidden="1" xr:uid="{00000000-0005-0000-0000-000044340000}"/>
    <cellStyle name="Currency [0] 7694" xfId="13446" hidden="1" xr:uid="{00000000-0005-0000-0000-0000A7340000}"/>
    <cellStyle name="Currency [0] 7695" xfId="13413" hidden="1" xr:uid="{00000000-0005-0000-0000-000086340000}"/>
    <cellStyle name="Currency [0] 7696" xfId="13431" hidden="1" xr:uid="{00000000-0005-0000-0000-000098340000}"/>
    <cellStyle name="Currency [0] 7697" xfId="13428" hidden="1" xr:uid="{00000000-0005-0000-0000-000095340000}"/>
    <cellStyle name="Currency [0] 7698" xfId="13495" hidden="1" xr:uid="{00000000-0005-0000-0000-0000D8340000}"/>
    <cellStyle name="Currency [0] 7699" xfId="13380" hidden="1" xr:uid="{00000000-0005-0000-0000-000065340000}"/>
    <cellStyle name="Currency [0] 77" xfId="111" hidden="1" xr:uid="{00000000-0005-0000-0000-000090000000}"/>
    <cellStyle name="Currency [0] 770" xfId="882" hidden="1" xr:uid="{00000000-0005-0000-0000-000093030000}"/>
    <cellStyle name="Currency [0] 7700" xfId="13480" hidden="1" xr:uid="{00000000-0005-0000-0000-0000C9340000}"/>
    <cellStyle name="Currency [0] 7701" xfId="13502" hidden="1" xr:uid="{00000000-0005-0000-0000-0000DF340000}"/>
    <cellStyle name="Currency [0] 7702" xfId="13504" hidden="1" xr:uid="{00000000-0005-0000-0000-0000E1340000}"/>
    <cellStyle name="Currency [0] 7703" xfId="13432" hidden="1" xr:uid="{00000000-0005-0000-0000-000099340000}"/>
    <cellStyle name="Currency [0] 7704" xfId="13464" hidden="1" xr:uid="{00000000-0005-0000-0000-0000B9340000}"/>
    <cellStyle name="Currency [0] 7705" xfId="12594" hidden="1" xr:uid="{00000000-0005-0000-0000-000053310000}"/>
    <cellStyle name="Currency [0] 7706" xfId="13450" hidden="1" xr:uid="{00000000-0005-0000-0000-0000AB340000}"/>
    <cellStyle name="Currency [0] 7707" xfId="13447" hidden="1" xr:uid="{00000000-0005-0000-0000-0000A8340000}"/>
    <cellStyle name="Currency [0] 7708" xfId="13508" hidden="1" xr:uid="{00000000-0005-0000-0000-0000E5340000}"/>
    <cellStyle name="Currency [0] 7709" xfId="13343" hidden="1" xr:uid="{00000000-0005-0000-0000-000040340000}"/>
    <cellStyle name="Currency [0] 771" xfId="883" hidden="1" xr:uid="{00000000-0005-0000-0000-000094030000}"/>
    <cellStyle name="Currency [0] 7710" xfId="13492" hidden="1" xr:uid="{00000000-0005-0000-0000-0000D5340000}"/>
    <cellStyle name="Currency [0] 7711" xfId="13512" hidden="1" xr:uid="{00000000-0005-0000-0000-0000E9340000}"/>
    <cellStyle name="Currency [0] 7712" xfId="13514" hidden="1" xr:uid="{00000000-0005-0000-0000-0000EB340000}"/>
    <cellStyle name="Currency [0] 7713" xfId="13451" hidden="1" xr:uid="{00000000-0005-0000-0000-0000AC340000}"/>
    <cellStyle name="Currency [0] 7714" xfId="13479" hidden="1" xr:uid="{00000000-0005-0000-0000-0000C8340000}"/>
    <cellStyle name="Currency [0] 7715" xfId="13439" hidden="1" xr:uid="{00000000-0005-0000-0000-0000A0340000}"/>
    <cellStyle name="Currency [0] 7716" xfId="13468" hidden="1" xr:uid="{00000000-0005-0000-0000-0000BD340000}"/>
    <cellStyle name="Currency [0] 7717" xfId="13465" hidden="1" xr:uid="{00000000-0005-0000-0000-0000BA340000}"/>
    <cellStyle name="Currency [0] 7718" xfId="13518" hidden="1" xr:uid="{00000000-0005-0000-0000-0000EF340000}"/>
    <cellStyle name="Currency [0] 7719" xfId="13346" hidden="1" xr:uid="{00000000-0005-0000-0000-000043340000}"/>
    <cellStyle name="Currency [0] 772" xfId="920" hidden="1" xr:uid="{00000000-0005-0000-0000-0000B9030000}"/>
    <cellStyle name="Currency [0] 7720" xfId="13505" hidden="1" xr:uid="{00000000-0005-0000-0000-0000E2340000}"/>
    <cellStyle name="Currency [0] 7721" xfId="13522" hidden="1" xr:uid="{00000000-0005-0000-0000-0000F3340000}"/>
    <cellStyle name="Currency [0] 7722" xfId="13524" hidden="1" xr:uid="{00000000-0005-0000-0000-0000F5340000}"/>
    <cellStyle name="Currency [0] 7723" xfId="13405" hidden="1" xr:uid="{00000000-0005-0000-0000-00007E340000}"/>
    <cellStyle name="Currency [0] 7724" xfId="13441" hidden="1" xr:uid="{00000000-0005-0000-0000-0000A2340000}"/>
    <cellStyle name="Currency [0] 7725" xfId="13510" hidden="1" xr:uid="{00000000-0005-0000-0000-0000E7340000}"/>
    <cellStyle name="Currency [0] 7726" xfId="13498" hidden="1" xr:uid="{00000000-0005-0000-0000-0000DB340000}"/>
    <cellStyle name="Currency [0] 7727" xfId="13515" hidden="1" xr:uid="{00000000-0005-0000-0000-0000EC340000}"/>
    <cellStyle name="Currency [0] 7728" xfId="13526" hidden="1" xr:uid="{00000000-0005-0000-0000-0000F7340000}"/>
    <cellStyle name="Currency [0] 7729" xfId="13374" hidden="1" xr:uid="{00000000-0005-0000-0000-00005F340000}"/>
    <cellStyle name="Currency [0] 773" xfId="837" hidden="1" xr:uid="{00000000-0005-0000-0000-000066030000}"/>
    <cellStyle name="Currency [0] 7730" xfId="13438" hidden="1" xr:uid="{00000000-0005-0000-0000-00009F340000}"/>
    <cellStyle name="Currency [0] 7731" xfId="13530" hidden="1" xr:uid="{00000000-0005-0000-0000-0000FB340000}"/>
    <cellStyle name="Currency [0] 7732" xfId="13532" hidden="1" xr:uid="{00000000-0005-0000-0000-0000FD340000}"/>
    <cellStyle name="Currency [0] 7733" xfId="13487" hidden="1" xr:uid="{00000000-0005-0000-0000-0000D0340000}"/>
    <cellStyle name="Currency [0] 7734" xfId="13499" hidden="1" xr:uid="{00000000-0005-0000-0000-0000DC340000}"/>
    <cellStyle name="Currency [0] 7735" xfId="13527" hidden="1" xr:uid="{00000000-0005-0000-0000-0000F8340000}"/>
    <cellStyle name="Currency [0] 7736" xfId="13500" hidden="1" xr:uid="{00000000-0005-0000-0000-0000DD340000}"/>
    <cellStyle name="Currency [0] 7737" xfId="13533" hidden="1" xr:uid="{00000000-0005-0000-0000-0000FE340000}"/>
    <cellStyle name="Currency [0] 7738" xfId="13535" hidden="1" xr:uid="{00000000-0005-0000-0000-000000350000}"/>
    <cellStyle name="Currency [0] 7739" xfId="13528" hidden="1" xr:uid="{00000000-0005-0000-0000-0000F9340000}"/>
    <cellStyle name="Currency [0] 774" xfId="910" hidden="1" xr:uid="{00000000-0005-0000-0000-0000AF030000}"/>
    <cellStyle name="Currency [0] 7740" xfId="13474" hidden="1" xr:uid="{00000000-0005-0000-0000-0000C3340000}"/>
    <cellStyle name="Currency [0] 7741" xfId="13537" hidden="1" xr:uid="{00000000-0005-0000-0000-000002350000}"/>
    <cellStyle name="Currency [0] 7742" xfId="13539" hidden="1" xr:uid="{00000000-0005-0000-0000-000004350000}"/>
    <cellStyle name="Currency [0] 7743" xfId="11195" hidden="1" xr:uid="{00000000-0005-0000-0000-0000DC2B0000}"/>
    <cellStyle name="Currency [0] 7744" xfId="11148" hidden="1" xr:uid="{00000000-0005-0000-0000-0000AD2B0000}"/>
    <cellStyle name="Currency [0] 7745" xfId="12380" hidden="1" xr:uid="{00000000-0005-0000-0000-00007D300000}"/>
    <cellStyle name="Currency [0] 7746" xfId="13544" hidden="1" xr:uid="{00000000-0005-0000-0000-000009350000}"/>
    <cellStyle name="Currency [0] 7747" xfId="13546" hidden="1" xr:uid="{00000000-0005-0000-0000-00000B350000}"/>
    <cellStyle name="Currency [0] 7748" xfId="11175" hidden="1" xr:uid="{00000000-0005-0000-0000-0000C82B0000}"/>
    <cellStyle name="Currency [0] 7749" xfId="13540" hidden="1" xr:uid="{00000000-0005-0000-0000-000005350000}"/>
    <cellStyle name="Currency [0] 775" xfId="922" hidden="1" xr:uid="{00000000-0005-0000-0000-0000BB030000}"/>
    <cellStyle name="Currency [0] 7750" xfId="13548" hidden="1" xr:uid="{00000000-0005-0000-0000-00000D350000}"/>
    <cellStyle name="Currency [0] 7751" xfId="13550" hidden="1" xr:uid="{00000000-0005-0000-0000-00000F350000}"/>
    <cellStyle name="Currency [0] 7752" xfId="11155" hidden="1" xr:uid="{00000000-0005-0000-0000-0000B42B0000}"/>
    <cellStyle name="Currency [0] 7753" xfId="11173" hidden="1" xr:uid="{00000000-0005-0000-0000-0000C62B0000}"/>
    <cellStyle name="Currency [0] 7754" xfId="13561" hidden="1" xr:uid="{00000000-0005-0000-0000-00001A350000}"/>
    <cellStyle name="Currency [0] 7755" xfId="13570" hidden="1" xr:uid="{00000000-0005-0000-0000-000023350000}"/>
    <cellStyle name="Currency [0] 7756" xfId="13581" hidden="1" xr:uid="{00000000-0005-0000-0000-00002E350000}"/>
    <cellStyle name="Currency [0] 7757" xfId="13587" hidden="1" xr:uid="{00000000-0005-0000-0000-000034350000}"/>
    <cellStyle name="Currency [0] 7758" xfId="13559" hidden="1" xr:uid="{00000000-0005-0000-0000-000018350000}"/>
    <cellStyle name="Currency [0] 7759" xfId="13577" hidden="1" xr:uid="{00000000-0005-0000-0000-00002A350000}"/>
    <cellStyle name="Currency [0] 776" xfId="923" hidden="1" xr:uid="{00000000-0005-0000-0000-0000BC030000}"/>
    <cellStyle name="Currency [0] 7760" xfId="13599" hidden="1" xr:uid="{00000000-0005-0000-0000-000040350000}"/>
    <cellStyle name="Currency [0] 7761" xfId="13601" hidden="1" xr:uid="{00000000-0005-0000-0000-000042350000}"/>
    <cellStyle name="Currency [0] 7762" xfId="11132" hidden="1" xr:uid="{00000000-0005-0000-0000-00009D2B0000}"/>
    <cellStyle name="Currency [0] 7763" xfId="11159" hidden="1" xr:uid="{00000000-0005-0000-0000-0000B82B0000}"/>
    <cellStyle name="Currency [0] 7764" xfId="13573" hidden="1" xr:uid="{00000000-0005-0000-0000-000026350000}"/>
    <cellStyle name="Currency [0] 7765" xfId="11162" hidden="1" xr:uid="{00000000-0005-0000-0000-0000BB2B0000}"/>
    <cellStyle name="Currency [0] 7766" xfId="13562" hidden="1" xr:uid="{00000000-0005-0000-0000-00001B350000}"/>
    <cellStyle name="Currency [0] 7767" xfId="13606" hidden="1" xr:uid="{00000000-0005-0000-0000-000047350000}"/>
    <cellStyle name="Currency [0] 7768" xfId="13574" hidden="1" xr:uid="{00000000-0005-0000-0000-000027350000}"/>
    <cellStyle name="Currency [0] 7769" xfId="13582" hidden="1" xr:uid="{00000000-0005-0000-0000-00002F350000}"/>
    <cellStyle name="Currency [0] 777" xfId="861" hidden="1" xr:uid="{00000000-0005-0000-0000-00007E030000}"/>
    <cellStyle name="Currency [0] 7770" xfId="13618" hidden="1" xr:uid="{00000000-0005-0000-0000-000053350000}"/>
    <cellStyle name="Currency [0] 7771" xfId="13620" hidden="1" xr:uid="{00000000-0005-0000-0000-000055350000}"/>
    <cellStyle name="Currency [0] 7772" xfId="13576" hidden="1" xr:uid="{00000000-0005-0000-0000-000029350000}"/>
    <cellStyle name="Currency [0] 7773" xfId="13589" hidden="1" xr:uid="{00000000-0005-0000-0000-000036350000}"/>
    <cellStyle name="Currency [0] 7774" xfId="13594" hidden="1" xr:uid="{00000000-0005-0000-0000-00003B350000}"/>
    <cellStyle name="Currency [0] 7775" xfId="13588" hidden="1" xr:uid="{00000000-0005-0000-0000-000035350000}"/>
    <cellStyle name="Currency [0] 7776" xfId="13636" hidden="1" xr:uid="{00000000-0005-0000-0000-000065350000}"/>
    <cellStyle name="Currency [0] 7777" xfId="13644" hidden="1" xr:uid="{00000000-0005-0000-0000-00006D350000}"/>
    <cellStyle name="Currency [0] 7778" xfId="13572" hidden="1" xr:uid="{00000000-0005-0000-0000-000025350000}"/>
    <cellStyle name="Currency [0] 7779" xfId="13630" hidden="1" xr:uid="{00000000-0005-0000-0000-00005F350000}"/>
    <cellStyle name="Currency [0] 778" xfId="897" hidden="1" xr:uid="{00000000-0005-0000-0000-0000A2030000}"/>
    <cellStyle name="Currency [0] 7780" xfId="13653" hidden="1" xr:uid="{00000000-0005-0000-0000-000076350000}"/>
    <cellStyle name="Currency [0] 7781" xfId="13655" hidden="1" xr:uid="{00000000-0005-0000-0000-000078350000}"/>
    <cellStyle name="Currency [0] 7782" xfId="13555" hidden="1" xr:uid="{00000000-0005-0000-0000-000014350000}"/>
    <cellStyle name="Currency [0] 7783" xfId="13565" hidden="1" xr:uid="{00000000-0005-0000-0000-00001E350000}"/>
    <cellStyle name="Currency [0] 7784" xfId="13627" hidden="1" xr:uid="{00000000-0005-0000-0000-00005C350000}"/>
    <cellStyle name="Currency [0] 7785" xfId="13592" hidden="1" xr:uid="{00000000-0005-0000-0000-000039350000}"/>
    <cellStyle name="Currency [0] 7786" xfId="13542" hidden="1" xr:uid="{00000000-0005-0000-0000-000007350000}"/>
    <cellStyle name="Currency [0] 7787" xfId="13663" hidden="1" xr:uid="{00000000-0005-0000-0000-000080350000}"/>
    <cellStyle name="Currency [0] 7788" xfId="13628" hidden="1" xr:uid="{00000000-0005-0000-0000-00005D350000}"/>
    <cellStyle name="Currency [0] 7789" xfId="13639" hidden="1" xr:uid="{00000000-0005-0000-0000-000068350000}"/>
    <cellStyle name="Currency [0] 779" xfId="877" hidden="1" xr:uid="{00000000-0005-0000-0000-00008E030000}"/>
    <cellStyle name="Currency [0] 7790" xfId="13671" hidden="1" xr:uid="{00000000-0005-0000-0000-000088350000}"/>
    <cellStyle name="Currency [0] 7791" xfId="13673" hidden="1" xr:uid="{00000000-0005-0000-0000-00008A350000}"/>
    <cellStyle name="Currency [0] 7792" xfId="13625" hidden="1" xr:uid="{00000000-0005-0000-0000-00005A350000}"/>
    <cellStyle name="Currency [0] 7793" xfId="13624" hidden="1" xr:uid="{00000000-0005-0000-0000-000059350000}"/>
    <cellStyle name="Currency [0] 7794" xfId="13614" hidden="1" xr:uid="{00000000-0005-0000-0000-00004F350000}"/>
    <cellStyle name="Currency [0] 7795" xfId="13610" hidden="1" xr:uid="{00000000-0005-0000-0000-00004B350000}"/>
    <cellStyle name="Currency [0] 7796" xfId="13612" hidden="1" xr:uid="{00000000-0005-0000-0000-00004D350000}"/>
    <cellStyle name="Currency [0] 7797" xfId="13680" hidden="1" xr:uid="{00000000-0005-0000-0000-000091350000}"/>
    <cellStyle name="Currency [0] 7798" xfId="11208" hidden="1" xr:uid="{00000000-0005-0000-0000-0000E92B0000}"/>
    <cellStyle name="Currency [0] 7799" xfId="13658" hidden="1" xr:uid="{00000000-0005-0000-0000-00007B350000}"/>
    <cellStyle name="Currency [0] 78" xfId="150" hidden="1" xr:uid="{00000000-0005-0000-0000-0000B7000000}"/>
    <cellStyle name="Currency [0] 780" xfId="893" hidden="1" xr:uid="{00000000-0005-0000-0000-00009E030000}"/>
    <cellStyle name="Currency [0] 7800" xfId="13686" hidden="1" xr:uid="{00000000-0005-0000-0000-000097350000}"/>
    <cellStyle name="Currency [0] 7801" xfId="13688" hidden="1" xr:uid="{00000000-0005-0000-0000-000099350000}"/>
    <cellStyle name="Currency [0] 7802" xfId="13563" hidden="1" xr:uid="{00000000-0005-0000-0000-00001C350000}"/>
    <cellStyle name="Currency [0] 7803" xfId="13637" hidden="1" xr:uid="{00000000-0005-0000-0000-000066350000}"/>
    <cellStyle name="Currency [0] 7804" xfId="13593" hidden="1" xr:uid="{00000000-0005-0000-0000-00003A350000}"/>
    <cellStyle name="Currency [0] 7805" xfId="13629" hidden="1" xr:uid="{00000000-0005-0000-0000-00005E350000}"/>
    <cellStyle name="Currency [0] 7806" xfId="13633" hidden="1" xr:uid="{00000000-0005-0000-0000-000062350000}"/>
    <cellStyle name="Currency [0] 7807" xfId="13694" hidden="1" xr:uid="{00000000-0005-0000-0000-00009F350000}"/>
    <cellStyle name="Currency [0] 7808" xfId="11157" hidden="1" xr:uid="{00000000-0005-0000-0000-0000B62B0000}"/>
    <cellStyle name="Currency [0] 7809" xfId="13676" hidden="1" xr:uid="{00000000-0005-0000-0000-00008D350000}"/>
    <cellStyle name="Currency [0] 781" xfId="895" hidden="1" xr:uid="{00000000-0005-0000-0000-0000A0030000}"/>
    <cellStyle name="Currency [0] 7810" xfId="13699" hidden="1" xr:uid="{00000000-0005-0000-0000-0000A4350000}"/>
    <cellStyle name="Currency [0] 7811" xfId="13701" hidden="1" xr:uid="{00000000-0005-0000-0000-0000A6350000}"/>
    <cellStyle name="Currency [0] 7812" xfId="13557" hidden="1" xr:uid="{00000000-0005-0000-0000-000016350000}"/>
    <cellStyle name="Currency [0] 7813" xfId="13656" hidden="1" xr:uid="{00000000-0005-0000-0000-000079350000}"/>
    <cellStyle name="Currency [0] 7814" xfId="13623" hidden="1" xr:uid="{00000000-0005-0000-0000-000058350000}"/>
    <cellStyle name="Currency [0] 7815" xfId="13641" hidden="1" xr:uid="{00000000-0005-0000-0000-00006A350000}"/>
    <cellStyle name="Currency [0] 7816" xfId="13638" hidden="1" xr:uid="{00000000-0005-0000-0000-000067350000}"/>
    <cellStyle name="Currency [0] 7817" xfId="13705" hidden="1" xr:uid="{00000000-0005-0000-0000-0000AA350000}"/>
    <cellStyle name="Currency [0] 7818" xfId="13590" hidden="1" xr:uid="{00000000-0005-0000-0000-000037350000}"/>
    <cellStyle name="Currency [0] 7819" xfId="13690" hidden="1" xr:uid="{00000000-0005-0000-0000-00009B350000}"/>
    <cellStyle name="Currency [0] 782" xfId="926" hidden="1" xr:uid="{00000000-0005-0000-0000-0000BF030000}"/>
    <cellStyle name="Currency [0] 7820" xfId="13712" hidden="1" xr:uid="{00000000-0005-0000-0000-0000B1350000}"/>
    <cellStyle name="Currency [0] 7821" xfId="13714" hidden="1" xr:uid="{00000000-0005-0000-0000-0000B3350000}"/>
    <cellStyle name="Currency [0] 7822" xfId="13642" hidden="1" xr:uid="{00000000-0005-0000-0000-00006B350000}"/>
    <cellStyle name="Currency [0] 7823" xfId="13674" hidden="1" xr:uid="{00000000-0005-0000-0000-00008B350000}"/>
    <cellStyle name="Currency [0] 7824" xfId="11165" hidden="1" xr:uid="{00000000-0005-0000-0000-0000BE2B0000}"/>
    <cellStyle name="Currency [0] 7825" xfId="13660" hidden="1" xr:uid="{00000000-0005-0000-0000-00007D350000}"/>
    <cellStyle name="Currency [0] 7826" xfId="13657" hidden="1" xr:uid="{00000000-0005-0000-0000-00007A350000}"/>
    <cellStyle name="Currency [0] 7827" xfId="13718" hidden="1" xr:uid="{00000000-0005-0000-0000-0000B7350000}"/>
    <cellStyle name="Currency [0] 7828" xfId="13553" hidden="1" xr:uid="{00000000-0005-0000-0000-000012350000}"/>
    <cellStyle name="Currency [0] 7829" xfId="13702" hidden="1" xr:uid="{00000000-0005-0000-0000-0000A7350000}"/>
    <cellStyle name="Currency [0] 783" xfId="835" hidden="1" xr:uid="{00000000-0005-0000-0000-000064030000}"/>
    <cellStyle name="Currency [0] 7830" xfId="13722" hidden="1" xr:uid="{00000000-0005-0000-0000-0000BB350000}"/>
    <cellStyle name="Currency [0] 7831" xfId="13724" hidden="1" xr:uid="{00000000-0005-0000-0000-0000BD350000}"/>
    <cellStyle name="Currency [0] 7832" xfId="13661" hidden="1" xr:uid="{00000000-0005-0000-0000-00007E350000}"/>
    <cellStyle name="Currency [0] 7833" xfId="13689" hidden="1" xr:uid="{00000000-0005-0000-0000-00009A350000}"/>
    <cellStyle name="Currency [0] 7834" xfId="13649" hidden="1" xr:uid="{00000000-0005-0000-0000-000072350000}"/>
    <cellStyle name="Currency [0] 7835" xfId="13678" hidden="1" xr:uid="{00000000-0005-0000-0000-00008F350000}"/>
    <cellStyle name="Currency [0] 7836" xfId="13675" hidden="1" xr:uid="{00000000-0005-0000-0000-00008C350000}"/>
    <cellStyle name="Currency [0] 7837" xfId="13728" hidden="1" xr:uid="{00000000-0005-0000-0000-0000C1350000}"/>
    <cellStyle name="Currency [0] 7838" xfId="13556" hidden="1" xr:uid="{00000000-0005-0000-0000-000015350000}"/>
    <cellStyle name="Currency [0] 7839" xfId="13715" hidden="1" xr:uid="{00000000-0005-0000-0000-0000B4350000}"/>
    <cellStyle name="Currency [0] 784" xfId="918" hidden="1" xr:uid="{00000000-0005-0000-0000-0000B7030000}"/>
    <cellStyle name="Currency [0] 7840" xfId="13732" hidden="1" xr:uid="{00000000-0005-0000-0000-0000C5350000}"/>
    <cellStyle name="Currency [0] 7841" xfId="13734" hidden="1" xr:uid="{00000000-0005-0000-0000-0000C7350000}"/>
    <cellStyle name="Currency [0] 7842" xfId="13615" hidden="1" xr:uid="{00000000-0005-0000-0000-000050350000}"/>
    <cellStyle name="Currency [0] 7843" xfId="13651" hidden="1" xr:uid="{00000000-0005-0000-0000-000074350000}"/>
    <cellStyle name="Currency [0] 7844" xfId="13720" hidden="1" xr:uid="{00000000-0005-0000-0000-0000B9350000}"/>
    <cellStyle name="Currency [0] 7845" xfId="13708" hidden="1" xr:uid="{00000000-0005-0000-0000-0000AD350000}"/>
    <cellStyle name="Currency [0] 7846" xfId="13725" hidden="1" xr:uid="{00000000-0005-0000-0000-0000BE350000}"/>
    <cellStyle name="Currency [0] 7847" xfId="13736" hidden="1" xr:uid="{00000000-0005-0000-0000-0000C9350000}"/>
    <cellStyle name="Currency [0] 7848" xfId="13584" hidden="1" xr:uid="{00000000-0005-0000-0000-000031350000}"/>
    <cellStyle name="Currency [0] 7849" xfId="13648" hidden="1" xr:uid="{00000000-0005-0000-0000-000071350000}"/>
    <cellStyle name="Currency [0] 785" xfId="928" hidden="1" xr:uid="{00000000-0005-0000-0000-0000C1030000}"/>
    <cellStyle name="Currency [0] 7850" xfId="13740" hidden="1" xr:uid="{00000000-0005-0000-0000-0000CD350000}"/>
    <cellStyle name="Currency [0] 7851" xfId="13742" hidden="1" xr:uid="{00000000-0005-0000-0000-0000CF350000}"/>
    <cellStyle name="Currency [0] 7852" xfId="13697" hidden="1" xr:uid="{00000000-0005-0000-0000-0000A2350000}"/>
    <cellStyle name="Currency [0] 7853" xfId="13709" hidden="1" xr:uid="{00000000-0005-0000-0000-0000AE350000}"/>
    <cellStyle name="Currency [0] 7854" xfId="13737" hidden="1" xr:uid="{00000000-0005-0000-0000-0000CA350000}"/>
    <cellStyle name="Currency [0] 7855" xfId="13710" hidden="1" xr:uid="{00000000-0005-0000-0000-0000AF350000}"/>
    <cellStyle name="Currency [0] 7856" xfId="13743" hidden="1" xr:uid="{00000000-0005-0000-0000-0000D0350000}"/>
    <cellStyle name="Currency [0] 7857" xfId="13745" hidden="1" xr:uid="{00000000-0005-0000-0000-0000D2350000}"/>
    <cellStyle name="Currency [0] 7858" xfId="13738" hidden="1" xr:uid="{00000000-0005-0000-0000-0000CB350000}"/>
    <cellStyle name="Currency [0] 7859" xfId="13684" hidden="1" xr:uid="{00000000-0005-0000-0000-000095350000}"/>
    <cellStyle name="Currency [0] 786" xfId="929" hidden="1" xr:uid="{00000000-0005-0000-0000-0000C2030000}"/>
    <cellStyle name="Currency [0] 7860" xfId="13747" hidden="1" xr:uid="{00000000-0005-0000-0000-0000D4350000}"/>
    <cellStyle name="Currency [0] 7861" xfId="13749" hidden="1" xr:uid="{00000000-0005-0000-0000-0000D6350000}"/>
    <cellStyle name="Currency [0] 7862" xfId="13806" hidden="1" xr:uid="{00000000-0005-0000-0000-00000F360000}"/>
    <cellStyle name="Currency [0] 7863" xfId="13825" hidden="1" xr:uid="{00000000-0005-0000-0000-000022360000}"/>
    <cellStyle name="Currency [0] 7864" xfId="13832" hidden="1" xr:uid="{00000000-0005-0000-0000-000029360000}"/>
    <cellStyle name="Currency [0] 7865" xfId="13839" hidden="1" xr:uid="{00000000-0005-0000-0000-000030360000}"/>
    <cellStyle name="Currency [0] 7866" xfId="13844" hidden="1" xr:uid="{00000000-0005-0000-0000-000035360000}"/>
    <cellStyle name="Currency [0] 7867" xfId="13823" hidden="1" xr:uid="{00000000-0005-0000-0000-000020360000}"/>
    <cellStyle name="Currency [0] 7868" xfId="13834" hidden="1" xr:uid="{00000000-0005-0000-0000-00002B360000}"/>
    <cellStyle name="Currency [0] 7869" xfId="13848" hidden="1" xr:uid="{00000000-0005-0000-0000-000039360000}"/>
    <cellStyle name="Currency [0] 787" xfId="857" hidden="1" xr:uid="{00000000-0005-0000-0000-00007A030000}"/>
    <cellStyle name="Currency [0] 7870" xfId="13850" hidden="1" xr:uid="{00000000-0005-0000-0000-00003B360000}"/>
    <cellStyle name="Currency [0] 7871" xfId="13833" hidden="1" xr:uid="{00000000-0005-0000-0000-00002A360000}"/>
    <cellStyle name="Currency [0] 7872" xfId="13807" hidden="1" xr:uid="{00000000-0005-0000-0000-000010360000}"/>
    <cellStyle name="Currency [0] 7873" xfId="13861" hidden="1" xr:uid="{00000000-0005-0000-0000-000046360000}"/>
    <cellStyle name="Currency [0] 7874" xfId="13870" hidden="1" xr:uid="{00000000-0005-0000-0000-00004F360000}"/>
    <cellStyle name="Currency [0] 7875" xfId="13881" hidden="1" xr:uid="{00000000-0005-0000-0000-00005A360000}"/>
    <cellStyle name="Currency [0] 7876" xfId="13887" hidden="1" xr:uid="{00000000-0005-0000-0000-000060360000}"/>
    <cellStyle name="Currency [0] 7877" xfId="13859" hidden="1" xr:uid="{00000000-0005-0000-0000-000044360000}"/>
    <cellStyle name="Currency [0] 7878" xfId="13877" hidden="1" xr:uid="{00000000-0005-0000-0000-000056360000}"/>
    <cellStyle name="Currency [0] 7879" xfId="13899" hidden="1" xr:uid="{00000000-0005-0000-0000-00006C360000}"/>
    <cellStyle name="Currency [0] 788" xfId="908" hidden="1" xr:uid="{00000000-0005-0000-0000-0000AD030000}"/>
    <cellStyle name="Currency [0] 7880" xfId="13901" hidden="1" xr:uid="{00000000-0005-0000-0000-00006E360000}"/>
    <cellStyle name="Currency [0] 7881" xfId="13829" hidden="1" xr:uid="{00000000-0005-0000-0000-000026360000}"/>
    <cellStyle name="Currency [0] 7882" xfId="13813" hidden="1" xr:uid="{00000000-0005-0000-0000-000016360000}"/>
    <cellStyle name="Currency [0] 7883" xfId="13873" hidden="1" xr:uid="{00000000-0005-0000-0000-000052360000}"/>
    <cellStyle name="Currency [0] 7884" xfId="13818" hidden="1" xr:uid="{00000000-0005-0000-0000-00001B360000}"/>
    <cellStyle name="Currency [0] 7885" xfId="13862" hidden="1" xr:uid="{00000000-0005-0000-0000-000047360000}"/>
    <cellStyle name="Currency [0] 7886" xfId="13906" hidden="1" xr:uid="{00000000-0005-0000-0000-000073360000}"/>
    <cellStyle name="Currency [0] 7887" xfId="13874" hidden="1" xr:uid="{00000000-0005-0000-0000-000053360000}"/>
    <cellStyle name="Currency [0] 7888" xfId="13882" hidden="1" xr:uid="{00000000-0005-0000-0000-00005B360000}"/>
    <cellStyle name="Currency [0] 7889" xfId="13918" hidden="1" xr:uid="{00000000-0005-0000-0000-00007F360000}"/>
    <cellStyle name="Currency [0] 789" xfId="888" hidden="1" xr:uid="{00000000-0005-0000-0000-000099030000}"/>
    <cellStyle name="Currency [0] 7890" xfId="13920" hidden="1" xr:uid="{00000000-0005-0000-0000-000081360000}"/>
    <cellStyle name="Currency [0] 7891" xfId="13876" hidden="1" xr:uid="{00000000-0005-0000-0000-000055360000}"/>
    <cellStyle name="Currency [0] 7892" xfId="13889" hidden="1" xr:uid="{00000000-0005-0000-0000-000062360000}"/>
    <cellStyle name="Currency [0] 7893" xfId="13894" hidden="1" xr:uid="{00000000-0005-0000-0000-000067360000}"/>
    <cellStyle name="Currency [0] 7894" xfId="13888" hidden="1" xr:uid="{00000000-0005-0000-0000-000061360000}"/>
    <cellStyle name="Currency [0] 7895" xfId="13936" hidden="1" xr:uid="{00000000-0005-0000-0000-000091360000}"/>
    <cellStyle name="Currency [0] 7896" xfId="13944" hidden="1" xr:uid="{00000000-0005-0000-0000-000099360000}"/>
    <cellStyle name="Currency [0] 7897" xfId="13872" hidden="1" xr:uid="{00000000-0005-0000-0000-000051360000}"/>
    <cellStyle name="Currency [0] 7898" xfId="13930" hidden="1" xr:uid="{00000000-0005-0000-0000-00008B360000}"/>
    <cellStyle name="Currency [0] 7899" xfId="13953" hidden="1" xr:uid="{00000000-0005-0000-0000-0000A2360000}"/>
    <cellStyle name="Currency [0] 79" xfId="160" hidden="1" xr:uid="{00000000-0005-0000-0000-0000C1000000}"/>
    <cellStyle name="Currency [0] 790" xfId="900" hidden="1" xr:uid="{00000000-0005-0000-0000-0000A5030000}"/>
    <cellStyle name="Currency [0] 7900" xfId="13955" hidden="1" xr:uid="{00000000-0005-0000-0000-0000A4360000}"/>
    <cellStyle name="Currency [0] 7901" xfId="13855" hidden="1" xr:uid="{00000000-0005-0000-0000-000040360000}"/>
    <cellStyle name="Currency [0] 7902" xfId="13865" hidden="1" xr:uid="{00000000-0005-0000-0000-00004A360000}"/>
    <cellStyle name="Currency [0] 7903" xfId="13927" hidden="1" xr:uid="{00000000-0005-0000-0000-000088360000}"/>
    <cellStyle name="Currency [0] 7904" xfId="13892" hidden="1" xr:uid="{00000000-0005-0000-0000-000065360000}"/>
    <cellStyle name="Currency [0] 7905" xfId="13837" hidden="1" xr:uid="{00000000-0005-0000-0000-00002E360000}"/>
    <cellStyle name="Currency [0] 7906" xfId="13963" hidden="1" xr:uid="{00000000-0005-0000-0000-0000AC360000}"/>
    <cellStyle name="Currency [0] 7907" xfId="13928" hidden="1" xr:uid="{00000000-0005-0000-0000-000089360000}"/>
    <cellStyle name="Currency [0] 7908" xfId="13939" hidden="1" xr:uid="{00000000-0005-0000-0000-000094360000}"/>
    <cellStyle name="Currency [0] 7909" xfId="13971" hidden="1" xr:uid="{00000000-0005-0000-0000-0000B4360000}"/>
    <cellStyle name="Currency [0] 791" xfId="898" hidden="1" xr:uid="{00000000-0005-0000-0000-0000A3030000}"/>
    <cellStyle name="Currency [0] 7910" xfId="13973" hidden="1" xr:uid="{00000000-0005-0000-0000-0000B6360000}"/>
    <cellStyle name="Currency [0] 7911" xfId="13925" hidden="1" xr:uid="{00000000-0005-0000-0000-000086360000}"/>
    <cellStyle name="Currency [0] 7912" xfId="13924" hidden="1" xr:uid="{00000000-0005-0000-0000-000085360000}"/>
    <cellStyle name="Currency [0] 7913" xfId="13914" hidden="1" xr:uid="{00000000-0005-0000-0000-00007B360000}"/>
    <cellStyle name="Currency [0] 7914" xfId="13910" hidden="1" xr:uid="{00000000-0005-0000-0000-000077360000}"/>
    <cellStyle name="Currency [0] 7915" xfId="13912" hidden="1" xr:uid="{00000000-0005-0000-0000-000079360000}"/>
    <cellStyle name="Currency [0] 7916" xfId="13980" hidden="1" xr:uid="{00000000-0005-0000-0000-0000BD360000}"/>
    <cellStyle name="Currency [0] 7917" xfId="13815" hidden="1" xr:uid="{00000000-0005-0000-0000-000018360000}"/>
    <cellStyle name="Currency [0] 7918" xfId="13958" hidden="1" xr:uid="{00000000-0005-0000-0000-0000A7360000}"/>
    <cellStyle name="Currency [0] 7919" xfId="13986" hidden="1" xr:uid="{00000000-0005-0000-0000-0000C3360000}"/>
    <cellStyle name="Currency [0] 792" xfId="931" hidden="1" xr:uid="{00000000-0005-0000-0000-0000C4030000}"/>
    <cellStyle name="Currency [0] 7920" xfId="13988" hidden="1" xr:uid="{00000000-0005-0000-0000-0000C5360000}"/>
    <cellStyle name="Currency [0] 7921" xfId="13863" hidden="1" xr:uid="{00000000-0005-0000-0000-000048360000}"/>
    <cellStyle name="Currency [0] 7922" xfId="13937" hidden="1" xr:uid="{00000000-0005-0000-0000-000092360000}"/>
    <cellStyle name="Currency [0] 7923" xfId="13893" hidden="1" xr:uid="{00000000-0005-0000-0000-000066360000}"/>
    <cellStyle name="Currency [0] 7924" xfId="13929" hidden="1" xr:uid="{00000000-0005-0000-0000-00008A360000}"/>
    <cellStyle name="Currency [0] 7925" xfId="13933" hidden="1" xr:uid="{00000000-0005-0000-0000-00008E360000}"/>
    <cellStyle name="Currency [0] 7926" xfId="13994" hidden="1" xr:uid="{00000000-0005-0000-0000-0000CB360000}"/>
    <cellStyle name="Currency [0] 7927" xfId="13810" hidden="1" xr:uid="{00000000-0005-0000-0000-000013360000}"/>
    <cellStyle name="Currency [0] 7928" xfId="13976" hidden="1" xr:uid="{00000000-0005-0000-0000-0000B9360000}"/>
    <cellStyle name="Currency [0] 7929" xfId="13999" hidden="1" xr:uid="{00000000-0005-0000-0000-0000D0360000}"/>
    <cellStyle name="Currency [0] 793" xfId="875" hidden="1" xr:uid="{00000000-0005-0000-0000-00008C030000}"/>
    <cellStyle name="Currency [0] 7930" xfId="14001" hidden="1" xr:uid="{00000000-0005-0000-0000-0000D2360000}"/>
    <cellStyle name="Currency [0] 7931" xfId="13857" hidden="1" xr:uid="{00000000-0005-0000-0000-000042360000}"/>
    <cellStyle name="Currency [0] 7932" xfId="13956" hidden="1" xr:uid="{00000000-0005-0000-0000-0000A5360000}"/>
    <cellStyle name="Currency [0] 7933" xfId="13923" hidden="1" xr:uid="{00000000-0005-0000-0000-000084360000}"/>
    <cellStyle name="Currency [0] 7934" xfId="13941" hidden="1" xr:uid="{00000000-0005-0000-0000-000096360000}"/>
    <cellStyle name="Currency [0] 7935" xfId="13938" hidden="1" xr:uid="{00000000-0005-0000-0000-000093360000}"/>
    <cellStyle name="Currency [0] 7936" xfId="14005" hidden="1" xr:uid="{00000000-0005-0000-0000-0000D6360000}"/>
    <cellStyle name="Currency [0] 7937" xfId="13890" hidden="1" xr:uid="{00000000-0005-0000-0000-000063360000}"/>
    <cellStyle name="Currency [0] 7938" xfId="13990" hidden="1" xr:uid="{00000000-0005-0000-0000-0000C7360000}"/>
    <cellStyle name="Currency [0] 7939" xfId="14012" hidden="1" xr:uid="{00000000-0005-0000-0000-0000DD360000}"/>
    <cellStyle name="Currency [0] 794" xfId="925" hidden="1" xr:uid="{00000000-0005-0000-0000-0000BE030000}"/>
    <cellStyle name="Currency [0] 7940" xfId="14014" hidden="1" xr:uid="{00000000-0005-0000-0000-0000DF360000}"/>
    <cellStyle name="Currency [0] 7941" xfId="13942" hidden="1" xr:uid="{00000000-0005-0000-0000-000097360000}"/>
    <cellStyle name="Currency [0] 7942" xfId="13974" hidden="1" xr:uid="{00000000-0005-0000-0000-0000B7360000}"/>
    <cellStyle name="Currency [0] 7943" xfId="13826" hidden="1" xr:uid="{00000000-0005-0000-0000-000023360000}"/>
    <cellStyle name="Currency [0] 7944" xfId="13960" hidden="1" xr:uid="{00000000-0005-0000-0000-0000A9360000}"/>
    <cellStyle name="Currency [0] 7945" xfId="13957" hidden="1" xr:uid="{00000000-0005-0000-0000-0000A6360000}"/>
    <cellStyle name="Currency [0] 7946" xfId="14018" hidden="1" xr:uid="{00000000-0005-0000-0000-0000E3360000}"/>
    <cellStyle name="Currency [0] 7947" xfId="13853" hidden="1" xr:uid="{00000000-0005-0000-0000-00003E360000}"/>
    <cellStyle name="Currency [0] 7948" xfId="14002" hidden="1" xr:uid="{00000000-0005-0000-0000-0000D3360000}"/>
    <cellStyle name="Currency [0] 7949" xfId="14022" hidden="1" xr:uid="{00000000-0005-0000-0000-0000E7360000}"/>
    <cellStyle name="Currency [0] 795" xfId="935" hidden="1" xr:uid="{00000000-0005-0000-0000-0000C8030000}"/>
    <cellStyle name="Currency [0] 7950" xfId="14024" hidden="1" xr:uid="{00000000-0005-0000-0000-0000E9360000}"/>
    <cellStyle name="Currency [0] 7951" xfId="13961" hidden="1" xr:uid="{00000000-0005-0000-0000-0000AA360000}"/>
    <cellStyle name="Currency [0] 7952" xfId="13989" hidden="1" xr:uid="{00000000-0005-0000-0000-0000C6360000}"/>
    <cellStyle name="Currency [0] 7953" xfId="13949" hidden="1" xr:uid="{00000000-0005-0000-0000-00009E360000}"/>
    <cellStyle name="Currency [0] 7954" xfId="13978" hidden="1" xr:uid="{00000000-0005-0000-0000-0000BB360000}"/>
    <cellStyle name="Currency [0] 7955" xfId="13975" hidden="1" xr:uid="{00000000-0005-0000-0000-0000B8360000}"/>
    <cellStyle name="Currency [0] 7956" xfId="14028" hidden="1" xr:uid="{00000000-0005-0000-0000-0000ED360000}"/>
    <cellStyle name="Currency [0] 7957" xfId="13856" hidden="1" xr:uid="{00000000-0005-0000-0000-000041360000}"/>
    <cellStyle name="Currency [0] 7958" xfId="14015" hidden="1" xr:uid="{00000000-0005-0000-0000-0000E0360000}"/>
    <cellStyle name="Currency [0] 7959" xfId="14032" hidden="1" xr:uid="{00000000-0005-0000-0000-0000F1360000}"/>
    <cellStyle name="Currency [0] 796" xfId="936" hidden="1" xr:uid="{00000000-0005-0000-0000-0000C9030000}"/>
    <cellStyle name="Currency [0] 7960" xfId="14034" hidden="1" xr:uid="{00000000-0005-0000-0000-0000F3360000}"/>
    <cellStyle name="Currency [0] 7961" xfId="13915" hidden="1" xr:uid="{00000000-0005-0000-0000-00007C360000}"/>
    <cellStyle name="Currency [0] 7962" xfId="13951" hidden="1" xr:uid="{00000000-0005-0000-0000-0000A0360000}"/>
    <cellStyle name="Currency [0] 7963" xfId="14020" hidden="1" xr:uid="{00000000-0005-0000-0000-0000E5360000}"/>
    <cellStyle name="Currency [0] 7964" xfId="14008" hidden="1" xr:uid="{00000000-0005-0000-0000-0000D9360000}"/>
    <cellStyle name="Currency [0] 7965" xfId="14025" hidden="1" xr:uid="{00000000-0005-0000-0000-0000EA360000}"/>
    <cellStyle name="Currency [0] 7966" xfId="14036" hidden="1" xr:uid="{00000000-0005-0000-0000-0000F5360000}"/>
    <cellStyle name="Currency [0] 7967" xfId="13884" hidden="1" xr:uid="{00000000-0005-0000-0000-00005D360000}"/>
    <cellStyle name="Currency [0] 7968" xfId="13948" hidden="1" xr:uid="{00000000-0005-0000-0000-00009D360000}"/>
    <cellStyle name="Currency [0] 7969" xfId="14040" hidden="1" xr:uid="{00000000-0005-0000-0000-0000F9360000}"/>
    <cellStyle name="Currency [0] 797" xfId="901" hidden="1" xr:uid="{00000000-0005-0000-0000-0000A6030000}"/>
    <cellStyle name="Currency [0] 7970" xfId="14042" hidden="1" xr:uid="{00000000-0005-0000-0000-0000FB360000}"/>
    <cellStyle name="Currency [0] 7971" xfId="13997" hidden="1" xr:uid="{00000000-0005-0000-0000-0000CE360000}"/>
    <cellStyle name="Currency [0] 7972" xfId="14009" hidden="1" xr:uid="{00000000-0005-0000-0000-0000DA360000}"/>
    <cellStyle name="Currency [0] 7973" xfId="14037" hidden="1" xr:uid="{00000000-0005-0000-0000-0000F6360000}"/>
    <cellStyle name="Currency [0] 7974" xfId="14010" hidden="1" xr:uid="{00000000-0005-0000-0000-0000DB360000}"/>
    <cellStyle name="Currency [0] 7975" xfId="14043" hidden="1" xr:uid="{00000000-0005-0000-0000-0000FC360000}"/>
    <cellStyle name="Currency [0] 7976" xfId="14045" hidden="1" xr:uid="{00000000-0005-0000-0000-0000FE360000}"/>
    <cellStyle name="Currency [0] 7977" xfId="14038" hidden="1" xr:uid="{00000000-0005-0000-0000-0000F7360000}"/>
    <cellStyle name="Currency [0] 7978" xfId="13984" hidden="1" xr:uid="{00000000-0005-0000-0000-0000C1360000}"/>
    <cellStyle name="Currency [0] 7979" xfId="14048" hidden="1" xr:uid="{00000000-0005-0000-0000-000001370000}"/>
    <cellStyle name="Currency [0] 798" xfId="916" hidden="1" xr:uid="{00000000-0005-0000-0000-0000B5030000}"/>
    <cellStyle name="Currency [0] 7980" xfId="14050" hidden="1" xr:uid="{00000000-0005-0000-0000-000003370000}"/>
    <cellStyle name="Currency [0] 7981" xfId="13767" hidden="1" xr:uid="{00000000-0005-0000-0000-0000E8350000}"/>
    <cellStyle name="Currency [0] 7982" xfId="13789" hidden="1" xr:uid="{00000000-0005-0000-0000-0000FE350000}"/>
    <cellStyle name="Currency [0] 7983" xfId="14054" hidden="1" xr:uid="{00000000-0005-0000-0000-000007370000}"/>
    <cellStyle name="Currency [0] 7984" xfId="14061" hidden="1" xr:uid="{00000000-0005-0000-0000-00000E370000}"/>
    <cellStyle name="Currency [0] 7985" xfId="14063" hidden="1" xr:uid="{00000000-0005-0000-0000-000010370000}"/>
    <cellStyle name="Currency [0] 7986" xfId="13754" hidden="1" xr:uid="{00000000-0005-0000-0000-0000DB350000}"/>
    <cellStyle name="Currency [0] 7987" xfId="14057" hidden="1" xr:uid="{00000000-0005-0000-0000-00000A370000}"/>
    <cellStyle name="Currency [0] 7988" xfId="14066" hidden="1" xr:uid="{00000000-0005-0000-0000-000013370000}"/>
    <cellStyle name="Currency [0] 7989" xfId="14068" hidden="1" xr:uid="{00000000-0005-0000-0000-000015370000}"/>
    <cellStyle name="Currency [0] 799" xfId="842" hidden="1" xr:uid="{00000000-0005-0000-0000-00006B030000}"/>
    <cellStyle name="Currency [0] 7990" xfId="14056" hidden="1" xr:uid="{00000000-0005-0000-0000-000009370000}"/>
    <cellStyle name="Currency [0] 7991" xfId="13766" hidden="1" xr:uid="{00000000-0005-0000-0000-0000E7350000}"/>
    <cellStyle name="Currency [0] 7992" xfId="14079" hidden="1" xr:uid="{00000000-0005-0000-0000-000020370000}"/>
    <cellStyle name="Currency [0] 7993" xfId="14088" hidden="1" xr:uid="{00000000-0005-0000-0000-000029370000}"/>
    <cellStyle name="Currency [0] 7994" xfId="14099" hidden="1" xr:uid="{00000000-0005-0000-0000-000034370000}"/>
    <cellStyle name="Currency [0] 7995" xfId="14105" hidden="1" xr:uid="{00000000-0005-0000-0000-00003A370000}"/>
    <cellStyle name="Currency [0] 7996" xfId="14077" hidden="1" xr:uid="{00000000-0005-0000-0000-00001E370000}"/>
    <cellStyle name="Currency [0] 7997" xfId="14095" hidden="1" xr:uid="{00000000-0005-0000-0000-000030370000}"/>
    <cellStyle name="Currency [0] 7998" xfId="14117" hidden="1" xr:uid="{00000000-0005-0000-0000-000046370000}"/>
    <cellStyle name="Currency [0] 7999" xfId="14119" hidden="1" xr:uid="{00000000-0005-0000-0000-000048370000}"/>
    <cellStyle name="Currency [0] 8" xfId="61" hidden="1" xr:uid="{00000000-0005-0000-0000-00005D000000}"/>
    <cellStyle name="Currency [0] 80" xfId="161" hidden="1" xr:uid="{00000000-0005-0000-0000-0000C2000000}"/>
    <cellStyle name="Currency [0] 800" xfId="911" hidden="1" xr:uid="{00000000-0005-0000-0000-0000B0030000}"/>
    <cellStyle name="Currency [0] 8000" xfId="14051" hidden="1" xr:uid="{00000000-0005-0000-0000-000004370000}"/>
    <cellStyle name="Currency [0] 8001" xfId="13762" hidden="1" xr:uid="{00000000-0005-0000-0000-0000E3350000}"/>
    <cellStyle name="Currency [0] 8002" xfId="14091" hidden="1" xr:uid="{00000000-0005-0000-0000-00002C370000}"/>
    <cellStyle name="Currency [0] 8003" xfId="13758" hidden="1" xr:uid="{00000000-0005-0000-0000-0000DF350000}"/>
    <cellStyle name="Currency [0] 8004" xfId="14080" hidden="1" xr:uid="{00000000-0005-0000-0000-000021370000}"/>
    <cellStyle name="Currency [0] 8005" xfId="14124" hidden="1" xr:uid="{00000000-0005-0000-0000-00004D370000}"/>
    <cellStyle name="Currency [0] 8006" xfId="14092" hidden="1" xr:uid="{00000000-0005-0000-0000-00002D370000}"/>
    <cellStyle name="Currency [0] 8007" xfId="14100" hidden="1" xr:uid="{00000000-0005-0000-0000-000035370000}"/>
    <cellStyle name="Currency [0] 8008" xfId="14136" hidden="1" xr:uid="{00000000-0005-0000-0000-000059370000}"/>
    <cellStyle name="Currency [0] 8009" xfId="14138" hidden="1" xr:uid="{00000000-0005-0000-0000-00005B370000}"/>
    <cellStyle name="Currency [0] 801" xfId="909" hidden="1" xr:uid="{00000000-0005-0000-0000-0000AE030000}"/>
    <cellStyle name="Currency [0] 8010" xfId="14094" hidden="1" xr:uid="{00000000-0005-0000-0000-00002F370000}"/>
    <cellStyle name="Currency [0] 8011" xfId="14107" hidden="1" xr:uid="{00000000-0005-0000-0000-00003C370000}"/>
    <cellStyle name="Currency [0] 8012" xfId="14112" hidden="1" xr:uid="{00000000-0005-0000-0000-000041370000}"/>
    <cellStyle name="Currency [0] 8013" xfId="14106" hidden="1" xr:uid="{00000000-0005-0000-0000-00003B370000}"/>
    <cellStyle name="Currency [0] 8014" xfId="14154" hidden="1" xr:uid="{00000000-0005-0000-0000-00006B370000}"/>
    <cellStyle name="Currency [0] 8015" xfId="14162" hidden="1" xr:uid="{00000000-0005-0000-0000-000073370000}"/>
    <cellStyle name="Currency [0] 8016" xfId="14090" hidden="1" xr:uid="{00000000-0005-0000-0000-00002B370000}"/>
    <cellStyle name="Currency [0] 8017" xfId="14148" hidden="1" xr:uid="{00000000-0005-0000-0000-000065370000}"/>
    <cellStyle name="Currency [0] 8018" xfId="14171" hidden="1" xr:uid="{00000000-0005-0000-0000-00007C370000}"/>
    <cellStyle name="Currency [0] 8019" xfId="14173" hidden="1" xr:uid="{00000000-0005-0000-0000-00007E370000}"/>
    <cellStyle name="Currency [0] 802" xfId="938" hidden="1" xr:uid="{00000000-0005-0000-0000-0000CB030000}"/>
    <cellStyle name="Currency [0] 8020" xfId="14073" hidden="1" xr:uid="{00000000-0005-0000-0000-00001A370000}"/>
    <cellStyle name="Currency [0] 8021" xfId="14083" hidden="1" xr:uid="{00000000-0005-0000-0000-000024370000}"/>
    <cellStyle name="Currency [0] 8022" xfId="14145" hidden="1" xr:uid="{00000000-0005-0000-0000-000062370000}"/>
    <cellStyle name="Currency [0] 8023" xfId="14110" hidden="1" xr:uid="{00000000-0005-0000-0000-00003F370000}"/>
    <cellStyle name="Currency [0] 8024" xfId="14059" hidden="1" xr:uid="{00000000-0005-0000-0000-00000C370000}"/>
    <cellStyle name="Currency [0] 8025" xfId="14181" hidden="1" xr:uid="{00000000-0005-0000-0000-000086370000}"/>
    <cellStyle name="Currency [0] 8026" xfId="14146" hidden="1" xr:uid="{00000000-0005-0000-0000-000063370000}"/>
    <cellStyle name="Currency [0] 8027" xfId="14157" hidden="1" xr:uid="{00000000-0005-0000-0000-00006E370000}"/>
    <cellStyle name="Currency [0] 8028" xfId="14189" hidden="1" xr:uid="{00000000-0005-0000-0000-00008E370000}"/>
    <cellStyle name="Currency [0] 8029" xfId="14191" hidden="1" xr:uid="{00000000-0005-0000-0000-000090370000}"/>
    <cellStyle name="Currency [0] 803" xfId="854" hidden="1" xr:uid="{00000000-0005-0000-0000-000077030000}"/>
    <cellStyle name="Currency [0] 8030" xfId="14143" hidden="1" xr:uid="{00000000-0005-0000-0000-000060370000}"/>
    <cellStyle name="Currency [0] 8031" xfId="14142" hidden="1" xr:uid="{00000000-0005-0000-0000-00005F370000}"/>
    <cellStyle name="Currency [0] 8032" xfId="14132" hidden="1" xr:uid="{00000000-0005-0000-0000-000055370000}"/>
    <cellStyle name="Currency [0] 8033" xfId="14128" hidden="1" xr:uid="{00000000-0005-0000-0000-000051370000}"/>
    <cellStyle name="Currency [0] 8034" xfId="14130" hidden="1" xr:uid="{00000000-0005-0000-0000-000053370000}"/>
    <cellStyle name="Currency [0] 8035" xfId="14198" hidden="1" xr:uid="{00000000-0005-0000-0000-000097370000}"/>
    <cellStyle name="Currency [0] 8036" xfId="13760" hidden="1" xr:uid="{00000000-0005-0000-0000-0000E1350000}"/>
    <cellStyle name="Currency [0] 8037" xfId="14176" hidden="1" xr:uid="{00000000-0005-0000-0000-000081370000}"/>
    <cellStyle name="Currency [0] 8038" xfId="14204" hidden="1" xr:uid="{00000000-0005-0000-0000-00009D370000}"/>
    <cellStyle name="Currency [0] 8039" xfId="14206" hidden="1" xr:uid="{00000000-0005-0000-0000-00009F370000}"/>
    <cellStyle name="Currency [0] 804" xfId="930" hidden="1" xr:uid="{00000000-0005-0000-0000-0000C3030000}"/>
    <cellStyle name="Currency [0] 8040" xfId="14081" hidden="1" xr:uid="{00000000-0005-0000-0000-000022370000}"/>
    <cellStyle name="Currency [0] 8041" xfId="14155" hidden="1" xr:uid="{00000000-0005-0000-0000-00006C370000}"/>
    <cellStyle name="Currency [0] 8042" xfId="14111" hidden="1" xr:uid="{00000000-0005-0000-0000-000040370000}"/>
    <cellStyle name="Currency [0] 8043" xfId="14147" hidden="1" xr:uid="{00000000-0005-0000-0000-000064370000}"/>
    <cellStyle name="Currency [0] 8044" xfId="14151" hidden="1" xr:uid="{00000000-0005-0000-0000-000068370000}"/>
    <cellStyle name="Currency [0] 8045" xfId="14212" hidden="1" xr:uid="{00000000-0005-0000-0000-0000A5370000}"/>
    <cellStyle name="Currency [0] 8046" xfId="13795" hidden="1" xr:uid="{00000000-0005-0000-0000-000004360000}"/>
    <cellStyle name="Currency [0] 8047" xfId="14194" hidden="1" xr:uid="{00000000-0005-0000-0000-000093370000}"/>
    <cellStyle name="Currency [0] 8048" xfId="14217" hidden="1" xr:uid="{00000000-0005-0000-0000-0000AA370000}"/>
    <cellStyle name="Currency [0] 8049" xfId="14219" hidden="1" xr:uid="{00000000-0005-0000-0000-0000AC370000}"/>
    <cellStyle name="Currency [0] 805" xfId="940" hidden="1" xr:uid="{00000000-0005-0000-0000-0000CD030000}"/>
    <cellStyle name="Currency [0] 8050" xfId="14075" hidden="1" xr:uid="{00000000-0005-0000-0000-00001C370000}"/>
    <cellStyle name="Currency [0] 8051" xfId="14174" hidden="1" xr:uid="{00000000-0005-0000-0000-00007F370000}"/>
    <cellStyle name="Currency [0] 8052" xfId="14141" hidden="1" xr:uid="{00000000-0005-0000-0000-00005E370000}"/>
    <cellStyle name="Currency [0] 8053" xfId="14159" hidden="1" xr:uid="{00000000-0005-0000-0000-000070370000}"/>
    <cellStyle name="Currency [0] 8054" xfId="14156" hidden="1" xr:uid="{00000000-0005-0000-0000-00006D370000}"/>
    <cellStyle name="Currency [0] 8055" xfId="14223" hidden="1" xr:uid="{00000000-0005-0000-0000-0000B0370000}"/>
    <cellStyle name="Currency [0] 8056" xfId="14108" hidden="1" xr:uid="{00000000-0005-0000-0000-00003D370000}"/>
    <cellStyle name="Currency [0] 8057" xfId="14208" hidden="1" xr:uid="{00000000-0005-0000-0000-0000A1370000}"/>
    <cellStyle name="Currency [0] 8058" xfId="14230" hidden="1" xr:uid="{00000000-0005-0000-0000-0000B7370000}"/>
    <cellStyle name="Currency [0] 8059" xfId="14232" hidden="1" xr:uid="{00000000-0005-0000-0000-0000B9370000}"/>
    <cellStyle name="Currency [0] 806" xfId="941" hidden="1" xr:uid="{00000000-0005-0000-0000-0000CE030000}"/>
    <cellStyle name="Currency [0] 8060" xfId="14160" hidden="1" xr:uid="{00000000-0005-0000-0000-000071370000}"/>
    <cellStyle name="Currency [0] 8061" xfId="14192" hidden="1" xr:uid="{00000000-0005-0000-0000-000091370000}"/>
    <cellStyle name="Currency [0] 8062" xfId="13840" hidden="1" xr:uid="{00000000-0005-0000-0000-000031360000}"/>
    <cellStyle name="Currency [0] 8063" xfId="14178" hidden="1" xr:uid="{00000000-0005-0000-0000-000083370000}"/>
    <cellStyle name="Currency [0] 8064" xfId="14175" hidden="1" xr:uid="{00000000-0005-0000-0000-000080370000}"/>
    <cellStyle name="Currency [0] 8065" xfId="14236" hidden="1" xr:uid="{00000000-0005-0000-0000-0000BD370000}"/>
    <cellStyle name="Currency [0] 8066" xfId="14071" hidden="1" xr:uid="{00000000-0005-0000-0000-000018370000}"/>
    <cellStyle name="Currency [0] 8067" xfId="14220" hidden="1" xr:uid="{00000000-0005-0000-0000-0000AD370000}"/>
    <cellStyle name="Currency [0] 8068" xfId="14240" hidden="1" xr:uid="{00000000-0005-0000-0000-0000C1370000}"/>
    <cellStyle name="Currency [0] 8069" xfId="14242" hidden="1" xr:uid="{00000000-0005-0000-0000-0000C3370000}"/>
    <cellStyle name="Currency [0] 807" xfId="912" hidden="1" xr:uid="{00000000-0005-0000-0000-0000B1030000}"/>
    <cellStyle name="Currency [0] 8070" xfId="14179" hidden="1" xr:uid="{00000000-0005-0000-0000-000084370000}"/>
    <cellStyle name="Currency [0] 8071" xfId="14207" hidden="1" xr:uid="{00000000-0005-0000-0000-0000A0370000}"/>
    <cellStyle name="Currency [0] 8072" xfId="14167" hidden="1" xr:uid="{00000000-0005-0000-0000-000078370000}"/>
    <cellStyle name="Currency [0] 8073" xfId="14196" hidden="1" xr:uid="{00000000-0005-0000-0000-000095370000}"/>
    <cellStyle name="Currency [0] 8074" xfId="14193" hidden="1" xr:uid="{00000000-0005-0000-0000-000092370000}"/>
    <cellStyle name="Currency [0] 8075" xfId="14246" hidden="1" xr:uid="{00000000-0005-0000-0000-0000C7370000}"/>
    <cellStyle name="Currency [0] 8076" xfId="14074" hidden="1" xr:uid="{00000000-0005-0000-0000-00001B370000}"/>
    <cellStyle name="Currency [0] 8077" xfId="14233" hidden="1" xr:uid="{00000000-0005-0000-0000-0000BA370000}"/>
    <cellStyle name="Currency [0] 8078" xfId="14250" hidden="1" xr:uid="{00000000-0005-0000-0000-0000CB370000}"/>
    <cellStyle name="Currency [0] 8079" xfId="14252" hidden="1" xr:uid="{00000000-0005-0000-0000-0000CD370000}"/>
    <cellStyle name="Currency [0] 808" xfId="924" hidden="1" xr:uid="{00000000-0005-0000-0000-0000BD030000}"/>
    <cellStyle name="Currency [0] 8080" xfId="14133" hidden="1" xr:uid="{00000000-0005-0000-0000-000056370000}"/>
    <cellStyle name="Currency [0] 8081" xfId="14169" hidden="1" xr:uid="{00000000-0005-0000-0000-00007A370000}"/>
    <cellStyle name="Currency [0] 8082" xfId="14238" hidden="1" xr:uid="{00000000-0005-0000-0000-0000BF370000}"/>
    <cellStyle name="Currency [0] 8083" xfId="14226" hidden="1" xr:uid="{00000000-0005-0000-0000-0000B3370000}"/>
    <cellStyle name="Currency [0] 8084" xfId="14243" hidden="1" xr:uid="{00000000-0005-0000-0000-0000C4370000}"/>
    <cellStyle name="Currency [0] 8085" xfId="14254" hidden="1" xr:uid="{00000000-0005-0000-0000-0000CF370000}"/>
    <cellStyle name="Currency [0] 8086" xfId="14102" hidden="1" xr:uid="{00000000-0005-0000-0000-000037370000}"/>
    <cellStyle name="Currency [0] 8087" xfId="14166" hidden="1" xr:uid="{00000000-0005-0000-0000-000077370000}"/>
    <cellStyle name="Currency [0] 8088" xfId="14258" hidden="1" xr:uid="{00000000-0005-0000-0000-0000D3370000}"/>
    <cellStyle name="Currency [0] 8089" xfId="14260" hidden="1" xr:uid="{00000000-0005-0000-0000-0000D5370000}"/>
    <cellStyle name="Currency [0] 809" xfId="904" hidden="1" xr:uid="{00000000-0005-0000-0000-0000A9030000}"/>
    <cellStyle name="Currency [0] 8090" xfId="14215" hidden="1" xr:uid="{00000000-0005-0000-0000-0000A8370000}"/>
    <cellStyle name="Currency [0] 8091" xfId="14227" hidden="1" xr:uid="{00000000-0005-0000-0000-0000B4370000}"/>
    <cellStyle name="Currency [0] 8092" xfId="14255" hidden="1" xr:uid="{00000000-0005-0000-0000-0000D0370000}"/>
    <cellStyle name="Currency [0] 8093" xfId="14228" hidden="1" xr:uid="{00000000-0005-0000-0000-0000B5370000}"/>
    <cellStyle name="Currency [0] 8094" xfId="14261" hidden="1" xr:uid="{00000000-0005-0000-0000-0000D6370000}"/>
    <cellStyle name="Currency [0] 8095" xfId="14263" hidden="1" xr:uid="{00000000-0005-0000-0000-0000D8370000}"/>
    <cellStyle name="Currency [0] 8096" xfId="14256" hidden="1" xr:uid="{00000000-0005-0000-0000-0000D1370000}"/>
    <cellStyle name="Currency [0] 8097" xfId="14202" hidden="1" xr:uid="{00000000-0005-0000-0000-00009B370000}"/>
    <cellStyle name="Currency [0] 8098" xfId="14265" hidden="1" xr:uid="{00000000-0005-0000-0000-0000DA370000}"/>
    <cellStyle name="Currency [0] 8099" xfId="14267" hidden="1" xr:uid="{00000000-0005-0000-0000-0000DC370000}"/>
    <cellStyle name="Currency [0] 81" xfId="129" hidden="1" xr:uid="{00000000-0005-0000-0000-0000A2000000}"/>
    <cellStyle name="Currency [0] 810" xfId="919" hidden="1" xr:uid="{00000000-0005-0000-0000-0000B8030000}"/>
    <cellStyle name="Currency [0] 8100" xfId="13779" hidden="1" xr:uid="{00000000-0005-0000-0000-0000F4350000}"/>
    <cellStyle name="Currency [0] 8101" xfId="13757" hidden="1" xr:uid="{00000000-0005-0000-0000-0000DE350000}"/>
    <cellStyle name="Currency [0] 8102" xfId="14273" hidden="1" xr:uid="{00000000-0005-0000-0000-0000E2370000}"/>
    <cellStyle name="Currency [0] 8103" xfId="14279" hidden="1" xr:uid="{00000000-0005-0000-0000-0000E8370000}"/>
    <cellStyle name="Currency [0] 8104" xfId="14281" hidden="1" xr:uid="{00000000-0005-0000-0000-0000EA370000}"/>
    <cellStyle name="Currency [0] 8105" xfId="13774" hidden="1" xr:uid="{00000000-0005-0000-0000-0000EF350000}"/>
    <cellStyle name="Currency [0] 8106" xfId="14275" hidden="1" xr:uid="{00000000-0005-0000-0000-0000E4370000}"/>
    <cellStyle name="Currency [0] 8107" xfId="14283" hidden="1" xr:uid="{00000000-0005-0000-0000-0000EC370000}"/>
    <cellStyle name="Currency [0] 8108" xfId="14285" hidden="1" xr:uid="{00000000-0005-0000-0000-0000EE370000}"/>
    <cellStyle name="Currency [0] 8109" xfId="14274" hidden="1" xr:uid="{00000000-0005-0000-0000-0000E3370000}"/>
    <cellStyle name="Currency [0] 811" xfId="917" hidden="1" xr:uid="{00000000-0005-0000-0000-0000B6030000}"/>
    <cellStyle name="Currency [0] 8110" xfId="13780" hidden="1" xr:uid="{00000000-0005-0000-0000-0000F5350000}"/>
    <cellStyle name="Currency [0] 8111" xfId="14296" hidden="1" xr:uid="{00000000-0005-0000-0000-0000F9370000}"/>
    <cellStyle name="Currency [0] 8112" xfId="14305" hidden="1" xr:uid="{00000000-0005-0000-0000-000002380000}"/>
    <cellStyle name="Currency [0] 8113" xfId="14316" hidden="1" xr:uid="{00000000-0005-0000-0000-00000D380000}"/>
    <cellStyle name="Currency [0] 8114" xfId="14322" hidden="1" xr:uid="{00000000-0005-0000-0000-000013380000}"/>
    <cellStyle name="Currency [0] 8115" xfId="14294" hidden="1" xr:uid="{00000000-0005-0000-0000-0000F7370000}"/>
    <cellStyle name="Currency [0] 8116" xfId="14312" hidden="1" xr:uid="{00000000-0005-0000-0000-000009380000}"/>
    <cellStyle name="Currency [0] 8117" xfId="14334" hidden="1" xr:uid="{00000000-0005-0000-0000-00001F380000}"/>
    <cellStyle name="Currency [0] 8118" xfId="14336" hidden="1" xr:uid="{00000000-0005-0000-0000-000021380000}"/>
    <cellStyle name="Currency [0] 8119" xfId="14270" hidden="1" xr:uid="{00000000-0005-0000-0000-0000DF370000}"/>
    <cellStyle name="Currency [0] 812" xfId="943" hidden="1" xr:uid="{00000000-0005-0000-0000-0000D0030000}"/>
    <cellStyle name="Currency [0] 8120" xfId="13784" hidden="1" xr:uid="{00000000-0005-0000-0000-0000F9350000}"/>
    <cellStyle name="Currency [0] 8121" xfId="14308" hidden="1" xr:uid="{00000000-0005-0000-0000-000005380000}"/>
    <cellStyle name="Currency [0] 8122" xfId="13800" hidden="1" xr:uid="{00000000-0005-0000-0000-000009360000}"/>
    <cellStyle name="Currency [0] 8123" xfId="14297" hidden="1" xr:uid="{00000000-0005-0000-0000-0000FA370000}"/>
    <cellStyle name="Currency [0] 8124" xfId="14341" hidden="1" xr:uid="{00000000-0005-0000-0000-000026380000}"/>
    <cellStyle name="Currency [0] 8125" xfId="14309" hidden="1" xr:uid="{00000000-0005-0000-0000-000006380000}"/>
    <cellStyle name="Currency [0] 8126" xfId="14317" hidden="1" xr:uid="{00000000-0005-0000-0000-00000E380000}"/>
    <cellStyle name="Currency [0] 8127" xfId="14353" hidden="1" xr:uid="{00000000-0005-0000-0000-000032380000}"/>
    <cellStyle name="Currency [0] 8128" xfId="14355" hidden="1" xr:uid="{00000000-0005-0000-0000-000034380000}"/>
    <cellStyle name="Currency [0] 8129" xfId="14311" hidden="1" xr:uid="{00000000-0005-0000-0000-000008380000}"/>
    <cellStyle name="Currency [0] 813" xfId="856" hidden="1" xr:uid="{00000000-0005-0000-0000-000079030000}"/>
    <cellStyle name="Currency [0] 8130" xfId="14324" hidden="1" xr:uid="{00000000-0005-0000-0000-000015380000}"/>
    <cellStyle name="Currency [0] 8131" xfId="14329" hidden="1" xr:uid="{00000000-0005-0000-0000-00001A380000}"/>
    <cellStyle name="Currency [0] 8132" xfId="14323" hidden="1" xr:uid="{00000000-0005-0000-0000-000014380000}"/>
    <cellStyle name="Currency [0] 8133" xfId="14371" hidden="1" xr:uid="{00000000-0005-0000-0000-000044380000}"/>
    <cellStyle name="Currency [0] 8134" xfId="14379" hidden="1" xr:uid="{00000000-0005-0000-0000-00004C380000}"/>
    <cellStyle name="Currency [0] 8135" xfId="14307" hidden="1" xr:uid="{00000000-0005-0000-0000-000004380000}"/>
    <cellStyle name="Currency [0] 8136" xfId="14365" hidden="1" xr:uid="{00000000-0005-0000-0000-00003E380000}"/>
    <cellStyle name="Currency [0] 8137" xfId="14388" hidden="1" xr:uid="{00000000-0005-0000-0000-000055380000}"/>
    <cellStyle name="Currency [0] 8138" xfId="14390" hidden="1" xr:uid="{00000000-0005-0000-0000-000057380000}"/>
    <cellStyle name="Currency [0] 8139" xfId="14290" hidden="1" xr:uid="{00000000-0005-0000-0000-0000F3370000}"/>
    <cellStyle name="Currency [0] 814" xfId="937" hidden="1" xr:uid="{00000000-0005-0000-0000-0000CA030000}"/>
    <cellStyle name="Currency [0] 8140" xfId="14300" hidden="1" xr:uid="{00000000-0005-0000-0000-0000FD370000}"/>
    <cellStyle name="Currency [0] 8141" xfId="14362" hidden="1" xr:uid="{00000000-0005-0000-0000-00003B380000}"/>
    <cellStyle name="Currency [0] 8142" xfId="14327" hidden="1" xr:uid="{00000000-0005-0000-0000-000018380000}"/>
    <cellStyle name="Currency [0] 8143" xfId="14277" hidden="1" xr:uid="{00000000-0005-0000-0000-0000E6370000}"/>
    <cellStyle name="Currency [0] 8144" xfId="14398" hidden="1" xr:uid="{00000000-0005-0000-0000-00005F380000}"/>
    <cellStyle name="Currency [0] 8145" xfId="14363" hidden="1" xr:uid="{00000000-0005-0000-0000-00003C380000}"/>
    <cellStyle name="Currency [0] 8146" xfId="14374" hidden="1" xr:uid="{00000000-0005-0000-0000-000047380000}"/>
    <cellStyle name="Currency [0] 8147" xfId="14406" hidden="1" xr:uid="{00000000-0005-0000-0000-000067380000}"/>
    <cellStyle name="Currency [0] 8148" xfId="14408" hidden="1" xr:uid="{00000000-0005-0000-0000-000069380000}"/>
    <cellStyle name="Currency [0] 8149" xfId="14360" hidden="1" xr:uid="{00000000-0005-0000-0000-000039380000}"/>
    <cellStyle name="Currency [0] 815" xfId="944" hidden="1" xr:uid="{00000000-0005-0000-0000-0000D1030000}"/>
    <cellStyle name="Currency [0] 8150" xfId="14359" hidden="1" xr:uid="{00000000-0005-0000-0000-000038380000}"/>
    <cellStyle name="Currency [0] 8151" xfId="14349" hidden="1" xr:uid="{00000000-0005-0000-0000-00002E380000}"/>
    <cellStyle name="Currency [0] 8152" xfId="14345" hidden="1" xr:uid="{00000000-0005-0000-0000-00002A380000}"/>
    <cellStyle name="Currency [0] 8153" xfId="14347" hidden="1" xr:uid="{00000000-0005-0000-0000-00002C380000}"/>
    <cellStyle name="Currency [0] 8154" xfId="14415" hidden="1" xr:uid="{00000000-0005-0000-0000-000070380000}"/>
    <cellStyle name="Currency [0] 8155" xfId="13786" hidden="1" xr:uid="{00000000-0005-0000-0000-0000FB350000}"/>
    <cellStyle name="Currency [0] 8156" xfId="14393" hidden="1" xr:uid="{00000000-0005-0000-0000-00005A380000}"/>
    <cellStyle name="Currency [0] 8157" xfId="14421" hidden="1" xr:uid="{00000000-0005-0000-0000-000076380000}"/>
    <cellStyle name="Currency [0] 8158" xfId="14423" hidden="1" xr:uid="{00000000-0005-0000-0000-000078380000}"/>
    <cellStyle name="Currency [0] 8159" xfId="14298" hidden="1" xr:uid="{00000000-0005-0000-0000-0000FB370000}"/>
    <cellStyle name="Currency [0] 816" xfId="945" hidden="1" xr:uid="{00000000-0005-0000-0000-0000D2030000}"/>
    <cellStyle name="Currency [0] 8160" xfId="14372" hidden="1" xr:uid="{00000000-0005-0000-0000-000045380000}"/>
    <cellStyle name="Currency [0] 8161" xfId="14328" hidden="1" xr:uid="{00000000-0005-0000-0000-000019380000}"/>
    <cellStyle name="Currency [0] 8162" xfId="14364" hidden="1" xr:uid="{00000000-0005-0000-0000-00003D380000}"/>
    <cellStyle name="Currency [0] 8163" xfId="14368" hidden="1" xr:uid="{00000000-0005-0000-0000-000041380000}"/>
    <cellStyle name="Currency [0] 8164" xfId="14429" hidden="1" xr:uid="{00000000-0005-0000-0000-00007E380000}"/>
    <cellStyle name="Currency [0] 8165" xfId="13773" hidden="1" xr:uid="{00000000-0005-0000-0000-0000EE350000}"/>
    <cellStyle name="Currency [0] 8166" xfId="14411" hidden="1" xr:uid="{00000000-0005-0000-0000-00006C380000}"/>
    <cellStyle name="Currency [0] 8167" xfId="14434" hidden="1" xr:uid="{00000000-0005-0000-0000-000083380000}"/>
    <cellStyle name="Currency [0] 8168" xfId="14436" hidden="1" xr:uid="{00000000-0005-0000-0000-000085380000}"/>
    <cellStyle name="Currency [0] 8169" xfId="14292" hidden="1" xr:uid="{00000000-0005-0000-0000-0000F5370000}"/>
    <cellStyle name="Currency [0] 817" xfId="885" hidden="1" xr:uid="{00000000-0005-0000-0000-000096030000}"/>
    <cellStyle name="Currency [0] 8170" xfId="14391" hidden="1" xr:uid="{00000000-0005-0000-0000-000058380000}"/>
    <cellStyle name="Currency [0] 8171" xfId="14358" hidden="1" xr:uid="{00000000-0005-0000-0000-000037380000}"/>
    <cellStyle name="Currency [0] 8172" xfId="14376" hidden="1" xr:uid="{00000000-0005-0000-0000-000049380000}"/>
    <cellStyle name="Currency [0] 8173" xfId="14373" hidden="1" xr:uid="{00000000-0005-0000-0000-000046380000}"/>
    <cellStyle name="Currency [0] 8174" xfId="14440" hidden="1" xr:uid="{00000000-0005-0000-0000-000089380000}"/>
    <cellStyle name="Currency [0] 8175" xfId="14325" hidden="1" xr:uid="{00000000-0005-0000-0000-000016380000}"/>
    <cellStyle name="Currency [0] 8176" xfId="14425" hidden="1" xr:uid="{00000000-0005-0000-0000-00007A380000}"/>
    <cellStyle name="Currency [0] 8177" xfId="14447" hidden="1" xr:uid="{00000000-0005-0000-0000-000090380000}"/>
    <cellStyle name="Currency [0] 8178" xfId="14449" hidden="1" xr:uid="{00000000-0005-0000-0000-000092380000}"/>
    <cellStyle name="Currency [0] 8179" xfId="14377" hidden="1" xr:uid="{00000000-0005-0000-0000-00004A380000}"/>
    <cellStyle name="Currency [0] 818" xfId="905" hidden="1" xr:uid="{00000000-0005-0000-0000-0000AA030000}"/>
    <cellStyle name="Currency [0] 8180" xfId="14409" hidden="1" xr:uid="{00000000-0005-0000-0000-00006A380000}"/>
    <cellStyle name="Currency [0] 8181" xfId="13752" hidden="1" xr:uid="{00000000-0005-0000-0000-0000D9350000}"/>
    <cellStyle name="Currency [0] 8182" xfId="14395" hidden="1" xr:uid="{00000000-0005-0000-0000-00005C380000}"/>
    <cellStyle name="Currency [0] 8183" xfId="14392" hidden="1" xr:uid="{00000000-0005-0000-0000-000059380000}"/>
    <cellStyle name="Currency [0] 8184" xfId="14453" hidden="1" xr:uid="{00000000-0005-0000-0000-000096380000}"/>
    <cellStyle name="Currency [0] 8185" xfId="14288" hidden="1" xr:uid="{00000000-0005-0000-0000-0000F1370000}"/>
    <cellStyle name="Currency [0] 8186" xfId="14437" hidden="1" xr:uid="{00000000-0005-0000-0000-000086380000}"/>
    <cellStyle name="Currency [0] 8187" xfId="14457" hidden="1" xr:uid="{00000000-0005-0000-0000-00009A380000}"/>
    <cellStyle name="Currency [0] 8188" xfId="14459" hidden="1" xr:uid="{00000000-0005-0000-0000-00009C380000}"/>
    <cellStyle name="Currency [0] 8189" xfId="14396" hidden="1" xr:uid="{00000000-0005-0000-0000-00005D380000}"/>
    <cellStyle name="Currency [0] 819" xfId="939" hidden="1" xr:uid="{00000000-0005-0000-0000-0000CC030000}"/>
    <cellStyle name="Currency [0] 8190" xfId="14424" hidden="1" xr:uid="{00000000-0005-0000-0000-000079380000}"/>
    <cellStyle name="Currency [0] 8191" xfId="14384" hidden="1" xr:uid="{00000000-0005-0000-0000-000051380000}"/>
    <cellStyle name="Currency [0] 8192" xfId="14413" hidden="1" xr:uid="{00000000-0005-0000-0000-00006E380000}"/>
    <cellStyle name="Currency [0] 8193" xfId="14410" hidden="1" xr:uid="{00000000-0005-0000-0000-00006B380000}"/>
    <cellStyle name="Currency [0] 8194" xfId="14463" hidden="1" xr:uid="{00000000-0005-0000-0000-0000A0380000}"/>
    <cellStyle name="Currency [0] 8195" xfId="14291" hidden="1" xr:uid="{00000000-0005-0000-0000-0000F4370000}"/>
    <cellStyle name="Currency [0] 8196" xfId="14450" hidden="1" xr:uid="{00000000-0005-0000-0000-000093380000}"/>
    <cellStyle name="Currency [0] 8197" xfId="14467" hidden="1" xr:uid="{00000000-0005-0000-0000-0000A4380000}"/>
    <cellStyle name="Currency [0] 8198" xfId="14469" hidden="1" xr:uid="{00000000-0005-0000-0000-0000A6380000}"/>
    <cellStyle name="Currency [0] 8199" xfId="14350" hidden="1" xr:uid="{00000000-0005-0000-0000-00002F380000}"/>
    <cellStyle name="Currency [0] 82" xfId="141" hidden="1" xr:uid="{00000000-0005-0000-0000-0000AE000000}"/>
    <cellStyle name="Currency [0] 820" xfId="932" hidden="1" xr:uid="{00000000-0005-0000-0000-0000C5030000}"/>
    <cellStyle name="Currency [0] 8200" xfId="14386" hidden="1" xr:uid="{00000000-0005-0000-0000-000053380000}"/>
    <cellStyle name="Currency [0] 8201" xfId="14455" hidden="1" xr:uid="{00000000-0005-0000-0000-000098380000}"/>
    <cellStyle name="Currency [0] 8202" xfId="14443" hidden="1" xr:uid="{00000000-0005-0000-0000-00008C380000}"/>
    <cellStyle name="Currency [0] 8203" xfId="14460" hidden="1" xr:uid="{00000000-0005-0000-0000-00009D380000}"/>
    <cellStyle name="Currency [0] 8204" xfId="14471" hidden="1" xr:uid="{00000000-0005-0000-0000-0000A8380000}"/>
    <cellStyle name="Currency [0] 8205" xfId="14319" hidden="1" xr:uid="{00000000-0005-0000-0000-000010380000}"/>
    <cellStyle name="Currency [0] 8206" xfId="14383" hidden="1" xr:uid="{00000000-0005-0000-0000-000050380000}"/>
    <cellStyle name="Currency [0] 8207" xfId="14475" hidden="1" xr:uid="{00000000-0005-0000-0000-0000AC380000}"/>
    <cellStyle name="Currency [0] 8208" xfId="14477" hidden="1" xr:uid="{00000000-0005-0000-0000-0000AE380000}"/>
    <cellStyle name="Currency [0] 8209" xfId="14432" hidden="1" xr:uid="{00000000-0005-0000-0000-000081380000}"/>
    <cellStyle name="Currency [0] 821" xfId="942" hidden="1" xr:uid="{00000000-0005-0000-0000-0000CF030000}"/>
    <cellStyle name="Currency [0] 8210" xfId="14444" hidden="1" xr:uid="{00000000-0005-0000-0000-00008D380000}"/>
    <cellStyle name="Currency [0] 8211" xfId="14472" hidden="1" xr:uid="{00000000-0005-0000-0000-0000A9380000}"/>
    <cellStyle name="Currency [0] 8212" xfId="14445" hidden="1" xr:uid="{00000000-0005-0000-0000-00008E380000}"/>
    <cellStyle name="Currency [0] 8213" xfId="14478" hidden="1" xr:uid="{00000000-0005-0000-0000-0000AF380000}"/>
    <cellStyle name="Currency [0] 8214" xfId="14480" hidden="1" xr:uid="{00000000-0005-0000-0000-0000B1380000}"/>
    <cellStyle name="Currency [0] 8215" xfId="14473" hidden="1" xr:uid="{00000000-0005-0000-0000-0000AA380000}"/>
    <cellStyle name="Currency [0] 8216" xfId="14419" hidden="1" xr:uid="{00000000-0005-0000-0000-000074380000}"/>
    <cellStyle name="Currency [0] 8217" xfId="14482" hidden="1" xr:uid="{00000000-0005-0000-0000-0000B3380000}"/>
    <cellStyle name="Currency [0] 8218" xfId="14484" hidden="1" xr:uid="{00000000-0005-0000-0000-0000B5380000}"/>
    <cellStyle name="Currency [0] 8219" xfId="13846" hidden="1" xr:uid="{00000000-0005-0000-0000-000037360000}"/>
    <cellStyle name="Currency [0] 822" xfId="946" hidden="1" xr:uid="{00000000-0005-0000-0000-0000D3030000}"/>
    <cellStyle name="Currency [0] 8220" xfId="13787" hidden="1" xr:uid="{00000000-0005-0000-0000-0000FC350000}"/>
    <cellStyle name="Currency [0] 8221" xfId="14490" hidden="1" xr:uid="{00000000-0005-0000-0000-0000BB380000}"/>
    <cellStyle name="Currency [0] 8222" xfId="14496" hidden="1" xr:uid="{00000000-0005-0000-0000-0000C1380000}"/>
    <cellStyle name="Currency [0] 8223" xfId="14498" hidden="1" xr:uid="{00000000-0005-0000-0000-0000C3380000}"/>
    <cellStyle name="Currency [0] 8224" xfId="13777" hidden="1" xr:uid="{00000000-0005-0000-0000-0000F2350000}"/>
    <cellStyle name="Currency [0] 8225" xfId="14492" hidden="1" xr:uid="{00000000-0005-0000-0000-0000BD380000}"/>
    <cellStyle name="Currency [0] 8226" xfId="14500" hidden="1" xr:uid="{00000000-0005-0000-0000-0000C5380000}"/>
    <cellStyle name="Currency [0] 8227" xfId="14502" hidden="1" xr:uid="{00000000-0005-0000-0000-0000C7380000}"/>
    <cellStyle name="Currency [0] 8228" xfId="14491" hidden="1" xr:uid="{00000000-0005-0000-0000-0000BC380000}"/>
    <cellStyle name="Currency [0] 8229" xfId="13822" hidden="1" xr:uid="{00000000-0005-0000-0000-00001F360000}"/>
    <cellStyle name="Currency [0] 823" xfId="871" hidden="1" xr:uid="{00000000-0005-0000-0000-000088030000}"/>
    <cellStyle name="Currency [0] 8230" xfId="14513" hidden="1" xr:uid="{00000000-0005-0000-0000-0000D2380000}"/>
    <cellStyle name="Currency [0] 8231" xfId="14522" hidden="1" xr:uid="{00000000-0005-0000-0000-0000DB380000}"/>
    <cellStyle name="Currency [0] 8232" xfId="14533" hidden="1" xr:uid="{00000000-0005-0000-0000-0000E6380000}"/>
    <cellStyle name="Currency [0] 8233" xfId="14539" hidden="1" xr:uid="{00000000-0005-0000-0000-0000EC380000}"/>
    <cellStyle name="Currency [0] 8234" xfId="14511" hidden="1" xr:uid="{00000000-0005-0000-0000-0000D0380000}"/>
    <cellStyle name="Currency [0] 8235" xfId="14529" hidden="1" xr:uid="{00000000-0005-0000-0000-0000E2380000}"/>
    <cellStyle name="Currency [0] 8236" xfId="14551" hidden="1" xr:uid="{00000000-0005-0000-0000-0000F8380000}"/>
    <cellStyle name="Currency [0] 8237" xfId="14553" hidden="1" xr:uid="{00000000-0005-0000-0000-0000FA380000}"/>
    <cellStyle name="Currency [0] 8238" xfId="14487" hidden="1" xr:uid="{00000000-0005-0000-0000-0000B8380000}"/>
    <cellStyle name="Currency [0] 8239" xfId="13776" hidden="1" xr:uid="{00000000-0005-0000-0000-0000F1350000}"/>
    <cellStyle name="Currency [0] 824" xfId="903" hidden="1" xr:uid="{00000000-0005-0000-0000-0000A8030000}"/>
    <cellStyle name="Currency [0] 8240" xfId="14525" hidden="1" xr:uid="{00000000-0005-0000-0000-0000DE380000}"/>
    <cellStyle name="Currency [0] 8241" xfId="13755" hidden="1" xr:uid="{00000000-0005-0000-0000-0000DC350000}"/>
    <cellStyle name="Currency [0] 8242" xfId="14514" hidden="1" xr:uid="{00000000-0005-0000-0000-0000D3380000}"/>
    <cellStyle name="Currency [0] 8243" xfId="14558" hidden="1" xr:uid="{00000000-0005-0000-0000-0000FF380000}"/>
    <cellStyle name="Currency [0] 8244" xfId="14526" hidden="1" xr:uid="{00000000-0005-0000-0000-0000DF380000}"/>
    <cellStyle name="Currency [0] 8245" xfId="14534" hidden="1" xr:uid="{00000000-0005-0000-0000-0000E7380000}"/>
    <cellStyle name="Currency [0] 8246" xfId="14570" hidden="1" xr:uid="{00000000-0005-0000-0000-00000B390000}"/>
    <cellStyle name="Currency [0] 8247" xfId="14572" hidden="1" xr:uid="{00000000-0005-0000-0000-00000D390000}"/>
    <cellStyle name="Currency [0] 8248" xfId="14528" hidden="1" xr:uid="{00000000-0005-0000-0000-0000E1380000}"/>
    <cellStyle name="Currency [0] 8249" xfId="14541" hidden="1" xr:uid="{00000000-0005-0000-0000-0000EE380000}"/>
    <cellStyle name="Currency [0] 825" xfId="949" hidden="1" xr:uid="{00000000-0005-0000-0000-0000D6030000}"/>
    <cellStyle name="Currency [0] 8250" xfId="14546" hidden="1" xr:uid="{00000000-0005-0000-0000-0000F3380000}"/>
    <cellStyle name="Currency [0] 8251" xfId="14540" hidden="1" xr:uid="{00000000-0005-0000-0000-0000ED380000}"/>
    <cellStyle name="Currency [0] 8252" xfId="14588" hidden="1" xr:uid="{00000000-0005-0000-0000-00001D390000}"/>
    <cellStyle name="Currency [0] 8253" xfId="14596" hidden="1" xr:uid="{00000000-0005-0000-0000-000025390000}"/>
    <cellStyle name="Currency [0] 8254" xfId="14524" hidden="1" xr:uid="{00000000-0005-0000-0000-0000DD380000}"/>
    <cellStyle name="Currency [0] 8255" xfId="14582" hidden="1" xr:uid="{00000000-0005-0000-0000-000017390000}"/>
    <cellStyle name="Currency [0] 8256" xfId="14605" hidden="1" xr:uid="{00000000-0005-0000-0000-00002E390000}"/>
    <cellStyle name="Currency [0] 8257" xfId="14607" hidden="1" xr:uid="{00000000-0005-0000-0000-000030390000}"/>
    <cellStyle name="Currency [0] 8258" xfId="14507" hidden="1" xr:uid="{00000000-0005-0000-0000-0000CC380000}"/>
    <cellStyle name="Currency [0] 8259" xfId="14517" hidden="1" xr:uid="{00000000-0005-0000-0000-0000D6380000}"/>
    <cellStyle name="Currency [0] 826" xfId="950" hidden="1" xr:uid="{00000000-0005-0000-0000-0000D7030000}"/>
    <cellStyle name="Currency [0] 8260" xfId="14579" hidden="1" xr:uid="{00000000-0005-0000-0000-000014390000}"/>
    <cellStyle name="Currency [0] 8261" xfId="14544" hidden="1" xr:uid="{00000000-0005-0000-0000-0000F1380000}"/>
    <cellStyle name="Currency [0] 8262" xfId="14494" hidden="1" xr:uid="{00000000-0005-0000-0000-0000BF380000}"/>
    <cellStyle name="Currency [0] 8263" xfId="14615" hidden="1" xr:uid="{00000000-0005-0000-0000-000038390000}"/>
    <cellStyle name="Currency [0] 8264" xfId="14580" hidden="1" xr:uid="{00000000-0005-0000-0000-000015390000}"/>
    <cellStyle name="Currency [0] 8265" xfId="14591" hidden="1" xr:uid="{00000000-0005-0000-0000-000020390000}"/>
    <cellStyle name="Currency [0] 8266" xfId="14623" hidden="1" xr:uid="{00000000-0005-0000-0000-000040390000}"/>
    <cellStyle name="Currency [0] 8267" xfId="14625" hidden="1" xr:uid="{00000000-0005-0000-0000-000042390000}"/>
    <cellStyle name="Currency [0] 8268" xfId="14577" hidden="1" xr:uid="{00000000-0005-0000-0000-000012390000}"/>
    <cellStyle name="Currency [0] 8269" xfId="14576" hidden="1" xr:uid="{00000000-0005-0000-0000-000011390000}"/>
    <cellStyle name="Currency [0] 827" xfId="927" hidden="1" xr:uid="{00000000-0005-0000-0000-0000C0030000}"/>
    <cellStyle name="Currency [0] 8270" xfId="14566" hidden="1" xr:uid="{00000000-0005-0000-0000-000007390000}"/>
    <cellStyle name="Currency [0] 8271" xfId="14562" hidden="1" xr:uid="{00000000-0005-0000-0000-000003390000}"/>
    <cellStyle name="Currency [0] 8272" xfId="14564" hidden="1" xr:uid="{00000000-0005-0000-0000-000005390000}"/>
    <cellStyle name="Currency [0] 8273" xfId="14632" hidden="1" xr:uid="{00000000-0005-0000-0000-000049390000}"/>
    <cellStyle name="Currency [0] 8274" xfId="13791" hidden="1" xr:uid="{00000000-0005-0000-0000-000000360000}"/>
    <cellStyle name="Currency [0] 8275" xfId="14610" hidden="1" xr:uid="{00000000-0005-0000-0000-000033390000}"/>
    <cellStyle name="Currency [0] 8276" xfId="14638" hidden="1" xr:uid="{00000000-0005-0000-0000-00004F390000}"/>
    <cellStyle name="Currency [0] 8277" xfId="14640" hidden="1" xr:uid="{00000000-0005-0000-0000-000051390000}"/>
    <cellStyle name="Currency [0] 8278" xfId="14515" hidden="1" xr:uid="{00000000-0005-0000-0000-0000D4380000}"/>
    <cellStyle name="Currency [0] 8279" xfId="14589" hidden="1" xr:uid="{00000000-0005-0000-0000-00001E390000}"/>
    <cellStyle name="Currency [0] 828" xfId="933" hidden="1" xr:uid="{00000000-0005-0000-0000-0000C6030000}"/>
    <cellStyle name="Currency [0] 8280" xfId="14545" hidden="1" xr:uid="{00000000-0005-0000-0000-0000F2380000}"/>
    <cellStyle name="Currency [0] 8281" xfId="14581" hidden="1" xr:uid="{00000000-0005-0000-0000-000016390000}"/>
    <cellStyle name="Currency [0] 8282" xfId="14585" hidden="1" xr:uid="{00000000-0005-0000-0000-00001A390000}"/>
    <cellStyle name="Currency [0] 8283" xfId="14646" hidden="1" xr:uid="{00000000-0005-0000-0000-000057390000}"/>
    <cellStyle name="Currency [0] 8284" xfId="13804" hidden="1" xr:uid="{00000000-0005-0000-0000-00000D360000}"/>
    <cellStyle name="Currency [0] 8285" xfId="14628" hidden="1" xr:uid="{00000000-0005-0000-0000-000045390000}"/>
    <cellStyle name="Currency [0] 8286" xfId="14651" hidden="1" xr:uid="{00000000-0005-0000-0000-00005C390000}"/>
    <cellStyle name="Currency [0] 8287" xfId="14653" hidden="1" xr:uid="{00000000-0005-0000-0000-00005E390000}"/>
    <cellStyle name="Currency [0] 8288" xfId="14509" hidden="1" xr:uid="{00000000-0005-0000-0000-0000CE380000}"/>
    <cellStyle name="Currency [0] 8289" xfId="14608" hidden="1" xr:uid="{00000000-0005-0000-0000-000031390000}"/>
    <cellStyle name="Currency [0] 829" xfId="947" hidden="1" xr:uid="{00000000-0005-0000-0000-0000D4030000}"/>
    <cellStyle name="Currency [0] 8290" xfId="14575" hidden="1" xr:uid="{00000000-0005-0000-0000-000010390000}"/>
    <cellStyle name="Currency [0] 8291" xfId="14593" hidden="1" xr:uid="{00000000-0005-0000-0000-000022390000}"/>
    <cellStyle name="Currency [0] 8292" xfId="14590" hidden="1" xr:uid="{00000000-0005-0000-0000-00001F390000}"/>
    <cellStyle name="Currency [0] 8293" xfId="14657" hidden="1" xr:uid="{00000000-0005-0000-0000-000062390000}"/>
    <cellStyle name="Currency [0] 8294" xfId="14542" hidden="1" xr:uid="{00000000-0005-0000-0000-0000EF380000}"/>
    <cellStyle name="Currency [0] 8295" xfId="14642" hidden="1" xr:uid="{00000000-0005-0000-0000-000053390000}"/>
    <cellStyle name="Currency [0] 8296" xfId="14664" hidden="1" xr:uid="{00000000-0005-0000-0000-000069390000}"/>
    <cellStyle name="Currency [0] 8297" xfId="14666" hidden="1" xr:uid="{00000000-0005-0000-0000-00006B390000}"/>
    <cellStyle name="Currency [0] 8298" xfId="14594" hidden="1" xr:uid="{00000000-0005-0000-0000-000023390000}"/>
    <cellStyle name="Currency [0] 8299" xfId="14626" hidden="1" xr:uid="{00000000-0005-0000-0000-000043390000}"/>
    <cellStyle name="Currency [0] 83" xfId="103" hidden="1" xr:uid="{00000000-0005-0000-0000-000088000000}"/>
    <cellStyle name="Currency [0] 830" xfId="934" hidden="1" xr:uid="{00000000-0005-0000-0000-0000C7030000}"/>
    <cellStyle name="Currency [0] 8300" xfId="13756" hidden="1" xr:uid="{00000000-0005-0000-0000-0000DD350000}"/>
    <cellStyle name="Currency [0] 8301" xfId="14612" hidden="1" xr:uid="{00000000-0005-0000-0000-000035390000}"/>
    <cellStyle name="Currency [0] 8302" xfId="14609" hidden="1" xr:uid="{00000000-0005-0000-0000-000032390000}"/>
    <cellStyle name="Currency [0] 8303" xfId="14670" hidden="1" xr:uid="{00000000-0005-0000-0000-00006F390000}"/>
    <cellStyle name="Currency [0] 8304" xfId="14505" hidden="1" xr:uid="{00000000-0005-0000-0000-0000CA380000}"/>
    <cellStyle name="Currency [0] 8305" xfId="14654" hidden="1" xr:uid="{00000000-0005-0000-0000-00005F390000}"/>
    <cellStyle name="Currency [0] 8306" xfId="14674" hidden="1" xr:uid="{00000000-0005-0000-0000-000073390000}"/>
    <cellStyle name="Currency [0] 8307" xfId="14676" hidden="1" xr:uid="{00000000-0005-0000-0000-000075390000}"/>
    <cellStyle name="Currency [0] 8308" xfId="14613" hidden="1" xr:uid="{00000000-0005-0000-0000-000036390000}"/>
    <cellStyle name="Currency [0] 8309" xfId="14641" hidden="1" xr:uid="{00000000-0005-0000-0000-000052390000}"/>
    <cellStyle name="Currency [0] 831" xfId="951" hidden="1" xr:uid="{00000000-0005-0000-0000-0000D8030000}"/>
    <cellStyle name="Currency [0] 8310" xfId="14601" hidden="1" xr:uid="{00000000-0005-0000-0000-00002A390000}"/>
    <cellStyle name="Currency [0] 8311" xfId="14630" hidden="1" xr:uid="{00000000-0005-0000-0000-000047390000}"/>
    <cellStyle name="Currency [0] 8312" xfId="14627" hidden="1" xr:uid="{00000000-0005-0000-0000-000044390000}"/>
    <cellStyle name="Currency [0] 8313" xfId="14680" hidden="1" xr:uid="{00000000-0005-0000-0000-000079390000}"/>
    <cellStyle name="Currency [0] 8314" xfId="14508" hidden="1" xr:uid="{00000000-0005-0000-0000-0000CD380000}"/>
    <cellStyle name="Currency [0] 8315" xfId="14667" hidden="1" xr:uid="{00000000-0005-0000-0000-00006C390000}"/>
    <cellStyle name="Currency [0] 8316" xfId="14684" hidden="1" xr:uid="{00000000-0005-0000-0000-00007D390000}"/>
    <cellStyle name="Currency [0] 8317" xfId="14686" hidden="1" xr:uid="{00000000-0005-0000-0000-00007F390000}"/>
    <cellStyle name="Currency [0] 8318" xfId="14567" hidden="1" xr:uid="{00000000-0005-0000-0000-000008390000}"/>
    <cellStyle name="Currency [0] 8319" xfId="14603" hidden="1" xr:uid="{00000000-0005-0000-0000-00002C390000}"/>
    <cellStyle name="Currency [0] 832" xfId="952" hidden="1" xr:uid="{00000000-0005-0000-0000-0000D9030000}"/>
    <cellStyle name="Currency [0] 8320" xfId="14672" hidden="1" xr:uid="{00000000-0005-0000-0000-000071390000}"/>
    <cellStyle name="Currency [0] 8321" xfId="14660" hidden="1" xr:uid="{00000000-0005-0000-0000-000065390000}"/>
    <cellStyle name="Currency [0] 8322" xfId="14677" hidden="1" xr:uid="{00000000-0005-0000-0000-000076390000}"/>
    <cellStyle name="Currency [0] 8323" xfId="14688" hidden="1" xr:uid="{00000000-0005-0000-0000-000081390000}"/>
    <cellStyle name="Currency [0] 8324" xfId="14536" hidden="1" xr:uid="{00000000-0005-0000-0000-0000E9380000}"/>
    <cellStyle name="Currency [0] 8325" xfId="14600" hidden="1" xr:uid="{00000000-0005-0000-0000-000029390000}"/>
    <cellStyle name="Currency [0] 8326" xfId="14692" hidden="1" xr:uid="{00000000-0005-0000-0000-000085390000}"/>
    <cellStyle name="Currency [0] 8327" xfId="14694" hidden="1" xr:uid="{00000000-0005-0000-0000-000087390000}"/>
    <cellStyle name="Currency [0] 8328" xfId="14649" hidden="1" xr:uid="{00000000-0005-0000-0000-00005A390000}"/>
    <cellStyle name="Currency [0] 8329" xfId="14661" hidden="1" xr:uid="{00000000-0005-0000-0000-000066390000}"/>
    <cellStyle name="Currency [0] 833" xfId="948" hidden="1" xr:uid="{00000000-0005-0000-0000-0000D5030000}"/>
    <cellStyle name="Currency [0] 8330" xfId="14689" hidden="1" xr:uid="{00000000-0005-0000-0000-000082390000}"/>
    <cellStyle name="Currency [0] 8331" xfId="14662" hidden="1" xr:uid="{00000000-0005-0000-0000-000067390000}"/>
    <cellStyle name="Currency [0] 8332" xfId="14695" hidden="1" xr:uid="{00000000-0005-0000-0000-000088390000}"/>
    <cellStyle name="Currency [0] 8333" xfId="14697" hidden="1" xr:uid="{00000000-0005-0000-0000-00008A390000}"/>
    <cellStyle name="Currency [0] 8334" xfId="14690" hidden="1" xr:uid="{00000000-0005-0000-0000-000083390000}"/>
    <cellStyle name="Currency [0] 8335" xfId="14636" hidden="1" xr:uid="{00000000-0005-0000-0000-00004D390000}"/>
    <cellStyle name="Currency [0] 8336" xfId="14699" hidden="1" xr:uid="{00000000-0005-0000-0000-00008C390000}"/>
    <cellStyle name="Currency [0] 8337" xfId="14701" hidden="1" xr:uid="{00000000-0005-0000-0000-00008E390000}"/>
    <cellStyle name="Currency [0] 8338" xfId="99" hidden="1" xr:uid="{00000000-0005-0000-0000-000084000000}"/>
    <cellStyle name="Currency [0] 8339" xfId="14703" hidden="1" xr:uid="{00000000-0005-0000-0000-000090390000}"/>
    <cellStyle name="Currency [0] 834" xfId="921" hidden="1" xr:uid="{00000000-0005-0000-0000-0000BA030000}"/>
    <cellStyle name="Currency [0] 8340" xfId="14705" hidden="1" xr:uid="{00000000-0005-0000-0000-000092390000}"/>
    <cellStyle name="Currency [0] 8341" xfId="14707" hidden="1" xr:uid="{00000000-0005-0000-0000-000094390000}"/>
    <cellStyle name="Currency [0] 8342" xfId="14709" hidden="1" xr:uid="{00000000-0005-0000-0000-000096390000}"/>
    <cellStyle name="Currency [0] 8343" xfId="14711" hidden="1" xr:uid="{00000000-0005-0000-0000-000098390000}"/>
    <cellStyle name="Currency [0] 8344" xfId="14716" hidden="1" xr:uid="{00000000-0005-0000-0000-00009D390000}"/>
    <cellStyle name="Currency [0] 8345" xfId="14723" hidden="1" xr:uid="{00000000-0005-0000-0000-0000A4390000}"/>
    <cellStyle name="Currency [0] 8346" xfId="14726" hidden="1" xr:uid="{00000000-0005-0000-0000-0000A7390000}"/>
    <cellStyle name="Currency [0] 8347" xfId="14730" hidden="1" xr:uid="{00000000-0005-0000-0000-0000AB390000}"/>
    <cellStyle name="Currency [0] 8348" xfId="14731" hidden="1" xr:uid="{00000000-0005-0000-0000-0000AC390000}"/>
    <cellStyle name="Currency [0] 8349" xfId="14722" hidden="1" xr:uid="{00000000-0005-0000-0000-0000A3390000}"/>
    <cellStyle name="Currency [0] 835" xfId="953" hidden="1" xr:uid="{00000000-0005-0000-0000-0000DA030000}"/>
    <cellStyle name="Currency [0] 8350" xfId="14728" hidden="1" xr:uid="{00000000-0005-0000-0000-0000A9390000}"/>
    <cellStyle name="Currency [0] 8351" xfId="14732" hidden="1" xr:uid="{00000000-0005-0000-0000-0000AD390000}"/>
    <cellStyle name="Currency [0] 8352" xfId="14733" hidden="1" xr:uid="{00000000-0005-0000-0000-0000AE390000}"/>
    <cellStyle name="Currency [0] 8353" xfId="14727" hidden="1" xr:uid="{00000000-0005-0000-0000-0000A8390000}"/>
    <cellStyle name="Currency [0] 8354" xfId="14717" hidden="1" xr:uid="{00000000-0005-0000-0000-00009E390000}"/>
    <cellStyle name="Currency [0] 8355" xfId="14739" hidden="1" xr:uid="{00000000-0005-0000-0000-0000B4390000}"/>
    <cellStyle name="Currency [0] 8356" xfId="14743" hidden="1" xr:uid="{00000000-0005-0000-0000-0000B8390000}"/>
    <cellStyle name="Currency [0] 8357" xfId="14749" hidden="1" xr:uid="{00000000-0005-0000-0000-0000BE390000}"/>
    <cellStyle name="Currency [0] 8358" xfId="14752" hidden="1" xr:uid="{00000000-0005-0000-0000-0000C1390000}"/>
    <cellStyle name="Currency [0] 8359" xfId="14738" hidden="1" xr:uid="{00000000-0005-0000-0000-0000B3390000}"/>
    <cellStyle name="Currency [0] 836" xfId="954" hidden="1" xr:uid="{00000000-0005-0000-0000-0000DB030000}"/>
    <cellStyle name="Currency [0] 8360" xfId="14748" hidden="1" xr:uid="{00000000-0005-0000-0000-0000BD390000}"/>
    <cellStyle name="Currency [0] 8361" xfId="14759" hidden="1" xr:uid="{00000000-0005-0000-0000-0000C8390000}"/>
    <cellStyle name="Currency [0] 8362" xfId="14760" hidden="1" xr:uid="{00000000-0005-0000-0000-0000C9390000}"/>
    <cellStyle name="Currency [0] 8363" xfId="14725" hidden="1" xr:uid="{00000000-0005-0000-0000-0000A6390000}"/>
    <cellStyle name="Currency [0] 8364" xfId="14719" hidden="1" xr:uid="{00000000-0005-0000-0000-0000A0390000}"/>
    <cellStyle name="Currency [0] 8365" xfId="14745" hidden="1" xr:uid="{00000000-0005-0000-0000-0000BA390000}"/>
    <cellStyle name="Currency [0] 8366" xfId="14721" hidden="1" xr:uid="{00000000-0005-0000-0000-0000A2390000}"/>
    <cellStyle name="Currency [0] 8367" xfId="14740" hidden="1" xr:uid="{00000000-0005-0000-0000-0000B5390000}"/>
    <cellStyle name="Currency [0] 8368" xfId="14761" hidden="1" xr:uid="{00000000-0005-0000-0000-0000CA390000}"/>
    <cellStyle name="Currency [0] 8369" xfId="14746" hidden="1" xr:uid="{00000000-0005-0000-0000-0000BB390000}"/>
    <cellStyle name="Currency [0] 837" xfId="818" hidden="1" xr:uid="{00000000-0005-0000-0000-000053030000}"/>
    <cellStyle name="Currency [0] 8370" xfId="14750" hidden="1" xr:uid="{00000000-0005-0000-0000-0000BF390000}"/>
    <cellStyle name="Currency [0] 8371" xfId="14766" hidden="1" xr:uid="{00000000-0005-0000-0000-0000CF390000}"/>
    <cellStyle name="Currency [0] 8372" xfId="14767" hidden="1" xr:uid="{00000000-0005-0000-0000-0000D0390000}"/>
    <cellStyle name="Currency [0] 8373" xfId="14747" hidden="1" xr:uid="{00000000-0005-0000-0000-0000BC390000}"/>
    <cellStyle name="Currency [0] 8374" xfId="14754" hidden="1" xr:uid="{00000000-0005-0000-0000-0000C3390000}"/>
    <cellStyle name="Currency [0] 8375" xfId="14758" hidden="1" xr:uid="{00000000-0005-0000-0000-0000C7390000}"/>
    <cellStyle name="Currency [0] 8376" xfId="14753" hidden="1" xr:uid="{00000000-0005-0000-0000-0000C2390000}"/>
    <cellStyle name="Currency [0] 8377" xfId="14776" hidden="1" xr:uid="{00000000-0005-0000-0000-0000D9390000}"/>
    <cellStyle name="Currency [0] 8378" xfId="14782" hidden="1" xr:uid="{00000000-0005-0000-0000-0000DF390000}"/>
    <cellStyle name="Currency [0] 8379" xfId="14744" hidden="1" xr:uid="{00000000-0005-0000-0000-0000B9390000}"/>
    <cellStyle name="Currency [0] 838" xfId="828" hidden="1" xr:uid="{00000000-0005-0000-0000-00005D030000}"/>
    <cellStyle name="Currency [0] 8380" xfId="14774" hidden="1" xr:uid="{00000000-0005-0000-0000-0000D7390000}"/>
    <cellStyle name="Currency [0] 8381" xfId="14786" hidden="1" xr:uid="{00000000-0005-0000-0000-0000E3390000}"/>
    <cellStyle name="Currency [0] 8382" xfId="14787" hidden="1" xr:uid="{00000000-0005-0000-0000-0000E4390000}"/>
    <cellStyle name="Currency [0] 8383" xfId="14735" hidden="1" xr:uid="{00000000-0005-0000-0000-0000B0390000}"/>
    <cellStyle name="Currency [0] 8384" xfId="14742" hidden="1" xr:uid="{00000000-0005-0000-0000-0000B7390000}"/>
    <cellStyle name="Currency [0] 8385" xfId="14771" hidden="1" xr:uid="{00000000-0005-0000-0000-0000D4390000}"/>
    <cellStyle name="Currency [0] 8386" xfId="14756" hidden="1" xr:uid="{00000000-0005-0000-0000-0000C5390000}"/>
    <cellStyle name="Currency [0] 8387" xfId="14729" hidden="1" xr:uid="{00000000-0005-0000-0000-0000AA390000}"/>
    <cellStyle name="Currency [0] 8388" xfId="14793" hidden="1" xr:uid="{00000000-0005-0000-0000-0000EA390000}"/>
    <cellStyle name="Currency [0] 8389" xfId="14772" hidden="1" xr:uid="{00000000-0005-0000-0000-0000D5390000}"/>
    <cellStyle name="Currency [0] 839" xfId="956" hidden="1" xr:uid="{00000000-0005-0000-0000-0000DD030000}"/>
    <cellStyle name="Currency [0] 8390" xfId="14779" hidden="1" xr:uid="{00000000-0005-0000-0000-0000DC390000}"/>
    <cellStyle name="Currency [0] 8391" xfId="14794" hidden="1" xr:uid="{00000000-0005-0000-0000-0000EB390000}"/>
    <cellStyle name="Currency [0] 8392" xfId="14795" hidden="1" xr:uid="{00000000-0005-0000-0000-0000EC390000}"/>
    <cellStyle name="Currency [0] 8393" xfId="14770" hidden="1" xr:uid="{00000000-0005-0000-0000-0000D3390000}"/>
    <cellStyle name="Currency [0] 8394" xfId="14769" hidden="1" xr:uid="{00000000-0005-0000-0000-0000D2390000}"/>
    <cellStyle name="Currency [0] 8395" xfId="14764" hidden="1" xr:uid="{00000000-0005-0000-0000-0000CD390000}"/>
    <cellStyle name="Currency [0] 8396" xfId="14762" hidden="1" xr:uid="{00000000-0005-0000-0000-0000CB390000}"/>
    <cellStyle name="Currency [0] 8397" xfId="14763" hidden="1" xr:uid="{00000000-0005-0000-0000-0000CC390000}"/>
    <cellStyle name="Currency [0] 8398" xfId="14800" hidden="1" xr:uid="{00000000-0005-0000-0000-0000F1390000}"/>
    <cellStyle name="Currency [0] 8399" xfId="14720" hidden="1" xr:uid="{00000000-0005-0000-0000-0000A1390000}"/>
    <cellStyle name="Currency [0] 84" xfId="136" hidden="1" xr:uid="{00000000-0005-0000-0000-0000A9000000}"/>
    <cellStyle name="Currency [0] 840" xfId="960" hidden="1" xr:uid="{00000000-0005-0000-0000-0000E1030000}"/>
    <cellStyle name="Currency [0] 8400" xfId="14790" hidden="1" xr:uid="{00000000-0005-0000-0000-0000E7390000}"/>
    <cellStyle name="Currency [0] 8401" xfId="14802" hidden="1" xr:uid="{00000000-0005-0000-0000-0000F3390000}"/>
    <cellStyle name="Currency [0] 8402" xfId="14803" hidden="1" xr:uid="{00000000-0005-0000-0000-0000F4390000}"/>
    <cellStyle name="Currency [0] 8403" xfId="14741" hidden="1" xr:uid="{00000000-0005-0000-0000-0000B6390000}"/>
    <cellStyle name="Currency [0] 8404" xfId="14777" hidden="1" xr:uid="{00000000-0005-0000-0000-0000DA390000}"/>
    <cellStyle name="Currency [0] 8405" xfId="14757" hidden="1" xr:uid="{00000000-0005-0000-0000-0000C6390000}"/>
    <cellStyle name="Currency [0] 8406" xfId="14773" hidden="1" xr:uid="{00000000-0005-0000-0000-0000D6390000}"/>
    <cellStyle name="Currency [0] 8407" xfId="14775" hidden="1" xr:uid="{00000000-0005-0000-0000-0000D8390000}"/>
    <cellStyle name="Currency [0] 8408" xfId="14806" hidden="1" xr:uid="{00000000-0005-0000-0000-0000F7390000}"/>
    <cellStyle name="Currency [0] 8409" xfId="14718" hidden="1" xr:uid="{00000000-0005-0000-0000-00009F390000}"/>
    <cellStyle name="Currency [0] 841" xfId="961" hidden="1" xr:uid="{00000000-0005-0000-0000-0000E2030000}"/>
    <cellStyle name="Currency [0] 8410" xfId="14798" hidden="1" xr:uid="{00000000-0005-0000-0000-0000EF390000}"/>
    <cellStyle name="Currency [0] 8411" xfId="14808" hidden="1" xr:uid="{00000000-0005-0000-0000-0000F9390000}"/>
    <cellStyle name="Currency [0] 8412" xfId="14809" hidden="1" xr:uid="{00000000-0005-0000-0000-0000FA390000}"/>
    <cellStyle name="Currency [0] 8413" xfId="14737" hidden="1" xr:uid="{00000000-0005-0000-0000-0000B2390000}"/>
    <cellStyle name="Currency [0] 8414" xfId="14788" hidden="1" xr:uid="{00000000-0005-0000-0000-0000E5390000}"/>
    <cellStyle name="Currency [0] 8415" xfId="14768" hidden="1" xr:uid="{00000000-0005-0000-0000-0000D1390000}"/>
    <cellStyle name="Currency [0] 8416" xfId="14780" hidden="1" xr:uid="{00000000-0005-0000-0000-0000DD390000}"/>
    <cellStyle name="Currency [0] 8417" xfId="14778" hidden="1" xr:uid="{00000000-0005-0000-0000-0000DB390000}"/>
    <cellStyle name="Currency [0] 8418" xfId="14811" hidden="1" xr:uid="{00000000-0005-0000-0000-0000FC390000}"/>
    <cellStyle name="Currency [0] 8419" xfId="14755" hidden="1" xr:uid="{00000000-0005-0000-0000-0000C4390000}"/>
    <cellStyle name="Currency [0] 842" xfId="810" hidden="1" xr:uid="{00000000-0005-0000-0000-00004B030000}"/>
    <cellStyle name="Currency [0] 8420" xfId="14805" hidden="1" xr:uid="{00000000-0005-0000-0000-0000F6390000}"/>
    <cellStyle name="Currency [0] 8421" xfId="14815" hidden="1" xr:uid="{00000000-0005-0000-0000-0000003A0000}"/>
    <cellStyle name="Currency [0] 8422" xfId="14816" hidden="1" xr:uid="{00000000-0005-0000-0000-0000013A0000}"/>
    <cellStyle name="Currency [0] 8423" xfId="14781" hidden="1" xr:uid="{00000000-0005-0000-0000-0000DE390000}"/>
    <cellStyle name="Currency [0] 8424" xfId="14796" hidden="1" xr:uid="{00000000-0005-0000-0000-0000ED390000}"/>
    <cellStyle name="Currency [0] 8425" xfId="14724" hidden="1" xr:uid="{00000000-0005-0000-0000-0000A5390000}"/>
    <cellStyle name="Currency [0] 8426" xfId="14791" hidden="1" xr:uid="{00000000-0005-0000-0000-0000E8390000}"/>
    <cellStyle name="Currency [0] 8427" xfId="14789" hidden="1" xr:uid="{00000000-0005-0000-0000-0000E6390000}"/>
    <cellStyle name="Currency [0] 8428" xfId="14818" hidden="1" xr:uid="{00000000-0005-0000-0000-0000033A0000}"/>
    <cellStyle name="Currency [0] 8429" xfId="14734" hidden="1" xr:uid="{00000000-0005-0000-0000-0000AF390000}"/>
    <cellStyle name="Currency [0] 843" xfId="958" hidden="1" xr:uid="{00000000-0005-0000-0000-0000DF030000}"/>
    <cellStyle name="Currency [0] 8430" xfId="14810" hidden="1" xr:uid="{00000000-0005-0000-0000-0000FB390000}"/>
    <cellStyle name="Currency [0] 8431" xfId="14820" hidden="1" xr:uid="{00000000-0005-0000-0000-0000053A0000}"/>
    <cellStyle name="Currency [0] 8432" xfId="14821" hidden="1" xr:uid="{00000000-0005-0000-0000-0000063A0000}"/>
    <cellStyle name="Currency [0] 8433" xfId="14792" hidden="1" xr:uid="{00000000-0005-0000-0000-0000E9390000}"/>
    <cellStyle name="Currency [0] 8434" xfId="14804" hidden="1" xr:uid="{00000000-0005-0000-0000-0000F5390000}"/>
    <cellStyle name="Currency [0] 8435" xfId="14784" hidden="1" xr:uid="{00000000-0005-0000-0000-0000E1390000}"/>
    <cellStyle name="Currency [0] 8436" xfId="14799" hidden="1" xr:uid="{00000000-0005-0000-0000-0000F0390000}"/>
    <cellStyle name="Currency [0] 8437" xfId="14797" hidden="1" xr:uid="{00000000-0005-0000-0000-0000EE390000}"/>
    <cellStyle name="Currency [0] 8438" xfId="14823" hidden="1" xr:uid="{00000000-0005-0000-0000-0000083A0000}"/>
    <cellStyle name="Currency [0] 8439" xfId="14736" hidden="1" xr:uid="{00000000-0005-0000-0000-0000B1390000}"/>
    <cellStyle name="Currency [0] 844" xfId="962" hidden="1" xr:uid="{00000000-0005-0000-0000-0000E3030000}"/>
    <cellStyle name="Currency [0] 8440" xfId="14817" hidden="1" xr:uid="{00000000-0005-0000-0000-0000023A0000}"/>
    <cellStyle name="Currency [0] 8441" xfId="14824" hidden="1" xr:uid="{00000000-0005-0000-0000-0000093A0000}"/>
    <cellStyle name="Currency [0] 8442" xfId="14825" hidden="1" xr:uid="{00000000-0005-0000-0000-00000A3A0000}"/>
    <cellStyle name="Currency [0] 8443" xfId="14765" hidden="1" xr:uid="{00000000-0005-0000-0000-0000CE390000}"/>
    <cellStyle name="Currency [0] 8444" xfId="14785" hidden="1" xr:uid="{00000000-0005-0000-0000-0000E2390000}"/>
    <cellStyle name="Currency [0] 8445" xfId="14819" hidden="1" xr:uid="{00000000-0005-0000-0000-0000043A0000}"/>
    <cellStyle name="Currency [0] 8446" xfId="14812" hidden="1" xr:uid="{00000000-0005-0000-0000-0000FD390000}"/>
    <cellStyle name="Currency [0] 8447" xfId="14822" hidden="1" xr:uid="{00000000-0005-0000-0000-0000073A0000}"/>
    <cellStyle name="Currency [0] 8448" xfId="14826" hidden="1" xr:uid="{00000000-0005-0000-0000-00000B3A0000}"/>
    <cellStyle name="Currency [0] 8449" xfId="14751" hidden="1" xr:uid="{00000000-0005-0000-0000-0000C0390000}"/>
    <cellStyle name="Currency [0] 845" xfId="963" hidden="1" xr:uid="{00000000-0005-0000-0000-0000E4030000}"/>
    <cellStyle name="Currency [0] 8450" xfId="14783" hidden="1" xr:uid="{00000000-0005-0000-0000-0000E0390000}"/>
    <cellStyle name="Currency [0] 8451" xfId="14829" hidden="1" xr:uid="{00000000-0005-0000-0000-00000E3A0000}"/>
    <cellStyle name="Currency [0] 8452" xfId="14830" hidden="1" xr:uid="{00000000-0005-0000-0000-00000F3A0000}"/>
    <cellStyle name="Currency [0] 8453" xfId="14807" hidden="1" xr:uid="{00000000-0005-0000-0000-0000F8390000}"/>
    <cellStyle name="Currency [0] 8454" xfId="14813" hidden="1" xr:uid="{00000000-0005-0000-0000-0000FE390000}"/>
    <cellStyle name="Currency [0] 8455" xfId="14827" hidden="1" xr:uid="{00000000-0005-0000-0000-00000C3A0000}"/>
    <cellStyle name="Currency [0] 8456" xfId="14814" hidden="1" xr:uid="{00000000-0005-0000-0000-0000FF390000}"/>
    <cellStyle name="Currency [0] 8457" xfId="14831" hidden="1" xr:uid="{00000000-0005-0000-0000-0000103A0000}"/>
    <cellStyle name="Currency [0] 8458" xfId="14832" hidden="1" xr:uid="{00000000-0005-0000-0000-0000113A0000}"/>
    <cellStyle name="Currency [0] 8459" xfId="14828" hidden="1" xr:uid="{00000000-0005-0000-0000-00000D3A0000}"/>
    <cellStyle name="Currency [0] 846" xfId="957" hidden="1" xr:uid="{00000000-0005-0000-0000-0000DE030000}"/>
    <cellStyle name="Currency [0] 8460" xfId="14801" hidden="1" xr:uid="{00000000-0005-0000-0000-0000F2390000}"/>
    <cellStyle name="Currency [0] 8461" xfId="14833" hidden="1" xr:uid="{00000000-0005-0000-0000-0000123A0000}"/>
    <cellStyle name="Currency [0] 8462" xfId="14834" hidden="1" xr:uid="{00000000-0005-0000-0000-0000133A0000}"/>
    <cellStyle name="Currency [0] 8463" xfId="14859" hidden="1" xr:uid="{00000000-0005-0000-0000-00002C3A0000}"/>
    <cellStyle name="Currency [0] 8464" xfId="14867" hidden="1" xr:uid="{00000000-0005-0000-0000-0000343A0000}"/>
    <cellStyle name="Currency [0] 8465" xfId="14870" hidden="1" xr:uid="{00000000-0005-0000-0000-0000373A0000}"/>
    <cellStyle name="Currency [0] 8466" xfId="14874" hidden="1" xr:uid="{00000000-0005-0000-0000-00003B3A0000}"/>
    <cellStyle name="Currency [0] 8467" xfId="14876" hidden="1" xr:uid="{00000000-0005-0000-0000-00003D3A0000}"/>
    <cellStyle name="Currency [0] 8468" xfId="14866" hidden="1" xr:uid="{00000000-0005-0000-0000-0000333A0000}"/>
    <cellStyle name="Currency [0] 8469" xfId="14872" hidden="1" xr:uid="{00000000-0005-0000-0000-0000393A0000}"/>
    <cellStyle name="Currency [0] 847" xfId="817" hidden="1" xr:uid="{00000000-0005-0000-0000-000052030000}"/>
    <cellStyle name="Currency [0] 8470" xfId="14878" hidden="1" xr:uid="{00000000-0005-0000-0000-00003F3A0000}"/>
    <cellStyle name="Currency [0] 8471" xfId="14879" hidden="1" xr:uid="{00000000-0005-0000-0000-0000403A0000}"/>
    <cellStyle name="Currency [0] 8472" xfId="14871" hidden="1" xr:uid="{00000000-0005-0000-0000-0000383A0000}"/>
    <cellStyle name="Currency [0] 8473" xfId="14860" hidden="1" xr:uid="{00000000-0005-0000-0000-00002D3A0000}"/>
    <cellStyle name="Currency [0] 8474" xfId="14885" hidden="1" xr:uid="{00000000-0005-0000-0000-0000463A0000}"/>
    <cellStyle name="Currency [0] 8475" xfId="14889" hidden="1" xr:uid="{00000000-0005-0000-0000-00004A3A0000}"/>
    <cellStyle name="Currency [0] 8476" xfId="14895" hidden="1" xr:uid="{00000000-0005-0000-0000-0000503A0000}"/>
    <cellStyle name="Currency [0] 8477" xfId="14898" hidden="1" xr:uid="{00000000-0005-0000-0000-0000533A0000}"/>
    <cellStyle name="Currency [0] 8478" xfId="14884" hidden="1" xr:uid="{00000000-0005-0000-0000-0000453A0000}"/>
    <cellStyle name="Currency [0] 8479" xfId="14894" hidden="1" xr:uid="{00000000-0005-0000-0000-00004F3A0000}"/>
    <cellStyle name="Currency [0] 848" xfId="969" hidden="1" xr:uid="{00000000-0005-0000-0000-0000EA030000}"/>
    <cellStyle name="Currency [0] 8480" xfId="14905" hidden="1" xr:uid="{00000000-0005-0000-0000-00005A3A0000}"/>
    <cellStyle name="Currency [0] 8481" xfId="14906" hidden="1" xr:uid="{00000000-0005-0000-0000-00005B3A0000}"/>
    <cellStyle name="Currency [0] 8482" xfId="14869" hidden="1" xr:uid="{00000000-0005-0000-0000-0000363A0000}"/>
    <cellStyle name="Currency [0] 8483" xfId="14862" hidden="1" xr:uid="{00000000-0005-0000-0000-00002F3A0000}"/>
    <cellStyle name="Currency [0] 8484" xfId="14891" hidden="1" xr:uid="{00000000-0005-0000-0000-00004C3A0000}"/>
    <cellStyle name="Currency [0] 8485" xfId="14864" hidden="1" xr:uid="{00000000-0005-0000-0000-0000313A0000}"/>
    <cellStyle name="Currency [0] 8486" xfId="14886" hidden="1" xr:uid="{00000000-0005-0000-0000-0000473A0000}"/>
    <cellStyle name="Currency [0] 8487" xfId="14907" hidden="1" xr:uid="{00000000-0005-0000-0000-00005C3A0000}"/>
    <cellStyle name="Currency [0] 8488" xfId="14892" hidden="1" xr:uid="{00000000-0005-0000-0000-00004D3A0000}"/>
    <cellStyle name="Currency [0] 8489" xfId="14896" hidden="1" xr:uid="{00000000-0005-0000-0000-0000513A0000}"/>
    <cellStyle name="Currency [0] 849" xfId="973" hidden="1" xr:uid="{00000000-0005-0000-0000-0000EE030000}"/>
    <cellStyle name="Currency [0] 8490" xfId="14912" hidden="1" xr:uid="{00000000-0005-0000-0000-0000613A0000}"/>
    <cellStyle name="Currency [0] 8491" xfId="14913" hidden="1" xr:uid="{00000000-0005-0000-0000-0000623A0000}"/>
    <cellStyle name="Currency [0] 8492" xfId="14893" hidden="1" xr:uid="{00000000-0005-0000-0000-00004E3A0000}"/>
    <cellStyle name="Currency [0] 8493" xfId="14900" hidden="1" xr:uid="{00000000-0005-0000-0000-0000553A0000}"/>
    <cellStyle name="Currency [0] 8494" xfId="14904" hidden="1" xr:uid="{00000000-0005-0000-0000-0000593A0000}"/>
    <cellStyle name="Currency [0] 8495" xfId="14899" hidden="1" xr:uid="{00000000-0005-0000-0000-0000543A0000}"/>
    <cellStyle name="Currency [0] 8496" xfId="14922" hidden="1" xr:uid="{00000000-0005-0000-0000-00006B3A0000}"/>
    <cellStyle name="Currency [0] 8497" xfId="14928" hidden="1" xr:uid="{00000000-0005-0000-0000-0000713A0000}"/>
    <cellStyle name="Currency [0] 8498" xfId="14890" hidden="1" xr:uid="{00000000-0005-0000-0000-00004B3A0000}"/>
    <cellStyle name="Currency [0] 8499" xfId="14920" hidden="1" xr:uid="{00000000-0005-0000-0000-0000693A0000}"/>
    <cellStyle name="Currency [0] 85" xfId="134" hidden="1" xr:uid="{00000000-0005-0000-0000-0000A7000000}"/>
    <cellStyle name="Currency [0] 850" xfId="979" hidden="1" xr:uid="{00000000-0005-0000-0000-0000F4030000}"/>
    <cellStyle name="Currency [0] 8500" xfId="14932" hidden="1" xr:uid="{00000000-0005-0000-0000-0000753A0000}"/>
    <cellStyle name="Currency [0] 8501" xfId="14933" hidden="1" xr:uid="{00000000-0005-0000-0000-0000763A0000}"/>
    <cellStyle name="Currency [0] 8502" xfId="14881" hidden="1" xr:uid="{00000000-0005-0000-0000-0000423A0000}"/>
    <cellStyle name="Currency [0] 8503" xfId="14888" hidden="1" xr:uid="{00000000-0005-0000-0000-0000493A0000}"/>
    <cellStyle name="Currency [0] 8504" xfId="14917" hidden="1" xr:uid="{00000000-0005-0000-0000-0000663A0000}"/>
    <cellStyle name="Currency [0] 8505" xfId="14902" hidden="1" xr:uid="{00000000-0005-0000-0000-0000573A0000}"/>
    <cellStyle name="Currency [0] 8506" xfId="14873" hidden="1" xr:uid="{00000000-0005-0000-0000-00003A3A0000}"/>
    <cellStyle name="Currency [0] 8507" xfId="14939" hidden="1" xr:uid="{00000000-0005-0000-0000-00007C3A0000}"/>
    <cellStyle name="Currency [0] 8508" xfId="14918" hidden="1" xr:uid="{00000000-0005-0000-0000-0000673A0000}"/>
    <cellStyle name="Currency [0] 8509" xfId="14925" hidden="1" xr:uid="{00000000-0005-0000-0000-00006E3A0000}"/>
    <cellStyle name="Currency [0] 851" xfId="982" hidden="1" xr:uid="{00000000-0005-0000-0000-0000F7030000}"/>
    <cellStyle name="Currency [0] 8510" xfId="14940" hidden="1" xr:uid="{00000000-0005-0000-0000-00007D3A0000}"/>
    <cellStyle name="Currency [0] 8511" xfId="14941" hidden="1" xr:uid="{00000000-0005-0000-0000-00007E3A0000}"/>
    <cellStyle name="Currency [0] 8512" xfId="14916" hidden="1" xr:uid="{00000000-0005-0000-0000-0000653A0000}"/>
    <cellStyle name="Currency [0] 8513" xfId="14915" hidden="1" xr:uid="{00000000-0005-0000-0000-0000643A0000}"/>
    <cellStyle name="Currency [0] 8514" xfId="14910" hidden="1" xr:uid="{00000000-0005-0000-0000-00005F3A0000}"/>
    <cellStyle name="Currency [0] 8515" xfId="14908" hidden="1" xr:uid="{00000000-0005-0000-0000-00005D3A0000}"/>
    <cellStyle name="Currency [0] 8516" xfId="14909" hidden="1" xr:uid="{00000000-0005-0000-0000-00005E3A0000}"/>
    <cellStyle name="Currency [0] 8517" xfId="14946" hidden="1" xr:uid="{00000000-0005-0000-0000-0000833A0000}"/>
    <cellStyle name="Currency [0] 8518" xfId="14863" hidden="1" xr:uid="{00000000-0005-0000-0000-0000303A0000}"/>
    <cellStyle name="Currency [0] 8519" xfId="14936" hidden="1" xr:uid="{00000000-0005-0000-0000-0000793A0000}"/>
    <cellStyle name="Currency [0] 852" xfId="968" hidden="1" xr:uid="{00000000-0005-0000-0000-0000E9030000}"/>
    <cellStyle name="Currency [0] 8520" xfId="14948" hidden="1" xr:uid="{00000000-0005-0000-0000-0000853A0000}"/>
    <cellStyle name="Currency [0] 8521" xfId="14949" hidden="1" xr:uid="{00000000-0005-0000-0000-0000863A0000}"/>
    <cellStyle name="Currency [0] 8522" xfId="14887" hidden="1" xr:uid="{00000000-0005-0000-0000-0000483A0000}"/>
    <cellStyle name="Currency [0] 8523" xfId="14923" hidden="1" xr:uid="{00000000-0005-0000-0000-00006C3A0000}"/>
    <cellStyle name="Currency [0] 8524" xfId="14903" hidden="1" xr:uid="{00000000-0005-0000-0000-0000583A0000}"/>
    <cellStyle name="Currency [0] 8525" xfId="14919" hidden="1" xr:uid="{00000000-0005-0000-0000-0000683A0000}"/>
    <cellStyle name="Currency [0] 8526" xfId="14921" hidden="1" xr:uid="{00000000-0005-0000-0000-00006A3A0000}"/>
    <cellStyle name="Currency [0] 8527" xfId="14952" hidden="1" xr:uid="{00000000-0005-0000-0000-0000893A0000}"/>
    <cellStyle name="Currency [0] 8528" xfId="14861" hidden="1" xr:uid="{00000000-0005-0000-0000-00002E3A0000}"/>
    <cellStyle name="Currency [0] 8529" xfId="14944" hidden="1" xr:uid="{00000000-0005-0000-0000-0000813A0000}"/>
    <cellStyle name="Currency [0] 853" xfId="978" hidden="1" xr:uid="{00000000-0005-0000-0000-0000F3030000}"/>
    <cellStyle name="Currency [0] 8530" xfId="14954" hidden="1" xr:uid="{00000000-0005-0000-0000-00008B3A0000}"/>
    <cellStyle name="Currency [0] 8531" xfId="14955" hidden="1" xr:uid="{00000000-0005-0000-0000-00008C3A0000}"/>
    <cellStyle name="Currency [0] 8532" xfId="14883" hidden="1" xr:uid="{00000000-0005-0000-0000-0000443A0000}"/>
    <cellStyle name="Currency [0] 8533" xfId="14934" hidden="1" xr:uid="{00000000-0005-0000-0000-0000773A0000}"/>
    <cellStyle name="Currency [0] 8534" xfId="14914" hidden="1" xr:uid="{00000000-0005-0000-0000-0000633A0000}"/>
    <cellStyle name="Currency [0] 8535" xfId="14926" hidden="1" xr:uid="{00000000-0005-0000-0000-00006F3A0000}"/>
    <cellStyle name="Currency [0] 8536" xfId="14924" hidden="1" xr:uid="{00000000-0005-0000-0000-00006D3A0000}"/>
    <cellStyle name="Currency [0] 8537" xfId="14957" hidden="1" xr:uid="{00000000-0005-0000-0000-00008E3A0000}"/>
    <cellStyle name="Currency [0] 8538" xfId="14901" hidden="1" xr:uid="{00000000-0005-0000-0000-0000563A0000}"/>
    <cellStyle name="Currency [0] 8539" xfId="14951" hidden="1" xr:uid="{00000000-0005-0000-0000-0000883A0000}"/>
    <cellStyle name="Currency [0] 854" xfId="989" hidden="1" xr:uid="{00000000-0005-0000-0000-0000FE030000}"/>
    <cellStyle name="Currency [0] 8540" xfId="14961" hidden="1" xr:uid="{00000000-0005-0000-0000-0000923A0000}"/>
    <cellStyle name="Currency [0] 8541" xfId="14962" hidden="1" xr:uid="{00000000-0005-0000-0000-0000933A0000}"/>
    <cellStyle name="Currency [0] 8542" xfId="14927" hidden="1" xr:uid="{00000000-0005-0000-0000-0000703A0000}"/>
    <cellStyle name="Currency [0] 8543" xfId="14942" hidden="1" xr:uid="{00000000-0005-0000-0000-00007F3A0000}"/>
    <cellStyle name="Currency [0] 8544" xfId="14868" hidden="1" xr:uid="{00000000-0005-0000-0000-0000353A0000}"/>
    <cellStyle name="Currency [0] 8545" xfId="14937" hidden="1" xr:uid="{00000000-0005-0000-0000-00007A3A0000}"/>
    <cellStyle name="Currency [0] 8546" xfId="14935" hidden="1" xr:uid="{00000000-0005-0000-0000-0000783A0000}"/>
    <cellStyle name="Currency [0] 8547" xfId="14964" hidden="1" xr:uid="{00000000-0005-0000-0000-0000953A0000}"/>
    <cellStyle name="Currency [0] 8548" xfId="14880" hidden="1" xr:uid="{00000000-0005-0000-0000-0000413A0000}"/>
    <cellStyle name="Currency [0] 8549" xfId="14956" hidden="1" xr:uid="{00000000-0005-0000-0000-00008D3A0000}"/>
    <cellStyle name="Currency [0] 855" xfId="990" hidden="1" xr:uid="{00000000-0005-0000-0000-0000FF030000}"/>
    <cellStyle name="Currency [0] 8550" xfId="14966" hidden="1" xr:uid="{00000000-0005-0000-0000-0000973A0000}"/>
    <cellStyle name="Currency [0] 8551" xfId="14967" hidden="1" xr:uid="{00000000-0005-0000-0000-0000983A0000}"/>
    <cellStyle name="Currency [0] 8552" xfId="14938" hidden="1" xr:uid="{00000000-0005-0000-0000-00007B3A0000}"/>
    <cellStyle name="Currency [0] 8553" xfId="14950" hidden="1" xr:uid="{00000000-0005-0000-0000-0000873A0000}"/>
    <cellStyle name="Currency [0] 8554" xfId="14930" hidden="1" xr:uid="{00000000-0005-0000-0000-0000733A0000}"/>
    <cellStyle name="Currency [0] 8555" xfId="14945" hidden="1" xr:uid="{00000000-0005-0000-0000-0000823A0000}"/>
    <cellStyle name="Currency [0] 8556" xfId="14943" hidden="1" xr:uid="{00000000-0005-0000-0000-0000803A0000}"/>
    <cellStyle name="Currency [0] 8557" xfId="14969" hidden="1" xr:uid="{00000000-0005-0000-0000-00009A3A0000}"/>
    <cellStyle name="Currency [0] 8558" xfId="14882" hidden="1" xr:uid="{00000000-0005-0000-0000-0000433A0000}"/>
    <cellStyle name="Currency [0] 8559" xfId="14963" hidden="1" xr:uid="{00000000-0005-0000-0000-0000943A0000}"/>
    <cellStyle name="Currency [0] 856" xfId="955" hidden="1" xr:uid="{00000000-0005-0000-0000-0000DC030000}"/>
    <cellStyle name="Currency [0] 8560" xfId="14970" hidden="1" xr:uid="{00000000-0005-0000-0000-00009B3A0000}"/>
    <cellStyle name="Currency [0] 8561" xfId="14971" hidden="1" xr:uid="{00000000-0005-0000-0000-00009C3A0000}"/>
    <cellStyle name="Currency [0] 8562" xfId="14911" hidden="1" xr:uid="{00000000-0005-0000-0000-0000603A0000}"/>
    <cellStyle name="Currency [0] 8563" xfId="14931" hidden="1" xr:uid="{00000000-0005-0000-0000-0000743A0000}"/>
    <cellStyle name="Currency [0] 8564" xfId="14965" hidden="1" xr:uid="{00000000-0005-0000-0000-0000963A0000}"/>
    <cellStyle name="Currency [0] 8565" xfId="14958" hidden="1" xr:uid="{00000000-0005-0000-0000-00008F3A0000}"/>
    <cellStyle name="Currency [0] 8566" xfId="14968" hidden="1" xr:uid="{00000000-0005-0000-0000-0000993A0000}"/>
    <cellStyle name="Currency [0] 8567" xfId="14972" hidden="1" xr:uid="{00000000-0005-0000-0000-00009D3A0000}"/>
    <cellStyle name="Currency [0] 8568" xfId="14897" hidden="1" xr:uid="{00000000-0005-0000-0000-0000523A0000}"/>
    <cellStyle name="Currency [0] 8569" xfId="14929" hidden="1" xr:uid="{00000000-0005-0000-0000-0000723A0000}"/>
    <cellStyle name="Currency [0] 857" xfId="816" hidden="1" xr:uid="{00000000-0005-0000-0000-000051030000}"/>
    <cellStyle name="Currency [0] 8570" xfId="14975" hidden="1" xr:uid="{00000000-0005-0000-0000-0000A03A0000}"/>
    <cellStyle name="Currency [0] 8571" xfId="14976" hidden="1" xr:uid="{00000000-0005-0000-0000-0000A13A0000}"/>
    <cellStyle name="Currency [0] 8572" xfId="14953" hidden="1" xr:uid="{00000000-0005-0000-0000-00008A3A0000}"/>
    <cellStyle name="Currency [0] 8573" xfId="14959" hidden="1" xr:uid="{00000000-0005-0000-0000-0000903A0000}"/>
    <cellStyle name="Currency [0] 8574" xfId="14973" hidden="1" xr:uid="{00000000-0005-0000-0000-00009E3A0000}"/>
    <cellStyle name="Currency [0] 8575" xfId="14960" hidden="1" xr:uid="{00000000-0005-0000-0000-0000913A0000}"/>
    <cellStyle name="Currency [0] 8576" xfId="14977" hidden="1" xr:uid="{00000000-0005-0000-0000-0000A23A0000}"/>
    <cellStyle name="Currency [0] 8577" xfId="14978" hidden="1" xr:uid="{00000000-0005-0000-0000-0000A33A0000}"/>
    <cellStyle name="Currency [0] 8578" xfId="14974" hidden="1" xr:uid="{00000000-0005-0000-0000-00009F3A0000}"/>
    <cellStyle name="Currency [0] 8579" xfId="14947" hidden="1" xr:uid="{00000000-0005-0000-0000-0000843A0000}"/>
    <cellStyle name="Currency [0] 858" xfId="975" hidden="1" xr:uid="{00000000-0005-0000-0000-0000F0030000}"/>
    <cellStyle name="Currency [0] 8580" xfId="14979" hidden="1" xr:uid="{00000000-0005-0000-0000-0000A43A0000}"/>
    <cellStyle name="Currency [0] 8581" xfId="14980" hidden="1" xr:uid="{00000000-0005-0000-0000-0000A53A0000}"/>
    <cellStyle name="Currency [0] 8582" xfId="14844" hidden="1" xr:uid="{00000000-0005-0000-0000-00001D3A0000}"/>
    <cellStyle name="Currency [0] 8583" xfId="14854" hidden="1" xr:uid="{00000000-0005-0000-0000-0000273A0000}"/>
    <cellStyle name="Currency [0] 8584" xfId="14982" hidden="1" xr:uid="{00000000-0005-0000-0000-0000A73A0000}"/>
    <cellStyle name="Currency [0] 8585" xfId="14986" hidden="1" xr:uid="{00000000-0005-0000-0000-0000AB3A0000}"/>
    <cellStyle name="Currency [0] 8586" xfId="14987" hidden="1" xr:uid="{00000000-0005-0000-0000-0000AC3A0000}"/>
    <cellStyle name="Currency [0] 8587" xfId="14836" hidden="1" xr:uid="{00000000-0005-0000-0000-0000153A0000}"/>
    <cellStyle name="Currency [0] 8588" xfId="14984" hidden="1" xr:uid="{00000000-0005-0000-0000-0000A93A0000}"/>
    <cellStyle name="Currency [0] 8589" xfId="14988" hidden="1" xr:uid="{00000000-0005-0000-0000-0000AD3A0000}"/>
    <cellStyle name="Currency [0] 859" xfId="814" hidden="1" xr:uid="{00000000-0005-0000-0000-00004F030000}"/>
    <cellStyle name="Currency [0] 8590" xfId="14989" hidden="1" xr:uid="{00000000-0005-0000-0000-0000AE3A0000}"/>
    <cellStyle name="Currency [0] 8591" xfId="14983" hidden="1" xr:uid="{00000000-0005-0000-0000-0000A83A0000}"/>
    <cellStyle name="Currency [0] 8592" xfId="14843" hidden="1" xr:uid="{00000000-0005-0000-0000-00001C3A0000}"/>
    <cellStyle name="Currency [0] 8593" xfId="14995" hidden="1" xr:uid="{00000000-0005-0000-0000-0000B43A0000}"/>
    <cellStyle name="Currency [0] 8594" xfId="14999" hidden="1" xr:uid="{00000000-0005-0000-0000-0000B83A0000}"/>
    <cellStyle name="Currency [0] 8595" xfId="15005" hidden="1" xr:uid="{00000000-0005-0000-0000-0000BE3A0000}"/>
    <cellStyle name="Currency [0] 8596" xfId="15008" hidden="1" xr:uid="{00000000-0005-0000-0000-0000C13A0000}"/>
    <cellStyle name="Currency [0] 8597" xfId="14994" hidden="1" xr:uid="{00000000-0005-0000-0000-0000B33A0000}"/>
    <cellStyle name="Currency [0] 8598" xfId="15004" hidden="1" xr:uid="{00000000-0005-0000-0000-0000BD3A0000}"/>
    <cellStyle name="Currency [0] 8599" xfId="15015" hidden="1" xr:uid="{00000000-0005-0000-0000-0000C83A0000}"/>
    <cellStyle name="Currency [0] 86" xfId="163" hidden="1" xr:uid="{00000000-0005-0000-0000-0000C4000000}"/>
    <cellStyle name="Currency [0] 860" xfId="970" hidden="1" xr:uid="{00000000-0005-0000-0000-0000EB030000}"/>
    <cellStyle name="Currency [0] 8600" xfId="15016" hidden="1" xr:uid="{00000000-0005-0000-0000-0000C93A0000}"/>
    <cellStyle name="Currency [0] 8601" xfId="14981" hidden="1" xr:uid="{00000000-0005-0000-0000-0000A63A0000}"/>
    <cellStyle name="Currency [0] 8602" xfId="14842" hidden="1" xr:uid="{00000000-0005-0000-0000-00001B3A0000}"/>
    <cellStyle name="Currency [0] 8603" xfId="15001" hidden="1" xr:uid="{00000000-0005-0000-0000-0000BA3A0000}"/>
    <cellStyle name="Currency [0] 8604" xfId="14840" hidden="1" xr:uid="{00000000-0005-0000-0000-0000193A0000}"/>
    <cellStyle name="Currency [0] 8605" xfId="14996" hidden="1" xr:uid="{00000000-0005-0000-0000-0000B53A0000}"/>
    <cellStyle name="Currency [0] 8606" xfId="15017" hidden="1" xr:uid="{00000000-0005-0000-0000-0000CA3A0000}"/>
    <cellStyle name="Currency [0] 8607" xfId="15002" hidden="1" xr:uid="{00000000-0005-0000-0000-0000BB3A0000}"/>
    <cellStyle name="Currency [0] 8608" xfId="15006" hidden="1" xr:uid="{00000000-0005-0000-0000-0000BF3A0000}"/>
    <cellStyle name="Currency [0] 8609" xfId="15022" hidden="1" xr:uid="{00000000-0005-0000-0000-0000CF3A0000}"/>
    <cellStyle name="Currency [0] 861" xfId="991" hidden="1" xr:uid="{00000000-0005-0000-0000-000000040000}"/>
    <cellStyle name="Currency [0] 8610" xfId="15023" hidden="1" xr:uid="{00000000-0005-0000-0000-0000D03A0000}"/>
    <cellStyle name="Currency [0] 8611" xfId="15003" hidden="1" xr:uid="{00000000-0005-0000-0000-0000BC3A0000}"/>
    <cellStyle name="Currency [0] 8612" xfId="15010" hidden="1" xr:uid="{00000000-0005-0000-0000-0000C33A0000}"/>
    <cellStyle name="Currency [0] 8613" xfId="15014" hidden="1" xr:uid="{00000000-0005-0000-0000-0000C73A0000}"/>
    <cellStyle name="Currency [0] 8614" xfId="15009" hidden="1" xr:uid="{00000000-0005-0000-0000-0000C23A0000}"/>
    <cellStyle name="Currency [0] 8615" xfId="15032" hidden="1" xr:uid="{00000000-0005-0000-0000-0000D93A0000}"/>
    <cellStyle name="Currency [0] 8616" xfId="15038" hidden="1" xr:uid="{00000000-0005-0000-0000-0000DF3A0000}"/>
    <cellStyle name="Currency [0] 8617" xfId="15000" hidden="1" xr:uid="{00000000-0005-0000-0000-0000B93A0000}"/>
    <cellStyle name="Currency [0] 8618" xfId="15030" hidden="1" xr:uid="{00000000-0005-0000-0000-0000D73A0000}"/>
    <cellStyle name="Currency [0] 8619" xfId="15042" hidden="1" xr:uid="{00000000-0005-0000-0000-0000E33A0000}"/>
    <cellStyle name="Currency [0] 862" xfId="976" hidden="1" xr:uid="{00000000-0005-0000-0000-0000F1030000}"/>
    <cellStyle name="Currency [0] 8620" xfId="15043" hidden="1" xr:uid="{00000000-0005-0000-0000-0000E43A0000}"/>
    <cellStyle name="Currency [0] 8621" xfId="14991" hidden="1" xr:uid="{00000000-0005-0000-0000-0000B03A0000}"/>
    <cellStyle name="Currency [0] 8622" xfId="14998" hidden="1" xr:uid="{00000000-0005-0000-0000-0000B73A0000}"/>
    <cellStyle name="Currency [0] 8623" xfId="15027" hidden="1" xr:uid="{00000000-0005-0000-0000-0000D43A0000}"/>
    <cellStyle name="Currency [0] 8624" xfId="15012" hidden="1" xr:uid="{00000000-0005-0000-0000-0000C53A0000}"/>
    <cellStyle name="Currency [0] 8625" xfId="14985" hidden="1" xr:uid="{00000000-0005-0000-0000-0000AA3A0000}"/>
    <cellStyle name="Currency [0] 8626" xfId="15049" hidden="1" xr:uid="{00000000-0005-0000-0000-0000EA3A0000}"/>
    <cellStyle name="Currency [0] 8627" xfId="15028" hidden="1" xr:uid="{00000000-0005-0000-0000-0000D53A0000}"/>
    <cellStyle name="Currency [0] 8628" xfId="15035" hidden="1" xr:uid="{00000000-0005-0000-0000-0000DC3A0000}"/>
    <cellStyle name="Currency [0] 8629" xfId="15050" hidden="1" xr:uid="{00000000-0005-0000-0000-0000EB3A0000}"/>
    <cellStyle name="Currency [0] 863" xfId="980" hidden="1" xr:uid="{00000000-0005-0000-0000-0000F5030000}"/>
    <cellStyle name="Currency [0] 8630" xfId="15051" hidden="1" xr:uid="{00000000-0005-0000-0000-0000EC3A0000}"/>
    <cellStyle name="Currency [0] 8631" xfId="15026" hidden="1" xr:uid="{00000000-0005-0000-0000-0000D33A0000}"/>
    <cellStyle name="Currency [0] 8632" xfId="15025" hidden="1" xr:uid="{00000000-0005-0000-0000-0000D23A0000}"/>
    <cellStyle name="Currency [0] 8633" xfId="15020" hidden="1" xr:uid="{00000000-0005-0000-0000-0000CD3A0000}"/>
    <cellStyle name="Currency [0] 8634" xfId="15018" hidden="1" xr:uid="{00000000-0005-0000-0000-0000CB3A0000}"/>
    <cellStyle name="Currency [0] 8635" xfId="15019" hidden="1" xr:uid="{00000000-0005-0000-0000-0000CC3A0000}"/>
    <cellStyle name="Currency [0] 8636" xfId="15056" hidden="1" xr:uid="{00000000-0005-0000-0000-0000F13A0000}"/>
    <cellStyle name="Currency [0] 8637" xfId="14841" hidden="1" xr:uid="{00000000-0005-0000-0000-00001A3A0000}"/>
    <cellStyle name="Currency [0] 8638" xfId="15046" hidden="1" xr:uid="{00000000-0005-0000-0000-0000E73A0000}"/>
    <cellStyle name="Currency [0] 8639" xfId="15058" hidden="1" xr:uid="{00000000-0005-0000-0000-0000F33A0000}"/>
    <cellStyle name="Currency [0] 864" xfId="996" hidden="1" xr:uid="{00000000-0005-0000-0000-000005040000}"/>
    <cellStyle name="Currency [0] 8640" xfId="15059" hidden="1" xr:uid="{00000000-0005-0000-0000-0000F43A0000}"/>
    <cellStyle name="Currency [0] 8641" xfId="14997" hidden="1" xr:uid="{00000000-0005-0000-0000-0000B63A0000}"/>
    <cellStyle name="Currency [0] 8642" xfId="15033" hidden="1" xr:uid="{00000000-0005-0000-0000-0000DA3A0000}"/>
    <cellStyle name="Currency [0] 8643" xfId="15013" hidden="1" xr:uid="{00000000-0005-0000-0000-0000C63A0000}"/>
    <cellStyle name="Currency [0] 8644" xfId="15029" hidden="1" xr:uid="{00000000-0005-0000-0000-0000D63A0000}"/>
    <cellStyle name="Currency [0] 8645" xfId="15031" hidden="1" xr:uid="{00000000-0005-0000-0000-0000D83A0000}"/>
    <cellStyle name="Currency [0] 8646" xfId="15062" hidden="1" xr:uid="{00000000-0005-0000-0000-0000F73A0000}"/>
    <cellStyle name="Currency [0] 8647" xfId="14856" hidden="1" xr:uid="{00000000-0005-0000-0000-0000293A0000}"/>
    <cellStyle name="Currency [0] 8648" xfId="15054" hidden="1" xr:uid="{00000000-0005-0000-0000-0000EF3A0000}"/>
    <cellStyle name="Currency [0] 8649" xfId="15064" hidden="1" xr:uid="{00000000-0005-0000-0000-0000F93A0000}"/>
    <cellStyle name="Currency [0] 865" xfId="997" hidden="1" xr:uid="{00000000-0005-0000-0000-000006040000}"/>
    <cellStyle name="Currency [0] 8650" xfId="15065" hidden="1" xr:uid="{00000000-0005-0000-0000-0000FA3A0000}"/>
    <cellStyle name="Currency [0] 8651" xfId="14993" hidden="1" xr:uid="{00000000-0005-0000-0000-0000B23A0000}"/>
    <cellStyle name="Currency [0] 8652" xfId="15044" hidden="1" xr:uid="{00000000-0005-0000-0000-0000E53A0000}"/>
    <cellStyle name="Currency [0] 8653" xfId="15024" hidden="1" xr:uid="{00000000-0005-0000-0000-0000D13A0000}"/>
    <cellStyle name="Currency [0] 8654" xfId="15036" hidden="1" xr:uid="{00000000-0005-0000-0000-0000DD3A0000}"/>
    <cellStyle name="Currency [0] 8655" xfId="15034" hidden="1" xr:uid="{00000000-0005-0000-0000-0000DB3A0000}"/>
    <cellStyle name="Currency [0] 8656" xfId="15067" hidden="1" xr:uid="{00000000-0005-0000-0000-0000FC3A0000}"/>
    <cellStyle name="Currency [0] 8657" xfId="15011" hidden="1" xr:uid="{00000000-0005-0000-0000-0000C43A0000}"/>
    <cellStyle name="Currency [0] 8658" xfId="15061" hidden="1" xr:uid="{00000000-0005-0000-0000-0000F63A0000}"/>
    <cellStyle name="Currency [0] 8659" xfId="15071" hidden="1" xr:uid="{00000000-0005-0000-0000-0000003B0000}"/>
    <cellStyle name="Currency [0] 866" xfId="977" hidden="1" xr:uid="{00000000-0005-0000-0000-0000F2030000}"/>
    <cellStyle name="Currency [0] 8660" xfId="15072" hidden="1" xr:uid="{00000000-0005-0000-0000-0000013B0000}"/>
    <cellStyle name="Currency [0] 8661" xfId="15037" hidden="1" xr:uid="{00000000-0005-0000-0000-0000DE3A0000}"/>
    <cellStyle name="Currency [0] 8662" xfId="15052" hidden="1" xr:uid="{00000000-0005-0000-0000-0000ED3A0000}"/>
    <cellStyle name="Currency [0] 8663" xfId="14875" hidden="1" xr:uid="{00000000-0005-0000-0000-00003C3A0000}"/>
    <cellStyle name="Currency [0] 8664" xfId="15047" hidden="1" xr:uid="{00000000-0005-0000-0000-0000E83A0000}"/>
    <cellStyle name="Currency [0] 8665" xfId="15045" hidden="1" xr:uid="{00000000-0005-0000-0000-0000E63A0000}"/>
    <cellStyle name="Currency [0] 8666" xfId="15074" hidden="1" xr:uid="{00000000-0005-0000-0000-0000033B0000}"/>
    <cellStyle name="Currency [0] 8667" xfId="14990" hidden="1" xr:uid="{00000000-0005-0000-0000-0000AF3A0000}"/>
    <cellStyle name="Currency [0] 8668" xfId="15066" hidden="1" xr:uid="{00000000-0005-0000-0000-0000FB3A0000}"/>
    <cellStyle name="Currency [0] 8669" xfId="15076" hidden="1" xr:uid="{00000000-0005-0000-0000-0000053B0000}"/>
    <cellStyle name="Currency [0] 867" xfId="984" hidden="1" xr:uid="{00000000-0005-0000-0000-0000F9030000}"/>
    <cellStyle name="Currency [0] 8670" xfId="15077" hidden="1" xr:uid="{00000000-0005-0000-0000-0000063B0000}"/>
    <cellStyle name="Currency [0] 8671" xfId="15048" hidden="1" xr:uid="{00000000-0005-0000-0000-0000E93A0000}"/>
    <cellStyle name="Currency [0] 8672" xfId="15060" hidden="1" xr:uid="{00000000-0005-0000-0000-0000F53A0000}"/>
    <cellStyle name="Currency [0] 8673" xfId="15040" hidden="1" xr:uid="{00000000-0005-0000-0000-0000E13A0000}"/>
    <cellStyle name="Currency [0] 8674" xfId="15055" hidden="1" xr:uid="{00000000-0005-0000-0000-0000F03A0000}"/>
    <cellStyle name="Currency [0] 8675" xfId="15053" hidden="1" xr:uid="{00000000-0005-0000-0000-0000EE3A0000}"/>
    <cellStyle name="Currency [0] 8676" xfId="15079" hidden="1" xr:uid="{00000000-0005-0000-0000-0000083B0000}"/>
    <cellStyle name="Currency [0] 8677" xfId="14992" hidden="1" xr:uid="{00000000-0005-0000-0000-0000B13A0000}"/>
    <cellStyle name="Currency [0] 8678" xfId="15073" hidden="1" xr:uid="{00000000-0005-0000-0000-0000023B0000}"/>
    <cellStyle name="Currency [0] 8679" xfId="15080" hidden="1" xr:uid="{00000000-0005-0000-0000-0000093B0000}"/>
    <cellStyle name="Currency [0] 868" xfId="988" hidden="1" xr:uid="{00000000-0005-0000-0000-0000FD030000}"/>
    <cellStyle name="Currency [0] 8680" xfId="15081" hidden="1" xr:uid="{00000000-0005-0000-0000-00000A3B0000}"/>
    <cellStyle name="Currency [0] 8681" xfId="15021" hidden="1" xr:uid="{00000000-0005-0000-0000-0000CE3A0000}"/>
    <cellStyle name="Currency [0] 8682" xfId="15041" hidden="1" xr:uid="{00000000-0005-0000-0000-0000E23A0000}"/>
    <cellStyle name="Currency [0] 8683" xfId="15075" hidden="1" xr:uid="{00000000-0005-0000-0000-0000043B0000}"/>
    <cellStyle name="Currency [0] 8684" xfId="15068" hidden="1" xr:uid="{00000000-0005-0000-0000-0000FD3A0000}"/>
    <cellStyle name="Currency [0] 8685" xfId="15078" hidden="1" xr:uid="{00000000-0005-0000-0000-0000073B0000}"/>
    <cellStyle name="Currency [0] 8686" xfId="15082" hidden="1" xr:uid="{00000000-0005-0000-0000-00000B3B0000}"/>
    <cellStyle name="Currency [0] 8687" xfId="15007" hidden="1" xr:uid="{00000000-0005-0000-0000-0000C03A0000}"/>
    <cellStyle name="Currency [0] 8688" xfId="15039" hidden="1" xr:uid="{00000000-0005-0000-0000-0000E03A0000}"/>
    <cellStyle name="Currency [0] 8689" xfId="15085" hidden="1" xr:uid="{00000000-0005-0000-0000-00000E3B0000}"/>
    <cellStyle name="Currency [0] 869" xfId="983" hidden="1" xr:uid="{00000000-0005-0000-0000-0000F8030000}"/>
    <cellStyle name="Currency [0] 8690" xfId="15086" hidden="1" xr:uid="{00000000-0005-0000-0000-00000F3B0000}"/>
    <cellStyle name="Currency [0] 8691" xfId="15063" hidden="1" xr:uid="{00000000-0005-0000-0000-0000F83A0000}"/>
    <cellStyle name="Currency [0] 8692" xfId="15069" hidden="1" xr:uid="{00000000-0005-0000-0000-0000FE3A0000}"/>
    <cellStyle name="Currency [0] 8693" xfId="15083" hidden="1" xr:uid="{00000000-0005-0000-0000-00000C3B0000}"/>
    <cellStyle name="Currency [0] 8694" xfId="15070" hidden="1" xr:uid="{00000000-0005-0000-0000-0000FF3A0000}"/>
    <cellStyle name="Currency [0] 8695" xfId="15087" hidden="1" xr:uid="{00000000-0005-0000-0000-0000103B0000}"/>
    <cellStyle name="Currency [0] 8696" xfId="15088" hidden="1" xr:uid="{00000000-0005-0000-0000-0000113B0000}"/>
    <cellStyle name="Currency [0] 8697" xfId="15084" hidden="1" xr:uid="{00000000-0005-0000-0000-00000D3B0000}"/>
    <cellStyle name="Currency [0] 8698" xfId="15057" hidden="1" xr:uid="{00000000-0005-0000-0000-0000F23A0000}"/>
    <cellStyle name="Currency [0] 8699" xfId="15089" hidden="1" xr:uid="{00000000-0005-0000-0000-0000123B0000}"/>
    <cellStyle name="Currency [0] 87" xfId="105" hidden="1" xr:uid="{00000000-0005-0000-0000-00008A000000}"/>
    <cellStyle name="Currency [0] 870" xfId="1006" hidden="1" xr:uid="{00000000-0005-0000-0000-00000F040000}"/>
    <cellStyle name="Currency [0] 8700" xfId="15090" hidden="1" xr:uid="{00000000-0005-0000-0000-0000133B0000}"/>
    <cellStyle name="Currency [0] 8701" xfId="14849" hidden="1" xr:uid="{00000000-0005-0000-0000-0000223A0000}"/>
    <cellStyle name="Currency [0] 8702" xfId="14839" hidden="1" xr:uid="{00000000-0005-0000-0000-0000183A0000}"/>
    <cellStyle name="Currency [0] 8703" xfId="15092" hidden="1" xr:uid="{00000000-0005-0000-0000-0000153B0000}"/>
    <cellStyle name="Currency [0] 8704" xfId="15096" hidden="1" xr:uid="{00000000-0005-0000-0000-0000193B0000}"/>
    <cellStyle name="Currency [0] 8705" xfId="15097" hidden="1" xr:uid="{00000000-0005-0000-0000-00001A3B0000}"/>
    <cellStyle name="Currency [0] 8706" xfId="14846" hidden="1" xr:uid="{00000000-0005-0000-0000-00001F3A0000}"/>
    <cellStyle name="Currency [0] 8707" xfId="15094" hidden="1" xr:uid="{00000000-0005-0000-0000-0000173B0000}"/>
    <cellStyle name="Currency [0] 8708" xfId="15098" hidden="1" xr:uid="{00000000-0005-0000-0000-00001B3B0000}"/>
    <cellStyle name="Currency [0] 8709" xfId="15099" hidden="1" xr:uid="{00000000-0005-0000-0000-00001C3B0000}"/>
    <cellStyle name="Currency [0] 871" xfId="1012" hidden="1" xr:uid="{00000000-0005-0000-0000-000015040000}"/>
    <cellStyle name="Currency [0] 8710" xfId="15093" hidden="1" xr:uid="{00000000-0005-0000-0000-0000163B0000}"/>
    <cellStyle name="Currency [0] 8711" xfId="14850" hidden="1" xr:uid="{00000000-0005-0000-0000-0000233A0000}"/>
    <cellStyle name="Currency [0] 8712" xfId="15105" hidden="1" xr:uid="{00000000-0005-0000-0000-0000223B0000}"/>
    <cellStyle name="Currency [0] 8713" xfId="15109" hidden="1" xr:uid="{00000000-0005-0000-0000-0000263B0000}"/>
    <cellStyle name="Currency [0] 8714" xfId="15115" hidden="1" xr:uid="{00000000-0005-0000-0000-00002C3B0000}"/>
    <cellStyle name="Currency [0] 8715" xfId="15118" hidden="1" xr:uid="{00000000-0005-0000-0000-00002F3B0000}"/>
    <cellStyle name="Currency [0] 8716" xfId="15104" hidden="1" xr:uid="{00000000-0005-0000-0000-0000213B0000}"/>
    <cellStyle name="Currency [0] 8717" xfId="15114" hidden="1" xr:uid="{00000000-0005-0000-0000-00002B3B0000}"/>
    <cellStyle name="Currency [0] 8718" xfId="15125" hidden="1" xr:uid="{00000000-0005-0000-0000-0000363B0000}"/>
    <cellStyle name="Currency [0] 8719" xfId="15126" hidden="1" xr:uid="{00000000-0005-0000-0000-0000373B0000}"/>
    <cellStyle name="Currency [0] 872" xfId="974" hidden="1" xr:uid="{00000000-0005-0000-0000-0000EF030000}"/>
    <cellStyle name="Currency [0] 8720" xfId="15091" hidden="1" xr:uid="{00000000-0005-0000-0000-0000143B0000}"/>
    <cellStyle name="Currency [0] 8721" xfId="14851" hidden="1" xr:uid="{00000000-0005-0000-0000-0000243A0000}"/>
    <cellStyle name="Currency [0] 8722" xfId="15111" hidden="1" xr:uid="{00000000-0005-0000-0000-0000283B0000}"/>
    <cellStyle name="Currency [0] 8723" xfId="14857" hidden="1" xr:uid="{00000000-0005-0000-0000-00002A3A0000}"/>
    <cellStyle name="Currency [0] 8724" xfId="15106" hidden="1" xr:uid="{00000000-0005-0000-0000-0000233B0000}"/>
    <cellStyle name="Currency [0] 8725" xfId="15127" hidden="1" xr:uid="{00000000-0005-0000-0000-0000383B0000}"/>
    <cellStyle name="Currency [0] 8726" xfId="15112" hidden="1" xr:uid="{00000000-0005-0000-0000-0000293B0000}"/>
    <cellStyle name="Currency [0] 8727" xfId="15116" hidden="1" xr:uid="{00000000-0005-0000-0000-00002D3B0000}"/>
    <cellStyle name="Currency [0] 8728" xfId="15132" hidden="1" xr:uid="{00000000-0005-0000-0000-00003D3B0000}"/>
    <cellStyle name="Currency [0] 8729" xfId="15133" hidden="1" xr:uid="{00000000-0005-0000-0000-00003E3B0000}"/>
    <cellStyle name="Currency [0] 873" xfId="1004" hidden="1" xr:uid="{00000000-0005-0000-0000-00000D040000}"/>
    <cellStyle name="Currency [0] 8730" xfId="15113" hidden="1" xr:uid="{00000000-0005-0000-0000-00002A3B0000}"/>
    <cellStyle name="Currency [0] 8731" xfId="15120" hidden="1" xr:uid="{00000000-0005-0000-0000-0000313B0000}"/>
    <cellStyle name="Currency [0] 8732" xfId="15124" hidden="1" xr:uid="{00000000-0005-0000-0000-0000353B0000}"/>
    <cellStyle name="Currency [0] 8733" xfId="15119" hidden="1" xr:uid="{00000000-0005-0000-0000-0000303B0000}"/>
    <cellStyle name="Currency [0] 8734" xfId="15142" hidden="1" xr:uid="{00000000-0005-0000-0000-0000473B0000}"/>
    <cellStyle name="Currency [0] 8735" xfId="15148" hidden="1" xr:uid="{00000000-0005-0000-0000-00004D3B0000}"/>
    <cellStyle name="Currency [0] 8736" xfId="15110" hidden="1" xr:uid="{00000000-0005-0000-0000-0000273B0000}"/>
    <cellStyle name="Currency [0] 8737" xfId="15140" hidden="1" xr:uid="{00000000-0005-0000-0000-0000453B0000}"/>
    <cellStyle name="Currency [0] 8738" xfId="15152" hidden="1" xr:uid="{00000000-0005-0000-0000-0000513B0000}"/>
    <cellStyle name="Currency [0] 8739" xfId="15153" hidden="1" xr:uid="{00000000-0005-0000-0000-0000523B0000}"/>
    <cellStyle name="Currency [0] 874" xfId="1016" hidden="1" xr:uid="{00000000-0005-0000-0000-000019040000}"/>
    <cellStyle name="Currency [0] 8740" xfId="15101" hidden="1" xr:uid="{00000000-0005-0000-0000-00001E3B0000}"/>
    <cellStyle name="Currency [0] 8741" xfId="15108" hidden="1" xr:uid="{00000000-0005-0000-0000-0000253B0000}"/>
    <cellStyle name="Currency [0] 8742" xfId="15137" hidden="1" xr:uid="{00000000-0005-0000-0000-0000423B0000}"/>
    <cellStyle name="Currency [0] 8743" xfId="15122" hidden="1" xr:uid="{00000000-0005-0000-0000-0000333B0000}"/>
    <cellStyle name="Currency [0] 8744" xfId="15095" hidden="1" xr:uid="{00000000-0005-0000-0000-0000183B0000}"/>
    <cellStyle name="Currency [0] 8745" xfId="15159" hidden="1" xr:uid="{00000000-0005-0000-0000-0000583B0000}"/>
    <cellStyle name="Currency [0] 8746" xfId="15138" hidden="1" xr:uid="{00000000-0005-0000-0000-0000433B0000}"/>
    <cellStyle name="Currency [0] 8747" xfId="15145" hidden="1" xr:uid="{00000000-0005-0000-0000-00004A3B0000}"/>
    <cellStyle name="Currency [0] 8748" xfId="15160" hidden="1" xr:uid="{00000000-0005-0000-0000-0000593B0000}"/>
    <cellStyle name="Currency [0] 8749" xfId="15161" hidden="1" xr:uid="{00000000-0005-0000-0000-00005A3B0000}"/>
    <cellStyle name="Currency [0] 875" xfId="1017" hidden="1" xr:uid="{00000000-0005-0000-0000-00001A040000}"/>
    <cellStyle name="Currency [0] 8750" xfId="15136" hidden="1" xr:uid="{00000000-0005-0000-0000-0000413B0000}"/>
    <cellStyle name="Currency [0] 8751" xfId="15135" hidden="1" xr:uid="{00000000-0005-0000-0000-0000403B0000}"/>
    <cellStyle name="Currency [0] 8752" xfId="15130" hidden="1" xr:uid="{00000000-0005-0000-0000-00003B3B0000}"/>
    <cellStyle name="Currency [0] 8753" xfId="15128" hidden="1" xr:uid="{00000000-0005-0000-0000-0000393B0000}"/>
    <cellStyle name="Currency [0] 8754" xfId="15129" hidden="1" xr:uid="{00000000-0005-0000-0000-00003A3B0000}"/>
    <cellStyle name="Currency [0] 8755" xfId="15166" hidden="1" xr:uid="{00000000-0005-0000-0000-00005F3B0000}"/>
    <cellStyle name="Currency [0] 8756" xfId="14852" hidden="1" xr:uid="{00000000-0005-0000-0000-0000253A0000}"/>
    <cellStyle name="Currency [0] 8757" xfId="15156" hidden="1" xr:uid="{00000000-0005-0000-0000-0000553B0000}"/>
    <cellStyle name="Currency [0] 8758" xfId="15168" hidden="1" xr:uid="{00000000-0005-0000-0000-0000613B0000}"/>
    <cellStyle name="Currency [0] 8759" xfId="15169" hidden="1" xr:uid="{00000000-0005-0000-0000-0000623B0000}"/>
    <cellStyle name="Currency [0] 876" xfId="965" hidden="1" xr:uid="{00000000-0005-0000-0000-0000E6030000}"/>
    <cellStyle name="Currency [0] 8760" xfId="15107" hidden="1" xr:uid="{00000000-0005-0000-0000-0000243B0000}"/>
    <cellStyle name="Currency [0] 8761" xfId="15143" hidden="1" xr:uid="{00000000-0005-0000-0000-0000483B0000}"/>
    <cellStyle name="Currency [0] 8762" xfId="15123" hidden="1" xr:uid="{00000000-0005-0000-0000-0000343B0000}"/>
    <cellStyle name="Currency [0] 8763" xfId="15139" hidden="1" xr:uid="{00000000-0005-0000-0000-0000443B0000}"/>
    <cellStyle name="Currency [0] 8764" xfId="15141" hidden="1" xr:uid="{00000000-0005-0000-0000-0000463B0000}"/>
    <cellStyle name="Currency [0] 8765" xfId="15172" hidden="1" xr:uid="{00000000-0005-0000-0000-0000653B0000}"/>
    <cellStyle name="Currency [0] 8766" xfId="14845" hidden="1" xr:uid="{00000000-0005-0000-0000-00001E3A0000}"/>
    <cellStyle name="Currency [0] 8767" xfId="15164" hidden="1" xr:uid="{00000000-0005-0000-0000-00005D3B0000}"/>
    <cellStyle name="Currency [0] 8768" xfId="15174" hidden="1" xr:uid="{00000000-0005-0000-0000-0000673B0000}"/>
    <cellStyle name="Currency [0] 8769" xfId="15175" hidden="1" xr:uid="{00000000-0005-0000-0000-0000683B0000}"/>
    <cellStyle name="Currency [0] 877" xfId="972" hidden="1" xr:uid="{00000000-0005-0000-0000-0000ED030000}"/>
    <cellStyle name="Currency [0] 8770" xfId="15103" hidden="1" xr:uid="{00000000-0005-0000-0000-0000203B0000}"/>
    <cellStyle name="Currency [0] 8771" xfId="15154" hidden="1" xr:uid="{00000000-0005-0000-0000-0000533B0000}"/>
    <cellStyle name="Currency [0] 8772" xfId="15134" hidden="1" xr:uid="{00000000-0005-0000-0000-00003F3B0000}"/>
    <cellStyle name="Currency [0] 8773" xfId="15146" hidden="1" xr:uid="{00000000-0005-0000-0000-00004B3B0000}"/>
    <cellStyle name="Currency [0] 8774" xfId="15144" hidden="1" xr:uid="{00000000-0005-0000-0000-0000493B0000}"/>
    <cellStyle name="Currency [0] 8775" xfId="15177" hidden="1" xr:uid="{00000000-0005-0000-0000-00006A3B0000}"/>
    <cellStyle name="Currency [0] 8776" xfId="15121" hidden="1" xr:uid="{00000000-0005-0000-0000-0000323B0000}"/>
    <cellStyle name="Currency [0] 8777" xfId="15171" hidden="1" xr:uid="{00000000-0005-0000-0000-0000643B0000}"/>
    <cellStyle name="Currency [0] 8778" xfId="15181" hidden="1" xr:uid="{00000000-0005-0000-0000-00006E3B0000}"/>
    <cellStyle name="Currency [0] 8779" xfId="15182" hidden="1" xr:uid="{00000000-0005-0000-0000-00006F3B0000}"/>
    <cellStyle name="Currency [0] 878" xfId="1001" hidden="1" xr:uid="{00000000-0005-0000-0000-00000A040000}"/>
    <cellStyle name="Currency [0] 8780" xfId="15147" hidden="1" xr:uid="{00000000-0005-0000-0000-00004C3B0000}"/>
    <cellStyle name="Currency [0] 8781" xfId="15162" hidden="1" xr:uid="{00000000-0005-0000-0000-00005B3B0000}"/>
    <cellStyle name="Currency [0] 8782" xfId="14835" hidden="1" xr:uid="{00000000-0005-0000-0000-0000143A0000}"/>
    <cellStyle name="Currency [0] 8783" xfId="15157" hidden="1" xr:uid="{00000000-0005-0000-0000-0000563B0000}"/>
    <cellStyle name="Currency [0] 8784" xfId="15155" hidden="1" xr:uid="{00000000-0005-0000-0000-0000543B0000}"/>
    <cellStyle name="Currency [0] 8785" xfId="15184" hidden="1" xr:uid="{00000000-0005-0000-0000-0000713B0000}"/>
    <cellStyle name="Currency [0] 8786" xfId="15100" hidden="1" xr:uid="{00000000-0005-0000-0000-00001D3B0000}"/>
    <cellStyle name="Currency [0] 8787" xfId="15176" hidden="1" xr:uid="{00000000-0005-0000-0000-0000693B0000}"/>
    <cellStyle name="Currency [0] 8788" xfId="15186" hidden="1" xr:uid="{00000000-0005-0000-0000-0000733B0000}"/>
    <cellStyle name="Currency [0] 8789" xfId="15187" hidden="1" xr:uid="{00000000-0005-0000-0000-0000743B0000}"/>
    <cellStyle name="Currency [0] 879" xfId="986" hidden="1" xr:uid="{00000000-0005-0000-0000-0000FB030000}"/>
    <cellStyle name="Currency [0] 8790" xfId="15158" hidden="1" xr:uid="{00000000-0005-0000-0000-0000573B0000}"/>
    <cellStyle name="Currency [0] 8791" xfId="15170" hidden="1" xr:uid="{00000000-0005-0000-0000-0000633B0000}"/>
    <cellStyle name="Currency [0] 8792" xfId="15150" hidden="1" xr:uid="{00000000-0005-0000-0000-00004F3B0000}"/>
    <cellStyle name="Currency [0] 8793" xfId="15165" hidden="1" xr:uid="{00000000-0005-0000-0000-00005E3B0000}"/>
    <cellStyle name="Currency [0] 8794" xfId="15163" hidden="1" xr:uid="{00000000-0005-0000-0000-00005C3B0000}"/>
    <cellStyle name="Currency [0] 8795" xfId="15189" hidden="1" xr:uid="{00000000-0005-0000-0000-0000763B0000}"/>
    <cellStyle name="Currency [0] 8796" xfId="15102" hidden="1" xr:uid="{00000000-0005-0000-0000-00001F3B0000}"/>
    <cellStyle name="Currency [0] 8797" xfId="15183" hidden="1" xr:uid="{00000000-0005-0000-0000-0000703B0000}"/>
    <cellStyle name="Currency [0] 8798" xfId="15190" hidden="1" xr:uid="{00000000-0005-0000-0000-0000773B0000}"/>
    <cellStyle name="Currency [0] 8799" xfId="15191" hidden="1" xr:uid="{00000000-0005-0000-0000-0000783B0000}"/>
    <cellStyle name="Currency [0] 88" xfId="155" hidden="1" xr:uid="{00000000-0005-0000-0000-0000BC000000}"/>
    <cellStyle name="Currency [0] 880" xfId="959" hidden="1" xr:uid="{00000000-0005-0000-0000-0000E0030000}"/>
    <cellStyle name="Currency [0] 8800" xfId="15131" hidden="1" xr:uid="{00000000-0005-0000-0000-00003C3B0000}"/>
    <cellStyle name="Currency [0] 8801" xfId="15151" hidden="1" xr:uid="{00000000-0005-0000-0000-0000503B0000}"/>
    <cellStyle name="Currency [0] 8802" xfId="15185" hidden="1" xr:uid="{00000000-0005-0000-0000-0000723B0000}"/>
    <cellStyle name="Currency [0] 8803" xfId="15178" hidden="1" xr:uid="{00000000-0005-0000-0000-00006B3B0000}"/>
    <cellStyle name="Currency [0] 8804" xfId="15188" hidden="1" xr:uid="{00000000-0005-0000-0000-0000753B0000}"/>
    <cellStyle name="Currency [0] 8805" xfId="15192" hidden="1" xr:uid="{00000000-0005-0000-0000-0000793B0000}"/>
    <cellStyle name="Currency [0] 8806" xfId="15117" hidden="1" xr:uid="{00000000-0005-0000-0000-00002E3B0000}"/>
    <cellStyle name="Currency [0] 8807" xfId="15149" hidden="1" xr:uid="{00000000-0005-0000-0000-00004E3B0000}"/>
    <cellStyle name="Currency [0] 8808" xfId="15195" hidden="1" xr:uid="{00000000-0005-0000-0000-00007C3B0000}"/>
    <cellStyle name="Currency [0] 8809" xfId="15196" hidden="1" xr:uid="{00000000-0005-0000-0000-00007D3B0000}"/>
    <cellStyle name="Currency [0] 881" xfId="1023" hidden="1" xr:uid="{00000000-0005-0000-0000-000020040000}"/>
    <cellStyle name="Currency [0] 8810" xfId="15173" hidden="1" xr:uid="{00000000-0005-0000-0000-0000663B0000}"/>
    <cellStyle name="Currency [0] 8811" xfId="15179" hidden="1" xr:uid="{00000000-0005-0000-0000-00006C3B0000}"/>
    <cellStyle name="Currency [0] 8812" xfId="15193" hidden="1" xr:uid="{00000000-0005-0000-0000-00007A3B0000}"/>
    <cellStyle name="Currency [0] 8813" xfId="15180" hidden="1" xr:uid="{00000000-0005-0000-0000-00006D3B0000}"/>
    <cellStyle name="Currency [0] 8814" xfId="15197" hidden="1" xr:uid="{00000000-0005-0000-0000-00007E3B0000}"/>
    <cellStyle name="Currency [0] 8815" xfId="15198" hidden="1" xr:uid="{00000000-0005-0000-0000-00007F3B0000}"/>
    <cellStyle name="Currency [0] 8816" xfId="15194" hidden="1" xr:uid="{00000000-0005-0000-0000-00007B3B0000}"/>
    <cellStyle name="Currency [0] 8817" xfId="15167" hidden="1" xr:uid="{00000000-0005-0000-0000-0000603B0000}"/>
    <cellStyle name="Currency [0] 8818" xfId="15199" hidden="1" xr:uid="{00000000-0005-0000-0000-0000803B0000}"/>
    <cellStyle name="Currency [0] 8819" xfId="15200" hidden="1" xr:uid="{00000000-0005-0000-0000-0000813B0000}"/>
    <cellStyle name="Currency [0] 882" xfId="1002" hidden="1" xr:uid="{00000000-0005-0000-0000-00000B040000}"/>
    <cellStyle name="Currency [0] 8820" xfId="14877" hidden="1" xr:uid="{00000000-0005-0000-0000-00003E3A0000}"/>
    <cellStyle name="Currency [0] 8821" xfId="14853" hidden="1" xr:uid="{00000000-0005-0000-0000-0000263A0000}"/>
    <cellStyle name="Currency [0] 8822" xfId="15202" hidden="1" xr:uid="{00000000-0005-0000-0000-0000833B0000}"/>
    <cellStyle name="Currency [0] 8823" xfId="15206" hidden="1" xr:uid="{00000000-0005-0000-0000-0000873B0000}"/>
    <cellStyle name="Currency [0] 8824" xfId="15207" hidden="1" xr:uid="{00000000-0005-0000-0000-0000883B0000}"/>
    <cellStyle name="Currency [0] 8825" xfId="14848" hidden="1" xr:uid="{00000000-0005-0000-0000-0000213A0000}"/>
    <cellStyle name="Currency [0] 8826" xfId="15204" hidden="1" xr:uid="{00000000-0005-0000-0000-0000853B0000}"/>
    <cellStyle name="Currency [0] 8827" xfId="15208" hidden="1" xr:uid="{00000000-0005-0000-0000-0000893B0000}"/>
    <cellStyle name="Currency [0] 8828" xfId="15209" hidden="1" xr:uid="{00000000-0005-0000-0000-00008A3B0000}"/>
    <cellStyle name="Currency [0] 8829" xfId="15203" hidden="1" xr:uid="{00000000-0005-0000-0000-0000843B0000}"/>
    <cellStyle name="Currency [0] 883" xfId="1009" hidden="1" xr:uid="{00000000-0005-0000-0000-000012040000}"/>
    <cellStyle name="Currency [0] 8830" xfId="14865" hidden="1" xr:uid="{00000000-0005-0000-0000-0000323A0000}"/>
    <cellStyle name="Currency [0] 8831" xfId="15215" hidden="1" xr:uid="{00000000-0005-0000-0000-0000903B0000}"/>
    <cellStyle name="Currency [0] 8832" xfId="15219" hidden="1" xr:uid="{00000000-0005-0000-0000-0000943B0000}"/>
    <cellStyle name="Currency [0] 8833" xfId="15225" hidden="1" xr:uid="{00000000-0005-0000-0000-00009A3B0000}"/>
    <cellStyle name="Currency [0] 8834" xfId="15228" hidden="1" xr:uid="{00000000-0005-0000-0000-00009D3B0000}"/>
    <cellStyle name="Currency [0] 8835" xfId="15214" hidden="1" xr:uid="{00000000-0005-0000-0000-00008F3B0000}"/>
    <cellStyle name="Currency [0] 8836" xfId="15224" hidden="1" xr:uid="{00000000-0005-0000-0000-0000993B0000}"/>
    <cellStyle name="Currency [0] 8837" xfId="15235" hidden="1" xr:uid="{00000000-0005-0000-0000-0000A43B0000}"/>
    <cellStyle name="Currency [0] 8838" xfId="15236" hidden="1" xr:uid="{00000000-0005-0000-0000-0000A53B0000}"/>
    <cellStyle name="Currency [0] 8839" xfId="15201" hidden="1" xr:uid="{00000000-0005-0000-0000-0000823B0000}"/>
    <cellStyle name="Currency [0] 884" xfId="1024" hidden="1" xr:uid="{00000000-0005-0000-0000-000021040000}"/>
    <cellStyle name="Currency [0] 8840" xfId="14847" hidden="1" xr:uid="{00000000-0005-0000-0000-0000203A0000}"/>
    <cellStyle name="Currency [0] 8841" xfId="15221" hidden="1" xr:uid="{00000000-0005-0000-0000-0000963B0000}"/>
    <cellStyle name="Currency [0] 8842" xfId="14837" hidden="1" xr:uid="{00000000-0005-0000-0000-0000163A0000}"/>
    <cellStyle name="Currency [0] 8843" xfId="15216" hidden="1" xr:uid="{00000000-0005-0000-0000-0000913B0000}"/>
    <cellStyle name="Currency [0] 8844" xfId="15237" hidden="1" xr:uid="{00000000-0005-0000-0000-0000A63B0000}"/>
    <cellStyle name="Currency [0] 8845" xfId="15222" hidden="1" xr:uid="{00000000-0005-0000-0000-0000973B0000}"/>
    <cellStyle name="Currency [0] 8846" xfId="15226" hidden="1" xr:uid="{00000000-0005-0000-0000-00009B3B0000}"/>
    <cellStyle name="Currency [0] 8847" xfId="15242" hidden="1" xr:uid="{00000000-0005-0000-0000-0000AB3B0000}"/>
    <cellStyle name="Currency [0] 8848" xfId="15243" hidden="1" xr:uid="{00000000-0005-0000-0000-0000AC3B0000}"/>
    <cellStyle name="Currency [0] 8849" xfId="15223" hidden="1" xr:uid="{00000000-0005-0000-0000-0000983B0000}"/>
    <cellStyle name="Currency [0] 885" xfId="1025" hidden="1" xr:uid="{00000000-0005-0000-0000-000022040000}"/>
    <cellStyle name="Currency [0] 8850" xfId="15230" hidden="1" xr:uid="{00000000-0005-0000-0000-00009F3B0000}"/>
    <cellStyle name="Currency [0] 8851" xfId="15234" hidden="1" xr:uid="{00000000-0005-0000-0000-0000A33B0000}"/>
    <cellStyle name="Currency [0] 8852" xfId="15229" hidden="1" xr:uid="{00000000-0005-0000-0000-00009E3B0000}"/>
    <cellStyle name="Currency [0] 8853" xfId="15252" hidden="1" xr:uid="{00000000-0005-0000-0000-0000B53B0000}"/>
    <cellStyle name="Currency [0] 8854" xfId="15258" hidden="1" xr:uid="{00000000-0005-0000-0000-0000BB3B0000}"/>
    <cellStyle name="Currency [0] 8855" xfId="15220" hidden="1" xr:uid="{00000000-0005-0000-0000-0000953B0000}"/>
    <cellStyle name="Currency [0] 8856" xfId="15250" hidden="1" xr:uid="{00000000-0005-0000-0000-0000B33B0000}"/>
    <cellStyle name="Currency [0] 8857" xfId="15262" hidden="1" xr:uid="{00000000-0005-0000-0000-0000BF3B0000}"/>
    <cellStyle name="Currency [0] 8858" xfId="15263" hidden="1" xr:uid="{00000000-0005-0000-0000-0000C03B0000}"/>
    <cellStyle name="Currency [0] 8859" xfId="15211" hidden="1" xr:uid="{00000000-0005-0000-0000-00008C3B0000}"/>
    <cellStyle name="Currency [0] 886" xfId="1000" hidden="1" xr:uid="{00000000-0005-0000-0000-000009040000}"/>
    <cellStyle name="Currency [0] 8860" xfId="15218" hidden="1" xr:uid="{00000000-0005-0000-0000-0000933B0000}"/>
    <cellStyle name="Currency [0] 8861" xfId="15247" hidden="1" xr:uid="{00000000-0005-0000-0000-0000B03B0000}"/>
    <cellStyle name="Currency [0] 8862" xfId="15232" hidden="1" xr:uid="{00000000-0005-0000-0000-0000A13B0000}"/>
    <cellStyle name="Currency [0] 8863" xfId="15205" hidden="1" xr:uid="{00000000-0005-0000-0000-0000863B0000}"/>
    <cellStyle name="Currency [0] 8864" xfId="15269" hidden="1" xr:uid="{00000000-0005-0000-0000-0000C63B0000}"/>
    <cellStyle name="Currency [0] 8865" xfId="15248" hidden="1" xr:uid="{00000000-0005-0000-0000-0000B13B0000}"/>
    <cellStyle name="Currency [0] 8866" xfId="15255" hidden="1" xr:uid="{00000000-0005-0000-0000-0000B83B0000}"/>
    <cellStyle name="Currency [0] 8867" xfId="15270" hidden="1" xr:uid="{00000000-0005-0000-0000-0000C73B0000}"/>
    <cellStyle name="Currency [0] 8868" xfId="15271" hidden="1" xr:uid="{00000000-0005-0000-0000-0000C83B0000}"/>
    <cellStyle name="Currency [0] 8869" xfId="15246" hidden="1" xr:uid="{00000000-0005-0000-0000-0000AF3B0000}"/>
    <cellStyle name="Currency [0] 887" xfId="999" hidden="1" xr:uid="{00000000-0005-0000-0000-000008040000}"/>
    <cellStyle name="Currency [0] 8870" xfId="15245" hidden="1" xr:uid="{00000000-0005-0000-0000-0000AE3B0000}"/>
    <cellStyle name="Currency [0] 8871" xfId="15240" hidden="1" xr:uid="{00000000-0005-0000-0000-0000A93B0000}"/>
    <cellStyle name="Currency [0] 8872" xfId="15238" hidden="1" xr:uid="{00000000-0005-0000-0000-0000A73B0000}"/>
    <cellStyle name="Currency [0] 8873" xfId="15239" hidden="1" xr:uid="{00000000-0005-0000-0000-0000A83B0000}"/>
    <cellStyle name="Currency [0] 8874" xfId="15276" hidden="1" xr:uid="{00000000-0005-0000-0000-0000CD3B0000}"/>
    <cellStyle name="Currency [0] 8875" xfId="14855" hidden="1" xr:uid="{00000000-0005-0000-0000-0000283A0000}"/>
    <cellStyle name="Currency [0] 8876" xfId="15266" hidden="1" xr:uid="{00000000-0005-0000-0000-0000C33B0000}"/>
    <cellStyle name="Currency [0] 8877" xfId="15278" hidden="1" xr:uid="{00000000-0005-0000-0000-0000CF3B0000}"/>
    <cellStyle name="Currency [0] 8878" xfId="15279" hidden="1" xr:uid="{00000000-0005-0000-0000-0000D03B0000}"/>
    <cellStyle name="Currency [0] 8879" xfId="15217" hidden="1" xr:uid="{00000000-0005-0000-0000-0000923B0000}"/>
    <cellStyle name="Currency [0] 888" xfId="994" hidden="1" xr:uid="{00000000-0005-0000-0000-000003040000}"/>
    <cellStyle name="Currency [0] 8880" xfId="15253" hidden="1" xr:uid="{00000000-0005-0000-0000-0000B63B0000}"/>
    <cellStyle name="Currency [0] 8881" xfId="15233" hidden="1" xr:uid="{00000000-0005-0000-0000-0000A23B0000}"/>
    <cellStyle name="Currency [0] 8882" xfId="15249" hidden="1" xr:uid="{00000000-0005-0000-0000-0000B23B0000}"/>
    <cellStyle name="Currency [0] 8883" xfId="15251" hidden="1" xr:uid="{00000000-0005-0000-0000-0000B43B0000}"/>
    <cellStyle name="Currency [0] 8884" xfId="15282" hidden="1" xr:uid="{00000000-0005-0000-0000-0000D33B0000}"/>
    <cellStyle name="Currency [0] 8885" xfId="14858" hidden="1" xr:uid="{00000000-0005-0000-0000-00002B3A0000}"/>
    <cellStyle name="Currency [0] 8886" xfId="15274" hidden="1" xr:uid="{00000000-0005-0000-0000-0000CB3B0000}"/>
    <cellStyle name="Currency [0] 8887" xfId="15284" hidden="1" xr:uid="{00000000-0005-0000-0000-0000D53B0000}"/>
    <cellStyle name="Currency [0] 8888" xfId="15285" hidden="1" xr:uid="{00000000-0005-0000-0000-0000D63B0000}"/>
    <cellStyle name="Currency [0] 8889" xfId="15213" hidden="1" xr:uid="{00000000-0005-0000-0000-00008E3B0000}"/>
    <cellStyle name="Currency [0] 889" xfId="992" hidden="1" xr:uid="{00000000-0005-0000-0000-000001040000}"/>
    <cellStyle name="Currency [0] 8890" xfId="15264" hidden="1" xr:uid="{00000000-0005-0000-0000-0000C13B0000}"/>
    <cellStyle name="Currency [0] 8891" xfId="15244" hidden="1" xr:uid="{00000000-0005-0000-0000-0000AD3B0000}"/>
    <cellStyle name="Currency [0] 8892" xfId="15256" hidden="1" xr:uid="{00000000-0005-0000-0000-0000B93B0000}"/>
    <cellStyle name="Currency [0] 8893" xfId="15254" hidden="1" xr:uid="{00000000-0005-0000-0000-0000B73B0000}"/>
    <cellStyle name="Currency [0] 8894" xfId="15287" hidden="1" xr:uid="{00000000-0005-0000-0000-0000D83B0000}"/>
    <cellStyle name="Currency [0] 8895" xfId="15231" hidden="1" xr:uid="{00000000-0005-0000-0000-0000A03B0000}"/>
    <cellStyle name="Currency [0] 8896" xfId="15281" hidden="1" xr:uid="{00000000-0005-0000-0000-0000D23B0000}"/>
    <cellStyle name="Currency [0] 8897" xfId="15291" hidden="1" xr:uid="{00000000-0005-0000-0000-0000DC3B0000}"/>
    <cellStyle name="Currency [0] 8898" xfId="15292" hidden="1" xr:uid="{00000000-0005-0000-0000-0000DD3B0000}"/>
    <cellStyle name="Currency [0] 8899" xfId="15257" hidden="1" xr:uid="{00000000-0005-0000-0000-0000BA3B0000}"/>
    <cellStyle name="Currency [0] 89" xfId="165" hidden="1" xr:uid="{00000000-0005-0000-0000-0000C6000000}"/>
    <cellStyle name="Currency [0] 890" xfId="993" hidden="1" xr:uid="{00000000-0005-0000-0000-000002040000}"/>
    <cellStyle name="Currency [0] 8900" xfId="15272" hidden="1" xr:uid="{00000000-0005-0000-0000-0000C93B0000}"/>
    <cellStyle name="Currency [0] 8901" xfId="14838" hidden="1" xr:uid="{00000000-0005-0000-0000-0000173A0000}"/>
    <cellStyle name="Currency [0] 8902" xfId="15267" hidden="1" xr:uid="{00000000-0005-0000-0000-0000C43B0000}"/>
    <cellStyle name="Currency [0] 8903" xfId="15265" hidden="1" xr:uid="{00000000-0005-0000-0000-0000C23B0000}"/>
    <cellStyle name="Currency [0] 8904" xfId="15294" hidden="1" xr:uid="{00000000-0005-0000-0000-0000DF3B0000}"/>
    <cellStyle name="Currency [0] 8905" xfId="15210" hidden="1" xr:uid="{00000000-0005-0000-0000-00008B3B0000}"/>
    <cellStyle name="Currency [0] 8906" xfId="15286" hidden="1" xr:uid="{00000000-0005-0000-0000-0000D73B0000}"/>
    <cellStyle name="Currency [0] 8907" xfId="15296" hidden="1" xr:uid="{00000000-0005-0000-0000-0000E13B0000}"/>
    <cellStyle name="Currency [0] 8908" xfId="15297" hidden="1" xr:uid="{00000000-0005-0000-0000-0000E23B0000}"/>
    <cellStyle name="Currency [0] 8909" xfId="15268" hidden="1" xr:uid="{00000000-0005-0000-0000-0000C53B0000}"/>
    <cellStyle name="Currency [0] 891" xfId="1030" hidden="1" xr:uid="{00000000-0005-0000-0000-000027040000}"/>
    <cellStyle name="Currency [0] 8910" xfId="15280" hidden="1" xr:uid="{00000000-0005-0000-0000-0000D13B0000}"/>
    <cellStyle name="Currency [0] 8911" xfId="15260" hidden="1" xr:uid="{00000000-0005-0000-0000-0000BD3B0000}"/>
    <cellStyle name="Currency [0] 8912" xfId="15275" hidden="1" xr:uid="{00000000-0005-0000-0000-0000CC3B0000}"/>
    <cellStyle name="Currency [0] 8913" xfId="15273" hidden="1" xr:uid="{00000000-0005-0000-0000-0000CA3B0000}"/>
    <cellStyle name="Currency [0] 8914" xfId="15299" hidden="1" xr:uid="{00000000-0005-0000-0000-0000E43B0000}"/>
    <cellStyle name="Currency [0] 8915" xfId="15212" hidden="1" xr:uid="{00000000-0005-0000-0000-00008D3B0000}"/>
    <cellStyle name="Currency [0] 8916" xfId="15293" hidden="1" xr:uid="{00000000-0005-0000-0000-0000DE3B0000}"/>
    <cellStyle name="Currency [0] 8917" xfId="15300" hidden="1" xr:uid="{00000000-0005-0000-0000-0000E53B0000}"/>
    <cellStyle name="Currency [0] 8918" xfId="15301" hidden="1" xr:uid="{00000000-0005-0000-0000-0000E63B0000}"/>
    <cellStyle name="Currency [0] 8919" xfId="15241" hidden="1" xr:uid="{00000000-0005-0000-0000-0000AA3B0000}"/>
    <cellStyle name="Currency [0] 892" xfId="815" hidden="1" xr:uid="{00000000-0005-0000-0000-000050030000}"/>
    <cellStyle name="Currency [0] 8920" xfId="15261" hidden="1" xr:uid="{00000000-0005-0000-0000-0000BE3B0000}"/>
    <cellStyle name="Currency [0] 8921" xfId="15295" hidden="1" xr:uid="{00000000-0005-0000-0000-0000E03B0000}"/>
    <cellStyle name="Currency [0] 8922" xfId="15288" hidden="1" xr:uid="{00000000-0005-0000-0000-0000D93B0000}"/>
    <cellStyle name="Currency [0] 8923" xfId="15298" hidden="1" xr:uid="{00000000-0005-0000-0000-0000E33B0000}"/>
    <cellStyle name="Currency [0] 8924" xfId="15302" hidden="1" xr:uid="{00000000-0005-0000-0000-0000E73B0000}"/>
    <cellStyle name="Currency [0] 8925" xfId="15227" hidden="1" xr:uid="{00000000-0005-0000-0000-00009C3B0000}"/>
    <cellStyle name="Currency [0] 8926" xfId="15259" hidden="1" xr:uid="{00000000-0005-0000-0000-0000BC3B0000}"/>
    <cellStyle name="Currency [0] 8927" xfId="15305" hidden="1" xr:uid="{00000000-0005-0000-0000-0000EA3B0000}"/>
    <cellStyle name="Currency [0] 8928" xfId="15306" hidden="1" xr:uid="{00000000-0005-0000-0000-0000EB3B0000}"/>
    <cellStyle name="Currency [0] 8929" xfId="15283" hidden="1" xr:uid="{00000000-0005-0000-0000-0000D43B0000}"/>
    <cellStyle name="Currency [0] 893" xfId="1020" hidden="1" xr:uid="{00000000-0005-0000-0000-00001D040000}"/>
    <cellStyle name="Currency [0] 8930" xfId="15289" hidden="1" xr:uid="{00000000-0005-0000-0000-0000DA3B0000}"/>
    <cellStyle name="Currency [0] 8931" xfId="15303" hidden="1" xr:uid="{00000000-0005-0000-0000-0000E83B0000}"/>
    <cellStyle name="Currency [0] 8932" xfId="15290" hidden="1" xr:uid="{00000000-0005-0000-0000-0000DB3B0000}"/>
    <cellStyle name="Currency [0] 8933" xfId="15307" hidden="1" xr:uid="{00000000-0005-0000-0000-0000EC3B0000}"/>
    <cellStyle name="Currency [0] 8934" xfId="15308" hidden="1" xr:uid="{00000000-0005-0000-0000-0000ED3B0000}"/>
    <cellStyle name="Currency [0] 8935" xfId="15304" hidden="1" xr:uid="{00000000-0005-0000-0000-0000E93B0000}"/>
    <cellStyle name="Currency [0] 8936" xfId="15277" hidden="1" xr:uid="{00000000-0005-0000-0000-0000CE3B0000}"/>
    <cellStyle name="Currency [0] 8937" xfId="15309" hidden="1" xr:uid="{00000000-0005-0000-0000-0000EE3B0000}"/>
    <cellStyle name="Currency [0] 8938" xfId="15310" hidden="1" xr:uid="{00000000-0005-0000-0000-0000EF3B0000}"/>
    <cellStyle name="Currency [0] 8939" xfId="15311" hidden="1" xr:uid="{00000000-0005-0000-0000-0000F03B0000}"/>
    <cellStyle name="Currency [0] 894" xfId="1032" hidden="1" xr:uid="{00000000-0005-0000-0000-000029040000}"/>
    <cellStyle name="Currency [0] 8940" xfId="15317" hidden="1" xr:uid="{00000000-0005-0000-0000-0000F63B0000}"/>
    <cellStyle name="Currency [0] 8941" xfId="15343" hidden="1" xr:uid="{00000000-0005-0000-0000-0000103C0000}"/>
    <cellStyle name="Currency [0] 8942" xfId="15351" hidden="1" xr:uid="{00000000-0005-0000-0000-0000183C0000}"/>
    <cellStyle name="Currency [0] 8943" xfId="15354" hidden="1" xr:uid="{00000000-0005-0000-0000-00001B3C0000}"/>
    <cellStyle name="Currency [0] 8944" xfId="15358" hidden="1" xr:uid="{00000000-0005-0000-0000-00001F3C0000}"/>
    <cellStyle name="Currency [0] 8945" xfId="15360" hidden="1" xr:uid="{00000000-0005-0000-0000-0000213C0000}"/>
    <cellStyle name="Currency [0] 8946" xfId="15350" hidden="1" xr:uid="{00000000-0005-0000-0000-0000173C0000}"/>
    <cellStyle name="Currency [0] 8947" xfId="15356" hidden="1" xr:uid="{00000000-0005-0000-0000-00001D3C0000}"/>
    <cellStyle name="Currency [0] 8948" xfId="15361" hidden="1" xr:uid="{00000000-0005-0000-0000-0000223C0000}"/>
    <cellStyle name="Currency [0] 8949" xfId="15362" hidden="1" xr:uid="{00000000-0005-0000-0000-0000233C0000}"/>
    <cellStyle name="Currency [0] 895" xfId="1033" hidden="1" xr:uid="{00000000-0005-0000-0000-00002A040000}"/>
    <cellStyle name="Currency [0] 8950" xfId="15355" hidden="1" xr:uid="{00000000-0005-0000-0000-00001C3C0000}"/>
    <cellStyle name="Currency [0] 8951" xfId="15344" hidden="1" xr:uid="{00000000-0005-0000-0000-0000113C0000}"/>
    <cellStyle name="Currency [0] 8952" xfId="15368" hidden="1" xr:uid="{00000000-0005-0000-0000-0000293C0000}"/>
    <cellStyle name="Currency [0] 8953" xfId="15372" hidden="1" xr:uid="{00000000-0005-0000-0000-00002D3C0000}"/>
    <cellStyle name="Currency [0] 8954" xfId="15378" hidden="1" xr:uid="{00000000-0005-0000-0000-0000333C0000}"/>
    <cellStyle name="Currency [0] 8955" xfId="15381" hidden="1" xr:uid="{00000000-0005-0000-0000-0000363C0000}"/>
    <cellStyle name="Currency [0] 8956" xfId="15367" hidden="1" xr:uid="{00000000-0005-0000-0000-0000283C0000}"/>
    <cellStyle name="Currency [0] 8957" xfId="15377" hidden="1" xr:uid="{00000000-0005-0000-0000-0000323C0000}"/>
    <cellStyle name="Currency [0] 8958" xfId="15388" hidden="1" xr:uid="{00000000-0005-0000-0000-00003D3C0000}"/>
    <cellStyle name="Currency [0] 8959" xfId="15389" hidden="1" xr:uid="{00000000-0005-0000-0000-00003E3C0000}"/>
    <cellStyle name="Currency [0] 896" xfId="971" hidden="1" xr:uid="{00000000-0005-0000-0000-0000EC030000}"/>
    <cellStyle name="Currency [0] 8960" xfId="15353" hidden="1" xr:uid="{00000000-0005-0000-0000-00001A3C0000}"/>
    <cellStyle name="Currency [0] 8961" xfId="15346" hidden="1" xr:uid="{00000000-0005-0000-0000-0000133C0000}"/>
    <cellStyle name="Currency [0] 8962" xfId="15374" hidden="1" xr:uid="{00000000-0005-0000-0000-00002F3C0000}"/>
    <cellStyle name="Currency [0] 8963" xfId="15348" hidden="1" xr:uid="{00000000-0005-0000-0000-0000153C0000}"/>
    <cellStyle name="Currency [0] 8964" xfId="15369" hidden="1" xr:uid="{00000000-0005-0000-0000-00002A3C0000}"/>
    <cellStyle name="Currency [0] 8965" xfId="15390" hidden="1" xr:uid="{00000000-0005-0000-0000-00003F3C0000}"/>
    <cellStyle name="Currency [0] 8966" xfId="15375" hidden="1" xr:uid="{00000000-0005-0000-0000-0000303C0000}"/>
    <cellStyle name="Currency [0] 8967" xfId="15379" hidden="1" xr:uid="{00000000-0005-0000-0000-0000343C0000}"/>
    <cellStyle name="Currency [0] 8968" xfId="15395" hidden="1" xr:uid="{00000000-0005-0000-0000-0000443C0000}"/>
    <cellStyle name="Currency [0] 8969" xfId="15396" hidden="1" xr:uid="{00000000-0005-0000-0000-0000453C0000}"/>
    <cellStyle name="Currency [0] 897" xfId="1007" hidden="1" xr:uid="{00000000-0005-0000-0000-000010040000}"/>
    <cellStyle name="Currency [0] 8970" xfId="15376" hidden="1" xr:uid="{00000000-0005-0000-0000-0000313C0000}"/>
    <cellStyle name="Currency [0] 8971" xfId="15383" hidden="1" xr:uid="{00000000-0005-0000-0000-0000383C0000}"/>
    <cellStyle name="Currency [0] 8972" xfId="15387" hidden="1" xr:uid="{00000000-0005-0000-0000-00003C3C0000}"/>
    <cellStyle name="Currency [0] 8973" xfId="15382" hidden="1" xr:uid="{00000000-0005-0000-0000-0000373C0000}"/>
    <cellStyle name="Currency [0] 8974" xfId="15405" hidden="1" xr:uid="{00000000-0005-0000-0000-00004E3C0000}"/>
    <cellStyle name="Currency [0] 8975" xfId="15411" hidden="1" xr:uid="{00000000-0005-0000-0000-0000543C0000}"/>
    <cellStyle name="Currency [0] 8976" xfId="15373" hidden="1" xr:uid="{00000000-0005-0000-0000-00002E3C0000}"/>
    <cellStyle name="Currency [0] 8977" xfId="15403" hidden="1" xr:uid="{00000000-0005-0000-0000-00004C3C0000}"/>
    <cellStyle name="Currency [0] 8978" xfId="15415" hidden="1" xr:uid="{00000000-0005-0000-0000-0000583C0000}"/>
    <cellStyle name="Currency [0] 8979" xfId="15416" hidden="1" xr:uid="{00000000-0005-0000-0000-0000593C0000}"/>
    <cellStyle name="Currency [0] 898" xfId="987" hidden="1" xr:uid="{00000000-0005-0000-0000-0000FC030000}"/>
    <cellStyle name="Currency [0] 8980" xfId="15364" hidden="1" xr:uid="{00000000-0005-0000-0000-0000253C0000}"/>
    <cellStyle name="Currency [0] 8981" xfId="15371" hidden="1" xr:uid="{00000000-0005-0000-0000-00002C3C0000}"/>
    <cellStyle name="Currency [0] 8982" xfId="15400" hidden="1" xr:uid="{00000000-0005-0000-0000-0000493C0000}"/>
    <cellStyle name="Currency [0] 8983" xfId="15385" hidden="1" xr:uid="{00000000-0005-0000-0000-00003A3C0000}"/>
    <cellStyle name="Currency [0] 8984" xfId="15357" hidden="1" xr:uid="{00000000-0005-0000-0000-00001E3C0000}"/>
    <cellStyle name="Currency [0] 8985" xfId="15422" hidden="1" xr:uid="{00000000-0005-0000-0000-00005F3C0000}"/>
    <cellStyle name="Currency [0] 8986" xfId="15401" hidden="1" xr:uid="{00000000-0005-0000-0000-00004A3C0000}"/>
    <cellStyle name="Currency [0] 8987" xfId="15408" hidden="1" xr:uid="{00000000-0005-0000-0000-0000513C0000}"/>
    <cellStyle name="Currency [0] 8988" xfId="15423" hidden="1" xr:uid="{00000000-0005-0000-0000-0000603C0000}"/>
    <cellStyle name="Currency [0] 8989" xfId="15424" hidden="1" xr:uid="{00000000-0005-0000-0000-0000613C0000}"/>
    <cellStyle name="Currency [0] 899" xfId="1003" hidden="1" xr:uid="{00000000-0005-0000-0000-00000C040000}"/>
    <cellStyle name="Currency [0] 8990" xfId="15399" hidden="1" xr:uid="{00000000-0005-0000-0000-0000483C0000}"/>
    <cellStyle name="Currency [0] 8991" xfId="15398" hidden="1" xr:uid="{00000000-0005-0000-0000-0000473C0000}"/>
    <cellStyle name="Currency [0] 8992" xfId="15393" hidden="1" xr:uid="{00000000-0005-0000-0000-0000423C0000}"/>
    <cellStyle name="Currency [0] 8993" xfId="15391" hidden="1" xr:uid="{00000000-0005-0000-0000-0000403C0000}"/>
    <cellStyle name="Currency [0] 8994" xfId="15392" hidden="1" xr:uid="{00000000-0005-0000-0000-0000413C0000}"/>
    <cellStyle name="Currency [0] 8995" xfId="15429" hidden="1" xr:uid="{00000000-0005-0000-0000-0000663C0000}"/>
    <cellStyle name="Currency [0] 8996" xfId="15347" hidden="1" xr:uid="{00000000-0005-0000-0000-0000143C0000}"/>
    <cellStyle name="Currency [0] 8997" xfId="15419" hidden="1" xr:uid="{00000000-0005-0000-0000-00005C3C0000}"/>
    <cellStyle name="Currency [0] 8998" xfId="15431" hidden="1" xr:uid="{00000000-0005-0000-0000-0000683C0000}"/>
    <cellStyle name="Currency [0] 8999" xfId="15432" hidden="1" xr:uid="{00000000-0005-0000-0000-0000693C0000}"/>
    <cellStyle name="Currency [0] 9" xfId="59" hidden="1" xr:uid="{00000000-0005-0000-0000-00005B000000}"/>
    <cellStyle name="Currency [0] 90" xfId="166" hidden="1" xr:uid="{00000000-0005-0000-0000-0000C7000000}"/>
    <cellStyle name="Currency [0] 900" xfId="1005" hidden="1" xr:uid="{00000000-0005-0000-0000-00000E040000}"/>
    <cellStyle name="Currency [0] 9000" xfId="15370" hidden="1" xr:uid="{00000000-0005-0000-0000-00002B3C0000}"/>
    <cellStyle name="Currency [0] 9001" xfId="15406" hidden="1" xr:uid="{00000000-0005-0000-0000-00004F3C0000}"/>
    <cellStyle name="Currency [0] 9002" xfId="15386" hidden="1" xr:uid="{00000000-0005-0000-0000-00003B3C0000}"/>
    <cellStyle name="Currency [0] 9003" xfId="15402" hidden="1" xr:uid="{00000000-0005-0000-0000-00004B3C0000}"/>
    <cellStyle name="Currency [0] 9004" xfId="15404" hidden="1" xr:uid="{00000000-0005-0000-0000-00004D3C0000}"/>
    <cellStyle name="Currency [0] 9005" xfId="15435" hidden="1" xr:uid="{00000000-0005-0000-0000-00006C3C0000}"/>
    <cellStyle name="Currency [0] 9006" xfId="15345" hidden="1" xr:uid="{00000000-0005-0000-0000-0000123C0000}"/>
    <cellStyle name="Currency [0] 9007" xfId="15427" hidden="1" xr:uid="{00000000-0005-0000-0000-0000643C0000}"/>
    <cellStyle name="Currency [0] 9008" xfId="15437" hidden="1" xr:uid="{00000000-0005-0000-0000-00006E3C0000}"/>
    <cellStyle name="Currency [0] 9009" xfId="15438" hidden="1" xr:uid="{00000000-0005-0000-0000-00006F3C0000}"/>
    <cellStyle name="Currency [0] 901" xfId="1036" hidden="1" xr:uid="{00000000-0005-0000-0000-00002D040000}"/>
    <cellStyle name="Currency [0] 9010" xfId="15366" hidden="1" xr:uid="{00000000-0005-0000-0000-0000273C0000}"/>
    <cellStyle name="Currency [0] 9011" xfId="15417" hidden="1" xr:uid="{00000000-0005-0000-0000-00005A3C0000}"/>
    <cellStyle name="Currency [0] 9012" xfId="15397" hidden="1" xr:uid="{00000000-0005-0000-0000-0000463C0000}"/>
    <cellStyle name="Currency [0] 9013" xfId="15409" hidden="1" xr:uid="{00000000-0005-0000-0000-0000523C0000}"/>
    <cellStyle name="Currency [0] 9014" xfId="15407" hidden="1" xr:uid="{00000000-0005-0000-0000-0000503C0000}"/>
    <cellStyle name="Currency [0] 9015" xfId="15440" hidden="1" xr:uid="{00000000-0005-0000-0000-0000713C0000}"/>
    <cellStyle name="Currency [0] 9016" xfId="15384" hidden="1" xr:uid="{00000000-0005-0000-0000-0000393C0000}"/>
    <cellStyle name="Currency [0] 9017" xfId="15434" hidden="1" xr:uid="{00000000-0005-0000-0000-00006B3C0000}"/>
    <cellStyle name="Currency [0] 9018" xfId="15444" hidden="1" xr:uid="{00000000-0005-0000-0000-0000753C0000}"/>
    <cellStyle name="Currency [0] 9019" xfId="15445" hidden="1" xr:uid="{00000000-0005-0000-0000-0000763C0000}"/>
    <cellStyle name="Currency [0] 902" xfId="830" hidden="1" xr:uid="{00000000-0005-0000-0000-00005F030000}"/>
    <cellStyle name="Currency [0] 9020" xfId="15410" hidden="1" xr:uid="{00000000-0005-0000-0000-0000533C0000}"/>
    <cellStyle name="Currency [0] 9021" xfId="15425" hidden="1" xr:uid="{00000000-0005-0000-0000-0000623C0000}"/>
    <cellStyle name="Currency [0] 9022" xfId="15352" hidden="1" xr:uid="{00000000-0005-0000-0000-0000193C0000}"/>
    <cellStyle name="Currency [0] 9023" xfId="15420" hidden="1" xr:uid="{00000000-0005-0000-0000-00005D3C0000}"/>
    <cellStyle name="Currency [0] 9024" xfId="15418" hidden="1" xr:uid="{00000000-0005-0000-0000-00005B3C0000}"/>
    <cellStyle name="Currency [0] 9025" xfId="15447" hidden="1" xr:uid="{00000000-0005-0000-0000-0000783C0000}"/>
    <cellStyle name="Currency [0] 9026" xfId="15363" hidden="1" xr:uid="{00000000-0005-0000-0000-0000243C0000}"/>
    <cellStyle name="Currency [0] 9027" xfId="15439" hidden="1" xr:uid="{00000000-0005-0000-0000-0000703C0000}"/>
    <cellStyle name="Currency [0] 9028" xfId="15449" hidden="1" xr:uid="{00000000-0005-0000-0000-00007A3C0000}"/>
    <cellStyle name="Currency [0] 9029" xfId="15450" hidden="1" xr:uid="{00000000-0005-0000-0000-00007B3C0000}"/>
    <cellStyle name="Currency [0] 903" xfId="1028" hidden="1" xr:uid="{00000000-0005-0000-0000-000025040000}"/>
    <cellStyle name="Currency [0] 9030" xfId="15421" hidden="1" xr:uid="{00000000-0005-0000-0000-00005E3C0000}"/>
    <cellStyle name="Currency [0] 9031" xfId="15433" hidden="1" xr:uid="{00000000-0005-0000-0000-00006A3C0000}"/>
    <cellStyle name="Currency [0] 9032" xfId="15413" hidden="1" xr:uid="{00000000-0005-0000-0000-0000563C0000}"/>
    <cellStyle name="Currency [0] 9033" xfId="15428" hidden="1" xr:uid="{00000000-0005-0000-0000-0000653C0000}"/>
    <cellStyle name="Currency [0] 9034" xfId="15426" hidden="1" xr:uid="{00000000-0005-0000-0000-0000633C0000}"/>
    <cellStyle name="Currency [0] 9035" xfId="15452" hidden="1" xr:uid="{00000000-0005-0000-0000-00007D3C0000}"/>
    <cellStyle name="Currency [0] 9036" xfId="15365" hidden="1" xr:uid="{00000000-0005-0000-0000-0000263C0000}"/>
    <cellStyle name="Currency [0] 9037" xfId="15446" hidden="1" xr:uid="{00000000-0005-0000-0000-0000773C0000}"/>
    <cellStyle name="Currency [0] 9038" xfId="15453" hidden="1" xr:uid="{00000000-0005-0000-0000-00007E3C0000}"/>
    <cellStyle name="Currency [0] 9039" xfId="15454" hidden="1" xr:uid="{00000000-0005-0000-0000-00007F3C0000}"/>
    <cellStyle name="Currency [0] 904" xfId="1038" hidden="1" xr:uid="{00000000-0005-0000-0000-00002F040000}"/>
    <cellStyle name="Currency [0] 9040" xfId="15394" hidden="1" xr:uid="{00000000-0005-0000-0000-0000433C0000}"/>
    <cellStyle name="Currency [0] 9041" xfId="15414" hidden="1" xr:uid="{00000000-0005-0000-0000-0000573C0000}"/>
    <cellStyle name="Currency [0] 9042" xfId="15448" hidden="1" xr:uid="{00000000-0005-0000-0000-0000793C0000}"/>
    <cellStyle name="Currency [0] 9043" xfId="15441" hidden="1" xr:uid="{00000000-0005-0000-0000-0000723C0000}"/>
    <cellStyle name="Currency [0] 9044" xfId="15451" hidden="1" xr:uid="{00000000-0005-0000-0000-00007C3C0000}"/>
    <cellStyle name="Currency [0] 9045" xfId="15455" hidden="1" xr:uid="{00000000-0005-0000-0000-0000803C0000}"/>
    <cellStyle name="Currency [0] 9046" xfId="15380" hidden="1" xr:uid="{00000000-0005-0000-0000-0000353C0000}"/>
    <cellStyle name="Currency [0] 9047" xfId="15412" hidden="1" xr:uid="{00000000-0005-0000-0000-0000553C0000}"/>
    <cellStyle name="Currency [0] 9048" xfId="15458" hidden="1" xr:uid="{00000000-0005-0000-0000-0000833C0000}"/>
    <cellStyle name="Currency [0] 9049" xfId="15459" hidden="1" xr:uid="{00000000-0005-0000-0000-0000843C0000}"/>
    <cellStyle name="Currency [0] 905" xfId="1039" hidden="1" xr:uid="{00000000-0005-0000-0000-000030040000}"/>
    <cellStyle name="Currency [0] 9050" xfId="15436" hidden="1" xr:uid="{00000000-0005-0000-0000-00006D3C0000}"/>
    <cellStyle name="Currency [0] 9051" xfId="15442" hidden="1" xr:uid="{00000000-0005-0000-0000-0000733C0000}"/>
    <cellStyle name="Currency [0] 9052" xfId="15456" hidden="1" xr:uid="{00000000-0005-0000-0000-0000813C0000}"/>
    <cellStyle name="Currency [0] 9053" xfId="15443" hidden="1" xr:uid="{00000000-0005-0000-0000-0000743C0000}"/>
    <cellStyle name="Currency [0] 9054" xfId="15460" hidden="1" xr:uid="{00000000-0005-0000-0000-0000853C0000}"/>
    <cellStyle name="Currency [0] 9055" xfId="15461" hidden="1" xr:uid="{00000000-0005-0000-0000-0000863C0000}"/>
    <cellStyle name="Currency [0] 9056" xfId="15457" hidden="1" xr:uid="{00000000-0005-0000-0000-0000823C0000}"/>
    <cellStyle name="Currency [0] 9057" xfId="15430" hidden="1" xr:uid="{00000000-0005-0000-0000-0000673C0000}"/>
    <cellStyle name="Currency [0] 9058" xfId="15462" hidden="1" xr:uid="{00000000-0005-0000-0000-0000873C0000}"/>
    <cellStyle name="Currency [0] 9059" xfId="15463" hidden="1" xr:uid="{00000000-0005-0000-0000-0000883C0000}"/>
    <cellStyle name="Currency [0] 906" xfId="967" hidden="1" xr:uid="{00000000-0005-0000-0000-0000E8030000}"/>
    <cellStyle name="Currency [0] 9060" xfId="15488" hidden="1" xr:uid="{00000000-0005-0000-0000-0000A13C0000}"/>
    <cellStyle name="Currency [0] 9061" xfId="15496" hidden="1" xr:uid="{00000000-0005-0000-0000-0000A93C0000}"/>
    <cellStyle name="Currency [0] 9062" xfId="15499" hidden="1" xr:uid="{00000000-0005-0000-0000-0000AC3C0000}"/>
    <cellStyle name="Currency [0] 9063" xfId="15503" hidden="1" xr:uid="{00000000-0005-0000-0000-0000B03C0000}"/>
    <cellStyle name="Currency [0] 9064" xfId="15505" hidden="1" xr:uid="{00000000-0005-0000-0000-0000B23C0000}"/>
    <cellStyle name="Currency [0] 9065" xfId="15495" hidden="1" xr:uid="{00000000-0005-0000-0000-0000A83C0000}"/>
    <cellStyle name="Currency [0] 9066" xfId="15501" hidden="1" xr:uid="{00000000-0005-0000-0000-0000AE3C0000}"/>
    <cellStyle name="Currency [0] 9067" xfId="15507" hidden="1" xr:uid="{00000000-0005-0000-0000-0000B43C0000}"/>
    <cellStyle name="Currency [0] 9068" xfId="15508" hidden="1" xr:uid="{00000000-0005-0000-0000-0000B53C0000}"/>
    <cellStyle name="Currency [0] 9069" xfId="15500" hidden="1" xr:uid="{00000000-0005-0000-0000-0000AD3C0000}"/>
    <cellStyle name="Currency [0] 907" xfId="1018" hidden="1" xr:uid="{00000000-0005-0000-0000-00001B040000}"/>
    <cellStyle name="Currency [0] 9070" xfId="15489" hidden="1" xr:uid="{00000000-0005-0000-0000-0000A23C0000}"/>
    <cellStyle name="Currency [0] 9071" xfId="15514" hidden="1" xr:uid="{00000000-0005-0000-0000-0000BB3C0000}"/>
    <cellStyle name="Currency [0] 9072" xfId="15518" hidden="1" xr:uid="{00000000-0005-0000-0000-0000BF3C0000}"/>
    <cellStyle name="Currency [0] 9073" xfId="15524" hidden="1" xr:uid="{00000000-0005-0000-0000-0000C53C0000}"/>
    <cellStyle name="Currency [0] 9074" xfId="15527" hidden="1" xr:uid="{00000000-0005-0000-0000-0000C83C0000}"/>
    <cellStyle name="Currency [0] 9075" xfId="15513" hidden="1" xr:uid="{00000000-0005-0000-0000-0000BA3C0000}"/>
    <cellStyle name="Currency [0] 9076" xfId="15523" hidden="1" xr:uid="{00000000-0005-0000-0000-0000C43C0000}"/>
    <cellStyle name="Currency [0] 9077" xfId="15534" hidden="1" xr:uid="{00000000-0005-0000-0000-0000CF3C0000}"/>
    <cellStyle name="Currency [0] 9078" xfId="15535" hidden="1" xr:uid="{00000000-0005-0000-0000-0000D03C0000}"/>
    <cellStyle name="Currency [0] 9079" xfId="15498" hidden="1" xr:uid="{00000000-0005-0000-0000-0000AB3C0000}"/>
    <cellStyle name="Currency [0] 908" xfId="998" hidden="1" xr:uid="{00000000-0005-0000-0000-000007040000}"/>
    <cellStyle name="Currency [0] 9080" xfId="15491" hidden="1" xr:uid="{00000000-0005-0000-0000-0000A43C0000}"/>
    <cellStyle name="Currency [0] 9081" xfId="15520" hidden="1" xr:uid="{00000000-0005-0000-0000-0000C13C0000}"/>
    <cellStyle name="Currency [0] 9082" xfId="15493" hidden="1" xr:uid="{00000000-0005-0000-0000-0000A63C0000}"/>
    <cellStyle name="Currency [0] 9083" xfId="15515" hidden="1" xr:uid="{00000000-0005-0000-0000-0000BC3C0000}"/>
    <cellStyle name="Currency [0] 9084" xfId="15536" hidden="1" xr:uid="{00000000-0005-0000-0000-0000D13C0000}"/>
    <cellStyle name="Currency [0] 9085" xfId="15521" hidden="1" xr:uid="{00000000-0005-0000-0000-0000C23C0000}"/>
    <cellStyle name="Currency [0] 9086" xfId="15525" hidden="1" xr:uid="{00000000-0005-0000-0000-0000C63C0000}"/>
    <cellStyle name="Currency [0] 9087" xfId="15541" hidden="1" xr:uid="{00000000-0005-0000-0000-0000D63C0000}"/>
    <cellStyle name="Currency [0] 9088" xfId="15542" hidden="1" xr:uid="{00000000-0005-0000-0000-0000D73C0000}"/>
    <cellStyle name="Currency [0] 9089" xfId="15522" hidden="1" xr:uid="{00000000-0005-0000-0000-0000C33C0000}"/>
    <cellStyle name="Currency [0] 909" xfId="1010" hidden="1" xr:uid="{00000000-0005-0000-0000-000013040000}"/>
    <cellStyle name="Currency [0] 9090" xfId="15529" hidden="1" xr:uid="{00000000-0005-0000-0000-0000CA3C0000}"/>
    <cellStyle name="Currency [0] 9091" xfId="15533" hidden="1" xr:uid="{00000000-0005-0000-0000-0000CE3C0000}"/>
    <cellStyle name="Currency [0] 9092" xfId="15528" hidden="1" xr:uid="{00000000-0005-0000-0000-0000C93C0000}"/>
    <cellStyle name="Currency [0] 9093" xfId="15551" hidden="1" xr:uid="{00000000-0005-0000-0000-0000E03C0000}"/>
    <cellStyle name="Currency [0] 9094" xfId="15557" hidden="1" xr:uid="{00000000-0005-0000-0000-0000E63C0000}"/>
    <cellStyle name="Currency [0] 9095" xfId="15519" hidden="1" xr:uid="{00000000-0005-0000-0000-0000C03C0000}"/>
    <cellStyle name="Currency [0] 9096" xfId="15549" hidden="1" xr:uid="{00000000-0005-0000-0000-0000DE3C0000}"/>
    <cellStyle name="Currency [0] 9097" xfId="15561" hidden="1" xr:uid="{00000000-0005-0000-0000-0000EA3C0000}"/>
    <cellStyle name="Currency [0] 9098" xfId="15562" hidden="1" xr:uid="{00000000-0005-0000-0000-0000EB3C0000}"/>
    <cellStyle name="Currency [0] 9099" xfId="15510" hidden="1" xr:uid="{00000000-0005-0000-0000-0000B73C0000}"/>
    <cellStyle name="Currency [0] 91" xfId="137" hidden="1" xr:uid="{00000000-0005-0000-0000-0000AA000000}"/>
    <cellStyle name="Currency [0] 910" xfId="1008" hidden="1" xr:uid="{00000000-0005-0000-0000-000011040000}"/>
    <cellStyle name="Currency [0] 9100" xfId="15517" hidden="1" xr:uid="{00000000-0005-0000-0000-0000BE3C0000}"/>
    <cellStyle name="Currency [0] 9101" xfId="15546" hidden="1" xr:uid="{00000000-0005-0000-0000-0000DB3C0000}"/>
    <cellStyle name="Currency [0] 9102" xfId="15531" hidden="1" xr:uid="{00000000-0005-0000-0000-0000CC3C0000}"/>
    <cellStyle name="Currency [0] 9103" xfId="15502" hidden="1" xr:uid="{00000000-0005-0000-0000-0000AF3C0000}"/>
    <cellStyle name="Currency [0] 9104" xfId="15568" hidden="1" xr:uid="{00000000-0005-0000-0000-0000F13C0000}"/>
    <cellStyle name="Currency [0] 9105" xfId="15547" hidden="1" xr:uid="{00000000-0005-0000-0000-0000DC3C0000}"/>
    <cellStyle name="Currency [0] 9106" xfId="15554" hidden="1" xr:uid="{00000000-0005-0000-0000-0000E33C0000}"/>
    <cellStyle name="Currency [0] 9107" xfId="15569" hidden="1" xr:uid="{00000000-0005-0000-0000-0000F23C0000}"/>
    <cellStyle name="Currency [0] 9108" xfId="15570" hidden="1" xr:uid="{00000000-0005-0000-0000-0000F33C0000}"/>
    <cellStyle name="Currency [0] 9109" xfId="15545" hidden="1" xr:uid="{00000000-0005-0000-0000-0000DA3C0000}"/>
    <cellStyle name="Currency [0] 911" xfId="1041" hidden="1" xr:uid="{00000000-0005-0000-0000-000032040000}"/>
    <cellStyle name="Currency [0] 9110" xfId="15544" hidden="1" xr:uid="{00000000-0005-0000-0000-0000D93C0000}"/>
    <cellStyle name="Currency [0] 9111" xfId="15539" hidden="1" xr:uid="{00000000-0005-0000-0000-0000D43C0000}"/>
    <cellStyle name="Currency [0] 9112" xfId="15537" hidden="1" xr:uid="{00000000-0005-0000-0000-0000D23C0000}"/>
    <cellStyle name="Currency [0] 9113" xfId="15538" hidden="1" xr:uid="{00000000-0005-0000-0000-0000D33C0000}"/>
    <cellStyle name="Currency [0] 9114" xfId="15575" hidden="1" xr:uid="{00000000-0005-0000-0000-0000F83C0000}"/>
    <cellStyle name="Currency [0] 9115" xfId="15492" hidden="1" xr:uid="{00000000-0005-0000-0000-0000A53C0000}"/>
    <cellStyle name="Currency [0] 9116" xfId="15565" hidden="1" xr:uid="{00000000-0005-0000-0000-0000EE3C0000}"/>
    <cellStyle name="Currency [0] 9117" xfId="15577" hidden="1" xr:uid="{00000000-0005-0000-0000-0000FA3C0000}"/>
    <cellStyle name="Currency [0] 9118" xfId="15578" hidden="1" xr:uid="{00000000-0005-0000-0000-0000FB3C0000}"/>
    <cellStyle name="Currency [0] 9119" xfId="15516" hidden="1" xr:uid="{00000000-0005-0000-0000-0000BD3C0000}"/>
    <cellStyle name="Currency [0] 912" xfId="985" hidden="1" xr:uid="{00000000-0005-0000-0000-0000FA030000}"/>
    <cellStyle name="Currency [0] 9120" xfId="15552" hidden="1" xr:uid="{00000000-0005-0000-0000-0000E13C0000}"/>
    <cellStyle name="Currency [0] 9121" xfId="15532" hidden="1" xr:uid="{00000000-0005-0000-0000-0000CD3C0000}"/>
    <cellStyle name="Currency [0] 9122" xfId="15548" hidden="1" xr:uid="{00000000-0005-0000-0000-0000DD3C0000}"/>
    <cellStyle name="Currency [0] 9123" xfId="15550" hidden="1" xr:uid="{00000000-0005-0000-0000-0000DF3C0000}"/>
    <cellStyle name="Currency [0] 9124" xfId="15581" hidden="1" xr:uid="{00000000-0005-0000-0000-0000FE3C0000}"/>
    <cellStyle name="Currency [0] 9125" xfId="15490" hidden="1" xr:uid="{00000000-0005-0000-0000-0000A33C0000}"/>
    <cellStyle name="Currency [0] 9126" xfId="15573" hidden="1" xr:uid="{00000000-0005-0000-0000-0000F63C0000}"/>
    <cellStyle name="Currency [0] 9127" xfId="15583" hidden="1" xr:uid="{00000000-0005-0000-0000-0000003D0000}"/>
    <cellStyle name="Currency [0] 9128" xfId="15584" hidden="1" xr:uid="{00000000-0005-0000-0000-0000013D0000}"/>
    <cellStyle name="Currency [0] 9129" xfId="15512" hidden="1" xr:uid="{00000000-0005-0000-0000-0000B93C0000}"/>
    <cellStyle name="Currency [0] 913" xfId="1035" hidden="1" xr:uid="{00000000-0005-0000-0000-00002C040000}"/>
    <cellStyle name="Currency [0] 9130" xfId="15563" hidden="1" xr:uid="{00000000-0005-0000-0000-0000EC3C0000}"/>
    <cellStyle name="Currency [0] 9131" xfId="15543" hidden="1" xr:uid="{00000000-0005-0000-0000-0000D83C0000}"/>
    <cellStyle name="Currency [0] 9132" xfId="15555" hidden="1" xr:uid="{00000000-0005-0000-0000-0000E43C0000}"/>
    <cellStyle name="Currency [0] 9133" xfId="15553" hidden="1" xr:uid="{00000000-0005-0000-0000-0000E23C0000}"/>
    <cellStyle name="Currency [0] 9134" xfId="15586" hidden="1" xr:uid="{00000000-0005-0000-0000-0000033D0000}"/>
    <cellStyle name="Currency [0] 9135" xfId="15530" hidden="1" xr:uid="{00000000-0005-0000-0000-0000CB3C0000}"/>
    <cellStyle name="Currency [0] 9136" xfId="15580" hidden="1" xr:uid="{00000000-0005-0000-0000-0000FD3C0000}"/>
    <cellStyle name="Currency [0] 9137" xfId="15590" hidden="1" xr:uid="{00000000-0005-0000-0000-0000073D0000}"/>
    <cellStyle name="Currency [0] 9138" xfId="15591" hidden="1" xr:uid="{00000000-0005-0000-0000-0000083D0000}"/>
    <cellStyle name="Currency [0] 9139" xfId="15556" hidden="1" xr:uid="{00000000-0005-0000-0000-0000E53C0000}"/>
    <cellStyle name="Currency [0] 914" xfId="1045" hidden="1" xr:uid="{00000000-0005-0000-0000-000036040000}"/>
    <cellStyle name="Currency [0] 9140" xfId="15571" hidden="1" xr:uid="{00000000-0005-0000-0000-0000F43C0000}"/>
    <cellStyle name="Currency [0] 9141" xfId="15497" hidden="1" xr:uid="{00000000-0005-0000-0000-0000AA3C0000}"/>
    <cellStyle name="Currency [0] 9142" xfId="15566" hidden="1" xr:uid="{00000000-0005-0000-0000-0000EF3C0000}"/>
    <cellStyle name="Currency [0] 9143" xfId="15564" hidden="1" xr:uid="{00000000-0005-0000-0000-0000ED3C0000}"/>
    <cellStyle name="Currency [0] 9144" xfId="15593" hidden="1" xr:uid="{00000000-0005-0000-0000-00000A3D0000}"/>
    <cellStyle name="Currency [0] 9145" xfId="15509" hidden="1" xr:uid="{00000000-0005-0000-0000-0000B63C0000}"/>
    <cellStyle name="Currency [0] 9146" xfId="15585" hidden="1" xr:uid="{00000000-0005-0000-0000-0000023D0000}"/>
    <cellStyle name="Currency [0] 9147" xfId="15595" hidden="1" xr:uid="{00000000-0005-0000-0000-00000C3D0000}"/>
    <cellStyle name="Currency [0] 9148" xfId="15596" hidden="1" xr:uid="{00000000-0005-0000-0000-00000D3D0000}"/>
    <cellStyle name="Currency [0] 9149" xfId="15567" hidden="1" xr:uid="{00000000-0005-0000-0000-0000F03C0000}"/>
    <cellStyle name="Currency [0] 915" xfId="1046" hidden="1" xr:uid="{00000000-0005-0000-0000-000037040000}"/>
    <cellStyle name="Currency [0] 9150" xfId="15579" hidden="1" xr:uid="{00000000-0005-0000-0000-0000FC3C0000}"/>
    <cellStyle name="Currency [0] 9151" xfId="15559" hidden="1" xr:uid="{00000000-0005-0000-0000-0000E83C0000}"/>
    <cellStyle name="Currency [0] 9152" xfId="15574" hidden="1" xr:uid="{00000000-0005-0000-0000-0000F73C0000}"/>
    <cellStyle name="Currency [0] 9153" xfId="15572" hidden="1" xr:uid="{00000000-0005-0000-0000-0000F53C0000}"/>
    <cellStyle name="Currency [0] 9154" xfId="15598" hidden="1" xr:uid="{00000000-0005-0000-0000-00000F3D0000}"/>
    <cellStyle name="Currency [0] 9155" xfId="15511" hidden="1" xr:uid="{00000000-0005-0000-0000-0000B83C0000}"/>
    <cellStyle name="Currency [0] 9156" xfId="15592" hidden="1" xr:uid="{00000000-0005-0000-0000-0000093D0000}"/>
    <cellStyle name="Currency [0] 9157" xfId="15599" hidden="1" xr:uid="{00000000-0005-0000-0000-0000103D0000}"/>
    <cellStyle name="Currency [0] 9158" xfId="15600" hidden="1" xr:uid="{00000000-0005-0000-0000-0000113D0000}"/>
    <cellStyle name="Currency [0] 9159" xfId="15540" hidden="1" xr:uid="{00000000-0005-0000-0000-0000D53C0000}"/>
    <cellStyle name="Currency [0] 916" xfId="1011" hidden="1" xr:uid="{00000000-0005-0000-0000-000014040000}"/>
    <cellStyle name="Currency [0] 9160" xfId="15560" hidden="1" xr:uid="{00000000-0005-0000-0000-0000E93C0000}"/>
    <cellStyle name="Currency [0] 9161" xfId="15594" hidden="1" xr:uid="{00000000-0005-0000-0000-00000B3D0000}"/>
    <cellStyle name="Currency [0] 9162" xfId="15587" hidden="1" xr:uid="{00000000-0005-0000-0000-0000043D0000}"/>
    <cellStyle name="Currency [0] 9163" xfId="15597" hidden="1" xr:uid="{00000000-0005-0000-0000-00000E3D0000}"/>
    <cellStyle name="Currency [0] 9164" xfId="15601" hidden="1" xr:uid="{00000000-0005-0000-0000-0000123D0000}"/>
    <cellStyle name="Currency [0] 9165" xfId="15526" hidden="1" xr:uid="{00000000-0005-0000-0000-0000C73C0000}"/>
    <cellStyle name="Currency [0] 9166" xfId="15558" hidden="1" xr:uid="{00000000-0005-0000-0000-0000E73C0000}"/>
    <cellStyle name="Currency [0] 9167" xfId="15604" hidden="1" xr:uid="{00000000-0005-0000-0000-0000153D0000}"/>
    <cellStyle name="Currency [0] 9168" xfId="15605" hidden="1" xr:uid="{00000000-0005-0000-0000-0000163D0000}"/>
    <cellStyle name="Currency [0] 9169" xfId="15582" hidden="1" xr:uid="{00000000-0005-0000-0000-0000FF3C0000}"/>
    <cellStyle name="Currency [0] 917" xfId="1026" hidden="1" xr:uid="{00000000-0005-0000-0000-000023040000}"/>
    <cellStyle name="Currency [0] 9170" xfId="15588" hidden="1" xr:uid="{00000000-0005-0000-0000-0000053D0000}"/>
    <cellStyle name="Currency [0] 9171" xfId="15602" hidden="1" xr:uid="{00000000-0005-0000-0000-0000133D0000}"/>
    <cellStyle name="Currency [0] 9172" xfId="15589" hidden="1" xr:uid="{00000000-0005-0000-0000-0000063D0000}"/>
    <cellStyle name="Currency [0] 9173" xfId="15606" hidden="1" xr:uid="{00000000-0005-0000-0000-0000173D0000}"/>
    <cellStyle name="Currency [0] 9174" xfId="15607" hidden="1" xr:uid="{00000000-0005-0000-0000-0000183D0000}"/>
    <cellStyle name="Currency [0] 9175" xfId="15603" hidden="1" xr:uid="{00000000-0005-0000-0000-0000143D0000}"/>
    <cellStyle name="Currency [0] 9176" xfId="15576" hidden="1" xr:uid="{00000000-0005-0000-0000-0000F93C0000}"/>
    <cellStyle name="Currency [0] 9177" xfId="15608" hidden="1" xr:uid="{00000000-0005-0000-0000-0000193D0000}"/>
    <cellStyle name="Currency [0] 9178" xfId="15609" hidden="1" xr:uid="{00000000-0005-0000-0000-00001A3D0000}"/>
    <cellStyle name="Currency [0] 9179" xfId="15473" hidden="1" xr:uid="{00000000-0005-0000-0000-0000923C0000}"/>
    <cellStyle name="Currency [0] 918" xfId="849" hidden="1" xr:uid="{00000000-0005-0000-0000-000072030000}"/>
    <cellStyle name="Currency [0] 9180" xfId="15483" hidden="1" xr:uid="{00000000-0005-0000-0000-00009C3C0000}"/>
    <cellStyle name="Currency [0] 9181" xfId="15611" hidden="1" xr:uid="{00000000-0005-0000-0000-00001C3D0000}"/>
    <cellStyle name="Currency [0] 9182" xfId="15615" hidden="1" xr:uid="{00000000-0005-0000-0000-0000203D0000}"/>
    <cellStyle name="Currency [0] 9183" xfId="15616" hidden="1" xr:uid="{00000000-0005-0000-0000-0000213D0000}"/>
    <cellStyle name="Currency [0] 9184" xfId="15465" hidden="1" xr:uid="{00000000-0005-0000-0000-00008A3C0000}"/>
    <cellStyle name="Currency [0] 9185" xfId="15613" hidden="1" xr:uid="{00000000-0005-0000-0000-00001E3D0000}"/>
    <cellStyle name="Currency [0] 9186" xfId="15617" hidden="1" xr:uid="{00000000-0005-0000-0000-0000223D0000}"/>
    <cellStyle name="Currency [0] 9187" xfId="15618" hidden="1" xr:uid="{00000000-0005-0000-0000-0000233D0000}"/>
    <cellStyle name="Currency [0] 9188" xfId="15612" hidden="1" xr:uid="{00000000-0005-0000-0000-00001D3D0000}"/>
    <cellStyle name="Currency [0] 9189" xfId="15472" hidden="1" xr:uid="{00000000-0005-0000-0000-0000913C0000}"/>
    <cellStyle name="Currency [0] 919" xfId="1021" hidden="1" xr:uid="{00000000-0005-0000-0000-00001E040000}"/>
    <cellStyle name="Currency [0] 9190" xfId="15624" hidden="1" xr:uid="{00000000-0005-0000-0000-0000293D0000}"/>
    <cellStyle name="Currency [0] 9191" xfId="15628" hidden="1" xr:uid="{00000000-0005-0000-0000-00002D3D0000}"/>
    <cellStyle name="Currency [0] 9192" xfId="15634" hidden="1" xr:uid="{00000000-0005-0000-0000-0000333D0000}"/>
    <cellStyle name="Currency [0] 9193" xfId="15637" hidden="1" xr:uid="{00000000-0005-0000-0000-0000363D0000}"/>
    <cellStyle name="Currency [0] 9194" xfId="15623" hidden="1" xr:uid="{00000000-0005-0000-0000-0000283D0000}"/>
    <cellStyle name="Currency [0] 9195" xfId="15633" hidden="1" xr:uid="{00000000-0005-0000-0000-0000323D0000}"/>
    <cellStyle name="Currency [0] 9196" xfId="15644" hidden="1" xr:uid="{00000000-0005-0000-0000-00003D3D0000}"/>
    <cellStyle name="Currency [0] 9197" xfId="15645" hidden="1" xr:uid="{00000000-0005-0000-0000-00003E3D0000}"/>
    <cellStyle name="Currency [0] 9198" xfId="15610" hidden="1" xr:uid="{00000000-0005-0000-0000-00001B3D0000}"/>
    <cellStyle name="Currency [0] 9199" xfId="15471" hidden="1" xr:uid="{00000000-0005-0000-0000-0000903C0000}"/>
    <cellStyle name="Currency [0] 92" xfId="149" hidden="1" xr:uid="{00000000-0005-0000-0000-0000B6000000}"/>
    <cellStyle name="Currency [0] 920" xfId="1019" hidden="1" xr:uid="{00000000-0005-0000-0000-00001C040000}"/>
    <cellStyle name="Currency [0] 9200" xfId="15630" hidden="1" xr:uid="{00000000-0005-0000-0000-00002F3D0000}"/>
    <cellStyle name="Currency [0] 9201" xfId="15469" hidden="1" xr:uid="{00000000-0005-0000-0000-00008E3C0000}"/>
    <cellStyle name="Currency [0] 9202" xfId="15625" hidden="1" xr:uid="{00000000-0005-0000-0000-00002A3D0000}"/>
    <cellStyle name="Currency [0] 9203" xfId="15646" hidden="1" xr:uid="{00000000-0005-0000-0000-00003F3D0000}"/>
    <cellStyle name="Currency [0] 9204" xfId="15631" hidden="1" xr:uid="{00000000-0005-0000-0000-0000303D0000}"/>
    <cellStyle name="Currency [0] 9205" xfId="15635" hidden="1" xr:uid="{00000000-0005-0000-0000-0000343D0000}"/>
    <cellStyle name="Currency [0] 9206" xfId="15651" hidden="1" xr:uid="{00000000-0005-0000-0000-0000443D0000}"/>
    <cellStyle name="Currency [0] 9207" xfId="15652" hidden="1" xr:uid="{00000000-0005-0000-0000-0000453D0000}"/>
    <cellStyle name="Currency [0] 9208" xfId="15632" hidden="1" xr:uid="{00000000-0005-0000-0000-0000313D0000}"/>
    <cellStyle name="Currency [0] 9209" xfId="15639" hidden="1" xr:uid="{00000000-0005-0000-0000-0000383D0000}"/>
    <cellStyle name="Currency [0] 921" xfId="1048" hidden="1" xr:uid="{00000000-0005-0000-0000-000039040000}"/>
    <cellStyle name="Currency [0] 9210" xfId="15643" hidden="1" xr:uid="{00000000-0005-0000-0000-00003C3D0000}"/>
    <cellStyle name="Currency [0] 9211" xfId="15638" hidden="1" xr:uid="{00000000-0005-0000-0000-0000373D0000}"/>
    <cellStyle name="Currency [0] 9212" xfId="15661" hidden="1" xr:uid="{00000000-0005-0000-0000-00004E3D0000}"/>
    <cellStyle name="Currency [0] 9213" xfId="15667" hidden="1" xr:uid="{00000000-0005-0000-0000-0000543D0000}"/>
    <cellStyle name="Currency [0] 9214" xfId="15629" hidden="1" xr:uid="{00000000-0005-0000-0000-00002E3D0000}"/>
    <cellStyle name="Currency [0] 9215" xfId="15659" hidden="1" xr:uid="{00000000-0005-0000-0000-00004C3D0000}"/>
    <cellStyle name="Currency [0] 9216" xfId="15671" hidden="1" xr:uid="{00000000-0005-0000-0000-0000583D0000}"/>
    <cellStyle name="Currency [0] 9217" xfId="15672" hidden="1" xr:uid="{00000000-0005-0000-0000-0000593D0000}"/>
    <cellStyle name="Currency [0] 9218" xfId="15620" hidden="1" xr:uid="{00000000-0005-0000-0000-0000253D0000}"/>
    <cellStyle name="Currency [0] 9219" xfId="15627" hidden="1" xr:uid="{00000000-0005-0000-0000-00002C3D0000}"/>
    <cellStyle name="Currency [0] 922" xfId="964" hidden="1" xr:uid="{00000000-0005-0000-0000-0000E5030000}"/>
    <cellStyle name="Currency [0] 9220" xfId="15656" hidden="1" xr:uid="{00000000-0005-0000-0000-0000493D0000}"/>
    <cellStyle name="Currency [0] 9221" xfId="15641" hidden="1" xr:uid="{00000000-0005-0000-0000-00003A3D0000}"/>
    <cellStyle name="Currency [0] 9222" xfId="15614" hidden="1" xr:uid="{00000000-0005-0000-0000-00001F3D0000}"/>
    <cellStyle name="Currency [0] 9223" xfId="15678" hidden="1" xr:uid="{00000000-0005-0000-0000-00005F3D0000}"/>
    <cellStyle name="Currency [0] 9224" xfId="15657" hidden="1" xr:uid="{00000000-0005-0000-0000-00004A3D0000}"/>
    <cellStyle name="Currency [0] 9225" xfId="15664" hidden="1" xr:uid="{00000000-0005-0000-0000-0000513D0000}"/>
    <cellStyle name="Currency [0] 9226" xfId="15679" hidden="1" xr:uid="{00000000-0005-0000-0000-0000603D0000}"/>
    <cellStyle name="Currency [0] 9227" xfId="15680" hidden="1" xr:uid="{00000000-0005-0000-0000-0000613D0000}"/>
    <cellStyle name="Currency [0] 9228" xfId="15655" hidden="1" xr:uid="{00000000-0005-0000-0000-0000483D0000}"/>
    <cellStyle name="Currency [0] 9229" xfId="15654" hidden="1" xr:uid="{00000000-0005-0000-0000-0000473D0000}"/>
    <cellStyle name="Currency [0] 923" xfId="1040" hidden="1" xr:uid="{00000000-0005-0000-0000-000031040000}"/>
    <cellStyle name="Currency [0] 9230" xfId="15649" hidden="1" xr:uid="{00000000-0005-0000-0000-0000423D0000}"/>
    <cellStyle name="Currency [0] 9231" xfId="15647" hidden="1" xr:uid="{00000000-0005-0000-0000-0000403D0000}"/>
    <cellStyle name="Currency [0] 9232" xfId="15648" hidden="1" xr:uid="{00000000-0005-0000-0000-0000413D0000}"/>
    <cellStyle name="Currency [0] 9233" xfId="15685" hidden="1" xr:uid="{00000000-0005-0000-0000-0000663D0000}"/>
    <cellStyle name="Currency [0] 9234" xfId="15470" hidden="1" xr:uid="{00000000-0005-0000-0000-00008F3C0000}"/>
    <cellStyle name="Currency [0] 9235" xfId="15675" hidden="1" xr:uid="{00000000-0005-0000-0000-00005C3D0000}"/>
    <cellStyle name="Currency [0] 9236" xfId="15687" hidden="1" xr:uid="{00000000-0005-0000-0000-0000683D0000}"/>
    <cellStyle name="Currency [0] 9237" xfId="15688" hidden="1" xr:uid="{00000000-0005-0000-0000-0000693D0000}"/>
    <cellStyle name="Currency [0] 9238" xfId="15626" hidden="1" xr:uid="{00000000-0005-0000-0000-00002B3D0000}"/>
    <cellStyle name="Currency [0] 9239" xfId="15662" hidden="1" xr:uid="{00000000-0005-0000-0000-00004F3D0000}"/>
    <cellStyle name="Currency [0] 924" xfId="1050" hidden="1" xr:uid="{00000000-0005-0000-0000-00003B040000}"/>
    <cellStyle name="Currency [0] 9240" xfId="15642" hidden="1" xr:uid="{00000000-0005-0000-0000-00003B3D0000}"/>
    <cellStyle name="Currency [0] 9241" xfId="15658" hidden="1" xr:uid="{00000000-0005-0000-0000-00004B3D0000}"/>
    <cellStyle name="Currency [0] 9242" xfId="15660" hidden="1" xr:uid="{00000000-0005-0000-0000-00004D3D0000}"/>
    <cellStyle name="Currency [0] 9243" xfId="15691" hidden="1" xr:uid="{00000000-0005-0000-0000-00006C3D0000}"/>
    <cellStyle name="Currency [0] 9244" xfId="15485" hidden="1" xr:uid="{00000000-0005-0000-0000-00009E3C0000}"/>
    <cellStyle name="Currency [0] 9245" xfId="15683" hidden="1" xr:uid="{00000000-0005-0000-0000-0000643D0000}"/>
    <cellStyle name="Currency [0] 9246" xfId="15693" hidden="1" xr:uid="{00000000-0005-0000-0000-00006E3D0000}"/>
    <cellStyle name="Currency [0] 9247" xfId="15694" hidden="1" xr:uid="{00000000-0005-0000-0000-00006F3D0000}"/>
    <cellStyle name="Currency [0] 9248" xfId="15622" hidden="1" xr:uid="{00000000-0005-0000-0000-0000273D0000}"/>
    <cellStyle name="Currency [0] 9249" xfId="15673" hidden="1" xr:uid="{00000000-0005-0000-0000-00005A3D0000}"/>
    <cellStyle name="Currency [0] 925" xfId="1051" hidden="1" xr:uid="{00000000-0005-0000-0000-00003C040000}"/>
    <cellStyle name="Currency [0] 9250" xfId="15653" hidden="1" xr:uid="{00000000-0005-0000-0000-0000463D0000}"/>
    <cellStyle name="Currency [0] 9251" xfId="15665" hidden="1" xr:uid="{00000000-0005-0000-0000-0000523D0000}"/>
    <cellStyle name="Currency [0] 9252" xfId="15663" hidden="1" xr:uid="{00000000-0005-0000-0000-0000503D0000}"/>
    <cellStyle name="Currency [0] 9253" xfId="15696" hidden="1" xr:uid="{00000000-0005-0000-0000-0000713D0000}"/>
    <cellStyle name="Currency [0] 9254" xfId="15640" hidden="1" xr:uid="{00000000-0005-0000-0000-0000393D0000}"/>
    <cellStyle name="Currency [0] 9255" xfId="15690" hidden="1" xr:uid="{00000000-0005-0000-0000-00006B3D0000}"/>
    <cellStyle name="Currency [0] 9256" xfId="15700" hidden="1" xr:uid="{00000000-0005-0000-0000-0000753D0000}"/>
    <cellStyle name="Currency [0] 9257" xfId="15701" hidden="1" xr:uid="{00000000-0005-0000-0000-0000763D0000}"/>
    <cellStyle name="Currency [0] 9258" xfId="15666" hidden="1" xr:uid="{00000000-0005-0000-0000-0000533D0000}"/>
    <cellStyle name="Currency [0] 9259" xfId="15681" hidden="1" xr:uid="{00000000-0005-0000-0000-0000623D0000}"/>
    <cellStyle name="Currency [0] 926" xfId="1022" hidden="1" xr:uid="{00000000-0005-0000-0000-00001F040000}"/>
    <cellStyle name="Currency [0] 9260" xfId="15504" hidden="1" xr:uid="{00000000-0005-0000-0000-0000B13C0000}"/>
    <cellStyle name="Currency [0] 9261" xfId="15676" hidden="1" xr:uid="{00000000-0005-0000-0000-00005D3D0000}"/>
    <cellStyle name="Currency [0] 9262" xfId="15674" hidden="1" xr:uid="{00000000-0005-0000-0000-00005B3D0000}"/>
    <cellStyle name="Currency [0] 9263" xfId="15703" hidden="1" xr:uid="{00000000-0005-0000-0000-0000783D0000}"/>
    <cellStyle name="Currency [0] 9264" xfId="15619" hidden="1" xr:uid="{00000000-0005-0000-0000-0000243D0000}"/>
    <cellStyle name="Currency [0] 9265" xfId="15695" hidden="1" xr:uid="{00000000-0005-0000-0000-0000703D0000}"/>
    <cellStyle name="Currency [0] 9266" xfId="15705" hidden="1" xr:uid="{00000000-0005-0000-0000-00007A3D0000}"/>
    <cellStyle name="Currency [0] 9267" xfId="15706" hidden="1" xr:uid="{00000000-0005-0000-0000-00007B3D0000}"/>
    <cellStyle name="Currency [0] 9268" xfId="15677" hidden="1" xr:uid="{00000000-0005-0000-0000-00005E3D0000}"/>
    <cellStyle name="Currency [0] 9269" xfId="15689" hidden="1" xr:uid="{00000000-0005-0000-0000-00006A3D0000}"/>
    <cellStyle name="Currency [0] 927" xfId="1034" hidden="1" xr:uid="{00000000-0005-0000-0000-00002B040000}"/>
    <cellStyle name="Currency [0] 9270" xfId="15669" hidden="1" xr:uid="{00000000-0005-0000-0000-0000563D0000}"/>
    <cellStyle name="Currency [0] 9271" xfId="15684" hidden="1" xr:uid="{00000000-0005-0000-0000-0000653D0000}"/>
    <cellStyle name="Currency [0] 9272" xfId="15682" hidden="1" xr:uid="{00000000-0005-0000-0000-0000633D0000}"/>
    <cellStyle name="Currency [0] 9273" xfId="15708" hidden="1" xr:uid="{00000000-0005-0000-0000-00007D3D0000}"/>
    <cellStyle name="Currency [0] 9274" xfId="15621" hidden="1" xr:uid="{00000000-0005-0000-0000-0000263D0000}"/>
    <cellStyle name="Currency [0] 9275" xfId="15702" hidden="1" xr:uid="{00000000-0005-0000-0000-0000773D0000}"/>
    <cellStyle name="Currency [0] 9276" xfId="15709" hidden="1" xr:uid="{00000000-0005-0000-0000-00007E3D0000}"/>
    <cellStyle name="Currency [0] 9277" xfId="15710" hidden="1" xr:uid="{00000000-0005-0000-0000-00007F3D0000}"/>
    <cellStyle name="Currency [0] 9278" xfId="15650" hidden="1" xr:uid="{00000000-0005-0000-0000-0000433D0000}"/>
    <cellStyle name="Currency [0] 9279" xfId="15670" hidden="1" xr:uid="{00000000-0005-0000-0000-0000573D0000}"/>
    <cellStyle name="Currency [0] 928" xfId="1014" hidden="1" xr:uid="{00000000-0005-0000-0000-000017040000}"/>
    <cellStyle name="Currency [0] 9280" xfId="15704" hidden="1" xr:uid="{00000000-0005-0000-0000-0000793D0000}"/>
    <cellStyle name="Currency [0] 9281" xfId="15697" hidden="1" xr:uid="{00000000-0005-0000-0000-0000723D0000}"/>
    <cellStyle name="Currency [0] 9282" xfId="15707" hidden="1" xr:uid="{00000000-0005-0000-0000-00007C3D0000}"/>
    <cellStyle name="Currency [0] 9283" xfId="15711" hidden="1" xr:uid="{00000000-0005-0000-0000-0000803D0000}"/>
    <cellStyle name="Currency [0] 9284" xfId="15636" hidden="1" xr:uid="{00000000-0005-0000-0000-0000353D0000}"/>
    <cellStyle name="Currency [0] 9285" xfId="15668" hidden="1" xr:uid="{00000000-0005-0000-0000-0000553D0000}"/>
    <cellStyle name="Currency [0] 9286" xfId="15714" hidden="1" xr:uid="{00000000-0005-0000-0000-0000833D0000}"/>
    <cellStyle name="Currency [0] 9287" xfId="15715" hidden="1" xr:uid="{00000000-0005-0000-0000-0000843D0000}"/>
    <cellStyle name="Currency [0] 9288" xfId="15692" hidden="1" xr:uid="{00000000-0005-0000-0000-00006D3D0000}"/>
    <cellStyle name="Currency [0] 9289" xfId="15698" hidden="1" xr:uid="{00000000-0005-0000-0000-0000733D0000}"/>
    <cellStyle name="Currency [0] 929" xfId="1029" hidden="1" xr:uid="{00000000-0005-0000-0000-000026040000}"/>
    <cellStyle name="Currency [0] 9290" xfId="15712" hidden="1" xr:uid="{00000000-0005-0000-0000-0000813D0000}"/>
    <cellStyle name="Currency [0] 9291" xfId="15699" hidden="1" xr:uid="{00000000-0005-0000-0000-0000743D0000}"/>
    <cellStyle name="Currency [0] 9292" xfId="15716" hidden="1" xr:uid="{00000000-0005-0000-0000-0000853D0000}"/>
    <cellStyle name="Currency [0] 9293" xfId="15717" hidden="1" xr:uid="{00000000-0005-0000-0000-0000863D0000}"/>
    <cellStyle name="Currency [0] 9294" xfId="15713" hidden="1" xr:uid="{00000000-0005-0000-0000-0000823D0000}"/>
    <cellStyle name="Currency [0] 9295" xfId="15686" hidden="1" xr:uid="{00000000-0005-0000-0000-0000673D0000}"/>
    <cellStyle name="Currency [0] 9296" xfId="15718" hidden="1" xr:uid="{00000000-0005-0000-0000-0000873D0000}"/>
    <cellStyle name="Currency [0] 9297" xfId="15719" hidden="1" xr:uid="{00000000-0005-0000-0000-0000883D0000}"/>
    <cellStyle name="Currency [0] 9298" xfId="15478" hidden="1" xr:uid="{00000000-0005-0000-0000-0000973C0000}"/>
    <cellStyle name="Currency [0] 9299" xfId="15468" hidden="1" xr:uid="{00000000-0005-0000-0000-00008D3C0000}"/>
    <cellStyle name="Currency [0] 93" xfId="131" hidden="1" xr:uid="{00000000-0005-0000-0000-0000A4000000}"/>
    <cellStyle name="Currency [0] 930" xfId="1027" hidden="1" xr:uid="{00000000-0005-0000-0000-000024040000}"/>
    <cellStyle name="Currency [0] 9300" xfId="15721" hidden="1" xr:uid="{00000000-0005-0000-0000-00008A3D0000}"/>
    <cellStyle name="Currency [0] 9301" xfId="15725" hidden="1" xr:uid="{00000000-0005-0000-0000-00008E3D0000}"/>
    <cellStyle name="Currency [0] 9302" xfId="15726" hidden="1" xr:uid="{00000000-0005-0000-0000-00008F3D0000}"/>
    <cellStyle name="Currency [0] 9303" xfId="15475" hidden="1" xr:uid="{00000000-0005-0000-0000-0000943C0000}"/>
    <cellStyle name="Currency [0] 9304" xfId="15723" hidden="1" xr:uid="{00000000-0005-0000-0000-00008C3D0000}"/>
    <cellStyle name="Currency [0] 9305" xfId="15727" hidden="1" xr:uid="{00000000-0005-0000-0000-0000903D0000}"/>
    <cellStyle name="Currency [0] 9306" xfId="15728" hidden="1" xr:uid="{00000000-0005-0000-0000-0000913D0000}"/>
    <cellStyle name="Currency [0] 9307" xfId="15722" hidden="1" xr:uid="{00000000-0005-0000-0000-00008B3D0000}"/>
    <cellStyle name="Currency [0] 9308" xfId="15479" hidden="1" xr:uid="{00000000-0005-0000-0000-0000983C0000}"/>
    <cellStyle name="Currency [0] 9309" xfId="15734" hidden="1" xr:uid="{00000000-0005-0000-0000-0000973D0000}"/>
    <cellStyle name="Currency [0] 931" xfId="1053" hidden="1" xr:uid="{00000000-0005-0000-0000-00003E040000}"/>
    <cellStyle name="Currency [0] 9310" xfId="15738" hidden="1" xr:uid="{00000000-0005-0000-0000-00009B3D0000}"/>
    <cellStyle name="Currency [0] 9311" xfId="15744" hidden="1" xr:uid="{00000000-0005-0000-0000-0000A13D0000}"/>
    <cellStyle name="Currency [0] 9312" xfId="15747" hidden="1" xr:uid="{00000000-0005-0000-0000-0000A43D0000}"/>
    <cellStyle name="Currency [0] 9313" xfId="15733" hidden="1" xr:uid="{00000000-0005-0000-0000-0000963D0000}"/>
    <cellStyle name="Currency [0] 9314" xfId="15743" hidden="1" xr:uid="{00000000-0005-0000-0000-0000A03D0000}"/>
    <cellStyle name="Currency [0] 9315" xfId="15754" hidden="1" xr:uid="{00000000-0005-0000-0000-0000AB3D0000}"/>
    <cellStyle name="Currency [0] 9316" xfId="15755" hidden="1" xr:uid="{00000000-0005-0000-0000-0000AC3D0000}"/>
    <cellStyle name="Currency [0] 9317" xfId="15720" hidden="1" xr:uid="{00000000-0005-0000-0000-0000893D0000}"/>
    <cellStyle name="Currency [0] 9318" xfId="15480" hidden="1" xr:uid="{00000000-0005-0000-0000-0000993C0000}"/>
    <cellStyle name="Currency [0] 9319" xfId="15740" hidden="1" xr:uid="{00000000-0005-0000-0000-00009D3D0000}"/>
    <cellStyle name="Currency [0] 932" xfId="966" hidden="1" xr:uid="{00000000-0005-0000-0000-0000E7030000}"/>
    <cellStyle name="Currency [0] 9320" xfId="15486" hidden="1" xr:uid="{00000000-0005-0000-0000-00009F3C0000}"/>
    <cellStyle name="Currency [0] 9321" xfId="15735" hidden="1" xr:uid="{00000000-0005-0000-0000-0000983D0000}"/>
    <cellStyle name="Currency [0] 9322" xfId="15756" hidden="1" xr:uid="{00000000-0005-0000-0000-0000AD3D0000}"/>
    <cellStyle name="Currency [0] 9323" xfId="15741" hidden="1" xr:uid="{00000000-0005-0000-0000-00009E3D0000}"/>
    <cellStyle name="Currency [0] 9324" xfId="15745" hidden="1" xr:uid="{00000000-0005-0000-0000-0000A23D0000}"/>
    <cellStyle name="Currency [0] 9325" xfId="15761" hidden="1" xr:uid="{00000000-0005-0000-0000-0000B23D0000}"/>
    <cellStyle name="Currency [0] 9326" xfId="15762" hidden="1" xr:uid="{00000000-0005-0000-0000-0000B33D0000}"/>
    <cellStyle name="Currency [0] 9327" xfId="15742" hidden="1" xr:uid="{00000000-0005-0000-0000-00009F3D0000}"/>
    <cellStyle name="Currency [0] 9328" xfId="15749" hidden="1" xr:uid="{00000000-0005-0000-0000-0000A63D0000}"/>
    <cellStyle name="Currency [0] 9329" xfId="15753" hidden="1" xr:uid="{00000000-0005-0000-0000-0000AA3D0000}"/>
    <cellStyle name="Currency [0] 933" xfId="1047" hidden="1" xr:uid="{00000000-0005-0000-0000-000038040000}"/>
    <cellStyle name="Currency [0] 9330" xfId="15748" hidden="1" xr:uid="{00000000-0005-0000-0000-0000A53D0000}"/>
    <cellStyle name="Currency [0] 9331" xfId="15771" hidden="1" xr:uid="{00000000-0005-0000-0000-0000BC3D0000}"/>
    <cellStyle name="Currency [0] 9332" xfId="15777" hidden="1" xr:uid="{00000000-0005-0000-0000-0000C23D0000}"/>
    <cellStyle name="Currency [0] 9333" xfId="15739" hidden="1" xr:uid="{00000000-0005-0000-0000-00009C3D0000}"/>
    <cellStyle name="Currency [0] 9334" xfId="15769" hidden="1" xr:uid="{00000000-0005-0000-0000-0000BA3D0000}"/>
    <cellStyle name="Currency [0] 9335" xfId="15781" hidden="1" xr:uid="{00000000-0005-0000-0000-0000C63D0000}"/>
    <cellStyle name="Currency [0] 9336" xfId="15782" hidden="1" xr:uid="{00000000-0005-0000-0000-0000C73D0000}"/>
    <cellStyle name="Currency [0] 9337" xfId="15730" hidden="1" xr:uid="{00000000-0005-0000-0000-0000933D0000}"/>
    <cellStyle name="Currency [0] 9338" xfId="15737" hidden="1" xr:uid="{00000000-0005-0000-0000-00009A3D0000}"/>
    <cellStyle name="Currency [0] 9339" xfId="15766" hidden="1" xr:uid="{00000000-0005-0000-0000-0000B73D0000}"/>
    <cellStyle name="Currency [0] 934" xfId="1054" hidden="1" xr:uid="{00000000-0005-0000-0000-00003F040000}"/>
    <cellStyle name="Currency [0] 9340" xfId="15751" hidden="1" xr:uid="{00000000-0005-0000-0000-0000A83D0000}"/>
    <cellStyle name="Currency [0] 9341" xfId="15724" hidden="1" xr:uid="{00000000-0005-0000-0000-00008D3D0000}"/>
    <cellStyle name="Currency [0] 9342" xfId="15788" hidden="1" xr:uid="{00000000-0005-0000-0000-0000CD3D0000}"/>
    <cellStyle name="Currency [0] 9343" xfId="15767" hidden="1" xr:uid="{00000000-0005-0000-0000-0000B83D0000}"/>
    <cellStyle name="Currency [0] 9344" xfId="15774" hidden="1" xr:uid="{00000000-0005-0000-0000-0000BF3D0000}"/>
    <cellStyle name="Currency [0] 9345" xfId="15789" hidden="1" xr:uid="{00000000-0005-0000-0000-0000CE3D0000}"/>
    <cellStyle name="Currency [0] 9346" xfId="15790" hidden="1" xr:uid="{00000000-0005-0000-0000-0000CF3D0000}"/>
    <cellStyle name="Currency [0] 9347" xfId="15765" hidden="1" xr:uid="{00000000-0005-0000-0000-0000B63D0000}"/>
    <cellStyle name="Currency [0] 9348" xfId="15764" hidden="1" xr:uid="{00000000-0005-0000-0000-0000B53D0000}"/>
    <cellStyle name="Currency [0] 9349" xfId="15759" hidden="1" xr:uid="{00000000-0005-0000-0000-0000B03D0000}"/>
    <cellStyle name="Currency [0] 935" xfId="1055" hidden="1" xr:uid="{00000000-0005-0000-0000-000040040000}"/>
    <cellStyle name="Currency [0] 9350" xfId="15757" hidden="1" xr:uid="{00000000-0005-0000-0000-0000AE3D0000}"/>
    <cellStyle name="Currency [0] 9351" xfId="15758" hidden="1" xr:uid="{00000000-0005-0000-0000-0000AF3D0000}"/>
    <cellStyle name="Currency [0] 9352" xfId="15795" hidden="1" xr:uid="{00000000-0005-0000-0000-0000D43D0000}"/>
    <cellStyle name="Currency [0] 9353" xfId="15481" hidden="1" xr:uid="{00000000-0005-0000-0000-00009A3C0000}"/>
    <cellStyle name="Currency [0] 9354" xfId="15785" hidden="1" xr:uid="{00000000-0005-0000-0000-0000CA3D0000}"/>
    <cellStyle name="Currency [0] 9355" xfId="15797" hidden="1" xr:uid="{00000000-0005-0000-0000-0000D63D0000}"/>
    <cellStyle name="Currency [0] 9356" xfId="15798" hidden="1" xr:uid="{00000000-0005-0000-0000-0000D73D0000}"/>
    <cellStyle name="Currency [0] 9357" xfId="15736" hidden="1" xr:uid="{00000000-0005-0000-0000-0000993D0000}"/>
    <cellStyle name="Currency [0] 9358" xfId="15772" hidden="1" xr:uid="{00000000-0005-0000-0000-0000BD3D0000}"/>
    <cellStyle name="Currency [0] 9359" xfId="15752" hidden="1" xr:uid="{00000000-0005-0000-0000-0000A93D0000}"/>
    <cellStyle name="Currency [0] 936" xfId="995" hidden="1" xr:uid="{00000000-0005-0000-0000-000004040000}"/>
    <cellStyle name="Currency [0] 9360" xfId="15768" hidden="1" xr:uid="{00000000-0005-0000-0000-0000B93D0000}"/>
    <cellStyle name="Currency [0] 9361" xfId="15770" hidden="1" xr:uid="{00000000-0005-0000-0000-0000BB3D0000}"/>
    <cellStyle name="Currency [0] 9362" xfId="15801" hidden="1" xr:uid="{00000000-0005-0000-0000-0000DA3D0000}"/>
    <cellStyle name="Currency [0] 9363" xfId="15474" hidden="1" xr:uid="{00000000-0005-0000-0000-0000933C0000}"/>
    <cellStyle name="Currency [0] 9364" xfId="15793" hidden="1" xr:uid="{00000000-0005-0000-0000-0000D23D0000}"/>
    <cellStyle name="Currency [0] 9365" xfId="15803" hidden="1" xr:uid="{00000000-0005-0000-0000-0000DC3D0000}"/>
    <cellStyle name="Currency [0] 9366" xfId="15804" hidden="1" xr:uid="{00000000-0005-0000-0000-0000DD3D0000}"/>
    <cellStyle name="Currency [0] 9367" xfId="15732" hidden="1" xr:uid="{00000000-0005-0000-0000-0000953D0000}"/>
    <cellStyle name="Currency [0] 9368" xfId="15783" hidden="1" xr:uid="{00000000-0005-0000-0000-0000C83D0000}"/>
    <cellStyle name="Currency [0] 9369" xfId="15763" hidden="1" xr:uid="{00000000-0005-0000-0000-0000B43D0000}"/>
    <cellStyle name="Currency [0] 937" xfId="1015" hidden="1" xr:uid="{00000000-0005-0000-0000-000018040000}"/>
    <cellStyle name="Currency [0] 9370" xfId="15775" hidden="1" xr:uid="{00000000-0005-0000-0000-0000C03D0000}"/>
    <cellStyle name="Currency [0] 9371" xfId="15773" hidden="1" xr:uid="{00000000-0005-0000-0000-0000BE3D0000}"/>
    <cellStyle name="Currency [0] 9372" xfId="15806" hidden="1" xr:uid="{00000000-0005-0000-0000-0000DF3D0000}"/>
    <cellStyle name="Currency [0] 9373" xfId="15750" hidden="1" xr:uid="{00000000-0005-0000-0000-0000A73D0000}"/>
    <cellStyle name="Currency [0] 9374" xfId="15800" hidden="1" xr:uid="{00000000-0005-0000-0000-0000D93D0000}"/>
    <cellStyle name="Currency [0] 9375" xfId="15810" hidden="1" xr:uid="{00000000-0005-0000-0000-0000E33D0000}"/>
    <cellStyle name="Currency [0] 9376" xfId="15811" hidden="1" xr:uid="{00000000-0005-0000-0000-0000E43D0000}"/>
    <cellStyle name="Currency [0] 9377" xfId="15776" hidden="1" xr:uid="{00000000-0005-0000-0000-0000C13D0000}"/>
    <cellStyle name="Currency [0] 9378" xfId="15791" hidden="1" xr:uid="{00000000-0005-0000-0000-0000D03D0000}"/>
    <cellStyle name="Currency [0] 9379" xfId="15464" hidden="1" xr:uid="{00000000-0005-0000-0000-0000893C0000}"/>
    <cellStyle name="Currency [0] 938" xfId="1049" hidden="1" xr:uid="{00000000-0005-0000-0000-00003A040000}"/>
    <cellStyle name="Currency [0] 9380" xfId="15786" hidden="1" xr:uid="{00000000-0005-0000-0000-0000CB3D0000}"/>
    <cellStyle name="Currency [0] 9381" xfId="15784" hidden="1" xr:uid="{00000000-0005-0000-0000-0000C93D0000}"/>
    <cellStyle name="Currency [0] 9382" xfId="15813" hidden="1" xr:uid="{00000000-0005-0000-0000-0000E63D0000}"/>
    <cellStyle name="Currency [0] 9383" xfId="15729" hidden="1" xr:uid="{00000000-0005-0000-0000-0000923D0000}"/>
    <cellStyle name="Currency [0] 9384" xfId="15805" hidden="1" xr:uid="{00000000-0005-0000-0000-0000DE3D0000}"/>
    <cellStyle name="Currency [0] 9385" xfId="15815" hidden="1" xr:uid="{00000000-0005-0000-0000-0000E83D0000}"/>
    <cellStyle name="Currency [0] 9386" xfId="15816" hidden="1" xr:uid="{00000000-0005-0000-0000-0000E93D0000}"/>
    <cellStyle name="Currency [0] 9387" xfId="15787" hidden="1" xr:uid="{00000000-0005-0000-0000-0000CC3D0000}"/>
    <cellStyle name="Currency [0] 9388" xfId="15799" hidden="1" xr:uid="{00000000-0005-0000-0000-0000D83D0000}"/>
    <cellStyle name="Currency [0] 9389" xfId="15779" hidden="1" xr:uid="{00000000-0005-0000-0000-0000C43D0000}"/>
    <cellStyle name="Currency [0] 939" xfId="1042" hidden="1" xr:uid="{00000000-0005-0000-0000-000033040000}"/>
    <cellStyle name="Currency [0] 9390" xfId="15794" hidden="1" xr:uid="{00000000-0005-0000-0000-0000D33D0000}"/>
    <cellStyle name="Currency [0] 9391" xfId="15792" hidden="1" xr:uid="{00000000-0005-0000-0000-0000D13D0000}"/>
    <cellStyle name="Currency [0] 9392" xfId="15818" hidden="1" xr:uid="{00000000-0005-0000-0000-0000EB3D0000}"/>
    <cellStyle name="Currency [0] 9393" xfId="15731" hidden="1" xr:uid="{00000000-0005-0000-0000-0000943D0000}"/>
    <cellStyle name="Currency [0] 9394" xfId="15812" hidden="1" xr:uid="{00000000-0005-0000-0000-0000E53D0000}"/>
    <cellStyle name="Currency [0] 9395" xfId="15819" hidden="1" xr:uid="{00000000-0005-0000-0000-0000EC3D0000}"/>
    <cellStyle name="Currency [0] 9396" xfId="15820" hidden="1" xr:uid="{00000000-0005-0000-0000-0000ED3D0000}"/>
    <cellStyle name="Currency [0] 9397" xfId="15760" hidden="1" xr:uid="{00000000-0005-0000-0000-0000B13D0000}"/>
    <cellStyle name="Currency [0] 9398" xfId="15780" hidden="1" xr:uid="{00000000-0005-0000-0000-0000C53D0000}"/>
    <cellStyle name="Currency [0] 9399" xfId="15814" hidden="1" xr:uid="{00000000-0005-0000-0000-0000E73D0000}"/>
    <cellStyle name="Currency [0] 94" xfId="144" hidden="1" xr:uid="{00000000-0005-0000-0000-0000B1000000}"/>
    <cellStyle name="Currency [0] 940" xfId="1052" hidden="1" xr:uid="{00000000-0005-0000-0000-00003D040000}"/>
    <cellStyle name="Currency [0] 9400" xfId="15807" hidden="1" xr:uid="{00000000-0005-0000-0000-0000E03D0000}"/>
    <cellStyle name="Currency [0] 9401" xfId="15817" hidden="1" xr:uid="{00000000-0005-0000-0000-0000EA3D0000}"/>
    <cellStyle name="Currency [0] 9402" xfId="15821" hidden="1" xr:uid="{00000000-0005-0000-0000-0000EE3D0000}"/>
    <cellStyle name="Currency [0] 9403" xfId="15746" hidden="1" xr:uid="{00000000-0005-0000-0000-0000A33D0000}"/>
    <cellStyle name="Currency [0] 9404" xfId="15778" hidden="1" xr:uid="{00000000-0005-0000-0000-0000C33D0000}"/>
    <cellStyle name="Currency [0] 9405" xfId="15824" hidden="1" xr:uid="{00000000-0005-0000-0000-0000F13D0000}"/>
    <cellStyle name="Currency [0] 9406" xfId="15825" hidden="1" xr:uid="{00000000-0005-0000-0000-0000F23D0000}"/>
    <cellStyle name="Currency [0] 9407" xfId="15802" hidden="1" xr:uid="{00000000-0005-0000-0000-0000DB3D0000}"/>
    <cellStyle name="Currency [0] 9408" xfId="15808" hidden="1" xr:uid="{00000000-0005-0000-0000-0000E13D0000}"/>
    <cellStyle name="Currency [0] 9409" xfId="15822" hidden="1" xr:uid="{00000000-0005-0000-0000-0000EF3D0000}"/>
    <cellStyle name="Currency [0] 941" xfId="1056" hidden="1" xr:uid="{00000000-0005-0000-0000-000041040000}"/>
    <cellStyle name="Currency [0] 9410" xfId="15809" hidden="1" xr:uid="{00000000-0005-0000-0000-0000E23D0000}"/>
    <cellStyle name="Currency [0] 9411" xfId="15826" hidden="1" xr:uid="{00000000-0005-0000-0000-0000F33D0000}"/>
    <cellStyle name="Currency [0] 9412" xfId="15827" hidden="1" xr:uid="{00000000-0005-0000-0000-0000F43D0000}"/>
    <cellStyle name="Currency [0] 9413" xfId="15823" hidden="1" xr:uid="{00000000-0005-0000-0000-0000F03D0000}"/>
    <cellStyle name="Currency [0] 9414" xfId="15796" hidden="1" xr:uid="{00000000-0005-0000-0000-0000D53D0000}"/>
    <cellStyle name="Currency [0] 9415" xfId="15828" hidden="1" xr:uid="{00000000-0005-0000-0000-0000F53D0000}"/>
    <cellStyle name="Currency [0] 9416" xfId="15829" hidden="1" xr:uid="{00000000-0005-0000-0000-0000F63D0000}"/>
    <cellStyle name="Currency [0] 9417" xfId="15506" hidden="1" xr:uid="{00000000-0005-0000-0000-0000B33C0000}"/>
    <cellStyle name="Currency [0] 9418" xfId="15482" hidden="1" xr:uid="{00000000-0005-0000-0000-00009B3C0000}"/>
    <cellStyle name="Currency [0] 9419" xfId="15831" hidden="1" xr:uid="{00000000-0005-0000-0000-0000F83D0000}"/>
    <cellStyle name="Currency [0] 942" xfId="981" hidden="1" xr:uid="{00000000-0005-0000-0000-0000F6030000}"/>
    <cellStyle name="Currency [0] 9420" xfId="15835" hidden="1" xr:uid="{00000000-0005-0000-0000-0000FC3D0000}"/>
    <cellStyle name="Currency [0] 9421" xfId="15836" hidden="1" xr:uid="{00000000-0005-0000-0000-0000FD3D0000}"/>
    <cellStyle name="Currency [0] 9422" xfId="15477" hidden="1" xr:uid="{00000000-0005-0000-0000-0000963C0000}"/>
    <cellStyle name="Currency [0] 9423" xfId="15833" hidden="1" xr:uid="{00000000-0005-0000-0000-0000FA3D0000}"/>
    <cellStyle name="Currency [0] 9424" xfId="15837" hidden="1" xr:uid="{00000000-0005-0000-0000-0000FE3D0000}"/>
    <cellStyle name="Currency [0] 9425" xfId="15838" hidden="1" xr:uid="{00000000-0005-0000-0000-0000FF3D0000}"/>
    <cellStyle name="Currency [0] 9426" xfId="15832" hidden="1" xr:uid="{00000000-0005-0000-0000-0000F93D0000}"/>
    <cellStyle name="Currency [0] 9427" xfId="15494" hidden="1" xr:uid="{00000000-0005-0000-0000-0000A73C0000}"/>
    <cellStyle name="Currency [0] 9428" xfId="15844" hidden="1" xr:uid="{00000000-0005-0000-0000-0000053E0000}"/>
    <cellStyle name="Currency [0] 9429" xfId="15848" hidden="1" xr:uid="{00000000-0005-0000-0000-0000093E0000}"/>
    <cellStyle name="Currency [0] 943" xfId="1013" hidden="1" xr:uid="{00000000-0005-0000-0000-000016040000}"/>
    <cellStyle name="Currency [0] 9430" xfId="15854" hidden="1" xr:uid="{00000000-0005-0000-0000-00000F3E0000}"/>
    <cellStyle name="Currency [0] 9431" xfId="15857" hidden="1" xr:uid="{00000000-0005-0000-0000-0000123E0000}"/>
    <cellStyle name="Currency [0] 9432" xfId="15843" hidden="1" xr:uid="{00000000-0005-0000-0000-0000043E0000}"/>
    <cellStyle name="Currency [0] 9433" xfId="15853" hidden="1" xr:uid="{00000000-0005-0000-0000-00000E3E0000}"/>
    <cellStyle name="Currency [0] 9434" xfId="15864" hidden="1" xr:uid="{00000000-0005-0000-0000-0000193E0000}"/>
    <cellStyle name="Currency [0] 9435" xfId="15865" hidden="1" xr:uid="{00000000-0005-0000-0000-00001A3E0000}"/>
    <cellStyle name="Currency [0] 9436" xfId="15830" hidden="1" xr:uid="{00000000-0005-0000-0000-0000F73D0000}"/>
    <cellStyle name="Currency [0] 9437" xfId="15476" hidden="1" xr:uid="{00000000-0005-0000-0000-0000953C0000}"/>
    <cellStyle name="Currency [0] 9438" xfId="15850" hidden="1" xr:uid="{00000000-0005-0000-0000-00000B3E0000}"/>
    <cellStyle name="Currency [0] 9439" xfId="15466" hidden="1" xr:uid="{00000000-0005-0000-0000-00008B3C0000}"/>
    <cellStyle name="Currency [0] 944" xfId="1059" hidden="1" xr:uid="{00000000-0005-0000-0000-000044040000}"/>
    <cellStyle name="Currency [0] 9440" xfId="15845" hidden="1" xr:uid="{00000000-0005-0000-0000-0000063E0000}"/>
    <cellStyle name="Currency [0] 9441" xfId="15866" hidden="1" xr:uid="{00000000-0005-0000-0000-00001B3E0000}"/>
    <cellStyle name="Currency [0] 9442" xfId="15851" hidden="1" xr:uid="{00000000-0005-0000-0000-00000C3E0000}"/>
    <cellStyle name="Currency [0] 9443" xfId="15855" hidden="1" xr:uid="{00000000-0005-0000-0000-0000103E0000}"/>
    <cellStyle name="Currency [0] 9444" xfId="15871" hidden="1" xr:uid="{00000000-0005-0000-0000-0000203E0000}"/>
    <cellStyle name="Currency [0] 9445" xfId="15872" hidden="1" xr:uid="{00000000-0005-0000-0000-0000213E0000}"/>
    <cellStyle name="Currency [0] 9446" xfId="15852" hidden="1" xr:uid="{00000000-0005-0000-0000-00000D3E0000}"/>
    <cellStyle name="Currency [0] 9447" xfId="15859" hidden="1" xr:uid="{00000000-0005-0000-0000-0000143E0000}"/>
    <cellStyle name="Currency [0] 9448" xfId="15863" hidden="1" xr:uid="{00000000-0005-0000-0000-0000183E0000}"/>
    <cellStyle name="Currency [0] 9449" xfId="15858" hidden="1" xr:uid="{00000000-0005-0000-0000-0000133E0000}"/>
    <cellStyle name="Currency [0] 945" xfId="1060" hidden="1" xr:uid="{00000000-0005-0000-0000-000045040000}"/>
    <cellStyle name="Currency [0] 9450" xfId="15881" hidden="1" xr:uid="{00000000-0005-0000-0000-00002A3E0000}"/>
    <cellStyle name="Currency [0] 9451" xfId="15887" hidden="1" xr:uid="{00000000-0005-0000-0000-0000303E0000}"/>
    <cellStyle name="Currency [0] 9452" xfId="15849" hidden="1" xr:uid="{00000000-0005-0000-0000-00000A3E0000}"/>
    <cellStyle name="Currency [0] 9453" xfId="15879" hidden="1" xr:uid="{00000000-0005-0000-0000-0000283E0000}"/>
    <cellStyle name="Currency [0] 9454" xfId="15891" hidden="1" xr:uid="{00000000-0005-0000-0000-0000343E0000}"/>
    <cellStyle name="Currency [0] 9455" xfId="15892" hidden="1" xr:uid="{00000000-0005-0000-0000-0000353E0000}"/>
    <cellStyle name="Currency [0] 9456" xfId="15840" hidden="1" xr:uid="{00000000-0005-0000-0000-0000013E0000}"/>
    <cellStyle name="Currency [0] 9457" xfId="15847" hidden="1" xr:uid="{00000000-0005-0000-0000-0000083E0000}"/>
    <cellStyle name="Currency [0] 9458" xfId="15876" hidden="1" xr:uid="{00000000-0005-0000-0000-0000253E0000}"/>
    <cellStyle name="Currency [0] 9459" xfId="15861" hidden="1" xr:uid="{00000000-0005-0000-0000-0000163E0000}"/>
    <cellStyle name="Currency [0] 946" xfId="1037" hidden="1" xr:uid="{00000000-0005-0000-0000-00002E040000}"/>
    <cellStyle name="Currency [0] 9460" xfId="15834" hidden="1" xr:uid="{00000000-0005-0000-0000-0000FB3D0000}"/>
    <cellStyle name="Currency [0] 9461" xfId="15898" hidden="1" xr:uid="{00000000-0005-0000-0000-00003B3E0000}"/>
    <cellStyle name="Currency [0] 9462" xfId="15877" hidden="1" xr:uid="{00000000-0005-0000-0000-0000263E0000}"/>
    <cellStyle name="Currency [0] 9463" xfId="15884" hidden="1" xr:uid="{00000000-0005-0000-0000-00002D3E0000}"/>
    <cellStyle name="Currency [0] 9464" xfId="15899" hidden="1" xr:uid="{00000000-0005-0000-0000-00003C3E0000}"/>
    <cellStyle name="Currency [0] 9465" xfId="15900" hidden="1" xr:uid="{00000000-0005-0000-0000-00003D3E0000}"/>
    <cellStyle name="Currency [0] 9466" xfId="15875" hidden="1" xr:uid="{00000000-0005-0000-0000-0000243E0000}"/>
    <cellStyle name="Currency [0] 9467" xfId="15874" hidden="1" xr:uid="{00000000-0005-0000-0000-0000233E0000}"/>
    <cellStyle name="Currency [0] 9468" xfId="15869" hidden="1" xr:uid="{00000000-0005-0000-0000-00001E3E0000}"/>
    <cellStyle name="Currency [0] 9469" xfId="15867" hidden="1" xr:uid="{00000000-0005-0000-0000-00001C3E0000}"/>
    <cellStyle name="Currency [0] 947" xfId="1043" hidden="1" xr:uid="{00000000-0005-0000-0000-000034040000}"/>
    <cellStyle name="Currency [0] 9470" xfId="15868" hidden="1" xr:uid="{00000000-0005-0000-0000-00001D3E0000}"/>
    <cellStyle name="Currency [0] 9471" xfId="15905" hidden="1" xr:uid="{00000000-0005-0000-0000-0000423E0000}"/>
    <cellStyle name="Currency [0] 9472" xfId="15484" hidden="1" xr:uid="{00000000-0005-0000-0000-00009D3C0000}"/>
    <cellStyle name="Currency [0] 9473" xfId="15895" hidden="1" xr:uid="{00000000-0005-0000-0000-0000383E0000}"/>
    <cellStyle name="Currency [0] 9474" xfId="15907" hidden="1" xr:uid="{00000000-0005-0000-0000-0000443E0000}"/>
    <cellStyle name="Currency [0] 9475" xfId="15908" hidden="1" xr:uid="{00000000-0005-0000-0000-0000453E0000}"/>
    <cellStyle name="Currency [0] 9476" xfId="15846" hidden="1" xr:uid="{00000000-0005-0000-0000-0000073E0000}"/>
    <cellStyle name="Currency [0] 9477" xfId="15882" hidden="1" xr:uid="{00000000-0005-0000-0000-00002B3E0000}"/>
    <cellStyle name="Currency [0] 9478" xfId="15862" hidden="1" xr:uid="{00000000-0005-0000-0000-0000173E0000}"/>
    <cellStyle name="Currency [0] 9479" xfId="15878" hidden="1" xr:uid="{00000000-0005-0000-0000-0000273E0000}"/>
    <cellStyle name="Currency [0] 948" xfId="1057" hidden="1" xr:uid="{00000000-0005-0000-0000-000042040000}"/>
    <cellStyle name="Currency [0] 9480" xfId="15880" hidden="1" xr:uid="{00000000-0005-0000-0000-0000293E0000}"/>
    <cellStyle name="Currency [0] 9481" xfId="15911" hidden="1" xr:uid="{00000000-0005-0000-0000-0000483E0000}"/>
    <cellStyle name="Currency [0] 9482" xfId="15487" hidden="1" xr:uid="{00000000-0005-0000-0000-0000A03C0000}"/>
    <cellStyle name="Currency [0] 9483" xfId="15903" hidden="1" xr:uid="{00000000-0005-0000-0000-0000403E0000}"/>
    <cellStyle name="Currency [0] 9484" xfId="15913" hidden="1" xr:uid="{00000000-0005-0000-0000-00004A3E0000}"/>
    <cellStyle name="Currency [0] 9485" xfId="15914" hidden="1" xr:uid="{00000000-0005-0000-0000-00004B3E0000}"/>
    <cellStyle name="Currency [0] 9486" xfId="15842" hidden="1" xr:uid="{00000000-0005-0000-0000-0000033E0000}"/>
    <cellStyle name="Currency [0] 9487" xfId="15893" hidden="1" xr:uid="{00000000-0005-0000-0000-0000363E0000}"/>
    <cellStyle name="Currency [0] 9488" xfId="15873" hidden="1" xr:uid="{00000000-0005-0000-0000-0000223E0000}"/>
    <cellStyle name="Currency [0] 9489" xfId="15885" hidden="1" xr:uid="{00000000-0005-0000-0000-00002E3E0000}"/>
    <cellStyle name="Currency [0] 949" xfId="1044" hidden="1" xr:uid="{00000000-0005-0000-0000-000035040000}"/>
    <cellStyle name="Currency [0] 9490" xfId="15883" hidden="1" xr:uid="{00000000-0005-0000-0000-00002C3E0000}"/>
    <cellStyle name="Currency [0] 9491" xfId="15916" hidden="1" xr:uid="{00000000-0005-0000-0000-00004D3E0000}"/>
    <cellStyle name="Currency [0] 9492" xfId="15860" hidden="1" xr:uid="{00000000-0005-0000-0000-0000153E0000}"/>
    <cellStyle name="Currency [0] 9493" xfId="15910" hidden="1" xr:uid="{00000000-0005-0000-0000-0000473E0000}"/>
    <cellStyle name="Currency [0] 9494" xfId="15920" hidden="1" xr:uid="{00000000-0005-0000-0000-0000513E0000}"/>
    <cellStyle name="Currency [0] 9495" xfId="15921" hidden="1" xr:uid="{00000000-0005-0000-0000-0000523E0000}"/>
    <cellStyle name="Currency [0] 9496" xfId="15886" hidden="1" xr:uid="{00000000-0005-0000-0000-00002F3E0000}"/>
    <cellStyle name="Currency [0] 9497" xfId="15901" hidden="1" xr:uid="{00000000-0005-0000-0000-00003E3E0000}"/>
    <cellStyle name="Currency [0] 9498" xfId="15467" hidden="1" xr:uid="{00000000-0005-0000-0000-00008C3C0000}"/>
    <cellStyle name="Currency [0] 9499" xfId="15896" hidden="1" xr:uid="{00000000-0005-0000-0000-0000393E0000}"/>
    <cellStyle name="Currency [0] 95" xfId="142" hidden="1" xr:uid="{00000000-0005-0000-0000-0000AF000000}"/>
    <cellStyle name="Currency [0] 950" xfId="1061" hidden="1" xr:uid="{00000000-0005-0000-0000-000046040000}"/>
    <cellStyle name="Currency [0] 9500" xfId="15894" hidden="1" xr:uid="{00000000-0005-0000-0000-0000373E0000}"/>
    <cellStyle name="Currency [0] 9501" xfId="15923" hidden="1" xr:uid="{00000000-0005-0000-0000-0000543E0000}"/>
    <cellStyle name="Currency [0] 9502" xfId="15839" hidden="1" xr:uid="{00000000-0005-0000-0000-0000003E0000}"/>
    <cellStyle name="Currency [0] 9503" xfId="15915" hidden="1" xr:uid="{00000000-0005-0000-0000-00004C3E0000}"/>
    <cellStyle name="Currency [0] 9504" xfId="15925" hidden="1" xr:uid="{00000000-0005-0000-0000-0000563E0000}"/>
    <cellStyle name="Currency [0] 9505" xfId="15926" hidden="1" xr:uid="{00000000-0005-0000-0000-0000573E0000}"/>
    <cellStyle name="Currency [0] 9506" xfId="15897" hidden="1" xr:uid="{00000000-0005-0000-0000-00003A3E0000}"/>
    <cellStyle name="Currency [0] 9507" xfId="15909" hidden="1" xr:uid="{00000000-0005-0000-0000-0000463E0000}"/>
    <cellStyle name="Currency [0] 9508" xfId="15889" hidden="1" xr:uid="{00000000-0005-0000-0000-0000323E0000}"/>
    <cellStyle name="Currency [0] 9509" xfId="15904" hidden="1" xr:uid="{00000000-0005-0000-0000-0000413E0000}"/>
    <cellStyle name="Currency [0] 951" xfId="1062" hidden="1" xr:uid="{00000000-0005-0000-0000-000047040000}"/>
    <cellStyle name="Currency [0] 9510" xfId="15902" hidden="1" xr:uid="{00000000-0005-0000-0000-00003F3E0000}"/>
    <cellStyle name="Currency [0] 9511" xfId="15928" hidden="1" xr:uid="{00000000-0005-0000-0000-0000593E0000}"/>
    <cellStyle name="Currency [0] 9512" xfId="15841" hidden="1" xr:uid="{00000000-0005-0000-0000-0000023E0000}"/>
    <cellStyle name="Currency [0] 9513" xfId="15922" hidden="1" xr:uid="{00000000-0005-0000-0000-0000533E0000}"/>
    <cellStyle name="Currency [0] 9514" xfId="15929" hidden="1" xr:uid="{00000000-0005-0000-0000-00005A3E0000}"/>
    <cellStyle name="Currency [0] 9515" xfId="15930" hidden="1" xr:uid="{00000000-0005-0000-0000-00005B3E0000}"/>
    <cellStyle name="Currency [0] 9516" xfId="15870" hidden="1" xr:uid="{00000000-0005-0000-0000-00001F3E0000}"/>
    <cellStyle name="Currency [0] 9517" xfId="15890" hidden="1" xr:uid="{00000000-0005-0000-0000-0000333E0000}"/>
    <cellStyle name="Currency [0] 9518" xfId="15924" hidden="1" xr:uid="{00000000-0005-0000-0000-0000553E0000}"/>
    <cellStyle name="Currency [0] 9519" xfId="15917" hidden="1" xr:uid="{00000000-0005-0000-0000-00004E3E0000}"/>
    <cellStyle name="Currency [0] 952" xfId="1058" hidden="1" xr:uid="{00000000-0005-0000-0000-000043040000}"/>
    <cellStyle name="Currency [0] 9520" xfId="15927" hidden="1" xr:uid="{00000000-0005-0000-0000-0000583E0000}"/>
    <cellStyle name="Currency [0] 9521" xfId="15931" hidden="1" xr:uid="{00000000-0005-0000-0000-00005C3E0000}"/>
    <cellStyle name="Currency [0] 9522" xfId="15856" hidden="1" xr:uid="{00000000-0005-0000-0000-0000113E0000}"/>
    <cellStyle name="Currency [0] 9523" xfId="15888" hidden="1" xr:uid="{00000000-0005-0000-0000-0000313E0000}"/>
    <cellStyle name="Currency [0] 9524" xfId="15934" hidden="1" xr:uid="{00000000-0005-0000-0000-00005F3E0000}"/>
    <cellStyle name="Currency [0] 9525" xfId="15935" hidden="1" xr:uid="{00000000-0005-0000-0000-0000603E0000}"/>
    <cellStyle name="Currency [0] 9526" xfId="15912" hidden="1" xr:uid="{00000000-0005-0000-0000-0000493E0000}"/>
    <cellStyle name="Currency [0] 9527" xfId="15918" hidden="1" xr:uid="{00000000-0005-0000-0000-00004F3E0000}"/>
    <cellStyle name="Currency [0] 9528" xfId="15932" hidden="1" xr:uid="{00000000-0005-0000-0000-00005D3E0000}"/>
    <cellStyle name="Currency [0] 9529" xfId="15919" hidden="1" xr:uid="{00000000-0005-0000-0000-0000503E0000}"/>
    <cellStyle name="Currency [0] 953" xfId="1031" hidden="1" xr:uid="{00000000-0005-0000-0000-000028040000}"/>
    <cellStyle name="Currency [0] 9530" xfId="15936" hidden="1" xr:uid="{00000000-0005-0000-0000-0000613E0000}"/>
    <cellStyle name="Currency [0] 9531" xfId="15937" hidden="1" xr:uid="{00000000-0005-0000-0000-0000623E0000}"/>
    <cellStyle name="Currency [0] 9532" xfId="15933" hidden="1" xr:uid="{00000000-0005-0000-0000-00005E3E0000}"/>
    <cellStyle name="Currency [0] 9533" xfId="15906" hidden="1" xr:uid="{00000000-0005-0000-0000-0000433E0000}"/>
    <cellStyle name="Currency [0] 9534" xfId="15938" hidden="1" xr:uid="{00000000-0005-0000-0000-0000633E0000}"/>
    <cellStyle name="Currency [0] 9535" xfId="15939" hidden="1" xr:uid="{00000000-0005-0000-0000-0000643E0000}"/>
    <cellStyle name="Currency [0] 9536" xfId="15971" hidden="1" xr:uid="{00000000-0005-0000-0000-0000843E0000}"/>
    <cellStyle name="Currency [0] 9537" xfId="15980" hidden="1" xr:uid="{00000000-0005-0000-0000-00008D3E0000}"/>
    <cellStyle name="Currency [0] 9538" xfId="15983" hidden="1" xr:uid="{00000000-0005-0000-0000-0000903E0000}"/>
    <cellStyle name="Currency [0] 9539" xfId="15989" hidden="1" xr:uid="{00000000-0005-0000-0000-0000963E0000}"/>
    <cellStyle name="Currency [0] 954" xfId="1063" hidden="1" xr:uid="{00000000-0005-0000-0000-000048040000}"/>
    <cellStyle name="Currency [0] 9540" xfId="15991" hidden="1" xr:uid="{00000000-0005-0000-0000-0000983E0000}"/>
    <cellStyle name="Currency [0] 9541" xfId="15979" hidden="1" xr:uid="{00000000-0005-0000-0000-00008C3E0000}"/>
    <cellStyle name="Currency [0] 9542" xfId="15987" hidden="1" xr:uid="{00000000-0005-0000-0000-0000943E0000}"/>
    <cellStyle name="Currency [0] 9543" xfId="15992" hidden="1" xr:uid="{00000000-0005-0000-0000-0000993E0000}"/>
    <cellStyle name="Currency [0] 9544" xfId="15993" hidden="1" xr:uid="{00000000-0005-0000-0000-00009A3E0000}"/>
    <cellStyle name="Currency [0] 9545" xfId="15984" hidden="1" xr:uid="{00000000-0005-0000-0000-0000913E0000}"/>
    <cellStyle name="Currency [0] 9546" xfId="15972" hidden="1" xr:uid="{00000000-0005-0000-0000-0000853E0000}"/>
    <cellStyle name="Currency [0] 9547" xfId="15999" hidden="1" xr:uid="{00000000-0005-0000-0000-0000A03E0000}"/>
    <cellStyle name="Currency [0] 9548" xfId="16003" hidden="1" xr:uid="{00000000-0005-0000-0000-0000A43E0000}"/>
    <cellStyle name="Currency [0] 9549" xfId="16009" hidden="1" xr:uid="{00000000-0005-0000-0000-0000AA3E0000}"/>
    <cellStyle name="Currency [0] 955" xfId="1064" hidden="1" xr:uid="{00000000-0005-0000-0000-000049040000}"/>
    <cellStyle name="Currency [0] 9550" xfId="16012" hidden="1" xr:uid="{00000000-0005-0000-0000-0000AD3E0000}"/>
    <cellStyle name="Currency [0] 9551" xfId="15998" hidden="1" xr:uid="{00000000-0005-0000-0000-00009F3E0000}"/>
    <cellStyle name="Currency [0] 9552" xfId="16008" hidden="1" xr:uid="{00000000-0005-0000-0000-0000A93E0000}"/>
    <cellStyle name="Currency [0] 9553" xfId="16019" hidden="1" xr:uid="{00000000-0005-0000-0000-0000B43E0000}"/>
    <cellStyle name="Currency [0] 9554" xfId="16020" hidden="1" xr:uid="{00000000-0005-0000-0000-0000B53E0000}"/>
    <cellStyle name="Currency [0] 9555" xfId="15982" hidden="1" xr:uid="{00000000-0005-0000-0000-00008F3E0000}"/>
    <cellStyle name="Currency [0] 9556" xfId="15974" hidden="1" xr:uid="{00000000-0005-0000-0000-0000873E0000}"/>
    <cellStyle name="Currency [0] 9557" xfId="16005" hidden="1" xr:uid="{00000000-0005-0000-0000-0000A63E0000}"/>
    <cellStyle name="Currency [0] 9558" xfId="15977" hidden="1" xr:uid="{00000000-0005-0000-0000-00008A3E0000}"/>
    <cellStyle name="Currency [0] 9559" xfId="16000" hidden="1" xr:uid="{00000000-0005-0000-0000-0000A13E0000}"/>
    <cellStyle name="Currency [0] 956" xfId="823" hidden="1" xr:uid="{00000000-0005-0000-0000-000058030000}"/>
    <cellStyle name="Currency [0] 9560" xfId="16021" hidden="1" xr:uid="{00000000-0005-0000-0000-0000B63E0000}"/>
    <cellStyle name="Currency [0] 9561" xfId="16006" hidden="1" xr:uid="{00000000-0005-0000-0000-0000A73E0000}"/>
    <cellStyle name="Currency [0] 9562" xfId="16010" hidden="1" xr:uid="{00000000-0005-0000-0000-0000AB3E0000}"/>
    <cellStyle name="Currency [0] 9563" xfId="16026" hidden="1" xr:uid="{00000000-0005-0000-0000-0000BB3E0000}"/>
    <cellStyle name="Currency [0] 9564" xfId="16027" hidden="1" xr:uid="{00000000-0005-0000-0000-0000BC3E0000}"/>
    <cellStyle name="Currency [0] 9565" xfId="16007" hidden="1" xr:uid="{00000000-0005-0000-0000-0000A83E0000}"/>
    <cellStyle name="Currency [0] 9566" xfId="16014" hidden="1" xr:uid="{00000000-0005-0000-0000-0000AF3E0000}"/>
    <cellStyle name="Currency [0] 9567" xfId="16018" hidden="1" xr:uid="{00000000-0005-0000-0000-0000B33E0000}"/>
    <cellStyle name="Currency [0] 9568" xfId="16013" hidden="1" xr:uid="{00000000-0005-0000-0000-0000AE3E0000}"/>
    <cellStyle name="Currency [0] 9569" xfId="16036" hidden="1" xr:uid="{00000000-0005-0000-0000-0000C53E0000}"/>
    <cellStyle name="Currency [0] 957" xfId="813" hidden="1" xr:uid="{00000000-0005-0000-0000-00004E030000}"/>
    <cellStyle name="Currency [0] 9570" xfId="16042" hidden="1" xr:uid="{00000000-0005-0000-0000-0000CB3E0000}"/>
    <cellStyle name="Currency [0] 9571" xfId="16004" hidden="1" xr:uid="{00000000-0005-0000-0000-0000A53E0000}"/>
    <cellStyle name="Currency [0] 9572" xfId="16034" hidden="1" xr:uid="{00000000-0005-0000-0000-0000C33E0000}"/>
    <cellStyle name="Currency [0] 9573" xfId="16046" hidden="1" xr:uid="{00000000-0005-0000-0000-0000CF3E0000}"/>
    <cellStyle name="Currency [0] 9574" xfId="16047" hidden="1" xr:uid="{00000000-0005-0000-0000-0000D03E0000}"/>
    <cellStyle name="Currency [0] 9575" xfId="15995" hidden="1" xr:uid="{00000000-0005-0000-0000-00009C3E0000}"/>
    <cellStyle name="Currency [0] 9576" xfId="16002" hidden="1" xr:uid="{00000000-0005-0000-0000-0000A33E0000}"/>
    <cellStyle name="Currency [0] 9577" xfId="16031" hidden="1" xr:uid="{00000000-0005-0000-0000-0000C03E0000}"/>
    <cellStyle name="Currency [0] 9578" xfId="16016" hidden="1" xr:uid="{00000000-0005-0000-0000-0000B13E0000}"/>
    <cellStyle name="Currency [0] 9579" xfId="15988" hidden="1" xr:uid="{00000000-0005-0000-0000-0000953E0000}"/>
    <cellStyle name="Currency [0] 958" xfId="1066" hidden="1" xr:uid="{00000000-0005-0000-0000-00004B040000}"/>
    <cellStyle name="Currency [0] 9580" xfId="16053" hidden="1" xr:uid="{00000000-0005-0000-0000-0000D63E0000}"/>
    <cellStyle name="Currency [0] 9581" xfId="16032" hidden="1" xr:uid="{00000000-0005-0000-0000-0000C13E0000}"/>
    <cellStyle name="Currency [0] 9582" xfId="16039" hidden="1" xr:uid="{00000000-0005-0000-0000-0000C83E0000}"/>
    <cellStyle name="Currency [0] 9583" xfId="16054" hidden="1" xr:uid="{00000000-0005-0000-0000-0000D73E0000}"/>
    <cellStyle name="Currency [0] 9584" xfId="16055" hidden="1" xr:uid="{00000000-0005-0000-0000-0000D83E0000}"/>
    <cellStyle name="Currency [0] 9585" xfId="16030" hidden="1" xr:uid="{00000000-0005-0000-0000-0000BF3E0000}"/>
    <cellStyle name="Currency [0] 9586" xfId="16029" hidden="1" xr:uid="{00000000-0005-0000-0000-0000BE3E0000}"/>
    <cellStyle name="Currency [0] 9587" xfId="16024" hidden="1" xr:uid="{00000000-0005-0000-0000-0000B93E0000}"/>
    <cellStyle name="Currency [0] 9588" xfId="16022" hidden="1" xr:uid="{00000000-0005-0000-0000-0000B73E0000}"/>
    <cellStyle name="Currency [0] 9589" xfId="16023" hidden="1" xr:uid="{00000000-0005-0000-0000-0000B83E0000}"/>
    <cellStyle name="Currency [0] 959" xfId="1070" hidden="1" xr:uid="{00000000-0005-0000-0000-00004F040000}"/>
    <cellStyle name="Currency [0] 9590" xfId="16060" hidden="1" xr:uid="{00000000-0005-0000-0000-0000DD3E0000}"/>
    <cellStyle name="Currency [0] 9591" xfId="15975" hidden="1" xr:uid="{00000000-0005-0000-0000-0000883E0000}"/>
    <cellStyle name="Currency [0] 9592" xfId="16050" hidden="1" xr:uid="{00000000-0005-0000-0000-0000D33E0000}"/>
    <cellStyle name="Currency [0] 9593" xfId="16062" hidden="1" xr:uid="{00000000-0005-0000-0000-0000DF3E0000}"/>
    <cellStyle name="Currency [0] 9594" xfId="16063" hidden="1" xr:uid="{00000000-0005-0000-0000-0000E03E0000}"/>
    <cellStyle name="Currency [0] 9595" xfId="16001" hidden="1" xr:uid="{00000000-0005-0000-0000-0000A23E0000}"/>
    <cellStyle name="Currency [0] 9596" xfId="16037" hidden="1" xr:uid="{00000000-0005-0000-0000-0000C63E0000}"/>
    <cellStyle name="Currency [0] 9597" xfId="16017" hidden="1" xr:uid="{00000000-0005-0000-0000-0000B23E0000}"/>
    <cellStyle name="Currency [0] 9598" xfId="16033" hidden="1" xr:uid="{00000000-0005-0000-0000-0000C23E0000}"/>
    <cellStyle name="Currency [0] 9599" xfId="16035" hidden="1" xr:uid="{00000000-0005-0000-0000-0000C43E0000}"/>
    <cellStyle name="Currency [0] 96" xfId="168" hidden="1" xr:uid="{00000000-0005-0000-0000-0000C9000000}"/>
    <cellStyle name="Currency [0] 960" xfId="1071" hidden="1" xr:uid="{00000000-0005-0000-0000-000050040000}"/>
    <cellStyle name="Currency [0] 9600" xfId="16066" hidden="1" xr:uid="{00000000-0005-0000-0000-0000E33E0000}"/>
    <cellStyle name="Currency [0] 9601" xfId="15973" hidden="1" xr:uid="{00000000-0005-0000-0000-0000863E0000}"/>
    <cellStyle name="Currency [0] 9602" xfId="16058" hidden="1" xr:uid="{00000000-0005-0000-0000-0000DB3E0000}"/>
    <cellStyle name="Currency [0] 9603" xfId="16068" hidden="1" xr:uid="{00000000-0005-0000-0000-0000E53E0000}"/>
    <cellStyle name="Currency [0] 9604" xfId="16069" hidden="1" xr:uid="{00000000-0005-0000-0000-0000E63E0000}"/>
    <cellStyle name="Currency [0] 9605" xfId="15997" hidden="1" xr:uid="{00000000-0005-0000-0000-00009E3E0000}"/>
    <cellStyle name="Currency [0] 9606" xfId="16048" hidden="1" xr:uid="{00000000-0005-0000-0000-0000D13E0000}"/>
    <cellStyle name="Currency [0] 9607" xfId="16028" hidden="1" xr:uid="{00000000-0005-0000-0000-0000BD3E0000}"/>
    <cellStyle name="Currency [0] 9608" xfId="16040" hidden="1" xr:uid="{00000000-0005-0000-0000-0000C93E0000}"/>
    <cellStyle name="Currency [0] 9609" xfId="16038" hidden="1" xr:uid="{00000000-0005-0000-0000-0000C73E0000}"/>
    <cellStyle name="Currency [0] 961" xfId="820" hidden="1" xr:uid="{00000000-0005-0000-0000-000055030000}"/>
    <cellStyle name="Currency [0] 9610" xfId="16071" hidden="1" xr:uid="{00000000-0005-0000-0000-0000E83E0000}"/>
    <cellStyle name="Currency [0] 9611" xfId="16015" hidden="1" xr:uid="{00000000-0005-0000-0000-0000B03E0000}"/>
    <cellStyle name="Currency [0] 9612" xfId="16065" hidden="1" xr:uid="{00000000-0005-0000-0000-0000E23E0000}"/>
    <cellStyle name="Currency [0] 9613" xfId="16075" hidden="1" xr:uid="{00000000-0005-0000-0000-0000EC3E0000}"/>
    <cellStyle name="Currency [0] 9614" xfId="16076" hidden="1" xr:uid="{00000000-0005-0000-0000-0000ED3E0000}"/>
    <cellStyle name="Currency [0] 9615" xfId="16041" hidden="1" xr:uid="{00000000-0005-0000-0000-0000CA3E0000}"/>
    <cellStyle name="Currency [0] 9616" xfId="16056" hidden="1" xr:uid="{00000000-0005-0000-0000-0000D93E0000}"/>
    <cellStyle name="Currency [0] 9617" xfId="15981" hidden="1" xr:uid="{00000000-0005-0000-0000-00008E3E0000}"/>
    <cellStyle name="Currency [0] 9618" xfId="16051" hidden="1" xr:uid="{00000000-0005-0000-0000-0000D43E0000}"/>
    <cellStyle name="Currency [0] 9619" xfId="16049" hidden="1" xr:uid="{00000000-0005-0000-0000-0000D23E0000}"/>
    <cellStyle name="Currency [0] 962" xfId="1068" hidden="1" xr:uid="{00000000-0005-0000-0000-00004D040000}"/>
    <cellStyle name="Currency [0] 9620" xfId="16078" hidden="1" xr:uid="{00000000-0005-0000-0000-0000EF3E0000}"/>
    <cellStyle name="Currency [0] 9621" xfId="15994" hidden="1" xr:uid="{00000000-0005-0000-0000-00009B3E0000}"/>
    <cellStyle name="Currency [0] 9622" xfId="16070" hidden="1" xr:uid="{00000000-0005-0000-0000-0000E73E0000}"/>
    <cellStyle name="Currency [0] 9623" xfId="16080" hidden="1" xr:uid="{00000000-0005-0000-0000-0000F13E0000}"/>
    <cellStyle name="Currency [0] 9624" xfId="16081" hidden="1" xr:uid="{00000000-0005-0000-0000-0000F23E0000}"/>
    <cellStyle name="Currency [0] 9625" xfId="16052" hidden="1" xr:uid="{00000000-0005-0000-0000-0000D53E0000}"/>
    <cellStyle name="Currency [0] 9626" xfId="16064" hidden="1" xr:uid="{00000000-0005-0000-0000-0000E13E0000}"/>
    <cellStyle name="Currency [0] 9627" xfId="16044" hidden="1" xr:uid="{00000000-0005-0000-0000-0000CD3E0000}"/>
    <cellStyle name="Currency [0] 9628" xfId="16059" hidden="1" xr:uid="{00000000-0005-0000-0000-0000DC3E0000}"/>
    <cellStyle name="Currency [0] 9629" xfId="16057" hidden="1" xr:uid="{00000000-0005-0000-0000-0000DA3E0000}"/>
    <cellStyle name="Currency [0] 963" xfId="1072" hidden="1" xr:uid="{00000000-0005-0000-0000-000051040000}"/>
    <cellStyle name="Currency [0] 9630" xfId="16083" hidden="1" xr:uid="{00000000-0005-0000-0000-0000F43E0000}"/>
    <cellStyle name="Currency [0] 9631" xfId="15996" hidden="1" xr:uid="{00000000-0005-0000-0000-00009D3E0000}"/>
    <cellStyle name="Currency [0] 9632" xfId="16077" hidden="1" xr:uid="{00000000-0005-0000-0000-0000EE3E0000}"/>
    <cellStyle name="Currency [0] 9633" xfId="16084" hidden="1" xr:uid="{00000000-0005-0000-0000-0000F53E0000}"/>
    <cellStyle name="Currency [0] 9634" xfId="16085" hidden="1" xr:uid="{00000000-0005-0000-0000-0000F63E0000}"/>
    <cellStyle name="Currency [0] 9635" xfId="16025" hidden="1" xr:uid="{00000000-0005-0000-0000-0000BA3E0000}"/>
    <cellStyle name="Currency [0] 9636" xfId="16045" hidden="1" xr:uid="{00000000-0005-0000-0000-0000CE3E0000}"/>
    <cellStyle name="Currency [0] 9637" xfId="16079" hidden="1" xr:uid="{00000000-0005-0000-0000-0000F03E0000}"/>
    <cellStyle name="Currency [0] 9638" xfId="16072" hidden="1" xr:uid="{00000000-0005-0000-0000-0000E93E0000}"/>
    <cellStyle name="Currency [0] 9639" xfId="16082" hidden="1" xr:uid="{00000000-0005-0000-0000-0000F33E0000}"/>
    <cellStyle name="Currency [0] 964" xfId="1073" hidden="1" xr:uid="{00000000-0005-0000-0000-000052040000}"/>
    <cellStyle name="Currency [0] 9640" xfId="16086" hidden="1" xr:uid="{00000000-0005-0000-0000-0000F73E0000}"/>
    <cellStyle name="Currency [0] 9641" xfId="16011" hidden="1" xr:uid="{00000000-0005-0000-0000-0000AC3E0000}"/>
    <cellStyle name="Currency [0] 9642" xfId="16043" hidden="1" xr:uid="{00000000-0005-0000-0000-0000CC3E0000}"/>
    <cellStyle name="Currency [0] 9643" xfId="16089" hidden="1" xr:uid="{00000000-0005-0000-0000-0000FA3E0000}"/>
    <cellStyle name="Currency [0] 9644" xfId="16090" hidden="1" xr:uid="{00000000-0005-0000-0000-0000FB3E0000}"/>
    <cellStyle name="Currency [0] 9645" xfId="16067" hidden="1" xr:uid="{00000000-0005-0000-0000-0000E43E0000}"/>
    <cellStyle name="Currency [0] 9646" xfId="16073" hidden="1" xr:uid="{00000000-0005-0000-0000-0000EA3E0000}"/>
    <cellStyle name="Currency [0] 9647" xfId="16087" hidden="1" xr:uid="{00000000-0005-0000-0000-0000F83E0000}"/>
    <cellStyle name="Currency [0] 9648" xfId="16074" hidden="1" xr:uid="{00000000-0005-0000-0000-0000EB3E0000}"/>
    <cellStyle name="Currency [0] 9649" xfId="16091" hidden="1" xr:uid="{00000000-0005-0000-0000-0000FC3E0000}"/>
    <cellStyle name="Currency [0] 965" xfId="1067" hidden="1" xr:uid="{00000000-0005-0000-0000-00004C040000}"/>
    <cellStyle name="Currency [0] 9650" xfId="16092" hidden="1" xr:uid="{00000000-0005-0000-0000-0000FD3E0000}"/>
    <cellStyle name="Currency [0] 9651" xfId="16088" hidden="1" xr:uid="{00000000-0005-0000-0000-0000F93E0000}"/>
    <cellStyle name="Currency [0] 9652" xfId="16061" hidden="1" xr:uid="{00000000-0005-0000-0000-0000DE3E0000}"/>
    <cellStyle name="Currency [0] 9653" xfId="16093" hidden="1" xr:uid="{00000000-0005-0000-0000-0000FE3E0000}"/>
    <cellStyle name="Currency [0] 9654" xfId="16094" hidden="1" xr:uid="{00000000-0005-0000-0000-0000FF3E0000}"/>
    <cellStyle name="Currency [0] 9655" xfId="16120" hidden="1" xr:uid="{00000000-0005-0000-0000-0000193F0000}"/>
    <cellStyle name="Currency [0] 9656" xfId="16128" hidden="1" xr:uid="{00000000-0005-0000-0000-0000213F0000}"/>
    <cellStyle name="Currency [0] 9657" xfId="16131" hidden="1" xr:uid="{00000000-0005-0000-0000-0000243F0000}"/>
    <cellStyle name="Currency [0] 9658" xfId="16135" hidden="1" xr:uid="{00000000-0005-0000-0000-0000283F0000}"/>
    <cellStyle name="Currency [0] 9659" xfId="16137" hidden="1" xr:uid="{00000000-0005-0000-0000-00002A3F0000}"/>
    <cellStyle name="Currency [0] 966" xfId="824" hidden="1" xr:uid="{00000000-0005-0000-0000-000059030000}"/>
    <cellStyle name="Currency [0] 9660" xfId="16127" hidden="1" xr:uid="{00000000-0005-0000-0000-0000203F0000}"/>
    <cellStyle name="Currency [0] 9661" xfId="16133" hidden="1" xr:uid="{00000000-0005-0000-0000-0000263F0000}"/>
    <cellStyle name="Currency [0] 9662" xfId="16139" hidden="1" xr:uid="{00000000-0005-0000-0000-00002C3F0000}"/>
    <cellStyle name="Currency [0] 9663" xfId="16140" hidden="1" xr:uid="{00000000-0005-0000-0000-00002D3F0000}"/>
    <cellStyle name="Currency [0] 9664" xfId="16132" hidden="1" xr:uid="{00000000-0005-0000-0000-0000253F0000}"/>
    <cellStyle name="Currency [0] 9665" xfId="16121" hidden="1" xr:uid="{00000000-0005-0000-0000-00001A3F0000}"/>
    <cellStyle name="Currency [0] 9666" xfId="16146" hidden="1" xr:uid="{00000000-0005-0000-0000-0000333F0000}"/>
    <cellStyle name="Currency [0] 9667" xfId="16150" hidden="1" xr:uid="{00000000-0005-0000-0000-0000373F0000}"/>
    <cellStyle name="Currency [0] 9668" xfId="16156" hidden="1" xr:uid="{00000000-0005-0000-0000-00003D3F0000}"/>
    <cellStyle name="Currency [0] 9669" xfId="16159" hidden="1" xr:uid="{00000000-0005-0000-0000-0000403F0000}"/>
    <cellStyle name="Currency [0] 967" xfId="1079" hidden="1" xr:uid="{00000000-0005-0000-0000-000058040000}"/>
    <cellStyle name="Currency [0] 9670" xfId="16145" hidden="1" xr:uid="{00000000-0005-0000-0000-0000323F0000}"/>
    <cellStyle name="Currency [0] 9671" xfId="16155" hidden="1" xr:uid="{00000000-0005-0000-0000-00003C3F0000}"/>
    <cellStyle name="Currency [0] 9672" xfId="16166" hidden="1" xr:uid="{00000000-0005-0000-0000-0000473F0000}"/>
    <cellStyle name="Currency [0] 9673" xfId="16167" hidden="1" xr:uid="{00000000-0005-0000-0000-0000483F0000}"/>
    <cellStyle name="Currency [0] 9674" xfId="16130" hidden="1" xr:uid="{00000000-0005-0000-0000-0000233F0000}"/>
    <cellStyle name="Currency [0] 9675" xfId="16123" hidden="1" xr:uid="{00000000-0005-0000-0000-00001C3F0000}"/>
    <cellStyle name="Currency [0] 9676" xfId="16152" hidden="1" xr:uid="{00000000-0005-0000-0000-0000393F0000}"/>
    <cellStyle name="Currency [0] 9677" xfId="16125" hidden="1" xr:uid="{00000000-0005-0000-0000-00001E3F0000}"/>
    <cellStyle name="Currency [0] 9678" xfId="16147" hidden="1" xr:uid="{00000000-0005-0000-0000-0000343F0000}"/>
    <cellStyle name="Currency [0] 9679" xfId="16168" hidden="1" xr:uid="{00000000-0005-0000-0000-0000493F0000}"/>
    <cellStyle name="Currency [0] 968" xfId="1083" hidden="1" xr:uid="{00000000-0005-0000-0000-00005C040000}"/>
    <cellStyle name="Currency [0] 9680" xfId="16153" hidden="1" xr:uid="{00000000-0005-0000-0000-00003A3F0000}"/>
    <cellStyle name="Currency [0] 9681" xfId="16157" hidden="1" xr:uid="{00000000-0005-0000-0000-00003E3F0000}"/>
    <cellStyle name="Currency [0] 9682" xfId="16173" hidden="1" xr:uid="{00000000-0005-0000-0000-00004E3F0000}"/>
    <cellStyle name="Currency [0] 9683" xfId="16174" hidden="1" xr:uid="{00000000-0005-0000-0000-00004F3F0000}"/>
    <cellStyle name="Currency [0] 9684" xfId="16154" hidden="1" xr:uid="{00000000-0005-0000-0000-00003B3F0000}"/>
    <cellStyle name="Currency [0] 9685" xfId="16161" hidden="1" xr:uid="{00000000-0005-0000-0000-0000423F0000}"/>
    <cellStyle name="Currency [0] 9686" xfId="16165" hidden="1" xr:uid="{00000000-0005-0000-0000-0000463F0000}"/>
    <cellStyle name="Currency [0] 9687" xfId="16160" hidden="1" xr:uid="{00000000-0005-0000-0000-0000413F0000}"/>
    <cellStyle name="Currency [0] 9688" xfId="16183" hidden="1" xr:uid="{00000000-0005-0000-0000-0000583F0000}"/>
    <cellStyle name="Currency [0] 9689" xfId="16189" hidden="1" xr:uid="{00000000-0005-0000-0000-00005E3F0000}"/>
    <cellStyle name="Currency [0] 969" xfId="1089" hidden="1" xr:uid="{00000000-0005-0000-0000-000062040000}"/>
    <cellStyle name="Currency [0] 9690" xfId="16151" hidden="1" xr:uid="{00000000-0005-0000-0000-0000383F0000}"/>
    <cellStyle name="Currency [0] 9691" xfId="16181" hidden="1" xr:uid="{00000000-0005-0000-0000-0000563F0000}"/>
    <cellStyle name="Currency [0] 9692" xfId="16193" hidden="1" xr:uid="{00000000-0005-0000-0000-0000623F0000}"/>
    <cellStyle name="Currency [0] 9693" xfId="16194" hidden="1" xr:uid="{00000000-0005-0000-0000-0000633F0000}"/>
    <cellStyle name="Currency [0] 9694" xfId="16142" hidden="1" xr:uid="{00000000-0005-0000-0000-00002F3F0000}"/>
    <cellStyle name="Currency [0] 9695" xfId="16149" hidden="1" xr:uid="{00000000-0005-0000-0000-0000363F0000}"/>
    <cellStyle name="Currency [0] 9696" xfId="16178" hidden="1" xr:uid="{00000000-0005-0000-0000-0000533F0000}"/>
    <cellStyle name="Currency [0] 9697" xfId="16163" hidden="1" xr:uid="{00000000-0005-0000-0000-0000443F0000}"/>
    <cellStyle name="Currency [0] 9698" xfId="16134" hidden="1" xr:uid="{00000000-0005-0000-0000-0000273F0000}"/>
    <cellStyle name="Currency [0] 9699" xfId="16200" hidden="1" xr:uid="{00000000-0005-0000-0000-0000693F0000}"/>
    <cellStyle name="Currency [0] 97" xfId="106" hidden="1" xr:uid="{00000000-0005-0000-0000-00008B000000}"/>
    <cellStyle name="Currency [0] 970" xfId="1092" hidden="1" xr:uid="{00000000-0005-0000-0000-000065040000}"/>
    <cellStyle name="Currency [0] 9700" xfId="16179" hidden="1" xr:uid="{00000000-0005-0000-0000-0000543F0000}"/>
    <cellStyle name="Currency [0] 9701" xfId="16186" hidden="1" xr:uid="{00000000-0005-0000-0000-00005B3F0000}"/>
    <cellStyle name="Currency [0] 9702" xfId="16201" hidden="1" xr:uid="{00000000-0005-0000-0000-00006A3F0000}"/>
    <cellStyle name="Currency [0] 9703" xfId="16202" hidden="1" xr:uid="{00000000-0005-0000-0000-00006B3F0000}"/>
    <cellStyle name="Currency [0] 9704" xfId="16177" hidden="1" xr:uid="{00000000-0005-0000-0000-0000523F0000}"/>
    <cellStyle name="Currency [0] 9705" xfId="16176" hidden="1" xr:uid="{00000000-0005-0000-0000-0000513F0000}"/>
    <cellStyle name="Currency [0] 9706" xfId="16171" hidden="1" xr:uid="{00000000-0005-0000-0000-00004C3F0000}"/>
    <cellStyle name="Currency [0] 9707" xfId="16169" hidden="1" xr:uid="{00000000-0005-0000-0000-00004A3F0000}"/>
    <cellStyle name="Currency [0] 9708" xfId="16170" hidden="1" xr:uid="{00000000-0005-0000-0000-00004B3F0000}"/>
    <cellStyle name="Currency [0] 9709" xfId="16207" hidden="1" xr:uid="{00000000-0005-0000-0000-0000703F0000}"/>
    <cellStyle name="Currency [0] 971" xfId="1078" hidden="1" xr:uid="{00000000-0005-0000-0000-000057040000}"/>
    <cellStyle name="Currency [0] 9710" xfId="16124" hidden="1" xr:uid="{00000000-0005-0000-0000-00001D3F0000}"/>
    <cellStyle name="Currency [0] 9711" xfId="16197" hidden="1" xr:uid="{00000000-0005-0000-0000-0000663F0000}"/>
    <cellStyle name="Currency [0] 9712" xfId="16209" hidden="1" xr:uid="{00000000-0005-0000-0000-0000723F0000}"/>
    <cellStyle name="Currency [0] 9713" xfId="16210" hidden="1" xr:uid="{00000000-0005-0000-0000-0000733F0000}"/>
    <cellStyle name="Currency [0] 9714" xfId="16148" hidden="1" xr:uid="{00000000-0005-0000-0000-0000353F0000}"/>
    <cellStyle name="Currency [0] 9715" xfId="16184" hidden="1" xr:uid="{00000000-0005-0000-0000-0000593F0000}"/>
    <cellStyle name="Currency [0] 9716" xfId="16164" hidden="1" xr:uid="{00000000-0005-0000-0000-0000453F0000}"/>
    <cellStyle name="Currency [0] 9717" xfId="16180" hidden="1" xr:uid="{00000000-0005-0000-0000-0000553F0000}"/>
    <cellStyle name="Currency [0] 9718" xfId="16182" hidden="1" xr:uid="{00000000-0005-0000-0000-0000573F0000}"/>
    <cellStyle name="Currency [0] 9719" xfId="16213" hidden="1" xr:uid="{00000000-0005-0000-0000-0000763F0000}"/>
    <cellStyle name="Currency [0] 972" xfId="1088" hidden="1" xr:uid="{00000000-0005-0000-0000-000061040000}"/>
    <cellStyle name="Currency [0] 9720" xfId="16122" hidden="1" xr:uid="{00000000-0005-0000-0000-00001B3F0000}"/>
    <cellStyle name="Currency [0] 9721" xfId="16205" hidden="1" xr:uid="{00000000-0005-0000-0000-00006E3F0000}"/>
    <cellStyle name="Currency [0] 9722" xfId="16215" hidden="1" xr:uid="{00000000-0005-0000-0000-0000783F0000}"/>
    <cellStyle name="Currency [0] 9723" xfId="16216" hidden="1" xr:uid="{00000000-0005-0000-0000-0000793F0000}"/>
    <cellStyle name="Currency [0] 9724" xfId="16144" hidden="1" xr:uid="{00000000-0005-0000-0000-0000313F0000}"/>
    <cellStyle name="Currency [0] 9725" xfId="16195" hidden="1" xr:uid="{00000000-0005-0000-0000-0000643F0000}"/>
    <cellStyle name="Currency [0] 9726" xfId="16175" hidden="1" xr:uid="{00000000-0005-0000-0000-0000503F0000}"/>
    <cellStyle name="Currency [0] 9727" xfId="16187" hidden="1" xr:uid="{00000000-0005-0000-0000-00005C3F0000}"/>
    <cellStyle name="Currency [0] 9728" xfId="16185" hidden="1" xr:uid="{00000000-0005-0000-0000-00005A3F0000}"/>
    <cellStyle name="Currency [0] 9729" xfId="16218" hidden="1" xr:uid="{00000000-0005-0000-0000-00007B3F0000}"/>
    <cellStyle name="Currency [0] 973" xfId="1099" hidden="1" xr:uid="{00000000-0005-0000-0000-00006C040000}"/>
    <cellStyle name="Currency [0] 9730" xfId="16162" hidden="1" xr:uid="{00000000-0005-0000-0000-0000433F0000}"/>
    <cellStyle name="Currency [0] 9731" xfId="16212" hidden="1" xr:uid="{00000000-0005-0000-0000-0000753F0000}"/>
    <cellStyle name="Currency [0] 9732" xfId="16222" hidden="1" xr:uid="{00000000-0005-0000-0000-00007F3F0000}"/>
    <cellStyle name="Currency [0] 9733" xfId="16223" hidden="1" xr:uid="{00000000-0005-0000-0000-0000803F0000}"/>
    <cellStyle name="Currency [0] 9734" xfId="16188" hidden="1" xr:uid="{00000000-0005-0000-0000-00005D3F0000}"/>
    <cellStyle name="Currency [0] 9735" xfId="16203" hidden="1" xr:uid="{00000000-0005-0000-0000-00006C3F0000}"/>
    <cellStyle name="Currency [0] 9736" xfId="16129" hidden="1" xr:uid="{00000000-0005-0000-0000-0000223F0000}"/>
    <cellStyle name="Currency [0] 9737" xfId="16198" hidden="1" xr:uid="{00000000-0005-0000-0000-0000673F0000}"/>
    <cellStyle name="Currency [0] 9738" xfId="16196" hidden="1" xr:uid="{00000000-0005-0000-0000-0000653F0000}"/>
    <cellStyle name="Currency [0] 9739" xfId="16225" hidden="1" xr:uid="{00000000-0005-0000-0000-0000823F0000}"/>
    <cellStyle name="Currency [0] 974" xfId="1100" hidden="1" xr:uid="{00000000-0005-0000-0000-00006D040000}"/>
    <cellStyle name="Currency [0] 9740" xfId="16141" hidden="1" xr:uid="{00000000-0005-0000-0000-00002E3F0000}"/>
    <cellStyle name="Currency [0] 9741" xfId="16217" hidden="1" xr:uid="{00000000-0005-0000-0000-00007A3F0000}"/>
    <cellStyle name="Currency [0] 9742" xfId="16227" hidden="1" xr:uid="{00000000-0005-0000-0000-0000843F0000}"/>
    <cellStyle name="Currency [0] 9743" xfId="16228" hidden="1" xr:uid="{00000000-0005-0000-0000-0000853F0000}"/>
    <cellStyle name="Currency [0] 9744" xfId="16199" hidden="1" xr:uid="{00000000-0005-0000-0000-0000683F0000}"/>
    <cellStyle name="Currency [0] 9745" xfId="16211" hidden="1" xr:uid="{00000000-0005-0000-0000-0000743F0000}"/>
    <cellStyle name="Currency [0] 9746" xfId="16191" hidden="1" xr:uid="{00000000-0005-0000-0000-0000603F0000}"/>
    <cellStyle name="Currency [0] 9747" xfId="16206" hidden="1" xr:uid="{00000000-0005-0000-0000-00006F3F0000}"/>
    <cellStyle name="Currency [0] 9748" xfId="16204" hidden="1" xr:uid="{00000000-0005-0000-0000-00006D3F0000}"/>
    <cellStyle name="Currency [0] 9749" xfId="16230" hidden="1" xr:uid="{00000000-0005-0000-0000-0000873F0000}"/>
    <cellStyle name="Currency [0] 975" xfId="1065" hidden="1" xr:uid="{00000000-0005-0000-0000-00004A040000}"/>
    <cellStyle name="Currency [0] 9750" xfId="16143" hidden="1" xr:uid="{00000000-0005-0000-0000-0000303F0000}"/>
    <cellStyle name="Currency [0] 9751" xfId="16224" hidden="1" xr:uid="{00000000-0005-0000-0000-0000813F0000}"/>
    <cellStyle name="Currency [0] 9752" xfId="16231" hidden="1" xr:uid="{00000000-0005-0000-0000-0000883F0000}"/>
    <cellStyle name="Currency [0] 9753" xfId="16232" hidden="1" xr:uid="{00000000-0005-0000-0000-0000893F0000}"/>
    <cellStyle name="Currency [0] 9754" xfId="16172" hidden="1" xr:uid="{00000000-0005-0000-0000-00004D3F0000}"/>
    <cellStyle name="Currency [0] 9755" xfId="16192" hidden="1" xr:uid="{00000000-0005-0000-0000-0000613F0000}"/>
    <cellStyle name="Currency [0] 9756" xfId="16226" hidden="1" xr:uid="{00000000-0005-0000-0000-0000833F0000}"/>
    <cellStyle name="Currency [0] 9757" xfId="16219" hidden="1" xr:uid="{00000000-0005-0000-0000-00007C3F0000}"/>
    <cellStyle name="Currency [0] 9758" xfId="16229" hidden="1" xr:uid="{00000000-0005-0000-0000-0000863F0000}"/>
    <cellStyle name="Currency [0] 9759" xfId="16233" hidden="1" xr:uid="{00000000-0005-0000-0000-00008A3F0000}"/>
    <cellStyle name="Currency [0] 976" xfId="825" hidden="1" xr:uid="{00000000-0005-0000-0000-00005A030000}"/>
    <cellStyle name="Currency [0] 9760" xfId="16158" hidden="1" xr:uid="{00000000-0005-0000-0000-00003F3F0000}"/>
    <cellStyle name="Currency [0] 9761" xfId="16190" hidden="1" xr:uid="{00000000-0005-0000-0000-00005F3F0000}"/>
    <cellStyle name="Currency [0] 9762" xfId="16236" hidden="1" xr:uid="{00000000-0005-0000-0000-00008D3F0000}"/>
    <cellStyle name="Currency [0] 9763" xfId="16237" hidden="1" xr:uid="{00000000-0005-0000-0000-00008E3F0000}"/>
    <cellStyle name="Currency [0] 9764" xfId="16214" hidden="1" xr:uid="{00000000-0005-0000-0000-0000773F0000}"/>
    <cellStyle name="Currency [0] 9765" xfId="16220" hidden="1" xr:uid="{00000000-0005-0000-0000-00007D3F0000}"/>
    <cellStyle name="Currency [0] 9766" xfId="16234" hidden="1" xr:uid="{00000000-0005-0000-0000-00008B3F0000}"/>
    <cellStyle name="Currency [0] 9767" xfId="16221" hidden="1" xr:uid="{00000000-0005-0000-0000-00007E3F0000}"/>
    <cellStyle name="Currency [0] 9768" xfId="16238" hidden="1" xr:uid="{00000000-0005-0000-0000-00008F3F0000}"/>
    <cellStyle name="Currency [0] 9769" xfId="16239" hidden="1" xr:uid="{00000000-0005-0000-0000-0000903F0000}"/>
    <cellStyle name="Currency [0] 977" xfId="1085" hidden="1" xr:uid="{00000000-0005-0000-0000-00005E040000}"/>
    <cellStyle name="Currency [0] 9770" xfId="16235" hidden="1" xr:uid="{00000000-0005-0000-0000-00008C3F0000}"/>
    <cellStyle name="Currency [0] 9771" xfId="16208" hidden="1" xr:uid="{00000000-0005-0000-0000-0000713F0000}"/>
    <cellStyle name="Currency [0] 9772" xfId="16240" hidden="1" xr:uid="{00000000-0005-0000-0000-0000913F0000}"/>
    <cellStyle name="Currency [0] 9773" xfId="16241" hidden="1" xr:uid="{00000000-0005-0000-0000-0000923F0000}"/>
    <cellStyle name="Currency [0] 9774" xfId="16105" hidden="1" xr:uid="{00000000-0005-0000-0000-00000A3F0000}"/>
    <cellStyle name="Currency [0] 9775" xfId="16115" hidden="1" xr:uid="{00000000-0005-0000-0000-0000143F0000}"/>
    <cellStyle name="Currency [0] 9776" xfId="16243" hidden="1" xr:uid="{00000000-0005-0000-0000-0000943F0000}"/>
    <cellStyle name="Currency [0] 9777" xfId="16247" hidden="1" xr:uid="{00000000-0005-0000-0000-0000983F0000}"/>
    <cellStyle name="Currency [0] 9778" xfId="16248" hidden="1" xr:uid="{00000000-0005-0000-0000-0000993F0000}"/>
    <cellStyle name="Currency [0] 9779" xfId="16097" hidden="1" xr:uid="{00000000-0005-0000-0000-0000023F0000}"/>
    <cellStyle name="Currency [0] 978" xfId="831" hidden="1" xr:uid="{00000000-0005-0000-0000-000060030000}"/>
    <cellStyle name="Currency [0] 9780" xfId="16245" hidden="1" xr:uid="{00000000-0005-0000-0000-0000963F0000}"/>
    <cellStyle name="Currency [0] 9781" xfId="16249" hidden="1" xr:uid="{00000000-0005-0000-0000-00009A3F0000}"/>
    <cellStyle name="Currency [0] 9782" xfId="16250" hidden="1" xr:uid="{00000000-0005-0000-0000-00009B3F0000}"/>
    <cellStyle name="Currency [0] 9783" xfId="16244" hidden="1" xr:uid="{00000000-0005-0000-0000-0000953F0000}"/>
    <cellStyle name="Currency [0] 9784" xfId="16104" hidden="1" xr:uid="{00000000-0005-0000-0000-0000093F0000}"/>
    <cellStyle name="Currency [0] 9785" xfId="16256" hidden="1" xr:uid="{00000000-0005-0000-0000-0000A13F0000}"/>
    <cellStyle name="Currency [0] 9786" xfId="16260" hidden="1" xr:uid="{00000000-0005-0000-0000-0000A53F0000}"/>
    <cellStyle name="Currency [0] 9787" xfId="16266" hidden="1" xr:uid="{00000000-0005-0000-0000-0000AB3F0000}"/>
    <cellStyle name="Currency [0] 9788" xfId="16269" hidden="1" xr:uid="{00000000-0005-0000-0000-0000AE3F0000}"/>
    <cellStyle name="Currency [0] 9789" xfId="16255" hidden="1" xr:uid="{00000000-0005-0000-0000-0000A03F0000}"/>
    <cellStyle name="Currency [0] 979" xfId="1080" hidden="1" xr:uid="{00000000-0005-0000-0000-000059040000}"/>
    <cellStyle name="Currency [0] 9790" xfId="16265" hidden="1" xr:uid="{00000000-0005-0000-0000-0000AA3F0000}"/>
    <cellStyle name="Currency [0] 9791" xfId="16276" hidden="1" xr:uid="{00000000-0005-0000-0000-0000B53F0000}"/>
    <cellStyle name="Currency [0] 9792" xfId="16277" hidden="1" xr:uid="{00000000-0005-0000-0000-0000B63F0000}"/>
    <cellStyle name="Currency [0] 9793" xfId="16242" hidden="1" xr:uid="{00000000-0005-0000-0000-0000933F0000}"/>
    <cellStyle name="Currency [0] 9794" xfId="16103" hidden="1" xr:uid="{00000000-0005-0000-0000-0000083F0000}"/>
    <cellStyle name="Currency [0] 9795" xfId="16262" hidden="1" xr:uid="{00000000-0005-0000-0000-0000A73F0000}"/>
    <cellStyle name="Currency [0] 9796" xfId="16101" hidden="1" xr:uid="{00000000-0005-0000-0000-0000063F0000}"/>
    <cellStyle name="Currency [0] 9797" xfId="16257" hidden="1" xr:uid="{00000000-0005-0000-0000-0000A23F0000}"/>
    <cellStyle name="Currency [0] 9798" xfId="16278" hidden="1" xr:uid="{00000000-0005-0000-0000-0000B73F0000}"/>
    <cellStyle name="Currency [0] 9799" xfId="16263" hidden="1" xr:uid="{00000000-0005-0000-0000-0000A83F0000}"/>
    <cellStyle name="Currency [0] 98" xfId="162" hidden="1" xr:uid="{00000000-0005-0000-0000-0000C3000000}"/>
    <cellStyle name="Currency [0] 980" xfId="1101" hidden="1" xr:uid="{00000000-0005-0000-0000-00006E040000}"/>
    <cellStyle name="Currency [0] 9800" xfId="16267" hidden="1" xr:uid="{00000000-0005-0000-0000-0000AC3F0000}"/>
    <cellStyle name="Currency [0] 9801" xfId="16283" hidden="1" xr:uid="{00000000-0005-0000-0000-0000BC3F0000}"/>
    <cellStyle name="Currency [0] 9802" xfId="16284" hidden="1" xr:uid="{00000000-0005-0000-0000-0000BD3F0000}"/>
    <cellStyle name="Currency [0] 9803" xfId="16264" hidden="1" xr:uid="{00000000-0005-0000-0000-0000A93F0000}"/>
    <cellStyle name="Currency [0] 9804" xfId="16271" hidden="1" xr:uid="{00000000-0005-0000-0000-0000B03F0000}"/>
    <cellStyle name="Currency [0] 9805" xfId="16275" hidden="1" xr:uid="{00000000-0005-0000-0000-0000B43F0000}"/>
    <cellStyle name="Currency [0] 9806" xfId="16270" hidden="1" xr:uid="{00000000-0005-0000-0000-0000AF3F0000}"/>
    <cellStyle name="Currency [0] 9807" xfId="16293" hidden="1" xr:uid="{00000000-0005-0000-0000-0000C63F0000}"/>
    <cellStyle name="Currency [0] 9808" xfId="16299" hidden="1" xr:uid="{00000000-0005-0000-0000-0000CC3F0000}"/>
    <cellStyle name="Currency [0] 9809" xfId="16261" hidden="1" xr:uid="{00000000-0005-0000-0000-0000A63F0000}"/>
    <cellStyle name="Currency [0] 981" xfId="1086" hidden="1" xr:uid="{00000000-0005-0000-0000-00005F040000}"/>
    <cellStyle name="Currency [0] 9810" xfId="16291" hidden="1" xr:uid="{00000000-0005-0000-0000-0000C43F0000}"/>
    <cellStyle name="Currency [0] 9811" xfId="16303" hidden="1" xr:uid="{00000000-0005-0000-0000-0000D03F0000}"/>
    <cellStyle name="Currency [0] 9812" xfId="16304" hidden="1" xr:uid="{00000000-0005-0000-0000-0000D13F0000}"/>
    <cellStyle name="Currency [0] 9813" xfId="16252" hidden="1" xr:uid="{00000000-0005-0000-0000-00009D3F0000}"/>
    <cellStyle name="Currency [0] 9814" xfId="16259" hidden="1" xr:uid="{00000000-0005-0000-0000-0000A43F0000}"/>
    <cellStyle name="Currency [0] 9815" xfId="16288" hidden="1" xr:uid="{00000000-0005-0000-0000-0000C13F0000}"/>
    <cellStyle name="Currency [0] 9816" xfId="16273" hidden="1" xr:uid="{00000000-0005-0000-0000-0000B23F0000}"/>
    <cellStyle name="Currency [0] 9817" xfId="16246" hidden="1" xr:uid="{00000000-0005-0000-0000-0000973F0000}"/>
    <cellStyle name="Currency [0] 9818" xfId="16310" hidden="1" xr:uid="{00000000-0005-0000-0000-0000D73F0000}"/>
    <cellStyle name="Currency [0] 9819" xfId="16289" hidden="1" xr:uid="{00000000-0005-0000-0000-0000C23F0000}"/>
    <cellStyle name="Currency [0] 982" xfId="1090" hidden="1" xr:uid="{00000000-0005-0000-0000-000063040000}"/>
    <cellStyle name="Currency [0] 9820" xfId="16296" hidden="1" xr:uid="{00000000-0005-0000-0000-0000C93F0000}"/>
    <cellStyle name="Currency [0] 9821" xfId="16311" hidden="1" xr:uid="{00000000-0005-0000-0000-0000D83F0000}"/>
    <cellStyle name="Currency [0] 9822" xfId="16312" hidden="1" xr:uid="{00000000-0005-0000-0000-0000D93F0000}"/>
    <cellStyle name="Currency [0] 9823" xfId="16287" hidden="1" xr:uid="{00000000-0005-0000-0000-0000C03F0000}"/>
    <cellStyle name="Currency [0] 9824" xfId="16286" hidden="1" xr:uid="{00000000-0005-0000-0000-0000BF3F0000}"/>
    <cellStyle name="Currency [0] 9825" xfId="16281" hidden="1" xr:uid="{00000000-0005-0000-0000-0000BA3F0000}"/>
    <cellStyle name="Currency [0] 9826" xfId="16279" hidden="1" xr:uid="{00000000-0005-0000-0000-0000B83F0000}"/>
    <cellStyle name="Currency [0] 9827" xfId="16280" hidden="1" xr:uid="{00000000-0005-0000-0000-0000B93F0000}"/>
    <cellStyle name="Currency [0] 9828" xfId="16317" hidden="1" xr:uid="{00000000-0005-0000-0000-0000DE3F0000}"/>
    <cellStyle name="Currency [0] 9829" xfId="16102" hidden="1" xr:uid="{00000000-0005-0000-0000-0000073F0000}"/>
    <cellStyle name="Currency [0] 983" xfId="1106" hidden="1" xr:uid="{00000000-0005-0000-0000-000073040000}"/>
    <cellStyle name="Currency [0] 9830" xfId="16307" hidden="1" xr:uid="{00000000-0005-0000-0000-0000D43F0000}"/>
    <cellStyle name="Currency [0] 9831" xfId="16319" hidden="1" xr:uid="{00000000-0005-0000-0000-0000E03F0000}"/>
    <cellStyle name="Currency [0] 9832" xfId="16320" hidden="1" xr:uid="{00000000-0005-0000-0000-0000E13F0000}"/>
    <cellStyle name="Currency [0] 9833" xfId="16258" hidden="1" xr:uid="{00000000-0005-0000-0000-0000A33F0000}"/>
    <cellStyle name="Currency [0] 9834" xfId="16294" hidden="1" xr:uid="{00000000-0005-0000-0000-0000C73F0000}"/>
    <cellStyle name="Currency [0] 9835" xfId="16274" hidden="1" xr:uid="{00000000-0005-0000-0000-0000B33F0000}"/>
    <cellStyle name="Currency [0] 9836" xfId="16290" hidden="1" xr:uid="{00000000-0005-0000-0000-0000C33F0000}"/>
    <cellStyle name="Currency [0] 9837" xfId="16292" hidden="1" xr:uid="{00000000-0005-0000-0000-0000C53F0000}"/>
    <cellStyle name="Currency [0] 9838" xfId="16323" hidden="1" xr:uid="{00000000-0005-0000-0000-0000E43F0000}"/>
    <cellStyle name="Currency [0] 9839" xfId="16117" hidden="1" xr:uid="{00000000-0005-0000-0000-0000163F0000}"/>
    <cellStyle name="Currency [0] 984" xfId="1107" hidden="1" xr:uid="{00000000-0005-0000-0000-000074040000}"/>
    <cellStyle name="Currency [0] 9840" xfId="16315" hidden="1" xr:uid="{00000000-0005-0000-0000-0000DC3F0000}"/>
    <cellStyle name="Currency [0] 9841" xfId="16325" hidden="1" xr:uid="{00000000-0005-0000-0000-0000E63F0000}"/>
    <cellStyle name="Currency [0] 9842" xfId="16326" hidden="1" xr:uid="{00000000-0005-0000-0000-0000E73F0000}"/>
    <cellStyle name="Currency [0] 9843" xfId="16254" hidden="1" xr:uid="{00000000-0005-0000-0000-00009F3F0000}"/>
    <cellStyle name="Currency [0] 9844" xfId="16305" hidden="1" xr:uid="{00000000-0005-0000-0000-0000D23F0000}"/>
    <cellStyle name="Currency [0] 9845" xfId="16285" hidden="1" xr:uid="{00000000-0005-0000-0000-0000BE3F0000}"/>
    <cellStyle name="Currency [0] 9846" xfId="16297" hidden="1" xr:uid="{00000000-0005-0000-0000-0000CA3F0000}"/>
    <cellStyle name="Currency [0] 9847" xfId="16295" hidden="1" xr:uid="{00000000-0005-0000-0000-0000C83F0000}"/>
    <cellStyle name="Currency [0] 9848" xfId="16328" hidden="1" xr:uid="{00000000-0005-0000-0000-0000E93F0000}"/>
    <cellStyle name="Currency [0] 9849" xfId="16272" hidden="1" xr:uid="{00000000-0005-0000-0000-0000B13F0000}"/>
    <cellStyle name="Currency [0] 985" xfId="1087" hidden="1" xr:uid="{00000000-0005-0000-0000-000060040000}"/>
    <cellStyle name="Currency [0] 9850" xfId="16322" hidden="1" xr:uid="{00000000-0005-0000-0000-0000E33F0000}"/>
    <cellStyle name="Currency [0] 9851" xfId="16332" hidden="1" xr:uid="{00000000-0005-0000-0000-0000ED3F0000}"/>
    <cellStyle name="Currency [0] 9852" xfId="16333" hidden="1" xr:uid="{00000000-0005-0000-0000-0000EE3F0000}"/>
    <cellStyle name="Currency [0] 9853" xfId="16298" hidden="1" xr:uid="{00000000-0005-0000-0000-0000CB3F0000}"/>
    <cellStyle name="Currency [0] 9854" xfId="16313" hidden="1" xr:uid="{00000000-0005-0000-0000-0000DA3F0000}"/>
    <cellStyle name="Currency [0] 9855" xfId="16136" hidden="1" xr:uid="{00000000-0005-0000-0000-0000293F0000}"/>
    <cellStyle name="Currency [0] 9856" xfId="16308" hidden="1" xr:uid="{00000000-0005-0000-0000-0000D53F0000}"/>
    <cellStyle name="Currency [0] 9857" xfId="16306" hidden="1" xr:uid="{00000000-0005-0000-0000-0000D33F0000}"/>
    <cellStyle name="Currency [0] 9858" xfId="16335" hidden="1" xr:uid="{00000000-0005-0000-0000-0000F03F0000}"/>
    <cellStyle name="Currency [0] 9859" xfId="16251" hidden="1" xr:uid="{00000000-0005-0000-0000-00009C3F0000}"/>
    <cellStyle name="Currency [0] 986" xfId="1094" hidden="1" xr:uid="{00000000-0005-0000-0000-000067040000}"/>
    <cellStyle name="Currency [0] 9860" xfId="16327" hidden="1" xr:uid="{00000000-0005-0000-0000-0000E83F0000}"/>
    <cellStyle name="Currency [0] 9861" xfId="16337" hidden="1" xr:uid="{00000000-0005-0000-0000-0000F23F0000}"/>
    <cellStyle name="Currency [0] 9862" xfId="16338" hidden="1" xr:uid="{00000000-0005-0000-0000-0000F33F0000}"/>
    <cellStyle name="Currency [0] 9863" xfId="16309" hidden="1" xr:uid="{00000000-0005-0000-0000-0000D63F0000}"/>
    <cellStyle name="Currency [0] 9864" xfId="16321" hidden="1" xr:uid="{00000000-0005-0000-0000-0000E23F0000}"/>
    <cellStyle name="Currency [0] 9865" xfId="16301" hidden="1" xr:uid="{00000000-0005-0000-0000-0000CE3F0000}"/>
    <cellStyle name="Currency [0] 9866" xfId="16316" hidden="1" xr:uid="{00000000-0005-0000-0000-0000DD3F0000}"/>
    <cellStyle name="Currency [0] 9867" xfId="16314" hidden="1" xr:uid="{00000000-0005-0000-0000-0000DB3F0000}"/>
    <cellStyle name="Currency [0] 9868" xfId="16340" hidden="1" xr:uid="{00000000-0005-0000-0000-0000F53F0000}"/>
    <cellStyle name="Currency [0] 9869" xfId="16253" hidden="1" xr:uid="{00000000-0005-0000-0000-00009E3F0000}"/>
    <cellStyle name="Currency [0] 987" xfId="1098" hidden="1" xr:uid="{00000000-0005-0000-0000-00006B040000}"/>
    <cellStyle name="Currency [0] 9870" xfId="16334" hidden="1" xr:uid="{00000000-0005-0000-0000-0000EF3F0000}"/>
    <cellStyle name="Currency [0] 9871" xfId="16341" hidden="1" xr:uid="{00000000-0005-0000-0000-0000F63F0000}"/>
    <cellStyle name="Currency [0] 9872" xfId="16342" hidden="1" xr:uid="{00000000-0005-0000-0000-0000F73F0000}"/>
    <cellStyle name="Currency [0] 9873" xfId="16282" hidden="1" xr:uid="{00000000-0005-0000-0000-0000BB3F0000}"/>
    <cellStyle name="Currency [0] 9874" xfId="16302" hidden="1" xr:uid="{00000000-0005-0000-0000-0000CF3F0000}"/>
    <cellStyle name="Currency [0] 9875" xfId="16336" hidden="1" xr:uid="{00000000-0005-0000-0000-0000F13F0000}"/>
    <cellStyle name="Currency [0] 9876" xfId="16329" hidden="1" xr:uid="{00000000-0005-0000-0000-0000EA3F0000}"/>
    <cellStyle name="Currency [0] 9877" xfId="16339" hidden="1" xr:uid="{00000000-0005-0000-0000-0000F43F0000}"/>
    <cellStyle name="Currency [0] 9878" xfId="16343" hidden="1" xr:uid="{00000000-0005-0000-0000-0000F83F0000}"/>
    <cellStyle name="Currency [0] 9879" xfId="16268" hidden="1" xr:uid="{00000000-0005-0000-0000-0000AD3F0000}"/>
    <cellStyle name="Currency [0] 988" xfId="1093" hidden="1" xr:uid="{00000000-0005-0000-0000-000066040000}"/>
    <cellStyle name="Currency [0] 9880" xfId="16300" hidden="1" xr:uid="{00000000-0005-0000-0000-0000CD3F0000}"/>
    <cellStyle name="Currency [0] 9881" xfId="16346" hidden="1" xr:uid="{00000000-0005-0000-0000-0000FB3F0000}"/>
    <cellStyle name="Currency [0] 9882" xfId="16347" hidden="1" xr:uid="{00000000-0005-0000-0000-0000FC3F0000}"/>
    <cellStyle name="Currency [0] 9883" xfId="16324" hidden="1" xr:uid="{00000000-0005-0000-0000-0000E53F0000}"/>
    <cellStyle name="Currency [0] 9884" xfId="16330" hidden="1" xr:uid="{00000000-0005-0000-0000-0000EB3F0000}"/>
    <cellStyle name="Currency [0] 9885" xfId="16344" hidden="1" xr:uid="{00000000-0005-0000-0000-0000F93F0000}"/>
    <cellStyle name="Currency [0] 9886" xfId="16331" hidden="1" xr:uid="{00000000-0005-0000-0000-0000EC3F0000}"/>
    <cellStyle name="Currency [0] 9887" xfId="16348" hidden="1" xr:uid="{00000000-0005-0000-0000-0000FD3F0000}"/>
    <cellStyle name="Currency [0] 9888" xfId="16349" hidden="1" xr:uid="{00000000-0005-0000-0000-0000FE3F0000}"/>
    <cellStyle name="Currency [0] 9889" xfId="16345" hidden="1" xr:uid="{00000000-0005-0000-0000-0000FA3F0000}"/>
    <cellStyle name="Currency [0] 989" xfId="1116" hidden="1" xr:uid="{00000000-0005-0000-0000-00007D040000}"/>
    <cellStyle name="Currency [0] 9890" xfId="16318" hidden="1" xr:uid="{00000000-0005-0000-0000-0000DF3F0000}"/>
    <cellStyle name="Currency [0] 9891" xfId="16350" hidden="1" xr:uid="{00000000-0005-0000-0000-0000FF3F0000}"/>
    <cellStyle name="Currency [0] 9892" xfId="16351" hidden="1" xr:uid="{00000000-0005-0000-0000-000000400000}"/>
    <cellStyle name="Currency [0] 9893" xfId="16110" hidden="1" xr:uid="{00000000-0005-0000-0000-00000F3F0000}"/>
    <cellStyle name="Currency [0] 9894" xfId="16100" hidden="1" xr:uid="{00000000-0005-0000-0000-0000053F0000}"/>
    <cellStyle name="Currency [0] 9895" xfId="16353" hidden="1" xr:uid="{00000000-0005-0000-0000-000002400000}"/>
    <cellStyle name="Currency [0] 9896" xfId="16357" hidden="1" xr:uid="{00000000-0005-0000-0000-000006400000}"/>
    <cellStyle name="Currency [0] 9897" xfId="16358" hidden="1" xr:uid="{00000000-0005-0000-0000-000007400000}"/>
    <cellStyle name="Currency [0] 9898" xfId="16107" hidden="1" xr:uid="{00000000-0005-0000-0000-00000C3F0000}"/>
    <cellStyle name="Currency [0] 9899" xfId="16355" hidden="1" xr:uid="{00000000-0005-0000-0000-000004400000}"/>
    <cellStyle name="Currency [0] 99" xfId="169" hidden="1" xr:uid="{00000000-0005-0000-0000-0000CA000000}"/>
    <cellStyle name="Currency [0] 990" xfId="1122" hidden="1" xr:uid="{00000000-0005-0000-0000-000083040000}"/>
    <cellStyle name="Currency [0] 9900" xfId="16359" hidden="1" xr:uid="{00000000-0005-0000-0000-000008400000}"/>
    <cellStyle name="Currency [0] 9901" xfId="16360" hidden="1" xr:uid="{00000000-0005-0000-0000-000009400000}"/>
    <cellStyle name="Currency [0] 9902" xfId="16354" hidden="1" xr:uid="{00000000-0005-0000-0000-000003400000}"/>
    <cellStyle name="Currency [0] 9903" xfId="16111" hidden="1" xr:uid="{00000000-0005-0000-0000-0000103F0000}"/>
    <cellStyle name="Currency [0] 9904" xfId="16366" hidden="1" xr:uid="{00000000-0005-0000-0000-00000F400000}"/>
    <cellStyle name="Currency [0] 9905" xfId="16370" hidden="1" xr:uid="{00000000-0005-0000-0000-000013400000}"/>
    <cellStyle name="Currency [0] 9906" xfId="16376" hidden="1" xr:uid="{00000000-0005-0000-0000-000019400000}"/>
    <cellStyle name="Currency [0] 9907" xfId="16379" hidden="1" xr:uid="{00000000-0005-0000-0000-00001C400000}"/>
    <cellStyle name="Currency [0] 9908" xfId="16365" hidden="1" xr:uid="{00000000-0005-0000-0000-00000E400000}"/>
    <cellStyle name="Currency [0] 9909" xfId="16375" hidden="1" xr:uid="{00000000-0005-0000-0000-000018400000}"/>
    <cellStyle name="Currency [0] 991" xfId="1084" hidden="1" xr:uid="{00000000-0005-0000-0000-00005D040000}"/>
    <cellStyle name="Currency [0] 9910" xfId="16386" hidden="1" xr:uid="{00000000-0005-0000-0000-000023400000}"/>
    <cellStyle name="Currency [0] 9911" xfId="16387" hidden="1" xr:uid="{00000000-0005-0000-0000-000024400000}"/>
    <cellStyle name="Currency [0] 9912" xfId="16352" hidden="1" xr:uid="{00000000-0005-0000-0000-000001400000}"/>
    <cellStyle name="Currency [0] 9913" xfId="16112" hidden="1" xr:uid="{00000000-0005-0000-0000-0000113F0000}"/>
    <cellStyle name="Currency [0] 9914" xfId="16372" hidden="1" xr:uid="{00000000-0005-0000-0000-000015400000}"/>
    <cellStyle name="Currency [0] 9915" xfId="16118" hidden="1" xr:uid="{00000000-0005-0000-0000-0000173F0000}"/>
    <cellStyle name="Currency [0] 9916" xfId="16367" hidden="1" xr:uid="{00000000-0005-0000-0000-000010400000}"/>
    <cellStyle name="Currency [0] 9917" xfId="16388" hidden="1" xr:uid="{00000000-0005-0000-0000-000025400000}"/>
    <cellStyle name="Currency [0] 9918" xfId="16373" hidden="1" xr:uid="{00000000-0005-0000-0000-000016400000}"/>
    <cellStyle name="Currency [0] 9919" xfId="16377" hidden="1" xr:uid="{00000000-0005-0000-0000-00001A400000}"/>
    <cellStyle name="Currency [0] 992" xfId="1114" hidden="1" xr:uid="{00000000-0005-0000-0000-00007B040000}"/>
    <cellStyle name="Currency [0] 9920" xfId="16393" hidden="1" xr:uid="{00000000-0005-0000-0000-00002A400000}"/>
    <cellStyle name="Currency [0] 9921" xfId="16394" hidden="1" xr:uid="{00000000-0005-0000-0000-00002B400000}"/>
    <cellStyle name="Currency [0] 9922" xfId="16374" hidden="1" xr:uid="{00000000-0005-0000-0000-000017400000}"/>
    <cellStyle name="Currency [0] 9923" xfId="16381" hidden="1" xr:uid="{00000000-0005-0000-0000-00001E400000}"/>
    <cellStyle name="Currency [0] 9924" xfId="16385" hidden="1" xr:uid="{00000000-0005-0000-0000-000022400000}"/>
    <cellStyle name="Currency [0] 9925" xfId="16380" hidden="1" xr:uid="{00000000-0005-0000-0000-00001D400000}"/>
    <cellStyle name="Currency [0] 9926" xfId="16403" hidden="1" xr:uid="{00000000-0005-0000-0000-000034400000}"/>
    <cellStyle name="Currency [0] 9927" xfId="16409" hidden="1" xr:uid="{00000000-0005-0000-0000-00003A400000}"/>
    <cellStyle name="Currency [0] 9928" xfId="16371" hidden="1" xr:uid="{00000000-0005-0000-0000-000014400000}"/>
    <cellStyle name="Currency [0] 9929" xfId="16401" hidden="1" xr:uid="{00000000-0005-0000-0000-000032400000}"/>
    <cellStyle name="Currency [0] 993" xfId="1126" hidden="1" xr:uid="{00000000-0005-0000-0000-000087040000}"/>
    <cellStyle name="Currency [0] 9930" xfId="16413" hidden="1" xr:uid="{00000000-0005-0000-0000-00003E400000}"/>
    <cellStyle name="Currency [0] 9931" xfId="16414" hidden="1" xr:uid="{00000000-0005-0000-0000-00003F400000}"/>
    <cellStyle name="Currency [0] 9932" xfId="16362" hidden="1" xr:uid="{00000000-0005-0000-0000-00000B400000}"/>
    <cellStyle name="Currency [0] 9933" xfId="16369" hidden="1" xr:uid="{00000000-0005-0000-0000-000012400000}"/>
    <cellStyle name="Currency [0] 9934" xfId="16398" hidden="1" xr:uid="{00000000-0005-0000-0000-00002F400000}"/>
    <cellStyle name="Currency [0] 9935" xfId="16383" hidden="1" xr:uid="{00000000-0005-0000-0000-000020400000}"/>
    <cellStyle name="Currency [0] 9936" xfId="16356" hidden="1" xr:uid="{00000000-0005-0000-0000-000005400000}"/>
    <cellStyle name="Currency [0] 9937" xfId="16420" hidden="1" xr:uid="{00000000-0005-0000-0000-000045400000}"/>
    <cellStyle name="Currency [0] 9938" xfId="16399" hidden="1" xr:uid="{00000000-0005-0000-0000-000030400000}"/>
    <cellStyle name="Currency [0] 9939" xfId="16406" hidden="1" xr:uid="{00000000-0005-0000-0000-000037400000}"/>
    <cellStyle name="Currency [0] 994" xfId="1127" hidden="1" xr:uid="{00000000-0005-0000-0000-000088040000}"/>
    <cellStyle name="Currency [0] 9940" xfId="16421" hidden="1" xr:uid="{00000000-0005-0000-0000-000046400000}"/>
    <cellStyle name="Currency [0] 9941" xfId="16422" hidden="1" xr:uid="{00000000-0005-0000-0000-000047400000}"/>
    <cellStyle name="Currency [0] 9942" xfId="16397" hidden="1" xr:uid="{00000000-0005-0000-0000-00002E400000}"/>
    <cellStyle name="Currency [0] 9943" xfId="16396" hidden="1" xr:uid="{00000000-0005-0000-0000-00002D400000}"/>
    <cellStyle name="Currency [0] 9944" xfId="16391" hidden="1" xr:uid="{00000000-0005-0000-0000-000028400000}"/>
    <cellStyle name="Currency [0] 9945" xfId="16389" hidden="1" xr:uid="{00000000-0005-0000-0000-000026400000}"/>
    <cellStyle name="Currency [0] 9946" xfId="16390" hidden="1" xr:uid="{00000000-0005-0000-0000-000027400000}"/>
    <cellStyle name="Currency [0] 9947" xfId="16427" hidden="1" xr:uid="{00000000-0005-0000-0000-00004C400000}"/>
    <cellStyle name="Currency [0] 9948" xfId="16113" hidden="1" xr:uid="{00000000-0005-0000-0000-0000123F0000}"/>
    <cellStyle name="Currency [0] 9949" xfId="16417" hidden="1" xr:uid="{00000000-0005-0000-0000-000042400000}"/>
    <cellStyle name="Currency [0] 995" xfId="1075" hidden="1" xr:uid="{00000000-0005-0000-0000-000054040000}"/>
    <cellStyle name="Currency [0] 9950" xfId="16429" hidden="1" xr:uid="{00000000-0005-0000-0000-00004E400000}"/>
    <cellStyle name="Currency [0] 9951" xfId="16430" hidden="1" xr:uid="{00000000-0005-0000-0000-00004F400000}"/>
    <cellStyle name="Currency [0] 9952" xfId="16368" hidden="1" xr:uid="{00000000-0005-0000-0000-000011400000}"/>
    <cellStyle name="Currency [0] 9953" xfId="16404" hidden="1" xr:uid="{00000000-0005-0000-0000-000035400000}"/>
    <cellStyle name="Currency [0] 9954" xfId="16384" hidden="1" xr:uid="{00000000-0005-0000-0000-000021400000}"/>
    <cellStyle name="Currency [0] 9955" xfId="16400" hidden="1" xr:uid="{00000000-0005-0000-0000-000031400000}"/>
    <cellStyle name="Currency [0] 9956" xfId="16402" hidden="1" xr:uid="{00000000-0005-0000-0000-000033400000}"/>
    <cellStyle name="Currency [0] 9957" xfId="16433" hidden="1" xr:uid="{00000000-0005-0000-0000-000052400000}"/>
    <cellStyle name="Currency [0] 9958" xfId="16106" hidden="1" xr:uid="{00000000-0005-0000-0000-00000B3F0000}"/>
    <cellStyle name="Currency [0] 9959" xfId="16425" hidden="1" xr:uid="{00000000-0005-0000-0000-00004A400000}"/>
    <cellStyle name="Currency [0] 996" xfId="1082" hidden="1" xr:uid="{00000000-0005-0000-0000-00005B040000}"/>
    <cellStyle name="Currency [0] 9960" xfId="16435" hidden="1" xr:uid="{00000000-0005-0000-0000-000054400000}"/>
    <cellStyle name="Currency [0] 9961" xfId="16436" hidden="1" xr:uid="{00000000-0005-0000-0000-000055400000}"/>
    <cellStyle name="Currency [0] 9962" xfId="16364" hidden="1" xr:uid="{00000000-0005-0000-0000-00000D400000}"/>
    <cellStyle name="Currency [0] 9963" xfId="16415" hidden="1" xr:uid="{00000000-0005-0000-0000-000040400000}"/>
    <cellStyle name="Currency [0] 9964" xfId="16395" hidden="1" xr:uid="{00000000-0005-0000-0000-00002C400000}"/>
    <cellStyle name="Currency [0] 9965" xfId="16407" hidden="1" xr:uid="{00000000-0005-0000-0000-000038400000}"/>
    <cellStyle name="Currency [0] 9966" xfId="16405" hidden="1" xr:uid="{00000000-0005-0000-0000-000036400000}"/>
    <cellStyle name="Currency [0] 9967" xfId="16438" hidden="1" xr:uid="{00000000-0005-0000-0000-000057400000}"/>
    <cellStyle name="Currency [0] 9968" xfId="16382" hidden="1" xr:uid="{00000000-0005-0000-0000-00001F400000}"/>
    <cellStyle name="Currency [0] 9969" xfId="16432" hidden="1" xr:uid="{00000000-0005-0000-0000-000051400000}"/>
    <cellStyle name="Currency [0] 997" xfId="1111" hidden="1" xr:uid="{00000000-0005-0000-0000-000078040000}"/>
    <cellStyle name="Currency [0] 9970" xfId="16442" hidden="1" xr:uid="{00000000-0005-0000-0000-00005B400000}"/>
    <cellStyle name="Currency [0] 9971" xfId="16443" hidden="1" xr:uid="{00000000-0005-0000-0000-00005C400000}"/>
    <cellStyle name="Currency [0] 9972" xfId="16408" hidden="1" xr:uid="{00000000-0005-0000-0000-000039400000}"/>
    <cellStyle name="Currency [0] 9973" xfId="16423" hidden="1" xr:uid="{00000000-0005-0000-0000-000048400000}"/>
    <cellStyle name="Currency [0] 9974" xfId="16096" hidden="1" xr:uid="{00000000-0005-0000-0000-0000013F0000}"/>
    <cellStyle name="Currency [0] 9975" xfId="16418" hidden="1" xr:uid="{00000000-0005-0000-0000-000043400000}"/>
    <cellStyle name="Currency [0] 9976" xfId="16416" hidden="1" xr:uid="{00000000-0005-0000-0000-000041400000}"/>
    <cellStyle name="Currency [0] 9977" xfId="16445" hidden="1" xr:uid="{00000000-0005-0000-0000-00005E400000}"/>
    <cellStyle name="Currency [0] 9978" xfId="16361" hidden="1" xr:uid="{00000000-0005-0000-0000-00000A400000}"/>
    <cellStyle name="Currency [0] 9979" xfId="16437" hidden="1" xr:uid="{00000000-0005-0000-0000-000056400000}"/>
    <cellStyle name="Currency [0] 998" xfId="1096" hidden="1" xr:uid="{00000000-0005-0000-0000-000069040000}"/>
    <cellStyle name="Currency [0] 9980" xfId="16447" hidden="1" xr:uid="{00000000-0005-0000-0000-000060400000}"/>
    <cellStyle name="Currency [0] 9981" xfId="16448" hidden="1" xr:uid="{00000000-0005-0000-0000-000061400000}"/>
    <cellStyle name="Currency [0] 9982" xfId="16419" hidden="1" xr:uid="{00000000-0005-0000-0000-000044400000}"/>
    <cellStyle name="Currency [0] 9983" xfId="16431" hidden="1" xr:uid="{00000000-0005-0000-0000-000050400000}"/>
    <cellStyle name="Currency [0] 9984" xfId="16411" hidden="1" xr:uid="{00000000-0005-0000-0000-00003C400000}"/>
    <cellStyle name="Currency [0] 9985" xfId="16426" hidden="1" xr:uid="{00000000-0005-0000-0000-00004B400000}"/>
    <cellStyle name="Currency [0] 9986" xfId="16424" hidden="1" xr:uid="{00000000-0005-0000-0000-000049400000}"/>
    <cellStyle name="Currency [0] 9987" xfId="16450" hidden="1" xr:uid="{00000000-0005-0000-0000-000063400000}"/>
    <cellStyle name="Currency [0] 9988" xfId="16363" hidden="1" xr:uid="{00000000-0005-0000-0000-00000C400000}"/>
    <cellStyle name="Currency [0] 9989" xfId="16444" hidden="1" xr:uid="{00000000-0005-0000-0000-00005D400000}"/>
    <cellStyle name="Currency [0] 999" xfId="1069" hidden="1" xr:uid="{00000000-0005-0000-0000-00004E040000}"/>
    <cellStyle name="Currency [0] 9990" xfId="16451" hidden="1" xr:uid="{00000000-0005-0000-0000-000064400000}"/>
    <cellStyle name="Currency [0] 9991" xfId="16452" hidden="1" xr:uid="{00000000-0005-0000-0000-000065400000}"/>
    <cellStyle name="Currency [0] 9992" xfId="16392" hidden="1" xr:uid="{00000000-0005-0000-0000-000029400000}"/>
    <cellStyle name="Currency [0] 9993" xfId="16412" hidden="1" xr:uid="{00000000-0005-0000-0000-00003D400000}"/>
    <cellStyle name="Currency [0] 9994" xfId="16446" hidden="1" xr:uid="{00000000-0005-0000-0000-00005F400000}"/>
    <cellStyle name="Currency [0] 9995" xfId="16439" hidden="1" xr:uid="{00000000-0005-0000-0000-000058400000}"/>
    <cellStyle name="Currency [0] 9996" xfId="16449" hidden="1" xr:uid="{00000000-0005-0000-0000-000062400000}"/>
    <cellStyle name="Currency [0] 9997" xfId="16453" hidden="1" xr:uid="{00000000-0005-0000-0000-000066400000}"/>
    <cellStyle name="Currency [0] 9998" xfId="16378" hidden="1" xr:uid="{00000000-0005-0000-0000-00001B400000}"/>
    <cellStyle name="Currency [0] 9999" xfId="16410" hidden="1" xr:uid="{00000000-0005-0000-0000-00003B400000}"/>
    <cellStyle name="Heading 1" xfId="6" builtinId="16"/>
    <cellStyle name="Heading 2" xfId="7" builtinId="17"/>
    <cellStyle name="Heading 4" xfId="14" builtinId="19" hidden="1"/>
    <cellStyle name="Input" xfId="8" builtinId="20"/>
    <cellStyle name="Normal" xfId="0" builtinId="0"/>
    <cellStyle name="Note 10" xfId="15318" hidden="1" xr:uid="{00000000-0005-0000-0000-0000F73B0000}"/>
    <cellStyle name="Note 11" xfId="15342" hidden="1" xr:uid="{00000000-0005-0000-0000-00000F3C0000}"/>
    <cellStyle name="Note 12" xfId="15340" hidden="1" xr:uid="{00000000-0005-0000-0000-00000D3C0000}"/>
    <cellStyle name="Note 13" xfId="15332" hidden="1" xr:uid="{00000000-0005-0000-0000-0000053C0000}"/>
    <cellStyle name="Note 14" xfId="24637" hidden="1" xr:uid="{00000000-0005-0000-0000-00005E600000}"/>
    <cellStyle name="Note 15" xfId="14713" hidden="1" xr:uid="{00000000-0005-0000-0000-00009A390000}"/>
    <cellStyle name="Note 2" xfId="14712" hidden="1" xr:uid="{00000000-0005-0000-0000-000099390000}"/>
    <cellStyle name="Note 24" xfId="34" hidden="1" xr:uid="{00000000-0005-0000-0000-000042000000}"/>
    <cellStyle name="Note 3" xfId="100" hidden="1" xr:uid="{00000000-0005-0000-0000-000085000000}"/>
    <cellStyle name="Note 4" xfId="663" hidden="1" xr:uid="{00000000-0005-0000-0000-0000B8020000}"/>
    <cellStyle name="Note 5" xfId="687" hidden="1" xr:uid="{00000000-0005-0000-0000-0000D0020000}"/>
    <cellStyle name="Note 6" xfId="685" hidden="1" xr:uid="{00000000-0005-0000-0000-0000CE020000}"/>
    <cellStyle name="Note 7" xfId="677" hidden="1" xr:uid="{00000000-0005-0000-0000-0000C6020000}"/>
    <cellStyle name="Title" xfId="13" builtinId="15" hidden="1"/>
    <cellStyle name="Total" xfId="15" builtinId="25" hidden="1"/>
    <cellStyle name="콤마 [0]_ 2팀층별 " xfId="3" xr:uid="{00000000-0005-0000-0000-000005000000}"/>
    <cellStyle name="콤마_ 2팀층별 " xfId="4" xr:uid="{00000000-0005-0000-0000-000006000000}"/>
    <cellStyle name="표준_0N-HANDLING " xfId="5" xr:uid="{00000000-0005-0000-0000-000007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E41F1F"/>
      <rgbColor rgb="0000FF00"/>
      <rgbColor rgb="000000FF"/>
      <rgbColor rgb="00FFFF00"/>
      <rgbColor rgb="00FF00FF"/>
      <rgbColor rgb="0000FFFF"/>
      <rgbColor rgb="00800000"/>
      <rgbColor rgb="00008000"/>
      <rgbColor rgb="00002261"/>
      <rgbColor rgb="00808000"/>
      <rgbColor rgb="00800080"/>
      <rgbColor rgb="00008080"/>
      <rgbColor rgb="00C0C0C0"/>
      <rgbColor rgb="00808080"/>
      <rgbColor rgb="00FFE600"/>
      <rgbColor rgb="007F7E82"/>
      <rgbColor rgb="00CCCBCD"/>
      <rgbColor rgb="002C973E"/>
      <rgbColor rgb="0095CB9E"/>
      <rgbColor rgb="0091278F"/>
      <rgbColor rgb="00C893C7"/>
      <rgbColor rgb="00FFE87F"/>
      <rgbColor rgb="0000A3BB"/>
      <rgbColor rgb="007FD1DD"/>
      <rgbColor rgb="00F04C3E"/>
      <rgbColor rgb="00F7A59E"/>
      <rgbColor rgb="00F2F2F2"/>
      <rgbColor rgb="00CCCBCD"/>
      <rgbColor rgb="005F5F5F"/>
      <rgbColor rgb="0000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Comparison!$H$165</c:f>
              <c:strCache>
                <c:ptCount val="1"/>
                <c:pt idx="0">
                  <c:v>CDP5</c:v>
                </c:pt>
              </c:strCache>
            </c:strRef>
          </c:tx>
          <c:spPr>
            <a:ln w="19050" cap="rnd">
              <a:solidFill>
                <a:srgbClr val="6B3077"/>
              </a:solidFill>
              <a:prstDash val="solid"/>
              <a:round/>
            </a:ln>
          </c:spPr>
          <c:marker>
            <c:symbol val="none"/>
          </c:marker>
          <c:cat>
            <c:strRef>
              <c:f>Comparison!$J$164:$AK$164</c:f>
              <c:strCache>
                <c:ptCount val="28"/>
                <c:pt idx="0">
                  <c:v>2023-24</c:v>
                </c:pt>
                <c:pt idx="1">
                  <c:v>2024-25</c:v>
                </c:pt>
                <c:pt idx="2">
                  <c:v>2025-26</c:v>
                </c:pt>
                <c:pt idx="3">
                  <c:v>2026-27</c:v>
                </c:pt>
                <c:pt idx="4">
                  <c:v>2027-28</c:v>
                </c:pt>
                <c:pt idx="5">
                  <c:v>2028-29</c:v>
                </c:pt>
                <c:pt idx="6">
                  <c:v>2029-30</c:v>
                </c:pt>
                <c:pt idx="7">
                  <c:v>2030-31</c:v>
                </c:pt>
                <c:pt idx="8">
                  <c:v>2031-32</c:v>
                </c:pt>
                <c:pt idx="9">
                  <c:v>2032-33</c:v>
                </c:pt>
                <c:pt idx="10">
                  <c:v>2033-34</c:v>
                </c:pt>
                <c:pt idx="11">
                  <c:v>2034-35</c:v>
                </c:pt>
                <c:pt idx="12">
                  <c:v>2035-36</c:v>
                </c:pt>
                <c:pt idx="13">
                  <c:v>2036-37</c:v>
                </c:pt>
                <c:pt idx="14">
                  <c:v>2037-38</c:v>
                </c:pt>
                <c:pt idx="15">
                  <c:v>2038-39</c:v>
                </c:pt>
                <c:pt idx="16">
                  <c:v>2039-40</c:v>
                </c:pt>
                <c:pt idx="17">
                  <c:v>2040-41</c:v>
                </c:pt>
                <c:pt idx="18">
                  <c:v>2041-42</c:v>
                </c:pt>
                <c:pt idx="19">
                  <c:v>2042-43</c:v>
                </c:pt>
                <c:pt idx="20">
                  <c:v>2043-44</c:v>
                </c:pt>
                <c:pt idx="21">
                  <c:v>2044-45</c:v>
                </c:pt>
                <c:pt idx="22">
                  <c:v>2045-46</c:v>
                </c:pt>
                <c:pt idx="23">
                  <c:v>2046-47</c:v>
                </c:pt>
                <c:pt idx="24">
                  <c:v>2047-48</c:v>
                </c:pt>
                <c:pt idx="25">
                  <c:v>2048-49</c:v>
                </c:pt>
                <c:pt idx="26">
                  <c:v>2049-50</c:v>
                </c:pt>
                <c:pt idx="27">
                  <c:v>2050-51</c:v>
                </c:pt>
              </c:strCache>
            </c:strRef>
          </c:cat>
          <c:val>
            <c:numRef>
              <c:f>Comparison!$J$165:$AK$165</c:f>
              <c:numCache>
                <c:formatCode>#,##0</c:formatCode>
                <c:ptCount val="28"/>
                <c:pt idx="0">
                  <c:v>101.73657170005571</c:v>
                </c:pt>
                <c:pt idx="1">
                  <c:v>94.456237210985719</c:v>
                </c:pt>
                <c:pt idx="2">
                  <c:v>86.958990774555986</c:v>
                </c:pt>
                <c:pt idx="3">
                  <c:v>79.988146614201639</c:v>
                </c:pt>
                <c:pt idx="4">
                  <c:v>72.859596054978439</c:v>
                </c:pt>
                <c:pt idx="5">
                  <c:v>65.854879303035275</c:v>
                </c:pt>
                <c:pt idx="6">
                  <c:v>53.339335937002438</c:v>
                </c:pt>
                <c:pt idx="7">
                  <c:v>50.022618570340647</c:v>
                </c:pt>
                <c:pt idx="8">
                  <c:v>49.172538390088548</c:v>
                </c:pt>
                <c:pt idx="9">
                  <c:v>47.410051323869332</c:v>
                </c:pt>
                <c:pt idx="10">
                  <c:v>49.18658622719461</c:v>
                </c:pt>
                <c:pt idx="11">
                  <c:v>51.212681640408441</c:v>
                </c:pt>
                <c:pt idx="12">
                  <c:v>49.110037700855948</c:v>
                </c:pt>
                <c:pt idx="13">
                  <c:v>53.048586971155068</c:v>
                </c:pt>
                <c:pt idx="14">
                  <c:v>55.806867591685439</c:v>
                </c:pt>
                <c:pt idx="15">
                  <c:v>55.350493201538761</c:v>
                </c:pt>
                <c:pt idx="16">
                  <c:v>53.437465653246498</c:v>
                </c:pt>
                <c:pt idx="17">
                  <c:v>50.719189773393957</c:v>
                </c:pt>
                <c:pt idx="18">
                  <c:v>50.784101223467196</c:v>
                </c:pt>
                <c:pt idx="19">
                  <c:v>47.395958214428902</c:v>
                </c:pt>
                <c:pt idx="20">
                  <c:v>44.60682031237188</c:v>
                </c:pt>
                <c:pt idx="21">
                  <c:v>42.608932902331233</c:v>
                </c:pt>
                <c:pt idx="22">
                  <c:v>22.591583457693108</c:v>
                </c:pt>
                <c:pt idx="23">
                  <c:v>18.622661916694721</c:v>
                </c:pt>
                <c:pt idx="24">
                  <c:v>10.79535328043859</c:v>
                </c:pt>
                <c:pt idx="25">
                  <c:v>11.243909088994521</c:v>
                </c:pt>
                <c:pt idx="26">
                  <c:v>12.97804426763167</c:v>
                </c:pt>
                <c:pt idx="27">
                  <c:v>11.453959778490621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A61-E045-B816-38702D3459D7}"/>
            </c:ext>
          </c:extLst>
        </c:ser>
        <c:ser>
          <c:idx val="1"/>
          <c:order val="1"/>
          <c:tx>
            <c:strRef>
              <c:f>Comparison!$H$166</c:f>
              <c:strCache>
                <c:ptCount val="1"/>
                <c:pt idx="0">
                  <c:v>Counterfactual</c:v>
                </c:pt>
              </c:strCache>
            </c:strRef>
          </c:tx>
          <c:spPr>
            <a:ln w="19050" cap="rnd">
              <a:solidFill>
                <a:srgbClr val="9B2242"/>
              </a:solidFill>
              <a:prstDash val="solid"/>
              <a:round/>
            </a:ln>
          </c:spPr>
          <c:marker>
            <c:symbol val="none"/>
          </c:marker>
          <c:cat>
            <c:strRef>
              <c:f>Comparison!$J$164:$AK$164</c:f>
              <c:strCache>
                <c:ptCount val="28"/>
                <c:pt idx="0">
                  <c:v>2023-24</c:v>
                </c:pt>
                <c:pt idx="1">
                  <c:v>2024-25</c:v>
                </c:pt>
                <c:pt idx="2">
                  <c:v>2025-26</c:v>
                </c:pt>
                <c:pt idx="3">
                  <c:v>2026-27</c:v>
                </c:pt>
                <c:pt idx="4">
                  <c:v>2027-28</c:v>
                </c:pt>
                <c:pt idx="5">
                  <c:v>2028-29</c:v>
                </c:pt>
                <c:pt idx="6">
                  <c:v>2029-30</c:v>
                </c:pt>
                <c:pt idx="7">
                  <c:v>2030-31</c:v>
                </c:pt>
                <c:pt idx="8">
                  <c:v>2031-32</c:v>
                </c:pt>
                <c:pt idx="9">
                  <c:v>2032-33</c:v>
                </c:pt>
                <c:pt idx="10">
                  <c:v>2033-34</c:v>
                </c:pt>
                <c:pt idx="11">
                  <c:v>2034-35</c:v>
                </c:pt>
                <c:pt idx="12">
                  <c:v>2035-36</c:v>
                </c:pt>
                <c:pt idx="13">
                  <c:v>2036-37</c:v>
                </c:pt>
                <c:pt idx="14">
                  <c:v>2037-38</c:v>
                </c:pt>
                <c:pt idx="15">
                  <c:v>2038-39</c:v>
                </c:pt>
                <c:pt idx="16">
                  <c:v>2039-40</c:v>
                </c:pt>
                <c:pt idx="17">
                  <c:v>2040-41</c:v>
                </c:pt>
                <c:pt idx="18">
                  <c:v>2041-42</c:v>
                </c:pt>
                <c:pt idx="19">
                  <c:v>2042-43</c:v>
                </c:pt>
                <c:pt idx="20">
                  <c:v>2043-44</c:v>
                </c:pt>
                <c:pt idx="21">
                  <c:v>2044-45</c:v>
                </c:pt>
                <c:pt idx="22">
                  <c:v>2045-46</c:v>
                </c:pt>
                <c:pt idx="23">
                  <c:v>2046-47</c:v>
                </c:pt>
                <c:pt idx="24">
                  <c:v>2047-48</c:v>
                </c:pt>
                <c:pt idx="25">
                  <c:v>2048-49</c:v>
                </c:pt>
                <c:pt idx="26">
                  <c:v>2049-50</c:v>
                </c:pt>
                <c:pt idx="27">
                  <c:v>2050-51</c:v>
                </c:pt>
              </c:strCache>
            </c:strRef>
          </c:cat>
          <c:val>
            <c:numRef>
              <c:f>Comparison!$J$166:$AK$166</c:f>
              <c:numCache>
                <c:formatCode>#,##0</c:formatCode>
                <c:ptCount val="28"/>
                <c:pt idx="0">
                  <c:v>101.8922469691492</c:v>
                </c:pt>
                <c:pt idx="1">
                  <c:v>94.917103333873314</c:v>
                </c:pt>
                <c:pt idx="2">
                  <c:v>87.169791471494619</c:v>
                </c:pt>
                <c:pt idx="3">
                  <c:v>79.412175908750214</c:v>
                </c:pt>
                <c:pt idx="4">
                  <c:v>74.039787365941706</c:v>
                </c:pt>
                <c:pt idx="5">
                  <c:v>68.438486785430754</c:v>
                </c:pt>
                <c:pt idx="6">
                  <c:v>58.596428590459702</c:v>
                </c:pt>
                <c:pt idx="7">
                  <c:v>58.175510005956731</c:v>
                </c:pt>
                <c:pt idx="8">
                  <c:v>55.807648967131648</c:v>
                </c:pt>
                <c:pt idx="9">
                  <c:v>56.551469306446627</c:v>
                </c:pt>
                <c:pt idx="10">
                  <c:v>56.585902312704803</c:v>
                </c:pt>
                <c:pt idx="11">
                  <c:v>57.090104235461467</c:v>
                </c:pt>
                <c:pt idx="12">
                  <c:v>55.750960211676222</c:v>
                </c:pt>
                <c:pt idx="13">
                  <c:v>56.446074249463742</c:v>
                </c:pt>
                <c:pt idx="14">
                  <c:v>56.242371371184603</c:v>
                </c:pt>
                <c:pt idx="15">
                  <c:v>57.611450038998079</c:v>
                </c:pt>
                <c:pt idx="16">
                  <c:v>56.013022436790791</c:v>
                </c:pt>
                <c:pt idx="17">
                  <c:v>49.852300539743133</c:v>
                </c:pt>
                <c:pt idx="18">
                  <c:v>50.555121308227562</c:v>
                </c:pt>
                <c:pt idx="19">
                  <c:v>46.402829861171917</c:v>
                </c:pt>
                <c:pt idx="20">
                  <c:v>45.244962689492802</c:v>
                </c:pt>
                <c:pt idx="21">
                  <c:v>41.9935105801652</c:v>
                </c:pt>
                <c:pt idx="22">
                  <c:v>24.7183446453319</c:v>
                </c:pt>
                <c:pt idx="23">
                  <c:v>21.664130053642769</c:v>
                </c:pt>
                <c:pt idx="24">
                  <c:v>14.55949266268629</c:v>
                </c:pt>
                <c:pt idx="25">
                  <c:v>14.941020006187591</c:v>
                </c:pt>
                <c:pt idx="26">
                  <c:v>18.303948643161</c:v>
                </c:pt>
                <c:pt idx="27">
                  <c:v>15.73794934240685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A61-E045-B816-38702D345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456480"/>
        <c:axId val="1731459744"/>
      </c:lineChart>
      <c:catAx>
        <c:axId val="1731456480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</c:spPr>
        <c:txPr>
          <a:bodyPr rot="-2700000" spcFirstLastPara="1" vertOverflow="ellipsis" wrap="square" anchor="ctr" anchorCtr="1"/>
          <a:lstStyle/>
          <a:p>
            <a:pPr>
              <a:defRPr sz="900" b="0" i="0" strike="noStrike" kern="1200" baseline="0">
                <a:solidFill>
                  <a:srgbClr val="424242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59744"/>
        <c:crosses val="autoZero"/>
        <c:auto val="1"/>
        <c:lblAlgn val="ctr"/>
        <c:lblOffset val="100"/>
        <c:noMultiLvlLbl val="0"/>
      </c:catAx>
      <c:valAx>
        <c:axId val="173145974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FBFBF"/>
              </a:solidFill>
              <a:prstDash val="solid"/>
              <a:round/>
              <a:headEnd w="med" len="med"/>
              <a:tailEnd w="med" len="med"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rgbClr val="424242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Emissions (Mt CO2-e)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0"/>
        <c:majorTickMark val="out"/>
        <c:minorTickMark val="none"/>
        <c:tickLblPos val="nextTo"/>
        <c:spPr>
          <a:noFill/>
          <a:ln w="6350"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rgbClr val="424242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56480"/>
        <c:crosses val="autoZero"/>
        <c:crossBetween val="between"/>
      </c:valAx>
    </c:plotArea>
    <c:legend>
      <c:legendPos val="b"/>
      <c:overlay val="0"/>
      <c:spPr>
        <a:solidFill>
          <a:srgbClr val="FFFFFF"/>
        </a:solidFill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rgbClr val="424242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25400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893625</xdr:colOff>
      <xdr:row>162</xdr:row>
      <xdr:rowOff>11851</xdr:rowOff>
    </xdr:from>
    <xdr:to>
      <xdr:col>6</xdr:col>
      <xdr:colOff>47626</xdr:colOff>
      <xdr:row>175</xdr:row>
      <xdr:rowOff>167701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AEMO 2022">
  <a:themeElements>
    <a:clrScheme name="AEMO">
      <a:dk1>
        <a:srgbClr val="424242"/>
      </a:dk1>
      <a:lt1>
        <a:srgbClr val="FFFFFF"/>
      </a:lt1>
      <a:dk2>
        <a:srgbClr val="3C1053"/>
      </a:dk2>
      <a:lt2>
        <a:srgbClr val="EEEEF0"/>
      </a:lt2>
      <a:accent1>
        <a:srgbClr val="6B3077"/>
      </a:accent1>
      <a:accent2>
        <a:srgbClr val="A3519B"/>
      </a:accent2>
      <a:accent3>
        <a:srgbClr val="9B2241"/>
      </a:accent3>
      <a:accent4>
        <a:srgbClr val="FDD26E"/>
      </a:accent4>
      <a:accent5>
        <a:srgbClr val="A1D883"/>
      </a:accent5>
      <a:accent6>
        <a:srgbClr val="40C1AC"/>
      </a:accent6>
      <a:hlink>
        <a:srgbClr val="606EB2"/>
      </a:hlink>
      <a:folHlink>
        <a:srgbClr val="A3DBE8"/>
      </a:folHlink>
    </a:clrScheme>
    <a:fontScheme name="AEMO Reports 2021">
      <a:majorFont>
        <a:latin typeface="Century Gothic"/>
        <a:ea typeface=""/>
        <a:cs typeface=""/>
      </a:majorFont>
      <a:minorFont>
        <a:latin typeface="Arial"/>
        <a:ea typeface=""/>
        <a:cs typeface="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AEMO" id="{CD3057BF-BA43-0147-971B-506642F8EAC8}" vid="{98D7FAC8-1B04-DD42-9E1D-39824940EE50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T45"/>
  <sheetViews>
    <sheetView tabSelected="1" zoomScaleNormal="100" workbookViewId="0"/>
  </sheetViews>
  <sheetFormatPr baseColWidth="10" defaultColWidth="9" defaultRowHeight="14"/>
  <cols>
    <col min="1" max="1" width="9" style="30" customWidth="1"/>
    <col min="2" max="2" width="87.1640625" style="30" customWidth="1"/>
    <col min="3" max="3" width="9" style="30" customWidth="1"/>
    <col min="4" max="16384" width="9" style="30"/>
  </cols>
  <sheetData>
    <row r="1" spans="1:20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</row>
    <row r="2" spans="1:20" ht="20.25" customHeight="1" thickBot="1">
      <c r="A2" s="41"/>
      <c r="B2" s="60" t="s">
        <v>0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</row>
    <row r="3" spans="1:20" ht="15" customHeight="1" thickTop="1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</row>
    <row r="4" spans="1:20">
      <c r="A4" s="41"/>
      <c r="B4" s="41" t="s">
        <v>1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</row>
    <row r="5" spans="1:20">
      <c r="A5" s="41"/>
      <c r="B5" s="41" t="s">
        <v>2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</row>
    <row r="6" spans="1:20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</row>
    <row r="7" spans="1:20">
      <c r="A7" s="41"/>
      <c r="B7" s="41" t="s">
        <v>3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</row>
    <row r="8" spans="1:20">
      <c r="A8" s="41"/>
      <c r="B8" s="41" t="s">
        <v>4</v>
      </c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</row>
    <row r="9" spans="1:20">
      <c r="A9" s="41"/>
      <c r="B9" s="41" t="s">
        <v>5</v>
      </c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</row>
    <row r="10" spans="1:20">
      <c r="A10" s="41"/>
      <c r="B10" s="41" t="s">
        <v>6</v>
      </c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</row>
    <row r="11" spans="1:20">
      <c r="A11" s="41"/>
      <c r="B11" s="41" t="s">
        <v>7</v>
      </c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</row>
    <row r="12" spans="1:20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>
      <c r="A13" s="41"/>
      <c r="B13" s="41" t="s">
        <v>8</v>
      </c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</row>
    <row r="14" spans="1:20">
      <c r="A14" s="41"/>
      <c r="B14" s="41" t="s">
        <v>9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</row>
    <row r="15" spans="1:20">
      <c r="A15" s="41"/>
      <c r="B15" s="41" t="s">
        <v>10</v>
      </c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</row>
    <row r="16" spans="1:20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</row>
    <row r="17" spans="1:20">
      <c r="A17" s="41"/>
      <c r="B17" s="41" t="s">
        <v>11</v>
      </c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</row>
    <row r="18" spans="1:20">
      <c r="A18" s="41"/>
      <c r="B18" s="41" t="s">
        <v>12</v>
      </c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1:20">
      <c r="A19" s="41"/>
      <c r="B19" s="41" t="s">
        <v>13</v>
      </c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</row>
    <row r="20" spans="1:20">
      <c r="A20" s="41"/>
      <c r="B20" s="41" t="s">
        <v>14</v>
      </c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</row>
    <row r="21" spans="1:20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</row>
    <row r="22" spans="1:20">
      <c r="A22" s="41"/>
      <c r="B22" s="41" t="s">
        <v>15</v>
      </c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</row>
    <row r="23" spans="1:20">
      <c r="A23" s="41"/>
      <c r="B23" s="41" t="s">
        <v>16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</row>
    <row r="24" spans="1:20">
      <c r="A24" s="41"/>
      <c r="B24" s="31" t="s">
        <v>17</v>
      </c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</row>
    <row r="25" spans="1:20">
      <c r="A25" s="41"/>
      <c r="B25" s="32" t="s">
        <v>18</v>
      </c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</row>
    <row r="26" spans="1:20">
      <c r="A26" s="41"/>
      <c r="B26" s="31" t="s">
        <v>19</v>
      </c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</row>
    <row r="27" spans="1:20">
      <c r="A27" s="41"/>
      <c r="B27" s="32" t="s">
        <v>20</v>
      </c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</row>
    <row r="28" spans="1:20">
      <c r="A28" s="41"/>
      <c r="B28" s="32" t="s">
        <v>21</v>
      </c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</row>
    <row r="29" spans="1:20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</row>
    <row r="30" spans="1:20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1:20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</row>
    <row r="32" spans="1:20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</row>
    <row r="33" spans="1:20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</row>
    <row r="34" spans="1:20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</row>
    <row r="35" spans="1:20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</row>
    <row r="36" spans="1:20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</row>
    <row r="37" spans="1:20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</row>
    <row r="38" spans="1:20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</row>
    <row r="39" spans="1:2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 spans="1:20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</row>
    <row r="41" spans="1:20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0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</row>
    <row r="43" spans="1:20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</row>
    <row r="44" spans="1:20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</row>
    <row r="45" spans="1:20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1"/>
  </sheetPr>
  <dimension ref="A1:X30"/>
  <sheetViews>
    <sheetView zoomScaleNormal="100" workbookViewId="0"/>
  </sheetViews>
  <sheetFormatPr baseColWidth="10" defaultColWidth="8" defaultRowHeight="14"/>
  <cols>
    <col min="1" max="1" width="8" style="6" customWidth="1"/>
    <col min="2" max="2" width="26.1640625" style="6" customWidth="1"/>
    <col min="3" max="3" width="63.33203125" style="6" customWidth="1"/>
    <col min="4" max="4" width="8" style="6" customWidth="1"/>
    <col min="5" max="16384" width="8" style="6"/>
  </cols>
  <sheetData>
    <row r="1" spans="1:24">
      <c r="A1" s="41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4" ht="20.25" customHeight="1" thickBot="1">
      <c r="A2" s="33"/>
      <c r="B2" s="75" t="s">
        <v>22</v>
      </c>
      <c r="C2" s="76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r="3" spans="1:24" ht="15" customHeight="1" thickTop="1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ht="18" customHeight="1" thickBot="1">
      <c r="A4" s="33"/>
      <c r="B4" s="41" t="s">
        <v>23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</row>
    <row r="5" spans="1:24" ht="18" customHeight="1" thickBot="1">
      <c r="A5" s="33"/>
      <c r="B5" s="45" t="s">
        <v>24</v>
      </c>
      <c r="C5" s="46" t="s">
        <v>25</v>
      </c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</row>
    <row r="6" spans="1:24" ht="18" customHeight="1" thickBot="1">
      <c r="A6" s="33"/>
      <c r="B6" s="70" t="s">
        <v>26</v>
      </c>
      <c r="C6" s="40" t="s">
        <v>27</v>
      </c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</row>
    <row r="7" spans="1:24" ht="18" customHeight="1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</row>
    <row r="8" spans="1:24" ht="18" customHeight="1">
      <c r="A8" s="33"/>
      <c r="B8" s="41" t="s">
        <v>28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</row>
    <row r="9" spans="1:24" ht="32.5" customHeight="1">
      <c r="A9" s="33"/>
      <c r="B9" s="73" t="s">
        <v>29</v>
      </c>
      <c r="C9" s="74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</row>
    <row r="10" spans="1:24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</row>
    <row r="11" spans="1:24" ht="15" customHeight="1" thickBot="1">
      <c r="A11" s="33"/>
      <c r="B11" s="41" t="s">
        <v>30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</row>
    <row r="12" spans="1:24" ht="15" customHeight="1" thickBot="1">
      <c r="A12" s="33"/>
      <c r="B12" s="45" t="s">
        <v>31</v>
      </c>
      <c r="C12" s="46" t="s">
        <v>32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</row>
    <row r="13" spans="1:24" ht="18.5" customHeight="1" thickBot="1">
      <c r="A13" s="33"/>
      <c r="B13" s="71" t="s">
        <v>33</v>
      </c>
      <c r="C13" s="40" t="s">
        <v>34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</row>
    <row r="14" spans="1:24" ht="17" customHeight="1" thickBot="1">
      <c r="A14" s="33"/>
      <c r="B14" s="71" t="s">
        <v>35</v>
      </c>
      <c r="C14" s="40" t="s">
        <v>36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</row>
    <row r="15" spans="1:24" ht="17" customHeight="1" thickBot="1">
      <c r="A15" s="33"/>
      <c r="B15" s="71" t="s">
        <v>37</v>
      </c>
      <c r="C15" s="40" t="s">
        <v>38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</row>
    <row r="16" spans="1:24" ht="17" customHeight="1" thickBot="1">
      <c r="A16" s="33"/>
      <c r="B16" s="71" t="s">
        <v>39</v>
      </c>
      <c r="C16" s="59" t="s">
        <v>40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</row>
    <row r="17" spans="1:24" ht="17.75" customHeight="1" thickBot="1">
      <c r="A17" s="33"/>
      <c r="B17" s="71" t="s">
        <v>41</v>
      </c>
      <c r="C17" s="59" t="s">
        <v>42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1:24" ht="17.75" customHeight="1">
      <c r="A18" s="33"/>
      <c r="B18" s="41"/>
      <c r="C18" s="41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1:24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</row>
    <row r="20" spans="1:24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</row>
    <row r="21" spans="1:24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</row>
    <row r="22" spans="1:24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</row>
    <row r="23" spans="1:24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</row>
    <row r="24" spans="1:24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</row>
    <row r="25" spans="1:24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</row>
    <row r="26" spans="1:24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</row>
    <row r="27" spans="1:24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</row>
    <row r="28" spans="1:24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</row>
    <row r="29" spans="1:24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</row>
    <row r="30" spans="1:24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</row>
  </sheetData>
  <mergeCells count="2">
    <mergeCell ref="B9:C9"/>
    <mergeCell ref="B2:C2"/>
  </mergeCells>
  <hyperlinks>
    <hyperlink ref="B13" location="CDPs!A1" display="CDPs" xr:uid="{00000000-0004-0000-0100-000000000000}"/>
    <hyperlink ref="B14" location="Summary!A1" display="Summary" xr:uid="{00000000-0004-0000-0100-000001000000}"/>
    <hyperlink ref="B15" location="Comparison!A1" display="Comparison" xr:uid="{00000000-0004-0000-0100-000002000000}"/>
    <hyperlink ref="B16" location="'REZ Generation Capacity'!A1" display="REZ Generation Capacity" xr:uid="{00000000-0004-0000-0100-000003000000}"/>
    <hyperlink ref="B17" location="'REZ Generation'!A1" display="REZ Generation" xr:uid="{00000000-0004-0000-0100-000004000000}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2" tint="-0.249977111117893"/>
  </sheetPr>
  <dimension ref="A1:H22"/>
  <sheetViews>
    <sheetView zoomScaleNormal="100" workbookViewId="0"/>
  </sheetViews>
  <sheetFormatPr baseColWidth="10" defaultColWidth="22.1640625" defaultRowHeight="14"/>
  <cols>
    <col min="1" max="1" width="11.6640625" style="6" customWidth="1"/>
    <col min="2" max="2" width="70.6640625" style="6" bestFit="1" customWidth="1"/>
    <col min="3" max="3" width="14" style="6" bestFit="1" customWidth="1"/>
    <col min="4" max="5" width="12.33203125" style="6" bestFit="1" customWidth="1"/>
    <col min="6" max="7" width="14.1640625" style="6" bestFit="1" customWidth="1"/>
    <col min="8" max="8" width="22.1640625" style="6" customWidth="1"/>
    <col min="9" max="16384" width="22.1640625" style="6"/>
  </cols>
  <sheetData>
    <row r="1" spans="1:8" ht="23.25" customHeight="1">
      <c r="A1" s="34"/>
      <c r="B1" s="34"/>
      <c r="C1" s="34"/>
      <c r="D1" s="35"/>
    </row>
    <row r="2" spans="1:8" ht="20.25" customHeight="1" thickBot="1">
      <c r="A2" s="36" t="s">
        <v>43</v>
      </c>
      <c r="B2" s="36"/>
      <c r="C2" s="36"/>
      <c r="D2" s="36"/>
      <c r="E2" s="36"/>
    </row>
    <row r="3" spans="1:8" ht="15.75" customHeight="1" thickTop="1" thickBot="1"/>
    <row r="4" spans="1:8" ht="23.25" customHeight="1" thickBot="1">
      <c r="A4" s="64"/>
      <c r="B4" s="64" t="s">
        <v>44</v>
      </c>
      <c r="C4" s="64" t="s">
        <v>45</v>
      </c>
      <c r="D4" s="64" t="s">
        <v>46</v>
      </c>
      <c r="E4" s="64" t="s">
        <v>47</v>
      </c>
      <c r="F4" s="64" t="s">
        <v>48</v>
      </c>
      <c r="G4" s="64" t="s">
        <v>49</v>
      </c>
      <c r="H4" s="64" t="s">
        <v>50</v>
      </c>
    </row>
    <row r="5" spans="1:8" ht="15" customHeight="1" thickBot="1">
      <c r="A5" s="65" t="s">
        <v>51</v>
      </c>
      <c r="B5" s="66" t="s">
        <v>52</v>
      </c>
      <c r="C5" s="67" t="s">
        <v>53</v>
      </c>
      <c r="D5" s="68" t="s">
        <v>53</v>
      </c>
      <c r="E5" s="67"/>
      <c r="F5" s="69"/>
      <c r="G5" s="67"/>
      <c r="H5" s="69"/>
    </row>
    <row r="6" spans="1:8">
      <c r="A6" s="81" t="s">
        <v>54</v>
      </c>
      <c r="B6" s="79" t="s">
        <v>55</v>
      </c>
      <c r="C6" s="77" t="s">
        <v>53</v>
      </c>
      <c r="D6" s="82" t="s">
        <v>53</v>
      </c>
      <c r="E6" s="77" t="s">
        <v>53</v>
      </c>
      <c r="F6" s="82" t="s">
        <v>53</v>
      </c>
      <c r="G6" s="77"/>
      <c r="H6" s="80"/>
    </row>
    <row r="7" spans="1:8" ht="24.75" customHeight="1" thickBot="1">
      <c r="A7" s="78"/>
      <c r="B7" s="78"/>
      <c r="C7" s="78"/>
      <c r="D7" s="78"/>
      <c r="E7" s="78"/>
      <c r="F7" s="78"/>
      <c r="G7" s="78"/>
      <c r="H7" s="78"/>
    </row>
    <row r="8" spans="1:8" ht="15" customHeight="1" thickBot="1">
      <c r="A8" s="65" t="s">
        <v>56</v>
      </c>
      <c r="B8" s="66" t="s">
        <v>57</v>
      </c>
      <c r="C8" s="67" t="s">
        <v>53</v>
      </c>
      <c r="D8" s="68" t="s">
        <v>53</v>
      </c>
      <c r="E8" s="67" t="s">
        <v>53</v>
      </c>
      <c r="F8" s="68" t="s">
        <v>53</v>
      </c>
      <c r="G8" s="67" t="s">
        <v>53</v>
      </c>
      <c r="H8" s="68" t="s">
        <v>53</v>
      </c>
    </row>
    <row r="9" spans="1:8">
      <c r="A9" s="81" t="s">
        <v>58</v>
      </c>
      <c r="B9" s="79" t="s">
        <v>59</v>
      </c>
      <c r="C9" s="77" t="s">
        <v>53</v>
      </c>
      <c r="D9" s="80"/>
      <c r="E9" s="77"/>
      <c r="F9" s="80"/>
      <c r="G9" s="77"/>
      <c r="H9" s="80"/>
    </row>
    <row r="10" spans="1:8" ht="15" customHeight="1" thickBot="1">
      <c r="A10" s="78"/>
      <c r="B10" s="78"/>
      <c r="C10" s="78"/>
      <c r="D10" s="78"/>
      <c r="E10" s="78"/>
      <c r="F10" s="78"/>
      <c r="G10" s="78"/>
      <c r="H10" s="78"/>
    </row>
    <row r="11" spans="1:8" ht="15" customHeight="1" thickBot="1">
      <c r="A11" s="65" t="s">
        <v>60</v>
      </c>
      <c r="B11" s="66" t="s">
        <v>61</v>
      </c>
      <c r="C11" s="67" t="s">
        <v>53</v>
      </c>
      <c r="D11" s="68" t="s">
        <v>53</v>
      </c>
      <c r="E11" s="67" t="s">
        <v>53</v>
      </c>
      <c r="F11" s="69"/>
      <c r="G11" s="67"/>
      <c r="H11" s="69"/>
    </row>
    <row r="12" spans="1:8" ht="15" customHeight="1" thickBot="1">
      <c r="A12" s="65" t="s">
        <v>62</v>
      </c>
      <c r="B12" s="66" t="s">
        <v>63</v>
      </c>
      <c r="C12" s="67" t="s">
        <v>53</v>
      </c>
      <c r="D12" s="68" t="s">
        <v>53</v>
      </c>
      <c r="E12" s="67"/>
      <c r="F12" s="68" t="s">
        <v>53</v>
      </c>
      <c r="G12" s="67"/>
      <c r="H12" s="69"/>
    </row>
    <row r="13" spans="1:8" ht="15" customHeight="1" thickBot="1">
      <c r="A13" s="65" t="s">
        <v>64</v>
      </c>
      <c r="B13" s="66" t="s">
        <v>65</v>
      </c>
      <c r="C13" s="67"/>
      <c r="D13" s="68" t="s">
        <v>53</v>
      </c>
      <c r="E13" s="67"/>
      <c r="F13" s="69"/>
      <c r="G13" s="67"/>
      <c r="H13" s="69"/>
    </row>
    <row r="14" spans="1:8" ht="15" customHeight="1" thickBot="1">
      <c r="A14" s="65" t="s">
        <v>66</v>
      </c>
      <c r="B14" s="66" t="s">
        <v>67</v>
      </c>
      <c r="C14" s="67" t="s">
        <v>53</v>
      </c>
      <c r="D14" s="68" t="s">
        <v>53</v>
      </c>
      <c r="E14" s="67" t="s">
        <v>53</v>
      </c>
      <c r="F14" s="68" t="s">
        <v>53</v>
      </c>
      <c r="G14" s="67" t="s">
        <v>53</v>
      </c>
      <c r="H14" s="69"/>
    </row>
    <row r="15" spans="1:8" ht="15" customHeight="1" thickBot="1">
      <c r="A15" s="65" t="s">
        <v>68</v>
      </c>
      <c r="B15" s="68" t="s">
        <v>69</v>
      </c>
      <c r="C15" s="67"/>
      <c r="D15" s="69"/>
      <c r="E15" s="67"/>
      <c r="F15" s="69"/>
      <c r="G15" s="67"/>
      <c r="H15" s="69"/>
    </row>
    <row r="16" spans="1:8" ht="15" customHeight="1" thickBot="1">
      <c r="A16" s="65" t="s">
        <v>70</v>
      </c>
      <c r="B16" s="68" t="s">
        <v>71</v>
      </c>
      <c r="C16" s="67" t="s">
        <v>53</v>
      </c>
      <c r="D16" s="68" t="s">
        <v>53</v>
      </c>
      <c r="E16" s="67" t="s">
        <v>53</v>
      </c>
      <c r="F16" s="68" t="s">
        <v>72</v>
      </c>
      <c r="G16" s="67"/>
      <c r="H16" s="69"/>
    </row>
    <row r="17" spans="1:8" ht="15" customHeight="1" thickBot="1">
      <c r="A17" s="65" t="s">
        <v>73</v>
      </c>
      <c r="B17" s="68" t="s">
        <v>74</v>
      </c>
      <c r="C17" s="67" t="s">
        <v>53</v>
      </c>
      <c r="D17" s="68" t="s">
        <v>53</v>
      </c>
      <c r="E17" s="67" t="s">
        <v>53</v>
      </c>
      <c r="F17" s="68" t="s">
        <v>72</v>
      </c>
      <c r="G17" s="67" t="s">
        <v>53</v>
      </c>
      <c r="H17" s="69"/>
    </row>
    <row r="18" spans="1:8" ht="15" customHeight="1" thickBot="1">
      <c r="A18" s="65" t="s">
        <v>75</v>
      </c>
      <c r="B18" s="68" t="s">
        <v>76</v>
      </c>
      <c r="C18" s="67" t="s">
        <v>53</v>
      </c>
      <c r="D18" s="68" t="s">
        <v>53</v>
      </c>
      <c r="E18" s="67" t="s">
        <v>53</v>
      </c>
      <c r="F18" s="68" t="s">
        <v>72</v>
      </c>
      <c r="G18" s="67" t="s">
        <v>72</v>
      </c>
      <c r="H18" s="69"/>
    </row>
    <row r="19" spans="1:8" ht="15" customHeight="1" thickBot="1">
      <c r="A19" s="65" t="s">
        <v>77</v>
      </c>
      <c r="B19" s="68" t="s">
        <v>78</v>
      </c>
      <c r="C19" s="67" t="s">
        <v>53</v>
      </c>
      <c r="D19" s="68" t="s">
        <v>53</v>
      </c>
      <c r="E19" s="67" t="s">
        <v>79</v>
      </c>
      <c r="F19" s="68" t="s">
        <v>72</v>
      </c>
      <c r="G19" s="67" t="s">
        <v>72</v>
      </c>
      <c r="H19" s="69"/>
    </row>
    <row r="20" spans="1:8" ht="23.25" customHeight="1" thickBot="1">
      <c r="A20" s="65" t="s">
        <v>80</v>
      </c>
      <c r="B20" s="68" t="s">
        <v>81</v>
      </c>
      <c r="C20" s="67"/>
      <c r="D20" s="69"/>
      <c r="E20" s="67"/>
      <c r="F20" s="69"/>
      <c r="G20" s="67"/>
      <c r="H20" s="69"/>
    </row>
    <row r="22" spans="1:8">
      <c r="A22" s="72" t="s">
        <v>82</v>
      </c>
    </row>
  </sheetData>
  <mergeCells count="16">
    <mergeCell ref="H9:H10"/>
    <mergeCell ref="F9:F10"/>
    <mergeCell ref="A9:A10"/>
    <mergeCell ref="H6:H7"/>
    <mergeCell ref="G6:G7"/>
    <mergeCell ref="E6:E7"/>
    <mergeCell ref="C6:C7"/>
    <mergeCell ref="A6:A7"/>
    <mergeCell ref="D6:D7"/>
    <mergeCell ref="B6:B7"/>
    <mergeCell ref="F6:F7"/>
    <mergeCell ref="C9:C10"/>
    <mergeCell ref="B9:B10"/>
    <mergeCell ref="G9:G10"/>
    <mergeCell ref="D9:D10"/>
    <mergeCell ref="E9:E10"/>
  </mergeCells>
  <pageMargins left="0.7" right="0.7" top="0.75" bottom="0.75" header="0.3" footer="0.3"/>
  <pageSetup paperSize="9" orientation="portrait" horizontalDpi="90" verticalDpi="9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2" tint="-0.249977111117893"/>
  </sheetPr>
  <dimension ref="A1:AN293"/>
  <sheetViews>
    <sheetView zoomScaleNormal="100" workbookViewId="0"/>
  </sheetViews>
  <sheetFormatPr baseColWidth="10" defaultColWidth="9" defaultRowHeight="15" customHeight="1"/>
  <cols>
    <col min="1" max="1" width="17.6640625" style="6" customWidth="1"/>
    <col min="2" max="2" width="14" style="6" customWidth="1"/>
    <col min="3" max="3" width="16.1640625" style="6" customWidth="1"/>
    <col min="4" max="4" width="7.6640625" style="6" customWidth="1"/>
    <col min="5" max="5" width="25.5" style="6" customWidth="1"/>
    <col min="6" max="6" width="8.1640625" style="6" customWidth="1"/>
    <col min="7" max="7" width="15" style="6" customWidth="1"/>
    <col min="8" max="8" width="45.5" style="6" customWidth="1"/>
    <col min="9" max="37" width="14.1640625" style="6" customWidth="1"/>
    <col min="38" max="39" width="9" style="6" customWidth="1"/>
    <col min="40" max="40" width="9.83203125" style="6" customWidth="1"/>
    <col min="41" max="41" width="9" style="6" customWidth="1"/>
    <col min="42" max="16384" width="9" style="6"/>
  </cols>
  <sheetData>
    <row r="1" spans="1:37" ht="15" customHeight="1">
      <c r="A1" s="34"/>
      <c r="B1" s="34"/>
      <c r="C1" s="34"/>
      <c r="D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</row>
    <row r="2" spans="1:37" ht="20.25" customHeight="1" thickBot="1">
      <c r="A2" s="36" t="str">
        <f>"Case Summary - "&amp;Summary_CDP</f>
        <v>Case Summary - CDP5</v>
      </c>
      <c r="B2" s="36"/>
      <c r="C2" s="36"/>
      <c r="D2" s="36"/>
      <c r="E2" s="36"/>
      <c r="G2" s="11"/>
      <c r="H2" s="11"/>
      <c r="I2" s="11"/>
    </row>
    <row r="3" spans="1:37" ht="15" customHeight="1" thickTop="1">
      <c r="A3" s="37" t="s">
        <v>83</v>
      </c>
      <c r="B3" s="37"/>
      <c r="C3" s="37"/>
      <c r="I3" s="19"/>
    </row>
    <row r="4" spans="1:37" ht="15" customHeight="1">
      <c r="A4" s="37" t="str">
        <f>"1. The discount rate used for calculation is "&amp;TEXT(WACC,"0.0%")</f>
        <v>1. The discount rate used for calculation is 5.5%</v>
      </c>
      <c r="B4" s="37"/>
      <c r="C4" s="37"/>
      <c r="I4" s="19"/>
    </row>
    <row r="5" spans="1:37" ht="15" customHeight="1">
      <c r="A5" s="37" t="s">
        <v>84</v>
      </c>
      <c r="B5" s="37"/>
      <c r="C5" s="37"/>
      <c r="I5" s="19"/>
    </row>
    <row r="6" spans="1:37" ht="15" customHeight="1">
      <c r="B6" s="37"/>
      <c r="C6" s="37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37" ht="15" customHeight="1">
      <c r="B7" s="37"/>
      <c r="C7" s="11" t="s">
        <v>85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37" ht="15" customHeight="1">
      <c r="A8" s="44" t="s">
        <v>86</v>
      </c>
      <c r="B8" s="21" t="s">
        <v>60</v>
      </c>
      <c r="C8" s="37" t="str">
        <f>INDEX(CDPs!$B$5:$B$20,MATCH(Summary_CDP,CDPs!$A$5:$A$20,0),1)</f>
        <v xml:space="preserve">Progressive Change least-cost DP, with Marinus Link actionable </v>
      </c>
    </row>
    <row r="11" spans="1:37" s="48" customFormat="1" ht="24" customHeight="1" thickBot="1">
      <c r="A11" s="49" t="s">
        <v>87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1:37" ht="15" customHeight="1" thickTop="1"/>
    <row r="14" spans="1:37" ht="15" customHeight="1">
      <c r="H14" s="12" t="s">
        <v>88</v>
      </c>
      <c r="I14" s="8" t="s">
        <v>89</v>
      </c>
      <c r="J14" s="8" t="s">
        <v>90</v>
      </c>
      <c r="K14" s="8" t="s">
        <v>91</v>
      </c>
      <c r="L14" s="8" t="s">
        <v>92</v>
      </c>
      <c r="M14" s="8" t="s">
        <v>93</v>
      </c>
      <c r="N14" s="8" t="s">
        <v>94</v>
      </c>
      <c r="O14" s="8" t="s">
        <v>95</v>
      </c>
      <c r="P14" s="8" t="s">
        <v>96</v>
      </c>
      <c r="Q14" s="8" t="s">
        <v>97</v>
      </c>
      <c r="R14" s="8" t="s">
        <v>98</v>
      </c>
      <c r="S14" s="8" t="s">
        <v>99</v>
      </c>
      <c r="T14" s="8" t="s">
        <v>100</v>
      </c>
      <c r="U14" s="8" t="s">
        <v>101</v>
      </c>
      <c r="V14" s="8" t="s">
        <v>102</v>
      </c>
      <c r="W14" s="8" t="s">
        <v>103</v>
      </c>
      <c r="X14" s="8" t="s">
        <v>104</v>
      </c>
      <c r="Y14" s="8" t="s">
        <v>105</v>
      </c>
      <c r="Z14" s="8" t="s">
        <v>106</v>
      </c>
      <c r="AA14" s="8" t="s">
        <v>107</v>
      </c>
      <c r="AB14" s="8" t="s">
        <v>108</v>
      </c>
      <c r="AC14" s="8" t="s">
        <v>109</v>
      </c>
      <c r="AD14" s="8" t="s">
        <v>110</v>
      </c>
      <c r="AE14" s="8" t="s">
        <v>111</v>
      </c>
      <c r="AF14" s="8" t="s">
        <v>112</v>
      </c>
      <c r="AG14" s="8" t="s">
        <v>113</v>
      </c>
      <c r="AH14" s="8" t="s">
        <v>114</v>
      </c>
      <c r="AI14" s="8" t="s">
        <v>115</v>
      </c>
      <c r="AJ14" s="8" t="s">
        <v>116</v>
      </c>
      <c r="AK14" s="8" t="s">
        <v>117</v>
      </c>
    </row>
    <row r="15" spans="1:37" ht="15" customHeight="1">
      <c r="F15" s="38"/>
      <c r="H15" s="25" t="s">
        <v>118</v>
      </c>
      <c r="I15" s="29">
        <f t="shared" ref="I15:I21" si="0">NPV(WACC,J15:AK15)/(1+WACC)^2</f>
        <v>29253.124018017326</v>
      </c>
      <c r="J15" s="16">
        <f>SUMIFS(Costs!C:C,Costs!$A:$A,Summary_CDP,Costs!$B:$B,$H15)/1000</f>
        <v>1.246773144E-5</v>
      </c>
      <c r="K15" s="16">
        <f>SUMIFS(Costs!D:D,Costs!$A:$A,Summary_CDP,Costs!$B:$B,$H15)/1000</f>
        <v>264.25319566440652</v>
      </c>
      <c r="L15" s="16">
        <f>SUMIFS(Costs!E:E,Costs!$A:$A,Summary_CDP,Costs!$B:$B,$H15)/1000</f>
        <v>599.77316415604457</v>
      </c>
      <c r="M15" s="16">
        <f>SUMIFS(Costs!F:F,Costs!$A:$A,Summary_CDP,Costs!$B:$B,$H15)/1000</f>
        <v>862.96629837981811</v>
      </c>
      <c r="N15" s="16">
        <f>SUMIFS(Costs!G:G,Costs!$A:$A,Summary_CDP,Costs!$B:$B,$H15)/1000</f>
        <v>1308.1951116444779</v>
      </c>
      <c r="O15" s="16">
        <f>SUMIFS(Costs!H:H,Costs!$A:$A,Summary_CDP,Costs!$B:$B,$H15)/1000</f>
        <v>1673.896232414641</v>
      </c>
      <c r="P15" s="16">
        <f>SUMIFS(Costs!I:I,Costs!$A:$A,Summary_CDP,Costs!$B:$B,$H15)/1000</f>
        <v>1962.4373170570061</v>
      </c>
      <c r="Q15" s="16">
        <f>SUMIFS(Costs!J:J,Costs!$A:$A,Summary_CDP,Costs!$B:$B,$H15)/1000</f>
        <v>2038.335967515269</v>
      </c>
      <c r="R15" s="16">
        <f>SUMIFS(Costs!K:K,Costs!$A:$A,Summary_CDP,Costs!$B:$B,$H15)/1000</f>
        <v>2074.6923054250592</v>
      </c>
      <c r="S15" s="16">
        <f>SUMIFS(Costs!L:L,Costs!$A:$A,Summary_CDP,Costs!$B:$B,$H15)/1000</f>
        <v>2107.0985054792468</v>
      </c>
      <c r="T15" s="16">
        <f>SUMIFS(Costs!M:M,Costs!$A:$A,Summary_CDP,Costs!$B:$B,$H15)/1000</f>
        <v>2156.8698400213352</v>
      </c>
      <c r="U15" s="16">
        <f>SUMIFS(Costs!N:N,Costs!$A:$A,Summary_CDP,Costs!$B:$B,$H15)/1000</f>
        <v>2211.8866780759467</v>
      </c>
      <c r="V15" s="16">
        <f>SUMIFS(Costs!O:O,Costs!$A:$A,Summary_CDP,Costs!$B:$B,$H15)/1000</f>
        <v>2235.2686532866392</v>
      </c>
      <c r="W15" s="16">
        <f>SUMIFS(Costs!P:P,Costs!$A:$A,Summary_CDP,Costs!$B:$B,$H15)/1000</f>
        <v>2262.2057117416289</v>
      </c>
      <c r="X15" s="16">
        <f>SUMIFS(Costs!Q:Q,Costs!$A:$A,Summary_CDP,Costs!$B:$B,$H15)/1000</f>
        <v>2372.3291199443001</v>
      </c>
      <c r="Y15" s="16">
        <f>SUMIFS(Costs!R:R,Costs!$A:$A,Summary_CDP,Costs!$B:$B,$H15)/1000</f>
        <v>2522.7372257835059</v>
      </c>
      <c r="Z15" s="16">
        <f>SUMIFS(Costs!S:S,Costs!$A:$A,Summary_CDP,Costs!$B:$B,$H15)/1000</f>
        <v>2876.722245544383</v>
      </c>
      <c r="AA15" s="16">
        <f>SUMIFS(Costs!T:T,Costs!$A:$A,Summary_CDP,Costs!$B:$B,$H15)/1000</f>
        <v>2970.0793209697349</v>
      </c>
      <c r="AB15" s="16">
        <f>SUMIFS(Costs!U:U,Costs!$A:$A,Summary_CDP,Costs!$B:$B,$H15)/1000</f>
        <v>3152.5831259044808</v>
      </c>
      <c r="AC15" s="16">
        <f>SUMIFS(Costs!V:V,Costs!$A:$A,Summary_CDP,Costs!$B:$B,$H15)/1000</f>
        <v>3638.1267355196533</v>
      </c>
      <c r="AD15" s="16">
        <f>SUMIFS(Costs!W:W,Costs!$A:$A,Summary_CDP,Costs!$B:$B,$H15)/1000</f>
        <v>4006.3609754122249</v>
      </c>
      <c r="AE15" s="16">
        <f>SUMIFS(Costs!X:X,Costs!$A:$A,Summary_CDP,Costs!$B:$B,$H15)/1000</f>
        <v>4390.1767285918013</v>
      </c>
      <c r="AF15" s="16">
        <f>SUMIFS(Costs!Y:Y,Costs!$A:$A,Summary_CDP,Costs!$B:$B,$H15)/1000</f>
        <v>5350.8747617394929</v>
      </c>
      <c r="AG15" s="16">
        <f>SUMIFS(Costs!Z:Z,Costs!$A:$A,Summary_CDP,Costs!$B:$B,$H15)/1000</f>
        <v>5902.6820189772143</v>
      </c>
      <c r="AH15" s="16">
        <f>SUMIFS(Costs!AA:AA,Costs!$A:$A,Summary_CDP,Costs!$B:$B,$H15)/1000</f>
        <v>6446.68126577771</v>
      </c>
      <c r="AI15" s="16">
        <f>SUMIFS(Costs!AB:AB,Costs!$A:$A,Summary_CDP,Costs!$B:$B,$H15)/1000</f>
        <v>6749.4616802246828</v>
      </c>
      <c r="AJ15" s="16">
        <f>SUMIFS(Costs!AC:AC,Costs!$A:$A,Summary_CDP,Costs!$B:$B,$H15)/1000</f>
        <v>6869.3598539053919</v>
      </c>
      <c r="AK15" s="16">
        <f>SUMIFS(Costs!AD:AD,Costs!$A:$A,Summary_CDP,Costs!$B:$B,$H15)/1000</f>
        <v>6796.1977518001431</v>
      </c>
    </row>
    <row r="16" spans="1:37" ht="15" customHeight="1">
      <c r="F16" s="38"/>
      <c r="H16" s="25" t="s">
        <v>119</v>
      </c>
      <c r="I16" s="29">
        <f t="shared" si="0"/>
        <v>31548.652982907883</v>
      </c>
      <c r="J16" s="16">
        <f>SUMIFS(Costs!C:C,Costs!$A:$A,Summary_CDP,Costs!$B:$B,$H16)/1000</f>
        <v>2726.5603223425192</v>
      </c>
      <c r="K16" s="16">
        <f>SUMIFS(Costs!D:D,Costs!$A:$A,Summary_CDP,Costs!$B:$B,$H16)/1000</f>
        <v>2782.362100989074</v>
      </c>
      <c r="L16" s="16">
        <f>SUMIFS(Costs!E:E,Costs!$A:$A,Summary_CDP,Costs!$B:$B,$H16)/1000</f>
        <v>3258.1120153105999</v>
      </c>
      <c r="M16" s="16">
        <f>SUMIFS(Costs!F:F,Costs!$A:$A,Summary_CDP,Costs!$B:$B,$H16)/1000</f>
        <v>2657.456584228526</v>
      </c>
      <c r="N16" s="16">
        <f>SUMIFS(Costs!G:G,Costs!$A:$A,Summary_CDP,Costs!$B:$B,$H16)/1000</f>
        <v>2772.3076100948133</v>
      </c>
      <c r="O16" s="16">
        <f>SUMIFS(Costs!H:H,Costs!$A:$A,Summary_CDP,Costs!$B:$B,$H16)/1000</f>
        <v>2493.881315609357</v>
      </c>
      <c r="P16" s="16">
        <f>SUMIFS(Costs!I:I,Costs!$A:$A,Summary_CDP,Costs!$B:$B,$H16)/1000</f>
        <v>2438.627872004608</v>
      </c>
      <c r="Q16" s="16">
        <f>SUMIFS(Costs!J:J,Costs!$A:$A,Summary_CDP,Costs!$B:$B,$H16)/1000</f>
        <v>2752.3779153026808</v>
      </c>
      <c r="R16" s="16">
        <f>SUMIFS(Costs!K:K,Costs!$A:$A,Summary_CDP,Costs!$B:$B,$H16)/1000</f>
        <v>2441.2198663959507</v>
      </c>
      <c r="S16" s="16">
        <f>SUMIFS(Costs!L:L,Costs!$A:$A,Summary_CDP,Costs!$B:$B,$H16)/1000</f>
        <v>2226.7159644796811</v>
      </c>
      <c r="T16" s="16">
        <f>SUMIFS(Costs!M:M,Costs!$A:$A,Summary_CDP,Costs!$B:$B,$H16)/1000</f>
        <v>2236.091983887985</v>
      </c>
      <c r="U16" s="16">
        <f>SUMIFS(Costs!N:N,Costs!$A:$A,Summary_CDP,Costs!$B:$B,$H16)/1000</f>
        <v>2226.9550060795236</v>
      </c>
      <c r="V16" s="16">
        <f>SUMIFS(Costs!O:O,Costs!$A:$A,Summary_CDP,Costs!$B:$B,$H16)/1000</f>
        <v>2261.347101043923</v>
      </c>
      <c r="W16" s="16">
        <f>SUMIFS(Costs!P:P,Costs!$A:$A,Summary_CDP,Costs!$B:$B,$H16)/1000</f>
        <v>2200.976238167962</v>
      </c>
      <c r="X16" s="16">
        <f>SUMIFS(Costs!Q:Q,Costs!$A:$A,Summary_CDP,Costs!$B:$B,$H16)/1000</f>
        <v>2213.7245826499152</v>
      </c>
      <c r="Y16" s="16">
        <f>SUMIFS(Costs!R:R,Costs!$A:$A,Summary_CDP,Costs!$B:$B,$H16)/1000</f>
        <v>2218.648682249845</v>
      </c>
      <c r="Z16" s="16">
        <f>SUMIFS(Costs!S:S,Costs!$A:$A,Summary_CDP,Costs!$B:$B,$H16)/1000</f>
        <v>2292.2767863392378</v>
      </c>
      <c r="AA16" s="16">
        <f>SUMIFS(Costs!T:T,Costs!$A:$A,Summary_CDP,Costs!$B:$B,$H16)/1000</f>
        <v>2415.9200502761064</v>
      </c>
      <c r="AB16" s="16">
        <f>SUMIFS(Costs!U:U,Costs!$A:$A,Summary_CDP,Costs!$B:$B,$H16)/1000</f>
        <v>2206.8900809305692</v>
      </c>
      <c r="AC16" s="16">
        <f>SUMIFS(Costs!V:V,Costs!$A:$A,Summary_CDP,Costs!$B:$B,$H16)/1000</f>
        <v>2375.0538001606842</v>
      </c>
      <c r="AD16" s="16">
        <f>SUMIFS(Costs!W:W,Costs!$A:$A,Summary_CDP,Costs!$B:$B,$H16)/1000</f>
        <v>2323.5762206819109</v>
      </c>
      <c r="AE16" s="16">
        <f>SUMIFS(Costs!X:X,Costs!$A:$A,Summary_CDP,Costs!$B:$B,$H16)/1000</f>
        <v>2377.901012957112</v>
      </c>
      <c r="AF16" s="16">
        <f>SUMIFS(Costs!Y:Y,Costs!$A:$A,Summary_CDP,Costs!$B:$B,$H16)/1000</f>
        <v>2489.8204015469928</v>
      </c>
      <c r="AG16" s="16">
        <f>SUMIFS(Costs!Z:Z,Costs!$A:$A,Summary_CDP,Costs!$B:$B,$H16)/1000</f>
        <v>2211.0528058734108</v>
      </c>
      <c r="AH16" s="16">
        <f>SUMIFS(Costs!AA:AA,Costs!$A:$A,Summary_CDP,Costs!$B:$B,$H16)/1000</f>
        <v>2263.2495059795042</v>
      </c>
      <c r="AI16" s="16">
        <f>SUMIFS(Costs!AB:AB,Costs!$A:$A,Summary_CDP,Costs!$B:$B,$H16)/1000</f>
        <v>2091.1497106367578</v>
      </c>
      <c r="AJ16" s="16">
        <f>SUMIFS(Costs!AC:AC,Costs!$A:$A,Summary_CDP,Costs!$B:$B,$H16)/1000</f>
        <v>2171.9758879200167</v>
      </c>
      <c r="AK16" s="16">
        <f>SUMIFS(Costs!AD:AD,Costs!$A:$A,Summary_CDP,Costs!$B:$B,$H16)/1000</f>
        <v>2147.0529891105489</v>
      </c>
    </row>
    <row r="17" spans="1:37" ht="15" customHeight="1">
      <c r="F17" s="38"/>
      <c r="H17" s="25" t="s">
        <v>120</v>
      </c>
      <c r="I17" s="29">
        <f t="shared" si="0"/>
        <v>14799.680735976724</v>
      </c>
      <c r="J17" s="16">
        <f>SUMIFS(Costs!C:C,Costs!$A:$A,Summary_CDP,Costs!$B:$B,$H17)/1000</f>
        <v>2050.9660292422691</v>
      </c>
      <c r="K17" s="16">
        <f>SUMIFS(Costs!D:D,Costs!$A:$A,Summary_CDP,Costs!$B:$B,$H17)/1000</f>
        <v>1944.7437810707438</v>
      </c>
      <c r="L17" s="16">
        <f>SUMIFS(Costs!E:E,Costs!$A:$A,Summary_CDP,Costs!$B:$B,$H17)/1000</f>
        <v>1692.736706147429</v>
      </c>
      <c r="M17" s="16">
        <f>SUMIFS(Costs!F:F,Costs!$A:$A,Summary_CDP,Costs!$B:$B,$H17)/1000</f>
        <v>1609.9528086850589</v>
      </c>
      <c r="N17" s="16">
        <f>SUMIFS(Costs!G:G,Costs!$A:$A,Summary_CDP,Costs!$B:$B,$H17)/1000</f>
        <v>1545.4113553173549</v>
      </c>
      <c r="O17" s="16">
        <f>SUMIFS(Costs!H:H,Costs!$A:$A,Summary_CDP,Costs!$B:$B,$H17)/1000</f>
        <v>1354.434495723591</v>
      </c>
      <c r="P17" s="16">
        <f>SUMIFS(Costs!I:I,Costs!$A:$A,Summary_CDP,Costs!$B:$B,$H17)/1000</f>
        <v>1098.59330315029</v>
      </c>
      <c r="Q17" s="16">
        <f>SUMIFS(Costs!J:J,Costs!$A:$A,Summary_CDP,Costs!$B:$B,$H17)/1000</f>
        <v>919.78604753317518</v>
      </c>
      <c r="R17" s="16">
        <f>SUMIFS(Costs!K:K,Costs!$A:$A,Summary_CDP,Costs!$B:$B,$H17)/1000</f>
        <v>811.89485156018861</v>
      </c>
      <c r="S17" s="16">
        <f>SUMIFS(Costs!L:L,Costs!$A:$A,Summary_CDP,Costs!$B:$B,$H17)/1000</f>
        <v>795.34302532392451</v>
      </c>
      <c r="T17" s="16">
        <f>SUMIFS(Costs!M:M,Costs!$A:$A,Summary_CDP,Costs!$B:$B,$H17)/1000</f>
        <v>803.02807973476433</v>
      </c>
      <c r="U17" s="16">
        <f>SUMIFS(Costs!N:N,Costs!$A:$A,Summary_CDP,Costs!$B:$B,$H17)/1000</f>
        <v>838.91606563216453</v>
      </c>
      <c r="V17" s="16">
        <f>SUMIFS(Costs!O:O,Costs!$A:$A,Summary_CDP,Costs!$B:$B,$H17)/1000</f>
        <v>825.27930209571639</v>
      </c>
      <c r="W17" s="16">
        <f>SUMIFS(Costs!P:P,Costs!$A:$A,Summary_CDP,Costs!$B:$B,$H17)/1000</f>
        <v>917.02841108890607</v>
      </c>
      <c r="X17" s="16">
        <f>SUMIFS(Costs!Q:Q,Costs!$A:$A,Summary_CDP,Costs!$B:$B,$H17)/1000</f>
        <v>1029.965129465729</v>
      </c>
      <c r="Y17" s="16">
        <f>SUMIFS(Costs!R:R,Costs!$A:$A,Summary_CDP,Costs!$B:$B,$H17)/1000</f>
        <v>1080.6480771549761</v>
      </c>
      <c r="Z17" s="16">
        <f>SUMIFS(Costs!S:S,Costs!$A:$A,Summary_CDP,Costs!$B:$B,$H17)/1000</f>
        <v>943.84411896228823</v>
      </c>
      <c r="AA17" s="16">
        <f>SUMIFS(Costs!T:T,Costs!$A:$A,Summary_CDP,Costs!$B:$B,$H17)/1000</f>
        <v>816.71541164259031</v>
      </c>
      <c r="AB17" s="16">
        <f>SUMIFS(Costs!U:U,Costs!$A:$A,Summary_CDP,Costs!$B:$B,$H17)/1000</f>
        <v>876.31554539527144</v>
      </c>
      <c r="AC17" s="16">
        <f>SUMIFS(Costs!V:V,Costs!$A:$A,Summary_CDP,Costs!$B:$B,$H17)/1000</f>
        <v>878.30929442163426</v>
      </c>
      <c r="AD17" s="16">
        <f>SUMIFS(Costs!W:W,Costs!$A:$A,Summary_CDP,Costs!$B:$B,$H17)/1000</f>
        <v>796.81092746886111</v>
      </c>
      <c r="AE17" s="16">
        <f>SUMIFS(Costs!X:X,Costs!$A:$A,Summary_CDP,Costs!$B:$B,$H17)/1000</f>
        <v>712.4649594823469</v>
      </c>
      <c r="AF17" s="16">
        <f>SUMIFS(Costs!Y:Y,Costs!$A:$A,Summary_CDP,Costs!$B:$B,$H17)/1000</f>
        <v>665.0770905555305</v>
      </c>
      <c r="AG17" s="16">
        <f>SUMIFS(Costs!Z:Z,Costs!$A:$A,Summary_CDP,Costs!$B:$B,$H17)/1000</f>
        <v>600.57936505573832</v>
      </c>
      <c r="AH17" s="16">
        <f>SUMIFS(Costs!AA:AA,Costs!$A:$A,Summary_CDP,Costs!$B:$B,$H17)/1000</f>
        <v>557.63719670190903</v>
      </c>
      <c r="AI17" s="16">
        <f>SUMIFS(Costs!AB:AB,Costs!$A:$A,Summary_CDP,Costs!$B:$B,$H17)/1000</f>
        <v>674.03289605580426</v>
      </c>
      <c r="AJ17" s="16">
        <f>SUMIFS(Costs!AC:AC,Costs!$A:$A,Summary_CDP,Costs!$B:$B,$H17)/1000</f>
        <v>1089.4408129968328</v>
      </c>
      <c r="AK17" s="16">
        <f>SUMIFS(Costs!AD:AD,Costs!$A:$A,Summary_CDP,Costs!$B:$B,$H17)/1000</f>
        <v>821.80498838438882</v>
      </c>
    </row>
    <row r="18" spans="1:37" ht="15" customHeight="1">
      <c r="F18" s="38"/>
      <c r="H18" s="25" t="s">
        <v>121</v>
      </c>
      <c r="I18" s="29">
        <f t="shared" si="0"/>
        <v>4775.4226775185862</v>
      </c>
      <c r="J18" s="16">
        <f>SUMIFS(Costs!C:C,Costs!$A:$A,Summary_CDP,Costs!$B:$B,$H18)/1000</f>
        <v>578.64170535466189</v>
      </c>
      <c r="K18" s="16">
        <f>SUMIFS(Costs!D:D,Costs!$A:$A,Summary_CDP,Costs!$B:$B,$H18)/1000</f>
        <v>543.54280042786377</v>
      </c>
      <c r="L18" s="16">
        <f>SUMIFS(Costs!E:E,Costs!$A:$A,Summary_CDP,Costs!$B:$B,$H18)/1000</f>
        <v>513.36951248464652</v>
      </c>
      <c r="M18" s="16">
        <f>SUMIFS(Costs!F:F,Costs!$A:$A,Summary_CDP,Costs!$B:$B,$H18)/1000</f>
        <v>489.6125121912018</v>
      </c>
      <c r="N18" s="16">
        <f>SUMIFS(Costs!G:G,Costs!$A:$A,Summary_CDP,Costs!$B:$B,$H18)/1000</f>
        <v>438.80358610932541</v>
      </c>
      <c r="O18" s="16">
        <f>SUMIFS(Costs!H:H,Costs!$A:$A,Summary_CDP,Costs!$B:$B,$H18)/1000</f>
        <v>389.08499961326703</v>
      </c>
      <c r="P18" s="16">
        <f>SUMIFS(Costs!I:I,Costs!$A:$A,Summary_CDP,Costs!$B:$B,$H18)/1000</f>
        <v>312.50983493544879</v>
      </c>
      <c r="Q18" s="16">
        <f>SUMIFS(Costs!J:J,Costs!$A:$A,Summary_CDP,Costs!$B:$B,$H18)/1000</f>
        <v>319.3584309948572</v>
      </c>
      <c r="R18" s="16">
        <f>SUMIFS(Costs!K:K,Costs!$A:$A,Summary_CDP,Costs!$B:$B,$H18)/1000</f>
        <v>324.75973621420775</v>
      </c>
      <c r="S18" s="16">
        <f>SUMIFS(Costs!L:L,Costs!$A:$A,Summary_CDP,Costs!$B:$B,$H18)/1000</f>
        <v>328.49612919290036</v>
      </c>
      <c r="T18" s="16">
        <f>SUMIFS(Costs!M:M,Costs!$A:$A,Summary_CDP,Costs!$B:$B,$H18)/1000</f>
        <v>330.45502032143139</v>
      </c>
      <c r="U18" s="16">
        <f>SUMIFS(Costs!N:N,Costs!$A:$A,Summary_CDP,Costs!$B:$B,$H18)/1000</f>
        <v>339.60862060908505</v>
      </c>
      <c r="V18" s="16">
        <f>SUMIFS(Costs!O:O,Costs!$A:$A,Summary_CDP,Costs!$B:$B,$H18)/1000</f>
        <v>341.54449929563469</v>
      </c>
      <c r="W18" s="16">
        <f>SUMIFS(Costs!P:P,Costs!$A:$A,Summary_CDP,Costs!$B:$B,$H18)/1000</f>
        <v>362.04766754021307</v>
      </c>
      <c r="X18" s="16">
        <f>SUMIFS(Costs!Q:Q,Costs!$A:$A,Summary_CDP,Costs!$B:$B,$H18)/1000</f>
        <v>364.92146796162086</v>
      </c>
      <c r="Y18" s="16">
        <f>SUMIFS(Costs!R:R,Costs!$A:$A,Summary_CDP,Costs!$B:$B,$H18)/1000</f>
        <v>377.0814341077641</v>
      </c>
      <c r="Z18" s="16">
        <f>SUMIFS(Costs!S:S,Costs!$A:$A,Summary_CDP,Costs!$B:$B,$H18)/1000</f>
        <v>342.53381884268202</v>
      </c>
      <c r="AA18" s="16">
        <f>SUMIFS(Costs!T:T,Costs!$A:$A,Summary_CDP,Costs!$B:$B,$H18)/1000</f>
        <v>352.4125023538212</v>
      </c>
      <c r="AB18" s="16">
        <f>SUMIFS(Costs!U:U,Costs!$A:$A,Summary_CDP,Costs!$B:$B,$H18)/1000</f>
        <v>351.83540661457249</v>
      </c>
      <c r="AC18" s="16">
        <f>SUMIFS(Costs!V:V,Costs!$A:$A,Summary_CDP,Costs!$B:$B,$H18)/1000</f>
        <v>315.28086501663563</v>
      </c>
      <c r="AD18" s="16">
        <f>SUMIFS(Costs!W:W,Costs!$A:$A,Summary_CDP,Costs!$B:$B,$H18)/1000</f>
        <v>315.17366852124042</v>
      </c>
      <c r="AE18" s="16">
        <f>SUMIFS(Costs!X:X,Costs!$A:$A,Summary_CDP,Costs!$B:$B,$H18)/1000</f>
        <v>300.45036554187118</v>
      </c>
      <c r="AF18" s="16">
        <f>SUMIFS(Costs!Y:Y,Costs!$A:$A,Summary_CDP,Costs!$B:$B,$H18)/1000</f>
        <v>227.62864091176428</v>
      </c>
      <c r="AG18" s="16">
        <f>SUMIFS(Costs!Z:Z,Costs!$A:$A,Summary_CDP,Costs!$B:$B,$H18)/1000</f>
        <v>192.84144912207142</v>
      </c>
      <c r="AH18" s="16">
        <f>SUMIFS(Costs!AA:AA,Costs!$A:$A,Summary_CDP,Costs!$B:$B,$H18)/1000</f>
        <v>166.4595215988216</v>
      </c>
      <c r="AI18" s="16">
        <f>SUMIFS(Costs!AB:AB,Costs!$A:$A,Summary_CDP,Costs!$B:$B,$H18)/1000</f>
        <v>167.82071914932908</v>
      </c>
      <c r="AJ18" s="16">
        <f>SUMIFS(Costs!AC:AC,Costs!$A:$A,Summary_CDP,Costs!$B:$B,$H18)/1000</f>
        <v>184.74483884954051</v>
      </c>
      <c r="AK18" s="16">
        <f>SUMIFS(Costs!AD:AD,Costs!$A:$A,Summary_CDP,Costs!$B:$B,$H18)/1000</f>
        <v>152.71253498981082</v>
      </c>
    </row>
    <row r="19" spans="1:37" ht="15" customHeight="1">
      <c r="F19" s="38"/>
      <c r="H19" s="25" t="s">
        <v>122</v>
      </c>
      <c r="I19" s="29">
        <f t="shared" si="0"/>
        <v>17.162854079788485</v>
      </c>
      <c r="J19" s="16">
        <f>SUMIFS(Costs!C:C,Costs!$A:$A,Summary_CDP,Costs!$B:$B,$H19)/1000</f>
        <v>1.1286150949999999E-6</v>
      </c>
      <c r="K19" s="16">
        <f>SUMIFS(Costs!D:D,Costs!$A:$A,Summary_CDP,Costs!$B:$B,$H19)/1000</f>
        <v>1.1782110750000009E-6</v>
      </c>
      <c r="L19" s="16">
        <f>SUMIFS(Costs!E:E,Costs!$A:$A,Summary_CDP,Costs!$B:$B,$H19)/1000</f>
        <v>1.243743040000001E-6</v>
      </c>
      <c r="M19" s="16">
        <f>SUMIFS(Costs!F:F,Costs!$A:$A,Summary_CDP,Costs!$B:$B,$H19)/1000</f>
        <v>1.2226892366134159</v>
      </c>
      <c r="N19" s="16">
        <f>SUMIFS(Costs!G:G,Costs!$A:$A,Summary_CDP,Costs!$B:$B,$H19)/1000</f>
        <v>4.3974497420898588</v>
      </c>
      <c r="O19" s="16">
        <f>SUMIFS(Costs!H:H,Costs!$A:$A,Summary_CDP,Costs!$B:$B,$H19)/1000</f>
        <v>5.5135667944449978E-3</v>
      </c>
      <c r="P19" s="16">
        <f>SUMIFS(Costs!I:I,Costs!$A:$A,Summary_CDP,Costs!$B:$B,$H19)/1000</f>
        <v>1.5117949E-6</v>
      </c>
      <c r="Q19" s="16">
        <f>SUMIFS(Costs!J:J,Costs!$A:$A,Summary_CDP,Costs!$B:$B,$H19)/1000</f>
        <v>4.7892166605630039E-2</v>
      </c>
      <c r="R19" s="16">
        <f>SUMIFS(Costs!K:K,Costs!$A:$A,Summary_CDP,Costs!$B:$B,$H19)/1000</f>
        <v>7.8805344247095024E-2</v>
      </c>
      <c r="S19" s="16">
        <f>SUMIFS(Costs!L:L,Costs!$A:$A,Summary_CDP,Costs!$B:$B,$H19)/1000</f>
        <v>3.525112584999998E-6</v>
      </c>
      <c r="T19" s="16">
        <f>SUMIFS(Costs!M:M,Costs!$A:$A,Summary_CDP,Costs!$B:$B,$H19)/1000</f>
        <v>3.7070750999999999E-6</v>
      </c>
      <c r="U19" s="16">
        <f>SUMIFS(Costs!N:N,Costs!$A:$A,Summary_CDP,Costs!$B:$B,$H19)/1000</f>
        <v>3.9208461399999999E-6</v>
      </c>
      <c r="V19" s="16">
        <f>SUMIFS(Costs!O:O,Costs!$A:$A,Summary_CDP,Costs!$B:$B,$H19)/1000</f>
        <v>4.1434280800000002E-6</v>
      </c>
      <c r="W19" s="16">
        <f>SUMIFS(Costs!P:P,Costs!$A:$A,Summary_CDP,Costs!$B:$B,$H19)/1000</f>
        <v>1.8129818740980009E-2</v>
      </c>
      <c r="X19" s="16">
        <f>SUMIFS(Costs!Q:Q,Costs!$A:$A,Summary_CDP,Costs!$B:$B,$H19)/1000</f>
        <v>0.14901824664903002</v>
      </c>
      <c r="Y19" s="16">
        <f>SUMIFS(Costs!R:R,Costs!$A:$A,Summary_CDP,Costs!$B:$B,$H19)/1000</f>
        <v>1.8420084049780003E-2</v>
      </c>
      <c r="Z19" s="16">
        <f>SUMIFS(Costs!S:S,Costs!$A:$A,Summary_CDP,Costs!$B:$B,$H19)/1000</f>
        <v>2.4889772400000011E-6</v>
      </c>
      <c r="AA19" s="16">
        <f>SUMIFS(Costs!T:T,Costs!$A:$A,Summary_CDP,Costs!$B:$B,$H19)/1000</f>
        <v>3.03061739744E-2</v>
      </c>
      <c r="AB19" s="16">
        <f>SUMIFS(Costs!U:U,Costs!$A:$A,Summary_CDP,Costs!$B:$B,$H19)/1000</f>
        <v>2.8537542599999998E-6</v>
      </c>
      <c r="AC19" s="16">
        <f>SUMIFS(Costs!V:V,Costs!$A:$A,Summary_CDP,Costs!$B:$B,$H19)/1000</f>
        <v>0.107390691810285</v>
      </c>
      <c r="AD19" s="16">
        <f>SUMIFS(Costs!W:W,Costs!$A:$A,Summary_CDP,Costs!$B:$B,$H19)/1000</f>
        <v>1.1790132001636309</v>
      </c>
      <c r="AE19" s="16">
        <f>SUMIFS(Costs!X:X,Costs!$A:$A,Summary_CDP,Costs!$B:$B,$H19)/1000</f>
        <v>8.1478257702213241</v>
      </c>
      <c r="AF19" s="16">
        <f>SUMIFS(Costs!Y:Y,Costs!$A:$A,Summary_CDP,Costs!$B:$B,$H19)/1000</f>
        <v>4.4475284949999999E-6</v>
      </c>
      <c r="AG19" s="16">
        <f>SUMIFS(Costs!Z:Z,Costs!$A:$A,Summary_CDP,Costs!$B:$B,$H19)/1000</f>
        <v>9.9160857254540005E-2</v>
      </c>
      <c r="AH19" s="16">
        <f>SUMIFS(Costs!AA:AA,Costs!$A:$A,Summary_CDP,Costs!$B:$B,$H19)/1000</f>
        <v>43.361712860047135</v>
      </c>
      <c r="AI19" s="16">
        <f>SUMIFS(Costs!AB:AB,Costs!$A:$A,Summary_CDP,Costs!$B:$B,$H19)/1000</f>
        <v>9.4389186642465109E-2</v>
      </c>
      <c r="AJ19" s="16">
        <f>SUMIFS(Costs!AC:AC,Costs!$A:$A,Summary_CDP,Costs!$B:$B,$H19)/1000</f>
        <v>5.6414601449999999E-6</v>
      </c>
      <c r="AK19" s="16">
        <f>SUMIFS(Costs!AD:AD,Costs!$A:$A,Summary_CDP,Costs!$B:$B,$H19)/1000</f>
        <v>0.99377678186167506</v>
      </c>
    </row>
    <row r="20" spans="1:37" ht="15" customHeight="1">
      <c r="F20" s="38"/>
      <c r="H20" s="25" t="s">
        <v>123</v>
      </c>
      <c r="I20" s="29">
        <f t="shared" si="0"/>
        <v>55.260337669357078</v>
      </c>
      <c r="J20" s="16">
        <f>SUMIFS(Costs!C:C,Costs!$A:$A,Summary_CDP,Costs!$B:$B,$H20)/1000</f>
        <v>0</v>
      </c>
      <c r="K20" s="16">
        <f>SUMIFS(Costs!D:D,Costs!$A:$A,Summary_CDP,Costs!$B:$B,$H20)/1000</f>
        <v>0</v>
      </c>
      <c r="L20" s="16">
        <f>SUMIFS(Costs!E:E,Costs!$A:$A,Summary_CDP,Costs!$B:$B,$H20)/1000</f>
        <v>0</v>
      </c>
      <c r="M20" s="16">
        <f>SUMIFS(Costs!F:F,Costs!$A:$A,Summary_CDP,Costs!$B:$B,$H20)/1000</f>
        <v>27.023383267149043</v>
      </c>
      <c r="N20" s="16">
        <f>SUMIFS(Costs!G:G,Costs!$A:$A,Summary_CDP,Costs!$B:$B,$H20)/1000</f>
        <v>0</v>
      </c>
      <c r="O20" s="16">
        <f>SUMIFS(Costs!H:H,Costs!$A:$A,Summary_CDP,Costs!$B:$B,$H20)/1000</f>
        <v>5.2924999999999762E-11</v>
      </c>
      <c r="P20" s="16">
        <f>SUMIFS(Costs!I:I,Costs!$A:$A,Summary_CDP,Costs!$B:$B,$H20)/1000</f>
        <v>1.6425E-10</v>
      </c>
      <c r="Q20" s="16">
        <f>SUMIFS(Costs!J:J,Costs!$A:$A,Summary_CDP,Costs!$B:$B,$H20)/1000</f>
        <v>2.1376224999999962E-8</v>
      </c>
      <c r="R20" s="16">
        <f>SUMIFS(Costs!K:K,Costs!$A:$A,Summary_CDP,Costs!$B:$B,$H20)/1000</f>
        <v>1.1271519000000011E-7</v>
      </c>
      <c r="S20" s="16">
        <f>SUMIFS(Costs!L:L,Costs!$A:$A,Summary_CDP,Costs!$B:$B,$H20)/1000</f>
        <v>2.046080500000001E-7</v>
      </c>
      <c r="T20" s="16">
        <f>SUMIFS(Costs!M:M,Costs!$A:$A,Summary_CDP,Costs!$B:$B,$H20)/1000</f>
        <v>3.0027637499999907E-7</v>
      </c>
      <c r="U20" s="16">
        <f>SUMIFS(Costs!N:N,Costs!$A:$A,Summary_CDP,Costs!$B:$B,$H20)/1000</f>
        <v>3.9404487500000058E-7</v>
      </c>
      <c r="V20" s="16">
        <f>SUMIFS(Costs!O:O,Costs!$A:$A,Summary_CDP,Costs!$B:$B,$H20)/1000</f>
        <v>4.9475696999999988E-7</v>
      </c>
      <c r="W20" s="16">
        <f>SUMIFS(Costs!P:P,Costs!$A:$A,Summary_CDP,Costs!$B:$B,$H20)/1000</f>
        <v>5.9749769999999822E-7</v>
      </c>
      <c r="X20" s="16">
        <f>SUMIFS(Costs!Q:Q,Costs!$A:$A,Summary_CDP,Costs!$B:$B,$H20)/1000</f>
        <v>3.3561750000000161E-9</v>
      </c>
      <c r="Y20" s="16">
        <f>SUMIFS(Costs!R:R,Costs!$A:$A,Summary_CDP,Costs!$B:$B,$H20)/1000</f>
        <v>1.841060000000005E-8</v>
      </c>
      <c r="Z20" s="16">
        <f>SUMIFS(Costs!S:S,Costs!$A:$A,Summary_CDP,Costs!$B:$B,$H20)/1000</f>
        <v>3.3481679999999933E-8</v>
      </c>
      <c r="AA20" s="16">
        <f>SUMIFS(Costs!T:T,Costs!$A:$A,Summary_CDP,Costs!$B:$B,$H20)/1000</f>
        <v>6.0036980320349868E-2</v>
      </c>
      <c r="AB20" s="16">
        <f>SUMIFS(Costs!U:U,Costs!$A:$A,Summary_CDP,Costs!$B:$B,$H20)/1000</f>
        <v>0.32597028361935021</v>
      </c>
      <c r="AC20" s="16">
        <f>SUMIFS(Costs!V:V,Costs!$A:$A,Summary_CDP,Costs!$B:$B,$H20)/1000</f>
        <v>1.2557260038911011</v>
      </c>
      <c r="AD20" s="16">
        <f>SUMIFS(Costs!W:W,Costs!$A:$A,Summary_CDP,Costs!$B:$B,$H20)/1000</f>
        <v>1.3023150624201889</v>
      </c>
      <c r="AE20" s="16">
        <f>SUMIFS(Costs!X:X,Costs!$A:$A,Summary_CDP,Costs!$B:$B,$H20)/1000</f>
        <v>1.308955306708846</v>
      </c>
      <c r="AF20" s="16">
        <f>SUMIFS(Costs!Y:Y,Costs!$A:$A,Summary_CDP,Costs!$B:$B,$H20)/1000</f>
        <v>17.887810088552001</v>
      </c>
      <c r="AG20" s="16">
        <f>SUMIFS(Costs!Z:Z,Costs!$A:$A,Summary_CDP,Costs!$B:$B,$H20)/1000</f>
        <v>17.982961186618969</v>
      </c>
      <c r="AH20" s="16">
        <f>SUMIFS(Costs!AA:AA,Costs!$A:$A,Summary_CDP,Costs!$B:$B,$H20)/1000</f>
        <v>27.736419512063062</v>
      </c>
      <c r="AI20" s="16">
        <f>SUMIFS(Costs!AB:AB,Costs!$A:$A,Summary_CDP,Costs!$B:$B,$H20)/1000</f>
        <v>28.86135462684701</v>
      </c>
      <c r="AJ20" s="16">
        <f>SUMIFS(Costs!AC:AC,Costs!$A:$A,Summary_CDP,Costs!$B:$B,$H20)/1000</f>
        <v>29.677702329328657</v>
      </c>
      <c r="AK20" s="16">
        <f>SUMIFS(Costs!AD:AD,Costs!$A:$A,Summary_CDP,Costs!$B:$B,$H20)/1000</f>
        <v>29.820584756609918</v>
      </c>
    </row>
    <row r="21" spans="1:37" ht="15" customHeight="1">
      <c r="F21" s="38"/>
      <c r="H21" s="25" t="s">
        <v>124</v>
      </c>
      <c r="I21" s="29">
        <f t="shared" si="0"/>
        <v>6874.1368912593944</v>
      </c>
      <c r="J21" s="16">
        <f>SUMIFS(Costs!C:C,Costs!$A:$A,Summary_CDP,Costs!$B:$B,$H21)/1000</f>
        <v>0</v>
      </c>
      <c r="K21" s="16">
        <f>SUMIFS(Costs!D:D,Costs!$A:$A,Summary_CDP,Costs!$B:$B,$H21)/1000</f>
        <v>0</v>
      </c>
      <c r="L21" s="16">
        <f>SUMIFS(Costs!E:E,Costs!$A:$A,Summary_CDP,Costs!$B:$B,$H21)/1000</f>
        <v>0</v>
      </c>
      <c r="M21" s="16">
        <f>SUMIFS(Costs!F:F,Costs!$A:$A,Summary_CDP,Costs!$B:$B,$H21)/1000</f>
        <v>0</v>
      </c>
      <c r="N21" s="16">
        <f>SUMIFS(Costs!G:G,Costs!$A:$A,Summary_CDP,Costs!$B:$B,$H21)/1000</f>
        <v>192.3361385926041</v>
      </c>
      <c r="O21" s="16">
        <f>SUMIFS(Costs!H:H,Costs!$A:$A,Summary_CDP,Costs!$B:$B,$H21)/1000</f>
        <v>421.27484575040751</v>
      </c>
      <c r="P21" s="16">
        <f>SUMIFS(Costs!I:I,Costs!$A:$A,Summary_CDP,Costs!$B:$B,$H21)/1000</f>
        <v>580.25430393359409</v>
      </c>
      <c r="Q21" s="16">
        <f>SUMIFS(Costs!J:J,Costs!$A:$A,Summary_CDP,Costs!$B:$B,$H21)/1000</f>
        <v>580.25430393359409</v>
      </c>
      <c r="R21" s="16">
        <f>SUMIFS(Costs!K:K,Costs!$A:$A,Summary_CDP,Costs!$B:$B,$H21)/1000</f>
        <v>580.25430393359409</v>
      </c>
      <c r="S21" s="16">
        <f>SUMIFS(Costs!L:L,Costs!$A:$A,Summary_CDP,Costs!$B:$B,$H21)/1000</f>
        <v>666.92642383798113</v>
      </c>
      <c r="T21" s="16">
        <f>SUMIFS(Costs!M:M,Costs!$A:$A,Summary_CDP,Costs!$B:$B,$H21)/1000</f>
        <v>666.92642383798113</v>
      </c>
      <c r="U21" s="16">
        <f>SUMIFS(Costs!N:N,Costs!$A:$A,Summary_CDP,Costs!$B:$B,$H21)/1000</f>
        <v>666.92642383798113</v>
      </c>
      <c r="V21" s="16">
        <f>SUMIFS(Costs!O:O,Costs!$A:$A,Summary_CDP,Costs!$B:$B,$H21)/1000</f>
        <v>753.46042084212229</v>
      </c>
      <c r="W21" s="16">
        <f>SUMIFS(Costs!P:P,Costs!$A:$A,Summary_CDP,Costs!$B:$B,$H21)/1000</f>
        <v>753.46042084212229</v>
      </c>
      <c r="X21" s="16">
        <f>SUMIFS(Costs!Q:Q,Costs!$A:$A,Summary_CDP,Costs!$B:$B,$H21)/1000</f>
        <v>753.46042084212229</v>
      </c>
      <c r="Y21" s="16">
        <f>SUMIFS(Costs!R:R,Costs!$A:$A,Summary_CDP,Costs!$B:$B,$H21)/1000</f>
        <v>753.46042084212229</v>
      </c>
      <c r="Z21" s="16">
        <f>SUMIFS(Costs!S:S,Costs!$A:$A,Summary_CDP,Costs!$B:$B,$H21)/1000</f>
        <v>753.46042084212229</v>
      </c>
      <c r="AA21" s="16">
        <f>SUMIFS(Costs!T:T,Costs!$A:$A,Summary_CDP,Costs!$B:$B,$H21)/1000</f>
        <v>960.43758686080605</v>
      </c>
      <c r="AB21" s="16">
        <f>SUMIFS(Costs!U:U,Costs!$A:$A,Summary_CDP,Costs!$B:$B,$H21)/1000</f>
        <v>960.43758686080605</v>
      </c>
      <c r="AC21" s="16">
        <f>SUMIFS(Costs!V:V,Costs!$A:$A,Summary_CDP,Costs!$B:$B,$H21)/1000</f>
        <v>960.43758686080605</v>
      </c>
      <c r="AD21" s="16">
        <f>SUMIFS(Costs!W:W,Costs!$A:$A,Summary_CDP,Costs!$B:$B,$H21)/1000</f>
        <v>960.43758686080605</v>
      </c>
      <c r="AE21" s="16">
        <f>SUMIFS(Costs!X:X,Costs!$A:$A,Summary_CDP,Costs!$B:$B,$H21)/1000</f>
        <v>960.43758686080605</v>
      </c>
      <c r="AF21" s="16">
        <f>SUMIFS(Costs!Y:Y,Costs!$A:$A,Summary_CDP,Costs!$B:$B,$H21)/1000</f>
        <v>1045.866600662979</v>
      </c>
      <c r="AG21" s="16">
        <f>SUMIFS(Costs!Z:Z,Costs!$A:$A,Summary_CDP,Costs!$B:$B,$H21)/1000</f>
        <v>1045.866600662979</v>
      </c>
      <c r="AH21" s="16">
        <f>SUMIFS(Costs!AA:AA,Costs!$A:$A,Summary_CDP,Costs!$B:$B,$H21)/1000</f>
        <v>1045.866600662979</v>
      </c>
      <c r="AI21" s="16">
        <f>SUMIFS(Costs!AB:AB,Costs!$A:$A,Summary_CDP,Costs!$B:$B,$H21)/1000</f>
        <v>1045.866600662979</v>
      </c>
      <c r="AJ21" s="16">
        <f>SUMIFS(Costs!AC:AC,Costs!$A:$A,Summary_CDP,Costs!$B:$B,$H21)/1000</f>
        <v>1045.866600662979</v>
      </c>
      <c r="AK21" s="16">
        <f>SUMIFS(Costs!AD:AD,Costs!$A:$A,Summary_CDP,Costs!$B:$B,$H21)/1000</f>
        <v>1045.866600662979</v>
      </c>
    </row>
    <row r="22" spans="1:37" ht="15" customHeight="1">
      <c r="H22" s="17" t="s">
        <v>125</v>
      </c>
      <c r="I22" s="18">
        <f t="shared" ref="I22:AK22" si="1">SUM(I15:I21)</f>
        <v>87323.440497429052</v>
      </c>
      <c r="J22" s="18">
        <f t="shared" si="1"/>
        <v>5356.1680705357958</v>
      </c>
      <c r="K22" s="18">
        <f t="shared" si="1"/>
        <v>5534.9018793302994</v>
      </c>
      <c r="L22" s="18">
        <f t="shared" si="1"/>
        <v>6063.9913993424625</v>
      </c>
      <c r="M22" s="18">
        <f t="shared" si="1"/>
        <v>5648.2342759883677</v>
      </c>
      <c r="N22" s="18">
        <f t="shared" si="1"/>
        <v>6261.4512515006654</v>
      </c>
      <c r="O22" s="18">
        <f t="shared" si="1"/>
        <v>6332.577402678111</v>
      </c>
      <c r="P22" s="18">
        <f t="shared" si="1"/>
        <v>6392.4226325929058</v>
      </c>
      <c r="Q22" s="18">
        <f t="shared" si="1"/>
        <v>6610.1605574675577</v>
      </c>
      <c r="R22" s="18">
        <f t="shared" si="1"/>
        <v>6232.8998689859636</v>
      </c>
      <c r="S22" s="18">
        <f t="shared" si="1"/>
        <v>6124.580052043455</v>
      </c>
      <c r="T22" s="18">
        <f t="shared" si="1"/>
        <v>6193.371351810847</v>
      </c>
      <c r="U22" s="18">
        <f t="shared" si="1"/>
        <v>6284.2927985495917</v>
      </c>
      <c r="V22" s="18">
        <f t="shared" si="1"/>
        <v>6416.8999812022194</v>
      </c>
      <c r="W22" s="18">
        <f t="shared" si="1"/>
        <v>6495.7365797970715</v>
      </c>
      <c r="X22" s="18">
        <f t="shared" si="1"/>
        <v>6734.5497391136923</v>
      </c>
      <c r="Y22" s="18">
        <f t="shared" si="1"/>
        <v>6952.594260240674</v>
      </c>
      <c r="Z22" s="18">
        <f t="shared" si="1"/>
        <v>7208.8373930531716</v>
      </c>
      <c r="AA22" s="18">
        <f t="shared" si="1"/>
        <v>7515.6552152573531</v>
      </c>
      <c r="AB22" s="18">
        <f t="shared" si="1"/>
        <v>7548.3877188430724</v>
      </c>
      <c r="AC22" s="18">
        <f t="shared" si="1"/>
        <v>8168.5713986751143</v>
      </c>
      <c r="AD22" s="18">
        <f t="shared" si="1"/>
        <v>8404.8407072076261</v>
      </c>
      <c r="AE22" s="18">
        <f t="shared" si="1"/>
        <v>8750.887434510867</v>
      </c>
      <c r="AF22" s="18">
        <f t="shared" si="1"/>
        <v>9797.155309952841</v>
      </c>
      <c r="AG22" s="18">
        <f t="shared" si="1"/>
        <v>9971.104361735288</v>
      </c>
      <c r="AH22" s="18">
        <f t="shared" si="1"/>
        <v>10550.992223093033</v>
      </c>
      <c r="AI22" s="18">
        <f t="shared" si="1"/>
        <v>10757.287350543042</v>
      </c>
      <c r="AJ22" s="18">
        <f t="shared" si="1"/>
        <v>11391.065702305552</v>
      </c>
      <c r="AK22" s="18">
        <f t="shared" si="1"/>
        <v>10994.44922648634</v>
      </c>
    </row>
    <row r="23" spans="1:37" ht="15" customHeight="1">
      <c r="H23" s="11" t="s">
        <v>126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</row>
    <row r="24" spans="1:37" ht="15" customHeight="1">
      <c r="H24" s="12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</row>
    <row r="25" spans="1:37" ht="15" customHeight="1">
      <c r="H25" s="55"/>
      <c r="X25" s="28"/>
    </row>
    <row r="29" spans="1:37" s="48" customFormat="1" ht="24" customHeight="1" thickBot="1">
      <c r="A29" s="49" t="str">
        <f>B30&amp;" capacity by year"</f>
        <v>NEM capacity by year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spans="1:37" ht="15" customHeight="1" thickTop="1">
      <c r="A30" s="11" t="s">
        <v>127</v>
      </c>
      <c r="B30" s="21" t="s">
        <v>128</v>
      </c>
    </row>
    <row r="32" spans="1:37" ht="15" customHeight="1">
      <c r="H32" s="44" t="s">
        <v>129</v>
      </c>
      <c r="I32" s="8" t="s">
        <v>90</v>
      </c>
      <c r="J32" s="8" t="s">
        <v>91</v>
      </c>
      <c r="K32" s="8" t="s">
        <v>92</v>
      </c>
      <c r="L32" s="8" t="s">
        <v>93</v>
      </c>
      <c r="M32" s="8" t="s">
        <v>94</v>
      </c>
      <c r="N32" s="8" t="s">
        <v>95</v>
      </c>
      <c r="O32" s="8" t="s">
        <v>96</v>
      </c>
      <c r="P32" s="8" t="s">
        <v>97</v>
      </c>
      <c r="Q32" s="8" t="s">
        <v>98</v>
      </c>
      <c r="R32" s="8" t="s">
        <v>99</v>
      </c>
      <c r="S32" s="8" t="s">
        <v>100</v>
      </c>
      <c r="T32" s="8" t="s">
        <v>101</v>
      </c>
      <c r="U32" s="8" t="s">
        <v>102</v>
      </c>
      <c r="V32" s="8" t="s">
        <v>103</v>
      </c>
      <c r="W32" s="8" t="s">
        <v>104</v>
      </c>
      <c r="X32" s="8" t="s">
        <v>105</v>
      </c>
      <c r="Y32" s="8" t="s">
        <v>106</v>
      </c>
      <c r="Z32" s="8" t="s">
        <v>107</v>
      </c>
      <c r="AA32" s="8" t="s">
        <v>108</v>
      </c>
      <c r="AB32" s="8" t="s">
        <v>109</v>
      </c>
      <c r="AC32" s="8" t="s">
        <v>110</v>
      </c>
      <c r="AD32" s="8" t="s">
        <v>111</v>
      </c>
      <c r="AE32" s="8" t="s">
        <v>112</v>
      </c>
      <c r="AF32" s="8" t="s">
        <v>113</v>
      </c>
      <c r="AG32" s="8" t="s">
        <v>114</v>
      </c>
      <c r="AH32" s="8" t="s">
        <v>115</v>
      </c>
      <c r="AI32" s="8" t="s">
        <v>116</v>
      </c>
      <c r="AJ32" s="8" t="s">
        <v>117</v>
      </c>
    </row>
    <row r="33" spans="8:36" ht="15" customHeight="1">
      <c r="H33" s="9" t="s">
        <v>130</v>
      </c>
      <c r="I33" s="5">
        <f>SUMIFS(Capacity!E:E,Capacity!$A:$A,Summary_CDP,Capacity!$B:$B,IF($B$30="NEM","*",$B$30),Capacity!$C:$C,$H33)</f>
        <v>16456</v>
      </c>
      <c r="J33" s="5">
        <f>SUMIFS(Capacity!F:F,Capacity!$A:$A,Summary_CDP,Capacity!$B:$B,IF($B$30="NEM","*",$B$30),Capacity!$C:$C,$H33)</f>
        <v>16456</v>
      </c>
      <c r="K33" s="5">
        <f>SUMIFS(Capacity!G:G,Capacity!$A:$A,Summary_CDP,Capacity!$B:$B,IF($B$30="NEM","*",$B$30),Capacity!$C:$C,$H33)</f>
        <v>12876</v>
      </c>
      <c r="L33" s="5">
        <f>SUMIFS(Capacity!H:H,Capacity!$A:$A,Summary_CDP,Capacity!$B:$B,IF($B$30="NEM","*",$B$30),Capacity!$C:$C,$H33)</f>
        <v>12526</v>
      </c>
      <c r="M33" s="5">
        <f>SUMIFS(Capacity!I:I,Capacity!$A:$A,Summary_CDP,Capacity!$B:$B,IF($B$30="NEM","*",$B$30),Capacity!$C:$C,$H33)</f>
        <v>10506</v>
      </c>
      <c r="N33" s="5">
        <f>SUMIFS(Capacity!J:J,Capacity!$A:$A,Summary_CDP,Capacity!$B:$B,IF($B$30="NEM","*",$B$30),Capacity!$C:$C,$H33)</f>
        <v>9706</v>
      </c>
      <c r="O33" s="5">
        <f>SUMIFS(Capacity!K:K,Capacity!$A:$A,Summary_CDP,Capacity!$B:$B,IF($B$30="NEM","*",$B$30),Capacity!$C:$C,$H33)</f>
        <v>9706</v>
      </c>
      <c r="P33" s="5">
        <f>SUMIFS(Capacity!L:L,Capacity!$A:$A,Summary_CDP,Capacity!$B:$B,IF($B$30="NEM","*",$B$30),Capacity!$C:$C,$H33)</f>
        <v>6936</v>
      </c>
      <c r="Q33" s="5">
        <f>SUMIFS(Capacity!M:M,Capacity!$A:$A,Summary_CDP,Capacity!$B:$B,IF($B$30="NEM","*",$B$30),Capacity!$C:$C,$H33)</f>
        <v>5566</v>
      </c>
      <c r="R33" s="5">
        <f>SUMIFS(Capacity!N:N,Capacity!$A:$A,Summary_CDP,Capacity!$B:$B,IF($B$30="NEM","*",$B$30),Capacity!$C:$C,$H33)</f>
        <v>5566</v>
      </c>
      <c r="S33" s="5">
        <f>SUMIFS(Capacity!O:O,Capacity!$A:$A,Summary_CDP,Capacity!$B:$B,IF($B$30="NEM","*",$B$30),Capacity!$C:$C,$H33)</f>
        <v>5566</v>
      </c>
      <c r="T33" s="5">
        <f>SUMIFS(Capacity!P:P,Capacity!$A:$A,Summary_CDP,Capacity!$B:$B,IF($B$30="NEM","*",$B$30),Capacity!$C:$C,$H33)</f>
        <v>5566</v>
      </c>
      <c r="U33" s="5">
        <f>SUMIFS(Capacity!Q:Q,Capacity!$A:$A,Summary_CDP,Capacity!$B:$B,IF($B$30="NEM","*",$B$30),Capacity!$C:$C,$H33)</f>
        <v>5286</v>
      </c>
      <c r="V33" s="5">
        <f>SUMIFS(Capacity!R:R,Capacity!$A:$A,Summary_CDP,Capacity!$B:$B,IF($B$30="NEM","*",$B$30),Capacity!$C:$C,$H33)</f>
        <v>5286</v>
      </c>
      <c r="W33" s="5">
        <f>SUMIFS(Capacity!S:S,Capacity!$A:$A,Summary_CDP,Capacity!$B:$B,IF($B$30="NEM","*",$B$30),Capacity!$C:$C,$H33)</f>
        <v>5286</v>
      </c>
      <c r="X33" s="5">
        <f>SUMIFS(Capacity!T:T,Capacity!$A:$A,Summary_CDP,Capacity!$B:$B,IF($B$30="NEM","*",$B$30),Capacity!$C:$C,$H33)</f>
        <v>5286</v>
      </c>
      <c r="Y33" s="5">
        <f>SUMIFS(Capacity!U:U,Capacity!$A:$A,Summary_CDP,Capacity!$B:$B,IF($B$30="NEM","*",$B$30),Capacity!$C:$C,$H33)</f>
        <v>5286</v>
      </c>
      <c r="Z33" s="5">
        <f>SUMIFS(Capacity!V:V,Capacity!$A:$A,Summary_CDP,Capacity!$B:$B,IF($B$30="NEM","*",$B$30),Capacity!$C:$C,$H33)</f>
        <v>3896</v>
      </c>
      <c r="AA33" s="5">
        <f>SUMIFS(Capacity!W:W,Capacity!$A:$A,Summary_CDP,Capacity!$B:$B,IF($B$30="NEM","*",$B$30),Capacity!$C:$C,$H33)</f>
        <v>3896</v>
      </c>
      <c r="AB33" s="5">
        <f>SUMIFS(Capacity!X:X,Capacity!$A:$A,Summary_CDP,Capacity!$B:$B,IF($B$30="NEM","*",$B$30),Capacity!$C:$C,$H33)</f>
        <v>3152</v>
      </c>
      <c r="AC33" s="5">
        <f>SUMIFS(Capacity!Y:Y,Capacity!$A:$A,Summary_CDP,Capacity!$B:$B,IF($B$30="NEM","*",$B$30),Capacity!$C:$C,$H33)</f>
        <v>2787</v>
      </c>
      <c r="AD33" s="5">
        <f>SUMIFS(Capacity!Z:Z,Capacity!$A:$A,Summary_CDP,Capacity!$B:$B,IF($B$30="NEM","*",$B$30),Capacity!$C:$C,$H33)</f>
        <v>2422</v>
      </c>
      <c r="AE33" s="5">
        <f>SUMIFS(Capacity!AA:AA,Capacity!$A:$A,Summary_CDP,Capacity!$B:$B,IF($B$30="NEM","*",$B$30),Capacity!$C:$C,$H33)</f>
        <v>2057</v>
      </c>
      <c r="AF33" s="5">
        <f>SUMIFS(Capacity!AB:AB,Capacity!$A:$A,Summary_CDP,Capacity!$B:$B,IF($B$30="NEM","*",$B$30),Capacity!$C:$C,$H33)</f>
        <v>1692</v>
      </c>
      <c r="AG33" s="5">
        <f>SUMIFS(Capacity!AC:AC,Capacity!$A:$A,Summary_CDP,Capacity!$B:$B,IF($B$30="NEM","*",$B$30),Capacity!$C:$C,$H33)</f>
        <v>1692</v>
      </c>
      <c r="AH33" s="5">
        <f>SUMIFS(Capacity!AD:AD,Capacity!$A:$A,Summary_CDP,Capacity!$B:$B,IF($B$30="NEM","*",$B$30),Capacity!$C:$C,$H33)</f>
        <v>1692</v>
      </c>
      <c r="AI33" s="5">
        <f>SUMIFS(Capacity!AE:AE,Capacity!$A:$A,Summary_CDP,Capacity!$B:$B,IF($B$30="NEM","*",$B$30),Capacity!$C:$C,$H33)</f>
        <v>1692</v>
      </c>
      <c r="AJ33" s="5">
        <f>SUMIFS(Capacity!AF:AF,Capacity!$A:$A,Summary_CDP,Capacity!$B:$B,IF($B$30="NEM","*",$B$30),Capacity!$C:$C,$H33)</f>
        <v>1692</v>
      </c>
    </row>
    <row r="34" spans="8:36" ht="15" customHeight="1">
      <c r="H34" s="9" t="s">
        <v>131</v>
      </c>
      <c r="I34" s="5">
        <f>SUMIFS(Capacity!E:E,Capacity!$A:$A,Summary_CDP,Capacity!$B:$B,IF($B$30="NEM","*",$B$30),Capacity!$C:$C,$H34)</f>
        <v>4820</v>
      </c>
      <c r="J34" s="5">
        <f>SUMIFS(Capacity!F:F,Capacity!$A:$A,Summary_CDP,Capacity!$B:$B,IF($B$30="NEM","*",$B$30),Capacity!$C:$C,$H34)</f>
        <v>4820</v>
      </c>
      <c r="K34" s="5">
        <f>SUMIFS(Capacity!G:G,Capacity!$A:$A,Summary_CDP,Capacity!$B:$B,IF($B$30="NEM","*",$B$30),Capacity!$C:$C,$H34)</f>
        <v>4135</v>
      </c>
      <c r="L34" s="5">
        <f>SUMIFS(Capacity!H:H,Capacity!$A:$A,Summary_CDP,Capacity!$B:$B,IF($B$30="NEM","*",$B$30),Capacity!$C:$C,$H34)</f>
        <v>3385</v>
      </c>
      <c r="M34" s="5">
        <f>SUMIFS(Capacity!I:I,Capacity!$A:$A,Summary_CDP,Capacity!$B:$B,IF($B$30="NEM","*",$B$30),Capacity!$C:$C,$H34)</f>
        <v>3385</v>
      </c>
      <c r="N34" s="5">
        <f>SUMIFS(Capacity!J:J,Capacity!$A:$A,Summary_CDP,Capacity!$B:$B,IF($B$30="NEM","*",$B$30),Capacity!$C:$C,$H34)</f>
        <v>3385</v>
      </c>
      <c r="O34" s="5">
        <f>SUMIFS(Capacity!K:K,Capacity!$A:$A,Summary_CDP,Capacity!$B:$B,IF($B$30="NEM","*",$B$30),Capacity!$C:$C,$H34)</f>
        <v>3385</v>
      </c>
      <c r="P34" s="5">
        <f>SUMIFS(Capacity!L:L,Capacity!$A:$A,Summary_CDP,Capacity!$B:$B,IF($B$30="NEM","*",$B$30),Capacity!$C:$C,$H34)</f>
        <v>3385</v>
      </c>
      <c r="Q34" s="5">
        <f>SUMIFS(Capacity!M:M,Capacity!$A:$A,Summary_CDP,Capacity!$B:$B,IF($B$30="NEM","*",$B$30),Capacity!$C:$C,$H34)</f>
        <v>3385</v>
      </c>
      <c r="R34" s="5">
        <f>SUMIFS(Capacity!N:N,Capacity!$A:$A,Summary_CDP,Capacity!$B:$B,IF($B$30="NEM","*",$B$30),Capacity!$C:$C,$H34)</f>
        <v>3385</v>
      </c>
      <c r="S34" s="5">
        <f>SUMIFS(Capacity!O:O,Capacity!$A:$A,Summary_CDP,Capacity!$B:$B,IF($B$30="NEM","*",$B$30),Capacity!$C:$C,$H34)</f>
        <v>3385</v>
      </c>
      <c r="T34" s="5">
        <f>SUMIFS(Capacity!P:P,Capacity!$A:$A,Summary_CDP,Capacity!$B:$B,IF($B$30="NEM","*",$B$30),Capacity!$C:$C,$H34)</f>
        <v>3385</v>
      </c>
      <c r="U34" s="5">
        <f>SUMIFS(Capacity!Q:Q,Capacity!$A:$A,Summary_CDP,Capacity!$B:$B,IF($B$30="NEM","*",$B$30),Capacity!$C:$C,$H34)</f>
        <v>3385</v>
      </c>
      <c r="V34" s="5">
        <f>SUMIFS(Capacity!R:R,Capacity!$A:$A,Summary_CDP,Capacity!$B:$B,IF($B$30="NEM","*",$B$30),Capacity!$C:$C,$H34)</f>
        <v>3385</v>
      </c>
      <c r="W34" s="5">
        <f>SUMIFS(Capacity!S:S,Capacity!$A:$A,Summary_CDP,Capacity!$B:$B,IF($B$30="NEM","*",$B$30),Capacity!$C:$C,$H34)</f>
        <v>3385</v>
      </c>
      <c r="X34" s="5">
        <f>SUMIFS(Capacity!T:T,Capacity!$A:$A,Summary_CDP,Capacity!$B:$B,IF($B$30="NEM","*",$B$30),Capacity!$C:$C,$H34)</f>
        <v>3385</v>
      </c>
      <c r="Y34" s="5">
        <f>SUMIFS(Capacity!U:U,Capacity!$A:$A,Summary_CDP,Capacity!$B:$B,IF($B$30="NEM","*",$B$30),Capacity!$C:$C,$H34)</f>
        <v>3385</v>
      </c>
      <c r="Z34" s="5">
        <f>SUMIFS(Capacity!V:V,Capacity!$A:$A,Summary_CDP,Capacity!$B:$B,IF($B$30="NEM","*",$B$30),Capacity!$C:$C,$H34)</f>
        <v>3385</v>
      </c>
      <c r="AA34" s="5">
        <f>SUMIFS(Capacity!W:W,Capacity!$A:$A,Summary_CDP,Capacity!$B:$B,IF($B$30="NEM","*",$B$30),Capacity!$C:$C,$H34)</f>
        <v>3385</v>
      </c>
      <c r="AB34" s="5">
        <f>SUMIFS(Capacity!X:X,Capacity!$A:$A,Summary_CDP,Capacity!$B:$B,IF($B$30="NEM","*",$B$30),Capacity!$C:$C,$H34)</f>
        <v>3385</v>
      </c>
      <c r="AC34" s="5">
        <f>SUMIFS(Capacity!Y:Y,Capacity!$A:$A,Summary_CDP,Capacity!$B:$B,IF($B$30="NEM","*",$B$30),Capacity!$C:$C,$H34)</f>
        <v>3385</v>
      </c>
      <c r="AD34" s="5">
        <f>SUMIFS(Capacity!Z:Z,Capacity!$A:$A,Summary_CDP,Capacity!$B:$B,IF($B$30="NEM","*",$B$30),Capacity!$C:$C,$H34)</f>
        <v>3385</v>
      </c>
      <c r="AE34" s="5">
        <f>SUMIFS(Capacity!AA:AA,Capacity!$A:$A,Summary_CDP,Capacity!$B:$B,IF($B$30="NEM","*",$B$30),Capacity!$C:$C,$H34)</f>
        <v>1160</v>
      </c>
      <c r="AF34" s="5">
        <f>SUMIFS(Capacity!AB:AB,Capacity!$A:$A,Summary_CDP,Capacity!$B:$B,IF($B$30="NEM","*",$B$30),Capacity!$C:$C,$H34)</f>
        <v>1160</v>
      </c>
      <c r="AG34" s="5">
        <f>SUMIFS(Capacity!AC:AC,Capacity!$A:$A,Summary_CDP,Capacity!$B:$B,IF($B$30="NEM","*",$B$30),Capacity!$C:$C,$H34)</f>
        <v>0</v>
      </c>
      <c r="AH34" s="5">
        <f>SUMIFS(Capacity!AD:AD,Capacity!$A:$A,Summary_CDP,Capacity!$B:$B,IF($B$30="NEM","*",$B$30),Capacity!$C:$C,$H34)</f>
        <v>0</v>
      </c>
      <c r="AI34" s="5">
        <f>SUMIFS(Capacity!AE:AE,Capacity!$A:$A,Summary_CDP,Capacity!$B:$B,IF($B$30="NEM","*",$B$30),Capacity!$C:$C,$H34)</f>
        <v>0</v>
      </c>
      <c r="AJ34" s="5">
        <f>SUMIFS(Capacity!AF:AF,Capacity!$A:$A,Summary_CDP,Capacity!$B:$B,IF($B$30="NEM","*",$B$30),Capacity!$C:$C,$H34)</f>
        <v>0</v>
      </c>
    </row>
    <row r="35" spans="8:36" ht="15" customHeight="1">
      <c r="H35" s="9" t="s">
        <v>132</v>
      </c>
      <c r="I35" s="5">
        <f>SUMIFS(Capacity!E:E,Capacity!$A:$A,Summary_CDP,Capacity!$B:$B,IF($B$30="NEM","*",$B$30),Capacity!$C:$C,$H35)</f>
        <v>4074.8999999799998</v>
      </c>
      <c r="J35" s="5">
        <f>SUMIFS(Capacity!F:F,Capacity!$A:$A,Summary_CDP,Capacity!$B:$B,IF($B$30="NEM","*",$B$30),Capacity!$C:$C,$H35)</f>
        <v>4074.8999999799998</v>
      </c>
      <c r="K35" s="5">
        <f>SUMIFS(Capacity!G:G,Capacity!$A:$A,Summary_CDP,Capacity!$B:$B,IF($B$30="NEM","*",$B$30),Capacity!$C:$C,$H35)</f>
        <v>4074.8999999799998</v>
      </c>
      <c r="L35" s="5">
        <f>SUMIFS(Capacity!H:H,Capacity!$A:$A,Summary_CDP,Capacity!$B:$B,IF($B$30="NEM","*",$B$30),Capacity!$C:$C,$H35)</f>
        <v>4074.8999999799998</v>
      </c>
      <c r="M35" s="5">
        <f>SUMIFS(Capacity!I:I,Capacity!$A:$A,Summary_CDP,Capacity!$B:$B,IF($B$30="NEM","*",$B$30),Capacity!$C:$C,$H35)</f>
        <v>4074.8999999799998</v>
      </c>
      <c r="N35" s="5">
        <f>SUMIFS(Capacity!J:J,Capacity!$A:$A,Summary_CDP,Capacity!$B:$B,IF($B$30="NEM","*",$B$30),Capacity!$C:$C,$H35)</f>
        <v>2386.8999999799998</v>
      </c>
      <c r="O35" s="5">
        <f>SUMIFS(Capacity!K:K,Capacity!$A:$A,Summary_CDP,Capacity!$B:$B,IF($B$30="NEM","*",$B$30),Capacity!$C:$C,$H35)</f>
        <v>2386.8999999799998</v>
      </c>
      <c r="P35" s="5">
        <f>SUMIFS(Capacity!L:L,Capacity!$A:$A,Summary_CDP,Capacity!$B:$B,IF($B$30="NEM","*",$B$30),Capacity!$C:$C,$H35)</f>
        <v>2386.8999999799998</v>
      </c>
      <c r="Q35" s="5">
        <f>SUMIFS(Capacity!M:M,Capacity!$A:$A,Summary_CDP,Capacity!$B:$B,IF($B$30="NEM","*",$B$30),Capacity!$C:$C,$H35)</f>
        <v>2386.8999999799998</v>
      </c>
      <c r="R35" s="5">
        <f>SUMIFS(Capacity!N:N,Capacity!$A:$A,Summary_CDP,Capacity!$B:$B,IF($B$30="NEM","*",$B$30),Capacity!$C:$C,$H35)</f>
        <v>2386.8999999799998</v>
      </c>
      <c r="S35" s="5">
        <f>SUMIFS(Capacity!O:O,Capacity!$A:$A,Summary_CDP,Capacity!$B:$B,IF($B$30="NEM","*",$B$30),Capacity!$C:$C,$H35)</f>
        <v>2386.8999999799998</v>
      </c>
      <c r="T35" s="5">
        <f>SUMIFS(Capacity!P:P,Capacity!$A:$A,Summary_CDP,Capacity!$B:$B,IF($B$30="NEM","*",$B$30),Capacity!$C:$C,$H35)</f>
        <v>2386.8999999799998</v>
      </c>
      <c r="U35" s="5">
        <f>SUMIFS(Capacity!Q:Q,Capacity!$A:$A,Summary_CDP,Capacity!$B:$B,IF($B$30="NEM","*",$B$30),Capacity!$C:$C,$H35)</f>
        <v>2386.8999999799998</v>
      </c>
      <c r="V35" s="5">
        <f>SUMIFS(Capacity!R:R,Capacity!$A:$A,Summary_CDP,Capacity!$B:$B,IF($B$30="NEM","*",$B$30),Capacity!$C:$C,$H35)</f>
        <v>2001.8999999799998</v>
      </c>
      <c r="W35" s="5">
        <f>SUMIFS(Capacity!S:S,Capacity!$A:$A,Summary_CDP,Capacity!$B:$B,IF($B$30="NEM","*",$B$30),Capacity!$C:$C,$H35)</f>
        <v>1472.89999999</v>
      </c>
      <c r="X35" s="5">
        <f>SUMIFS(Capacity!T:T,Capacity!$A:$A,Summary_CDP,Capacity!$B:$B,IF($B$30="NEM","*",$B$30),Capacity!$C:$C,$H35)</f>
        <v>1472.89999999</v>
      </c>
      <c r="Y35" s="5">
        <f>SUMIFS(Capacity!U:U,Capacity!$A:$A,Summary_CDP,Capacity!$B:$B,IF($B$30="NEM","*",$B$30),Capacity!$C:$C,$H35)</f>
        <v>1328.5</v>
      </c>
      <c r="Z35" s="5">
        <f>SUMIFS(Capacity!V:V,Capacity!$A:$A,Summary_CDP,Capacity!$B:$B,IF($B$30="NEM","*",$B$30),Capacity!$C:$C,$H35)</f>
        <v>1328.5</v>
      </c>
      <c r="AA35" s="5">
        <f>SUMIFS(Capacity!W:W,Capacity!$A:$A,Summary_CDP,Capacity!$B:$B,IF($B$30="NEM","*",$B$30),Capacity!$C:$C,$H35)</f>
        <v>1328.5</v>
      </c>
      <c r="AB35" s="5">
        <f>SUMIFS(Capacity!X:X,Capacity!$A:$A,Summary_CDP,Capacity!$B:$B,IF($B$30="NEM","*",$B$30),Capacity!$C:$C,$H35)</f>
        <v>1328.5</v>
      </c>
      <c r="AC35" s="5">
        <f>SUMIFS(Capacity!Y:Y,Capacity!$A:$A,Summary_CDP,Capacity!$B:$B,IF($B$30="NEM","*",$B$30),Capacity!$C:$C,$H35)</f>
        <v>888.5</v>
      </c>
      <c r="AD35" s="5">
        <f>SUMIFS(Capacity!Z:Z,Capacity!$A:$A,Summary_CDP,Capacity!$B:$B,IF($B$30="NEM","*",$B$30),Capacity!$C:$C,$H35)</f>
        <v>888.5</v>
      </c>
      <c r="AE35" s="5">
        <f>SUMIFS(Capacity!AA:AA,Capacity!$A:$A,Summary_CDP,Capacity!$B:$B,IF($B$30="NEM","*",$B$30),Capacity!$C:$C,$H35)</f>
        <v>244</v>
      </c>
      <c r="AF35" s="5">
        <f>SUMIFS(Capacity!AB:AB,Capacity!$A:$A,Summary_CDP,Capacity!$B:$B,IF($B$30="NEM","*",$B$30),Capacity!$C:$C,$H35)</f>
        <v>0</v>
      </c>
      <c r="AG35" s="5">
        <f>SUMIFS(Capacity!AC:AC,Capacity!$A:$A,Summary_CDP,Capacity!$B:$B,IF($B$30="NEM","*",$B$30),Capacity!$C:$C,$H35)</f>
        <v>0</v>
      </c>
      <c r="AH35" s="5">
        <f>SUMIFS(Capacity!AD:AD,Capacity!$A:$A,Summary_CDP,Capacity!$B:$B,IF($B$30="NEM","*",$B$30),Capacity!$C:$C,$H35)</f>
        <v>0</v>
      </c>
      <c r="AI35" s="5">
        <f>SUMIFS(Capacity!AE:AE,Capacity!$A:$A,Summary_CDP,Capacity!$B:$B,IF($B$30="NEM","*",$B$30),Capacity!$C:$C,$H35)</f>
        <v>0</v>
      </c>
      <c r="AJ35" s="5">
        <f>SUMIFS(Capacity!AF:AF,Capacity!$A:$A,Summary_CDP,Capacity!$B:$B,IF($B$30="NEM","*",$B$30),Capacity!$C:$C,$H35)</f>
        <v>0</v>
      </c>
    </row>
    <row r="36" spans="8:36" ht="15" customHeight="1">
      <c r="H36" s="9" t="s">
        <v>133</v>
      </c>
      <c r="I36" s="5">
        <f>SUMIFS(Capacity!E:E,Capacity!$A:$A,Summary_CDP,Capacity!$B:$B,IF($B$30="NEM","*",$B$30),Capacity!$C:$C,$H36)</f>
        <v>0</v>
      </c>
      <c r="J36" s="5">
        <f>SUMIFS(Capacity!F:F,Capacity!$A:$A,Summary_CDP,Capacity!$B:$B,IF($B$30="NEM","*",$B$30),Capacity!$C:$C,$H36)</f>
        <v>0</v>
      </c>
      <c r="K36" s="5">
        <f>SUMIFS(Capacity!G:G,Capacity!$A:$A,Summary_CDP,Capacity!$B:$B,IF($B$30="NEM","*",$B$30),Capacity!$C:$C,$H36)</f>
        <v>0</v>
      </c>
      <c r="L36" s="5">
        <f>SUMIFS(Capacity!H:H,Capacity!$A:$A,Summary_CDP,Capacity!$B:$B,IF($B$30="NEM","*",$B$30),Capacity!$C:$C,$H36)</f>
        <v>0</v>
      </c>
      <c r="M36" s="5">
        <f>SUMIFS(Capacity!I:I,Capacity!$A:$A,Summary_CDP,Capacity!$B:$B,IF($B$30="NEM","*",$B$30),Capacity!$C:$C,$H36)</f>
        <v>0</v>
      </c>
      <c r="N36" s="5">
        <f>SUMIFS(Capacity!J:J,Capacity!$A:$A,Summary_CDP,Capacity!$B:$B,IF($B$30="NEM","*",$B$30),Capacity!$C:$C,$H36)</f>
        <v>0</v>
      </c>
      <c r="O36" s="5">
        <f>SUMIFS(Capacity!K:K,Capacity!$A:$A,Summary_CDP,Capacity!$B:$B,IF($B$30="NEM","*",$B$30),Capacity!$C:$C,$H36)</f>
        <v>0</v>
      </c>
      <c r="P36" s="5">
        <f>SUMIFS(Capacity!L:L,Capacity!$A:$A,Summary_CDP,Capacity!$B:$B,IF($B$30="NEM","*",$B$30),Capacity!$C:$C,$H36)</f>
        <v>0</v>
      </c>
      <c r="Q36" s="5">
        <f>SUMIFS(Capacity!M:M,Capacity!$A:$A,Summary_CDP,Capacity!$B:$B,IF($B$30="NEM","*",$B$30),Capacity!$C:$C,$H36)</f>
        <v>0</v>
      </c>
      <c r="R36" s="5">
        <f>SUMIFS(Capacity!N:N,Capacity!$A:$A,Summary_CDP,Capacity!$B:$B,IF($B$30="NEM","*",$B$30),Capacity!$C:$C,$H36)</f>
        <v>0</v>
      </c>
      <c r="S36" s="5">
        <f>SUMIFS(Capacity!O:O,Capacity!$A:$A,Summary_CDP,Capacity!$B:$B,IF($B$30="NEM","*",$B$30),Capacity!$C:$C,$H36)</f>
        <v>0</v>
      </c>
      <c r="T36" s="5">
        <f>SUMIFS(Capacity!P:P,Capacity!$A:$A,Summary_CDP,Capacity!$B:$B,IF($B$30="NEM","*",$B$30),Capacity!$C:$C,$H36)</f>
        <v>0</v>
      </c>
      <c r="U36" s="5">
        <f>SUMIFS(Capacity!Q:Q,Capacity!$A:$A,Summary_CDP,Capacity!$B:$B,IF($B$30="NEM","*",$B$30),Capacity!$C:$C,$H36)</f>
        <v>0</v>
      </c>
      <c r="V36" s="5">
        <f>SUMIFS(Capacity!R:R,Capacity!$A:$A,Summary_CDP,Capacity!$B:$B,IF($B$30="NEM","*",$B$30),Capacity!$C:$C,$H36)</f>
        <v>0</v>
      </c>
      <c r="W36" s="5">
        <f>SUMIFS(Capacity!S:S,Capacity!$A:$A,Summary_CDP,Capacity!$B:$B,IF($B$30="NEM","*",$B$30),Capacity!$C:$C,$H36)</f>
        <v>0</v>
      </c>
      <c r="X36" s="5">
        <f>SUMIFS(Capacity!T:T,Capacity!$A:$A,Summary_CDP,Capacity!$B:$B,IF($B$30="NEM","*",$B$30),Capacity!$C:$C,$H36)</f>
        <v>0</v>
      </c>
      <c r="Y36" s="5">
        <f>SUMIFS(Capacity!U:U,Capacity!$A:$A,Summary_CDP,Capacity!$B:$B,IF($B$30="NEM","*",$B$30),Capacity!$C:$C,$H36)</f>
        <v>0</v>
      </c>
      <c r="Z36" s="5">
        <f>SUMIFS(Capacity!V:V,Capacity!$A:$A,Summary_CDP,Capacity!$B:$B,IF($B$30="NEM","*",$B$30),Capacity!$C:$C,$H36)</f>
        <v>0</v>
      </c>
      <c r="AA36" s="5">
        <f>SUMIFS(Capacity!W:W,Capacity!$A:$A,Summary_CDP,Capacity!$B:$B,IF($B$30="NEM","*",$B$30),Capacity!$C:$C,$H36)</f>
        <v>0</v>
      </c>
      <c r="AB36" s="5">
        <f>SUMIFS(Capacity!X:X,Capacity!$A:$A,Summary_CDP,Capacity!$B:$B,IF($B$30="NEM","*",$B$30),Capacity!$C:$C,$H36)</f>
        <v>0</v>
      </c>
      <c r="AC36" s="5">
        <f>SUMIFS(Capacity!Y:Y,Capacity!$A:$A,Summary_CDP,Capacity!$B:$B,IF($B$30="NEM","*",$B$30),Capacity!$C:$C,$H36)</f>
        <v>0</v>
      </c>
      <c r="AD36" s="5">
        <f>SUMIFS(Capacity!Z:Z,Capacity!$A:$A,Summary_CDP,Capacity!$B:$B,IF($B$30="NEM","*",$B$30),Capacity!$C:$C,$H36)</f>
        <v>0</v>
      </c>
      <c r="AE36" s="5">
        <f>SUMIFS(Capacity!AA:AA,Capacity!$A:$A,Summary_CDP,Capacity!$B:$B,IF($B$30="NEM","*",$B$30),Capacity!$C:$C,$H36)</f>
        <v>0</v>
      </c>
      <c r="AF36" s="5">
        <f>SUMIFS(Capacity!AB:AB,Capacity!$A:$A,Summary_CDP,Capacity!$B:$B,IF($B$30="NEM","*",$B$30),Capacity!$C:$C,$H36)</f>
        <v>0</v>
      </c>
      <c r="AG36" s="5">
        <f>SUMIFS(Capacity!AC:AC,Capacity!$A:$A,Summary_CDP,Capacity!$B:$B,IF($B$30="NEM","*",$B$30),Capacity!$C:$C,$H36)</f>
        <v>0</v>
      </c>
      <c r="AH36" s="5">
        <f>SUMIFS(Capacity!AD:AD,Capacity!$A:$A,Summary_CDP,Capacity!$B:$B,IF($B$30="NEM","*",$B$30),Capacity!$C:$C,$H36)</f>
        <v>0</v>
      </c>
      <c r="AI36" s="5">
        <f>SUMIFS(Capacity!AE:AE,Capacity!$A:$A,Summary_CDP,Capacity!$B:$B,IF($B$30="NEM","*",$B$30),Capacity!$C:$C,$H36)</f>
        <v>0</v>
      </c>
      <c r="AJ36" s="5">
        <f>SUMIFS(Capacity!AF:AF,Capacity!$A:$A,Summary_CDP,Capacity!$B:$B,IF($B$30="NEM","*",$B$30),Capacity!$C:$C,$H36)</f>
        <v>0</v>
      </c>
    </row>
    <row r="37" spans="8:36" ht="15" customHeight="1">
      <c r="H37" s="9" t="s">
        <v>134</v>
      </c>
      <c r="I37" s="5">
        <f>SUMIFS(Capacity!E:E,Capacity!$A:$A,Summary_CDP,Capacity!$B:$B,IF($B$30="NEM","*",$B$30),Capacity!$C:$C,$H37)</f>
        <v>8255.3590000500008</v>
      </c>
      <c r="J37" s="5">
        <f>SUMIFS(Capacity!F:F,Capacity!$A:$A,Summary_CDP,Capacity!$B:$B,IF($B$30="NEM","*",$B$30),Capacity!$C:$C,$H37)</f>
        <v>8255.3590000500008</v>
      </c>
      <c r="K37" s="5">
        <f>SUMIFS(Capacity!G:G,Capacity!$A:$A,Summary_CDP,Capacity!$B:$B,IF($B$30="NEM","*",$B$30),Capacity!$C:$C,$H37)</f>
        <v>8279.4349814500001</v>
      </c>
      <c r="L37" s="5">
        <f>SUMIFS(Capacity!H:H,Capacity!$A:$A,Summary_CDP,Capacity!$B:$B,IF($B$30="NEM","*",$B$30),Capacity!$C:$C,$H37)</f>
        <v>8279.4349814500001</v>
      </c>
      <c r="M37" s="5">
        <f>SUMIFS(Capacity!I:I,Capacity!$A:$A,Summary_CDP,Capacity!$B:$B,IF($B$30="NEM","*",$B$30),Capacity!$C:$C,$H37)</f>
        <v>8279.4349814500001</v>
      </c>
      <c r="N37" s="5">
        <f>SUMIFS(Capacity!J:J,Capacity!$A:$A,Summary_CDP,Capacity!$B:$B,IF($B$30="NEM","*",$B$30),Capacity!$C:$C,$H37)</f>
        <v>8432.5453590999987</v>
      </c>
      <c r="O37" s="5">
        <f>SUMIFS(Capacity!K:K,Capacity!$A:$A,Summary_CDP,Capacity!$B:$B,IF($B$30="NEM","*",$B$30),Capacity!$C:$C,$H37)</f>
        <v>8432.5453590999987</v>
      </c>
      <c r="P37" s="5">
        <f>SUMIFS(Capacity!L:L,Capacity!$A:$A,Summary_CDP,Capacity!$B:$B,IF($B$30="NEM","*",$B$30),Capacity!$C:$C,$H37)</f>
        <v>8050.0452610500006</v>
      </c>
      <c r="Q37" s="5">
        <f>SUMIFS(Capacity!M:M,Capacity!$A:$A,Summary_CDP,Capacity!$B:$B,IF($B$30="NEM","*",$B$30),Capacity!$C:$C,$H37)</f>
        <v>8050.045335249999</v>
      </c>
      <c r="R37" s="5">
        <f>SUMIFS(Capacity!N:N,Capacity!$A:$A,Summary_CDP,Capacity!$B:$B,IF($B$30="NEM","*",$B$30),Capacity!$C:$C,$H37)</f>
        <v>7810.3854094099997</v>
      </c>
      <c r="S37" s="5">
        <f>SUMIFS(Capacity!O:O,Capacity!$A:$A,Summary_CDP,Capacity!$B:$B,IF($B$30="NEM","*",$B$30),Capacity!$C:$C,$H37)</f>
        <v>7348.3854836</v>
      </c>
      <c r="T37" s="5">
        <f>SUMIFS(Capacity!P:P,Capacity!$A:$A,Summary_CDP,Capacity!$B:$B,IF($B$30="NEM","*",$B$30),Capacity!$C:$C,$H37)</f>
        <v>7231.3855578000002</v>
      </c>
      <c r="U37" s="5">
        <f>SUMIFS(Capacity!Q:Q,Capacity!$A:$A,Summary_CDP,Capacity!$B:$B,IF($B$30="NEM","*",$B$30),Capacity!$C:$C,$H37)</f>
        <v>7151.3856319999995</v>
      </c>
      <c r="V37" s="5">
        <f>SUMIFS(Capacity!R:R,Capacity!$A:$A,Summary_CDP,Capacity!$B:$B,IF($B$30="NEM","*",$B$30),Capacity!$C:$C,$H37)</f>
        <v>7151.3857061999997</v>
      </c>
      <c r="W37" s="5">
        <f>SUMIFS(Capacity!S:S,Capacity!$A:$A,Summary_CDP,Capacity!$B:$B,IF($B$30="NEM","*",$B$30),Capacity!$C:$C,$H37)</f>
        <v>7151.3853140000001</v>
      </c>
      <c r="X37" s="5">
        <f>SUMIFS(Capacity!T:T,Capacity!$A:$A,Summary_CDP,Capacity!$B:$B,IF($B$30="NEM","*",$B$30),Capacity!$C:$C,$H37)</f>
        <v>7151.3853299000002</v>
      </c>
      <c r="Y37" s="5">
        <f>SUMIFS(Capacity!U:U,Capacity!$A:$A,Summary_CDP,Capacity!$B:$B,IF($B$30="NEM","*",$B$30),Capacity!$C:$C,$H37)</f>
        <v>6711.3853802499989</v>
      </c>
      <c r="Z37" s="5">
        <f>SUMIFS(Capacity!V:V,Capacity!$A:$A,Summary_CDP,Capacity!$B:$B,IF($B$30="NEM","*",$B$30),Capacity!$C:$C,$H37)</f>
        <v>6591.3853828999991</v>
      </c>
      <c r="AA37" s="5">
        <f>SUMIFS(Capacity!W:W,Capacity!$A:$A,Summary_CDP,Capacity!$B:$B,IF($B$30="NEM","*",$B$30),Capacity!$C:$C,$H37)</f>
        <v>6591.3853855499992</v>
      </c>
      <c r="AB37" s="5">
        <f>SUMIFS(Capacity!X:X,Capacity!$A:$A,Summary_CDP,Capacity!$B:$B,IF($B$30="NEM","*",$B$30),Capacity!$C:$C,$H37)</f>
        <v>6497.3853934999997</v>
      </c>
      <c r="AC37" s="5">
        <f>SUMIFS(Capacity!Y:Y,Capacity!$A:$A,Summary_CDP,Capacity!$B:$B,IF($B$30="NEM","*",$B$30),Capacity!$C:$C,$H37)</f>
        <v>7200.5245135500008</v>
      </c>
      <c r="AD37" s="5">
        <f>SUMIFS(Capacity!Z:Z,Capacity!$A:$A,Summary_CDP,Capacity!$B:$B,IF($B$30="NEM","*",$B$30),Capacity!$C:$C,$H37)</f>
        <v>6165.3851720000002</v>
      </c>
      <c r="AE37" s="5">
        <f>SUMIFS(Capacity!AA:AA,Capacity!$A:$A,Summary_CDP,Capacity!$B:$B,IF($B$30="NEM","*",$B$30),Capacity!$C:$C,$H37)</f>
        <v>6042.1851773000008</v>
      </c>
      <c r="AF37" s="5">
        <f>SUMIFS(Capacity!AB:AB,Capacity!$A:$A,Summary_CDP,Capacity!$B:$B,IF($B$30="NEM","*",$B$30),Capacity!$C:$C,$H37)</f>
        <v>6298.1920793500003</v>
      </c>
      <c r="AG37" s="5">
        <f>SUMIFS(Capacity!AC:AC,Capacity!$A:$A,Summary_CDP,Capacity!$B:$B,IF($B$30="NEM","*",$B$30),Capacity!$C:$C,$H37)</f>
        <v>5934.8201507499998</v>
      </c>
      <c r="AH37" s="5">
        <f>SUMIFS(Capacity!AD:AD,Capacity!$A:$A,Summary_CDP,Capacity!$B:$B,IF($B$30="NEM","*",$B$30),Capacity!$C:$C,$H37)</f>
        <v>5934.8201507499998</v>
      </c>
      <c r="AI37" s="5">
        <f>SUMIFS(Capacity!AE:AE,Capacity!$A:$A,Summary_CDP,Capacity!$B:$B,IF($B$30="NEM","*",$B$30),Capacity!$C:$C,$H37)</f>
        <v>5415.8201507499998</v>
      </c>
      <c r="AJ37" s="5">
        <f>SUMIFS(Capacity!AF:AF,Capacity!$A:$A,Summary_CDP,Capacity!$B:$B,IF($B$30="NEM","*",$B$30),Capacity!$C:$C,$H37)</f>
        <v>5218.4502229500004</v>
      </c>
    </row>
    <row r="38" spans="8:36" ht="15" customHeight="1">
      <c r="H38" s="9" t="s">
        <v>135</v>
      </c>
      <c r="I38" s="5">
        <f>SUMIFS(Capacity!E:E,Capacity!$A:$A,Summary_CDP,Capacity!$B:$B,IF($B$30="NEM","*",$B$30),Capacity!$C:$C,$H38)</f>
        <v>0</v>
      </c>
      <c r="J38" s="5">
        <f>SUMIFS(Capacity!F:F,Capacity!$A:$A,Summary_CDP,Capacity!$B:$B,IF($B$30="NEM","*",$B$30),Capacity!$C:$C,$H38)</f>
        <v>0</v>
      </c>
      <c r="K38" s="5">
        <f>SUMIFS(Capacity!G:G,Capacity!$A:$A,Summary_CDP,Capacity!$B:$B,IF($B$30="NEM","*",$B$30),Capacity!$C:$C,$H38)</f>
        <v>0</v>
      </c>
      <c r="L38" s="5">
        <f>SUMIFS(Capacity!H:H,Capacity!$A:$A,Summary_CDP,Capacity!$B:$B,IF($B$30="NEM","*",$B$30),Capacity!$C:$C,$H38)</f>
        <v>0</v>
      </c>
      <c r="M38" s="5">
        <f>SUMIFS(Capacity!I:I,Capacity!$A:$A,Summary_CDP,Capacity!$B:$B,IF($B$30="NEM","*",$B$30),Capacity!$C:$C,$H38)</f>
        <v>0</v>
      </c>
      <c r="N38" s="5">
        <f>SUMIFS(Capacity!J:J,Capacity!$A:$A,Summary_CDP,Capacity!$B:$B,IF($B$30="NEM","*",$B$30),Capacity!$C:$C,$H38)</f>
        <v>0</v>
      </c>
      <c r="O38" s="5">
        <f>SUMIFS(Capacity!K:K,Capacity!$A:$A,Summary_CDP,Capacity!$B:$B,IF($B$30="NEM","*",$B$30),Capacity!$C:$C,$H38)</f>
        <v>0</v>
      </c>
      <c r="P38" s="5">
        <f>SUMIFS(Capacity!L:L,Capacity!$A:$A,Summary_CDP,Capacity!$B:$B,IF($B$30="NEM","*",$B$30),Capacity!$C:$C,$H38)</f>
        <v>0</v>
      </c>
      <c r="Q38" s="5">
        <f>SUMIFS(Capacity!M:M,Capacity!$A:$A,Summary_CDP,Capacity!$B:$B,IF($B$30="NEM","*",$B$30),Capacity!$C:$C,$H38)</f>
        <v>0</v>
      </c>
      <c r="R38" s="5">
        <f>SUMIFS(Capacity!N:N,Capacity!$A:$A,Summary_CDP,Capacity!$B:$B,IF($B$30="NEM","*",$B$30),Capacity!$C:$C,$H38)</f>
        <v>0</v>
      </c>
      <c r="S38" s="5">
        <f>SUMIFS(Capacity!O:O,Capacity!$A:$A,Summary_CDP,Capacity!$B:$B,IF($B$30="NEM","*",$B$30),Capacity!$C:$C,$H38)</f>
        <v>0</v>
      </c>
      <c r="T38" s="5">
        <f>SUMIFS(Capacity!P:P,Capacity!$A:$A,Summary_CDP,Capacity!$B:$B,IF($B$30="NEM","*",$B$30),Capacity!$C:$C,$H38)</f>
        <v>0</v>
      </c>
      <c r="U38" s="5">
        <f>SUMIFS(Capacity!Q:Q,Capacity!$A:$A,Summary_CDP,Capacity!$B:$B,IF($B$30="NEM","*",$B$30),Capacity!$C:$C,$H38)</f>
        <v>0</v>
      </c>
      <c r="V38" s="5">
        <f>SUMIFS(Capacity!R:R,Capacity!$A:$A,Summary_CDP,Capacity!$B:$B,IF($B$30="NEM","*",$B$30),Capacity!$C:$C,$H38)</f>
        <v>0</v>
      </c>
      <c r="W38" s="5">
        <f>SUMIFS(Capacity!S:S,Capacity!$A:$A,Summary_CDP,Capacity!$B:$B,IF($B$30="NEM","*",$B$30),Capacity!$C:$C,$H38)</f>
        <v>0</v>
      </c>
      <c r="X38" s="5">
        <f>SUMIFS(Capacity!T:T,Capacity!$A:$A,Summary_CDP,Capacity!$B:$B,IF($B$30="NEM","*",$B$30),Capacity!$C:$C,$H38)</f>
        <v>0</v>
      </c>
      <c r="Y38" s="5">
        <f>SUMIFS(Capacity!U:U,Capacity!$A:$A,Summary_CDP,Capacity!$B:$B,IF($B$30="NEM","*",$B$30),Capacity!$C:$C,$H38)</f>
        <v>0</v>
      </c>
      <c r="Z38" s="5">
        <f>SUMIFS(Capacity!V:V,Capacity!$A:$A,Summary_CDP,Capacity!$B:$B,IF($B$30="NEM","*",$B$30),Capacity!$C:$C,$H38)</f>
        <v>0</v>
      </c>
      <c r="AA38" s="5">
        <f>SUMIFS(Capacity!W:W,Capacity!$A:$A,Summary_CDP,Capacity!$B:$B,IF($B$30="NEM","*",$B$30),Capacity!$C:$C,$H38)</f>
        <v>0</v>
      </c>
      <c r="AB38" s="5">
        <f>SUMIFS(Capacity!X:X,Capacity!$A:$A,Summary_CDP,Capacity!$B:$B,IF($B$30="NEM","*",$B$30),Capacity!$C:$C,$H38)</f>
        <v>0</v>
      </c>
      <c r="AC38" s="5">
        <f>SUMIFS(Capacity!Y:Y,Capacity!$A:$A,Summary_CDP,Capacity!$B:$B,IF($B$30="NEM","*",$B$30),Capacity!$C:$C,$H38)</f>
        <v>0</v>
      </c>
      <c r="AD38" s="5">
        <f>SUMIFS(Capacity!Z:Z,Capacity!$A:$A,Summary_CDP,Capacity!$B:$B,IF($B$30="NEM","*",$B$30),Capacity!$C:$C,$H38)</f>
        <v>0</v>
      </c>
      <c r="AE38" s="5">
        <f>SUMIFS(Capacity!AA:AA,Capacity!$A:$A,Summary_CDP,Capacity!$B:$B,IF($B$30="NEM","*",$B$30),Capacity!$C:$C,$H38)</f>
        <v>0</v>
      </c>
      <c r="AF38" s="5">
        <f>SUMIFS(Capacity!AB:AB,Capacity!$A:$A,Summary_CDP,Capacity!$B:$B,IF($B$30="NEM","*",$B$30),Capacity!$C:$C,$H38)</f>
        <v>0</v>
      </c>
      <c r="AG38" s="5">
        <f>SUMIFS(Capacity!AC:AC,Capacity!$A:$A,Summary_CDP,Capacity!$B:$B,IF($B$30="NEM","*",$B$30),Capacity!$C:$C,$H38)</f>
        <v>0</v>
      </c>
      <c r="AH38" s="5">
        <f>SUMIFS(Capacity!AD:AD,Capacity!$A:$A,Summary_CDP,Capacity!$B:$B,IF($B$30="NEM","*",$B$30),Capacity!$C:$C,$H38)</f>
        <v>0</v>
      </c>
      <c r="AI38" s="5">
        <f>SUMIFS(Capacity!AE:AE,Capacity!$A:$A,Summary_CDP,Capacity!$B:$B,IF($B$30="NEM","*",$B$30),Capacity!$C:$C,$H38)</f>
        <v>0</v>
      </c>
      <c r="AJ38" s="5">
        <f>SUMIFS(Capacity!AF:AF,Capacity!$A:$A,Summary_CDP,Capacity!$B:$B,IF($B$30="NEM","*",$B$30),Capacity!$C:$C,$H38)</f>
        <v>0</v>
      </c>
    </row>
    <row r="39" spans="8:36" ht="15" customHeight="1">
      <c r="H39" s="9" t="s">
        <v>136</v>
      </c>
      <c r="I39" s="5">
        <f>SUMIFS(Capacity!E:E,Capacity!$A:$A,Summary_CDP,Capacity!$B:$B,IF($B$30="NEM","*",$B$30),Capacity!$C:$C,$H39)</f>
        <v>6818.1200000699992</v>
      </c>
      <c r="J39" s="5">
        <f>SUMIFS(Capacity!F:F,Capacity!$A:$A,Summary_CDP,Capacity!$B:$B,IF($B$30="NEM","*",$B$30),Capacity!$C:$C,$H39)</f>
        <v>6818.1200000699992</v>
      </c>
      <c r="K39" s="5">
        <f>SUMIFS(Capacity!G:G,Capacity!$A:$A,Summary_CDP,Capacity!$B:$B,IF($B$30="NEM","*",$B$30),Capacity!$C:$C,$H39)</f>
        <v>6818.1200000699992</v>
      </c>
      <c r="L39" s="5">
        <f>SUMIFS(Capacity!H:H,Capacity!$A:$A,Summary_CDP,Capacity!$B:$B,IF($B$30="NEM","*",$B$30),Capacity!$C:$C,$H39)</f>
        <v>6818.1200000699992</v>
      </c>
      <c r="M39" s="5">
        <f>SUMIFS(Capacity!I:I,Capacity!$A:$A,Summary_CDP,Capacity!$B:$B,IF($B$30="NEM","*",$B$30),Capacity!$C:$C,$H39)</f>
        <v>6818.1200000699992</v>
      </c>
      <c r="N39" s="5">
        <f>SUMIFS(Capacity!J:J,Capacity!$A:$A,Summary_CDP,Capacity!$B:$B,IF($B$30="NEM","*",$B$30),Capacity!$C:$C,$H39)</f>
        <v>6818.1200000699992</v>
      </c>
      <c r="O39" s="5">
        <f>SUMIFS(Capacity!K:K,Capacity!$A:$A,Summary_CDP,Capacity!$B:$B,IF($B$30="NEM","*",$B$30),Capacity!$C:$C,$H39)</f>
        <v>7208.1200000699992</v>
      </c>
      <c r="P39" s="5">
        <f>SUMIFS(Capacity!L:L,Capacity!$A:$A,Summary_CDP,Capacity!$B:$B,IF($B$30="NEM","*",$B$30),Capacity!$C:$C,$H39)</f>
        <v>7208.1200000699992</v>
      </c>
      <c r="Q39" s="5">
        <f>SUMIFS(Capacity!M:M,Capacity!$A:$A,Summary_CDP,Capacity!$B:$B,IF($B$30="NEM","*",$B$30),Capacity!$C:$C,$H39)</f>
        <v>7208.1200000699992</v>
      </c>
      <c r="R39" s="5">
        <f>SUMIFS(Capacity!N:N,Capacity!$A:$A,Summary_CDP,Capacity!$B:$B,IF($B$30="NEM","*",$B$30),Capacity!$C:$C,$H39)</f>
        <v>7208.1200000699992</v>
      </c>
      <c r="S39" s="5">
        <f>SUMIFS(Capacity!O:O,Capacity!$A:$A,Summary_CDP,Capacity!$B:$B,IF($B$30="NEM","*",$B$30),Capacity!$C:$C,$H39)</f>
        <v>7208.1200000699992</v>
      </c>
      <c r="T39" s="5">
        <f>SUMIFS(Capacity!P:P,Capacity!$A:$A,Summary_CDP,Capacity!$B:$B,IF($B$30="NEM","*",$B$30),Capacity!$C:$C,$H39)</f>
        <v>7208.1200000699992</v>
      </c>
      <c r="U39" s="5">
        <f>SUMIFS(Capacity!Q:Q,Capacity!$A:$A,Summary_CDP,Capacity!$B:$B,IF($B$30="NEM","*",$B$30),Capacity!$C:$C,$H39)</f>
        <v>7208.1200000699992</v>
      </c>
      <c r="V39" s="5">
        <f>SUMIFS(Capacity!R:R,Capacity!$A:$A,Summary_CDP,Capacity!$B:$B,IF($B$30="NEM","*",$B$30),Capacity!$C:$C,$H39)</f>
        <v>7208.1200000699992</v>
      </c>
      <c r="W39" s="5">
        <f>SUMIFS(Capacity!S:S,Capacity!$A:$A,Summary_CDP,Capacity!$B:$B,IF($B$30="NEM","*",$B$30),Capacity!$C:$C,$H39)</f>
        <v>7121.7200000699995</v>
      </c>
      <c r="X39" s="5">
        <f>SUMIFS(Capacity!T:T,Capacity!$A:$A,Summary_CDP,Capacity!$B:$B,IF($B$30="NEM","*",$B$30),Capacity!$C:$C,$H39)</f>
        <v>7121.7200000699995</v>
      </c>
      <c r="Y39" s="5">
        <f>SUMIFS(Capacity!U:U,Capacity!$A:$A,Summary_CDP,Capacity!$B:$B,IF($B$30="NEM","*",$B$30),Capacity!$C:$C,$H39)</f>
        <v>7121.7200000699995</v>
      </c>
      <c r="Z39" s="5">
        <f>SUMIFS(Capacity!V:V,Capacity!$A:$A,Summary_CDP,Capacity!$B:$B,IF($B$30="NEM","*",$B$30),Capacity!$C:$C,$H39)</f>
        <v>7121.7200000699995</v>
      </c>
      <c r="AA39" s="5">
        <f>SUMIFS(Capacity!W:W,Capacity!$A:$A,Summary_CDP,Capacity!$B:$B,IF($B$30="NEM","*",$B$30),Capacity!$C:$C,$H39)</f>
        <v>7121.7200000699995</v>
      </c>
      <c r="AB39" s="5">
        <f>SUMIFS(Capacity!X:X,Capacity!$A:$A,Summary_CDP,Capacity!$B:$B,IF($B$30="NEM","*",$B$30),Capacity!$C:$C,$H39)</f>
        <v>7055.7200000699995</v>
      </c>
      <c r="AC39" s="5">
        <f>SUMIFS(Capacity!Y:Y,Capacity!$A:$A,Summary_CDP,Capacity!$B:$B,IF($B$30="NEM","*",$B$30),Capacity!$C:$C,$H39)</f>
        <v>7055.7200000699995</v>
      </c>
      <c r="AD39" s="5">
        <f>SUMIFS(Capacity!Z:Z,Capacity!$A:$A,Summary_CDP,Capacity!$B:$B,IF($B$30="NEM","*",$B$30),Capacity!$C:$C,$H39)</f>
        <v>7055.7200000699995</v>
      </c>
      <c r="AE39" s="5">
        <f>SUMIFS(Capacity!AA:AA,Capacity!$A:$A,Summary_CDP,Capacity!$B:$B,IF($B$30="NEM","*",$B$30),Capacity!$C:$C,$H39)</f>
        <v>7055.7200000699995</v>
      </c>
      <c r="AF39" s="5">
        <f>SUMIFS(Capacity!AB:AB,Capacity!$A:$A,Summary_CDP,Capacity!$B:$B,IF($B$30="NEM","*",$B$30),Capacity!$C:$C,$H39)</f>
        <v>7055.7200000699995</v>
      </c>
      <c r="AG39" s="5">
        <f>SUMIFS(Capacity!AC:AC,Capacity!$A:$A,Summary_CDP,Capacity!$B:$B,IF($B$30="NEM","*",$B$30),Capacity!$C:$C,$H39)</f>
        <v>7055.7200000699995</v>
      </c>
      <c r="AH39" s="5">
        <f>SUMIFS(Capacity!AD:AD,Capacity!$A:$A,Summary_CDP,Capacity!$B:$B,IF($B$30="NEM","*",$B$30),Capacity!$C:$C,$H39)</f>
        <v>7055.7200000699995</v>
      </c>
      <c r="AI39" s="5">
        <f>SUMIFS(Capacity!AE:AE,Capacity!$A:$A,Summary_CDP,Capacity!$B:$B,IF($B$30="NEM","*",$B$30),Capacity!$C:$C,$H39)</f>
        <v>7055.7200000699995</v>
      </c>
      <c r="AJ39" s="5">
        <f>SUMIFS(Capacity!AF:AF,Capacity!$A:$A,Summary_CDP,Capacity!$B:$B,IF($B$30="NEM","*",$B$30),Capacity!$C:$C,$H39)</f>
        <v>7055.7200000699995</v>
      </c>
    </row>
    <row r="40" spans="8:36" ht="15" customHeight="1">
      <c r="H40" s="9" t="s">
        <v>137</v>
      </c>
      <c r="I40" s="5">
        <f>SUMIFS(Capacity!E:E,Capacity!$A:$A,Summary_CDP,Capacity!$B:$B,IF($B$30="NEM","*",$B$30),Capacity!$C:$C,$H40)</f>
        <v>1558.5600620099999</v>
      </c>
      <c r="J40" s="5">
        <f>SUMIFS(Capacity!F:F,Capacity!$A:$A,Summary_CDP,Capacity!$B:$B,IF($B$30="NEM","*",$B$30),Capacity!$C:$C,$H40)</f>
        <v>1557.4600716999998</v>
      </c>
      <c r="K40" s="5">
        <f>SUMIFS(Capacity!G:G,Capacity!$A:$A,Summary_CDP,Capacity!$B:$B,IF($B$30="NEM","*",$B$30),Capacity!$C:$C,$H40)</f>
        <v>3087.4609661300001</v>
      </c>
      <c r="L40" s="5">
        <f>SUMIFS(Capacity!H:H,Capacity!$A:$A,Summary_CDP,Capacity!$B:$B,IF($B$30="NEM","*",$B$30),Capacity!$C:$C,$H40)</f>
        <v>4447.4609753599998</v>
      </c>
      <c r="M40" s="5">
        <f>SUMIFS(Capacity!I:I,Capacity!$A:$A,Summary_CDP,Capacity!$B:$B,IF($B$30="NEM","*",$B$30),Capacity!$C:$C,$H40)</f>
        <v>5373.5609994699998</v>
      </c>
      <c r="N40" s="5">
        <f>SUMIFS(Capacity!J:J,Capacity!$A:$A,Summary_CDP,Capacity!$B:$B,IF($B$30="NEM","*",$B$30),Capacity!$C:$C,$H40)</f>
        <v>6145.3065563599994</v>
      </c>
      <c r="O40" s="5">
        <f>SUMIFS(Capacity!K:K,Capacity!$A:$A,Summary_CDP,Capacity!$B:$B,IF($B$30="NEM","*",$B$30),Capacity!$C:$C,$H40)</f>
        <v>6220.3040953399995</v>
      </c>
      <c r="P40" s="5">
        <f>SUMIFS(Capacity!L:L,Capacity!$A:$A,Summary_CDP,Capacity!$B:$B,IF($B$30="NEM","*",$B$30),Capacity!$C:$C,$H40)</f>
        <v>6733.9166137800003</v>
      </c>
      <c r="Q40" s="5">
        <f>SUMIFS(Capacity!M:M,Capacity!$A:$A,Summary_CDP,Capacity!$B:$B,IF($B$30="NEM","*",$B$30),Capacity!$C:$C,$H40)</f>
        <v>6871.8541237899999</v>
      </c>
      <c r="R40" s="5">
        <f>SUMIFS(Capacity!N:N,Capacity!$A:$A,Summary_CDP,Capacity!$B:$B,IF($B$30="NEM","*",$B$30),Capacity!$C:$C,$H40)</f>
        <v>7227.42480411</v>
      </c>
      <c r="S40" s="5">
        <f>SUMIFS(Capacity!O:O,Capacity!$A:$A,Summary_CDP,Capacity!$B:$B,IF($B$30="NEM","*",$B$30),Capacity!$C:$C,$H40)</f>
        <v>7527.4573013300005</v>
      </c>
      <c r="T40" s="5">
        <f>SUMIFS(Capacity!P:P,Capacity!$A:$A,Summary_CDP,Capacity!$B:$B,IF($B$30="NEM","*",$B$30),Capacity!$C:$C,$H40)</f>
        <v>7858.1438121299989</v>
      </c>
      <c r="U40" s="5">
        <f>SUMIFS(Capacity!Q:Q,Capacity!$A:$A,Summary_CDP,Capacity!$B:$B,IF($B$30="NEM","*",$B$30),Capacity!$C:$C,$H40)</f>
        <v>7857.0438336200014</v>
      </c>
      <c r="V40" s="5">
        <f>SUMIFS(Capacity!R:R,Capacity!$A:$A,Summary_CDP,Capacity!$B:$B,IF($B$30="NEM","*",$B$30),Capacity!$C:$C,$H40)</f>
        <v>7882.42452675</v>
      </c>
      <c r="W40" s="5">
        <f>SUMIFS(Capacity!S:S,Capacity!$A:$A,Summary_CDP,Capacity!$B:$B,IF($B$30="NEM","*",$B$30),Capacity!$C:$C,$H40)</f>
        <v>8335.0569288300012</v>
      </c>
      <c r="X40" s="5">
        <f>SUMIFS(Capacity!T:T,Capacity!$A:$A,Summary_CDP,Capacity!$B:$B,IF($B$30="NEM","*",$B$30),Capacity!$C:$C,$H40)</f>
        <v>8424.6095701699996</v>
      </c>
      <c r="Y40" s="5">
        <f>SUMIFS(Capacity!U:U,Capacity!$A:$A,Summary_CDP,Capacity!$B:$B,IF($B$30="NEM","*",$B$30),Capacity!$C:$C,$H40)</f>
        <v>11507.13769111</v>
      </c>
      <c r="Z40" s="5">
        <f>SUMIFS(Capacity!V:V,Capacity!$A:$A,Summary_CDP,Capacity!$B:$B,IF($B$30="NEM","*",$B$30),Capacity!$C:$C,$H40)</f>
        <v>11507.137696350001</v>
      </c>
      <c r="AA40" s="5">
        <f>SUMIFS(Capacity!W:W,Capacity!$A:$A,Summary_CDP,Capacity!$B:$B,IF($B$30="NEM","*",$B$30),Capacity!$C:$C,$H40)</f>
        <v>11507.137700560001</v>
      </c>
      <c r="AB40" s="5">
        <f>SUMIFS(Capacity!X:X,Capacity!$A:$A,Summary_CDP,Capacity!$B:$B,IF($B$30="NEM","*",$B$30),Capacity!$C:$C,$H40)</f>
        <v>11507.13770193</v>
      </c>
      <c r="AC40" s="5">
        <f>SUMIFS(Capacity!Y:Y,Capacity!$A:$A,Summary_CDP,Capacity!$B:$B,IF($B$30="NEM","*",$B$30),Capacity!$C:$C,$H40)</f>
        <v>11636.005910880001</v>
      </c>
      <c r="AD40" s="5">
        <f>SUMIFS(Capacity!Z:Z,Capacity!$A:$A,Summary_CDP,Capacity!$B:$B,IF($B$30="NEM","*",$B$30),Capacity!$C:$C,$H40)</f>
        <v>11760.36476826</v>
      </c>
      <c r="AE40" s="5">
        <f>SUMIFS(Capacity!AA:AA,Capacity!$A:$A,Summary_CDP,Capacity!$B:$B,IF($B$30="NEM","*",$B$30),Capacity!$C:$C,$H40)</f>
        <v>12515.842761440003</v>
      </c>
      <c r="AF40" s="5">
        <f>SUMIFS(Capacity!AB:AB,Capacity!$A:$A,Summary_CDP,Capacity!$B:$B,IF($B$30="NEM","*",$B$30),Capacity!$C:$C,$H40)</f>
        <v>15434.736034790001</v>
      </c>
      <c r="AG40" s="5">
        <f>SUMIFS(Capacity!AC:AC,Capacity!$A:$A,Summary_CDP,Capacity!$B:$B,IF($B$30="NEM","*",$B$30),Capacity!$C:$C,$H40)</f>
        <v>15657.787413070002</v>
      </c>
      <c r="AH40" s="5">
        <f>SUMIFS(Capacity!AD:AD,Capacity!$A:$A,Summary_CDP,Capacity!$B:$B,IF($B$30="NEM","*",$B$30),Capacity!$C:$C,$H40)</f>
        <v>15492.331392690001</v>
      </c>
      <c r="AI40" s="5">
        <f>SUMIFS(Capacity!AE:AE,Capacity!$A:$A,Summary_CDP,Capacity!$B:$B,IF($B$30="NEM","*",$B$30),Capacity!$C:$C,$H40)</f>
        <v>16325.315986629999</v>
      </c>
      <c r="AJ40" s="5">
        <f>SUMIFS(Capacity!AF:AF,Capacity!$A:$A,Summary_CDP,Capacity!$B:$B,IF($B$30="NEM","*",$B$30),Capacity!$C:$C,$H40)</f>
        <v>17402.903568290003</v>
      </c>
    </row>
    <row r="41" spans="8:36" ht="15" customHeight="1">
      <c r="H41" s="9" t="s">
        <v>138</v>
      </c>
      <c r="I41" s="5">
        <f>SUMIFS(Capacity!E:E,Capacity!$A:$A,Summary_CDP,Capacity!$B:$B,IF($B$30="NEM","*",$B$30),Capacity!$C:$C,$H41)</f>
        <v>111.40499999000001</v>
      </c>
      <c r="J41" s="5">
        <f>SUMIFS(Capacity!F:F,Capacity!$A:$A,Summary_CDP,Capacity!$B:$B,IF($B$30="NEM","*",$B$30),Capacity!$C:$C,$H41)</f>
        <v>148.81700000000001</v>
      </c>
      <c r="K41" s="5">
        <f>SUMIFS(Capacity!G:G,Capacity!$A:$A,Summary_CDP,Capacity!$B:$B,IF($B$30="NEM","*",$B$30),Capacity!$C:$C,$H41)</f>
        <v>183.71799999999999</v>
      </c>
      <c r="L41" s="5">
        <f>SUMIFS(Capacity!H:H,Capacity!$A:$A,Summary_CDP,Capacity!$B:$B,IF($B$30="NEM","*",$B$30),Capacity!$C:$C,$H41)</f>
        <v>232.61500000000001</v>
      </c>
      <c r="M41" s="5">
        <f>SUMIFS(Capacity!I:I,Capacity!$A:$A,Summary_CDP,Capacity!$B:$B,IF($B$30="NEM","*",$B$30),Capacity!$C:$C,$H41)</f>
        <v>281.42400000000004</v>
      </c>
      <c r="N41" s="5">
        <f>SUMIFS(Capacity!J:J,Capacity!$A:$A,Summary_CDP,Capacity!$B:$B,IF($B$30="NEM","*",$B$30),Capacity!$C:$C,$H41)</f>
        <v>333.94899999999996</v>
      </c>
      <c r="O41" s="5">
        <f>SUMIFS(Capacity!K:K,Capacity!$A:$A,Summary_CDP,Capacity!$B:$B,IF($B$30="NEM","*",$B$30),Capacity!$C:$C,$H41)</f>
        <v>391.39299999999997</v>
      </c>
      <c r="P41" s="5">
        <f>SUMIFS(Capacity!L:L,Capacity!$A:$A,Summary_CDP,Capacity!$B:$B,IF($B$30="NEM","*",$B$30),Capacity!$C:$C,$H41)</f>
        <v>430.93977090999999</v>
      </c>
      <c r="Q41" s="5">
        <f>SUMIFS(Capacity!M:M,Capacity!$A:$A,Summary_CDP,Capacity!$B:$B,IF($B$30="NEM","*",$B$30),Capacity!$C:$C,$H41)</f>
        <v>473.28940886000004</v>
      </c>
      <c r="R41" s="5">
        <f>SUMIFS(Capacity!N:N,Capacity!$A:$A,Summary_CDP,Capacity!$B:$B,IF($B$30="NEM","*",$B$30),Capacity!$C:$C,$H41)</f>
        <v>517.50341893999996</v>
      </c>
      <c r="S41" s="5">
        <f>SUMIFS(Capacity!O:O,Capacity!$A:$A,Summary_CDP,Capacity!$B:$B,IF($B$30="NEM","*",$B$30),Capacity!$C:$C,$H41)</f>
        <v>565.77777415000003</v>
      </c>
      <c r="T41" s="5">
        <f>SUMIFS(Capacity!P:P,Capacity!$A:$A,Summary_CDP,Capacity!$B:$B,IF($B$30="NEM","*",$B$30),Capacity!$C:$C,$H41)</f>
        <v>620.05086360999985</v>
      </c>
      <c r="U41" s="5">
        <f>SUMIFS(Capacity!Q:Q,Capacity!$A:$A,Summary_CDP,Capacity!$B:$B,IF($B$30="NEM","*",$B$30),Capacity!$C:$C,$H41)</f>
        <v>682.82500654</v>
      </c>
      <c r="V41" s="5">
        <f>SUMIFS(Capacity!R:R,Capacity!$A:$A,Summary_CDP,Capacity!$B:$B,IF($B$30="NEM","*",$B$30),Capacity!$C:$C,$H41)</f>
        <v>748.89323060000004</v>
      </c>
      <c r="W41" s="5">
        <f>SUMIFS(Capacity!S:S,Capacity!$A:$A,Summary_CDP,Capacity!$B:$B,IF($B$30="NEM","*",$B$30),Capacity!$C:$C,$H41)</f>
        <v>821.19279307999989</v>
      </c>
      <c r="X41" s="5">
        <f>SUMIFS(Capacity!T:T,Capacity!$A:$A,Summary_CDP,Capacity!$B:$B,IF($B$30="NEM","*",$B$30),Capacity!$C:$C,$H41)</f>
        <v>900.37567619999993</v>
      </c>
      <c r="Y41" s="5">
        <f>SUMIFS(Capacity!U:U,Capacity!$A:$A,Summary_CDP,Capacity!$B:$B,IF($B$30="NEM","*",$B$30),Capacity!$C:$C,$H41)</f>
        <v>989.9396001099999</v>
      </c>
      <c r="Z41" s="5">
        <f>SUMIFS(Capacity!V:V,Capacity!$A:$A,Summary_CDP,Capacity!$B:$B,IF($B$30="NEM","*",$B$30),Capacity!$C:$C,$H41)</f>
        <v>1083.7471971300001</v>
      </c>
      <c r="AA41" s="5">
        <f>SUMIFS(Capacity!W:W,Capacity!$A:$A,Summary_CDP,Capacity!$B:$B,IF($B$30="NEM","*",$B$30),Capacity!$C:$C,$H41)</f>
        <v>1185.9524348499999</v>
      </c>
      <c r="AB41" s="5">
        <f>SUMIFS(Capacity!X:X,Capacity!$A:$A,Summary_CDP,Capacity!$B:$B,IF($B$30="NEM","*",$B$30),Capacity!$C:$C,$H41)</f>
        <v>1295.9687169599999</v>
      </c>
      <c r="AC41" s="5">
        <f>SUMIFS(Capacity!Y:Y,Capacity!$A:$A,Summary_CDP,Capacity!$B:$B,IF($B$30="NEM","*",$B$30),Capacity!$C:$C,$H41)</f>
        <v>1417.00997093</v>
      </c>
      <c r="AD41" s="5">
        <f>SUMIFS(Capacity!Z:Z,Capacity!$A:$A,Summary_CDP,Capacity!$B:$B,IF($B$30="NEM","*",$B$30),Capacity!$C:$C,$H41)</f>
        <v>1546.30699822</v>
      </c>
      <c r="AE41" s="5">
        <f>SUMIFS(Capacity!AA:AA,Capacity!$A:$A,Summary_CDP,Capacity!$B:$B,IF($B$30="NEM","*",$B$30),Capacity!$C:$C,$H41)</f>
        <v>1687.40591012</v>
      </c>
      <c r="AF41" s="5">
        <f>SUMIFS(Capacity!AB:AB,Capacity!$A:$A,Summary_CDP,Capacity!$B:$B,IF($B$30="NEM","*",$B$30),Capacity!$C:$C,$H41)</f>
        <v>1836.3761124099999</v>
      </c>
      <c r="AG41" s="5">
        <f>SUMIFS(Capacity!AC:AC,Capacity!$A:$A,Summary_CDP,Capacity!$B:$B,IF($B$30="NEM","*",$B$30),Capacity!$C:$C,$H41)</f>
        <v>1998.5903829900001</v>
      </c>
      <c r="AH41" s="5">
        <f>SUMIFS(Capacity!AD:AD,Capacity!$A:$A,Summary_CDP,Capacity!$B:$B,IF($B$30="NEM","*",$B$30),Capacity!$C:$C,$H41)</f>
        <v>2164.4985838500002</v>
      </c>
      <c r="AI41" s="5">
        <f>SUMIFS(Capacity!AE:AE,Capacity!$A:$A,Summary_CDP,Capacity!$B:$B,IF($B$30="NEM","*",$B$30),Capacity!$C:$C,$H41)</f>
        <v>2338.4904375400001</v>
      </c>
      <c r="AJ41" s="5">
        <f>SUMIFS(Capacity!AF:AF,Capacity!$A:$A,Summary_CDP,Capacity!$B:$B,IF($B$30="NEM","*",$B$30),Capacity!$C:$C,$H41)</f>
        <v>2441.3963590400003</v>
      </c>
    </row>
    <row r="42" spans="8:36" ht="15" customHeight="1">
      <c r="H42" s="9" t="s">
        <v>139</v>
      </c>
      <c r="I42" s="5">
        <f>SUMIFS(Capacity!E:E,Capacity!$A:$A,Summary_CDP,Capacity!$B:$B,IF($B$30="NEM","*",$B$30),Capacity!$C:$C,$H42)</f>
        <v>952.89200000000005</v>
      </c>
      <c r="J42" s="5">
        <f>SUMIFS(Capacity!F:F,Capacity!$A:$A,Summary_CDP,Capacity!$B:$B,IF($B$30="NEM","*",$B$30),Capacity!$C:$C,$H42)</f>
        <v>1171.0549999999998</v>
      </c>
      <c r="K42" s="5">
        <f>SUMIFS(Capacity!G:G,Capacity!$A:$A,Summary_CDP,Capacity!$B:$B,IF($B$30="NEM","*",$B$30),Capacity!$C:$C,$H42)</f>
        <v>1313.8779999999999</v>
      </c>
      <c r="L42" s="5">
        <f>SUMIFS(Capacity!H:H,Capacity!$A:$A,Summary_CDP,Capacity!$B:$B,IF($B$30="NEM","*",$B$30),Capacity!$C:$C,$H42)</f>
        <v>1538.3610000000001</v>
      </c>
      <c r="M42" s="5">
        <f>SUMIFS(Capacity!I:I,Capacity!$A:$A,Summary_CDP,Capacity!$B:$B,IF($B$30="NEM","*",$B$30),Capacity!$C:$C,$H42)</f>
        <v>1705.6210000000001</v>
      </c>
      <c r="N42" s="5">
        <f>SUMIFS(Capacity!J:J,Capacity!$A:$A,Summary_CDP,Capacity!$B:$B,IF($B$30="NEM","*",$B$30),Capacity!$C:$C,$H42)</f>
        <v>1866.5519999999999</v>
      </c>
      <c r="O42" s="5">
        <f>SUMIFS(Capacity!K:K,Capacity!$A:$A,Summary_CDP,Capacity!$B:$B,IF($B$30="NEM","*",$B$30),Capacity!$C:$C,$H42)</f>
        <v>2015.3290000000002</v>
      </c>
      <c r="P42" s="5">
        <f>SUMIFS(Capacity!L:L,Capacity!$A:$A,Summary_CDP,Capacity!$B:$B,IF($B$30="NEM","*",$B$30),Capacity!$C:$C,$H42)</f>
        <v>2133.3130000000001</v>
      </c>
      <c r="Q42" s="5">
        <f>SUMIFS(Capacity!M:M,Capacity!$A:$A,Summary_CDP,Capacity!$B:$B,IF($B$30="NEM","*",$B$30),Capacity!$C:$C,$H42)</f>
        <v>2226.9660000000003</v>
      </c>
      <c r="R42" s="5">
        <f>SUMIFS(Capacity!N:N,Capacity!$A:$A,Summary_CDP,Capacity!$B:$B,IF($B$30="NEM","*",$B$30),Capacity!$C:$C,$H42)</f>
        <v>2319.904</v>
      </c>
      <c r="S42" s="5">
        <f>SUMIFS(Capacity!O:O,Capacity!$A:$A,Summary_CDP,Capacity!$B:$B,IF($B$30="NEM","*",$B$30),Capacity!$C:$C,$H42)</f>
        <v>2405.7119999999995</v>
      </c>
      <c r="T42" s="5">
        <f>SUMIFS(Capacity!P:P,Capacity!$A:$A,Summary_CDP,Capacity!$B:$B,IF($B$30="NEM","*",$B$30),Capacity!$C:$C,$H42)</f>
        <v>2493.7850000000003</v>
      </c>
      <c r="U42" s="5">
        <f>SUMIFS(Capacity!Q:Q,Capacity!$A:$A,Summary_CDP,Capacity!$B:$B,IF($B$30="NEM","*",$B$30),Capacity!$C:$C,$H42)</f>
        <v>2575.9580000000005</v>
      </c>
      <c r="V42" s="5">
        <f>SUMIFS(Capacity!R:R,Capacity!$A:$A,Summary_CDP,Capacity!$B:$B,IF($B$30="NEM","*",$B$30),Capacity!$C:$C,$H42)</f>
        <v>2661.6459999999997</v>
      </c>
      <c r="W42" s="5">
        <f>SUMIFS(Capacity!S:S,Capacity!$A:$A,Summary_CDP,Capacity!$B:$B,IF($B$30="NEM","*",$B$30),Capacity!$C:$C,$H42)</f>
        <v>2746.6779999999999</v>
      </c>
      <c r="X42" s="5">
        <f>SUMIFS(Capacity!T:T,Capacity!$A:$A,Summary_CDP,Capacity!$B:$B,IF($B$30="NEM","*",$B$30),Capacity!$C:$C,$H42)</f>
        <v>2832.9440000000004</v>
      </c>
      <c r="Y42" s="5">
        <f>SUMIFS(Capacity!U:U,Capacity!$A:$A,Summary_CDP,Capacity!$B:$B,IF($B$30="NEM","*",$B$30),Capacity!$C:$C,$H42)</f>
        <v>2916.6790000000001</v>
      </c>
      <c r="Z42" s="5">
        <f>SUMIFS(Capacity!V:V,Capacity!$A:$A,Summary_CDP,Capacity!$B:$B,IF($B$30="NEM","*",$B$30),Capacity!$C:$C,$H42)</f>
        <v>3006.482</v>
      </c>
      <c r="AA42" s="5">
        <f>SUMIFS(Capacity!W:W,Capacity!$A:$A,Summary_CDP,Capacity!$B:$B,IF($B$30="NEM","*",$B$30),Capacity!$C:$C,$H42)</f>
        <v>3100.62</v>
      </c>
      <c r="AB42" s="5">
        <f>SUMIFS(Capacity!X:X,Capacity!$A:$A,Summary_CDP,Capacity!$B:$B,IF($B$30="NEM","*",$B$30),Capacity!$C:$C,$H42)</f>
        <v>3195.7979999999998</v>
      </c>
      <c r="AC42" s="5">
        <f>SUMIFS(Capacity!Y:Y,Capacity!$A:$A,Summary_CDP,Capacity!$B:$B,IF($B$30="NEM","*",$B$30),Capacity!$C:$C,$H42)</f>
        <v>3285.1950000000002</v>
      </c>
      <c r="AD42" s="5">
        <f>SUMIFS(Capacity!Z:Z,Capacity!$A:$A,Summary_CDP,Capacity!$B:$B,IF($B$30="NEM","*",$B$30),Capacity!$C:$C,$H42)</f>
        <v>3392.8760000000002</v>
      </c>
      <c r="AE42" s="5">
        <f>SUMIFS(Capacity!AA:AA,Capacity!$A:$A,Summary_CDP,Capacity!$B:$B,IF($B$30="NEM","*",$B$30),Capacity!$C:$C,$H42)</f>
        <v>3507.1839999999997</v>
      </c>
      <c r="AF42" s="5">
        <f>SUMIFS(Capacity!AB:AB,Capacity!$A:$A,Summary_CDP,Capacity!$B:$B,IF($B$30="NEM","*",$B$30),Capacity!$C:$C,$H42)</f>
        <v>3624.1910000000003</v>
      </c>
      <c r="AG42" s="5">
        <f>SUMIFS(Capacity!AC:AC,Capacity!$A:$A,Summary_CDP,Capacity!$B:$B,IF($B$30="NEM","*",$B$30),Capacity!$C:$C,$H42)</f>
        <v>3735.8450000000003</v>
      </c>
      <c r="AH42" s="5">
        <f>SUMIFS(Capacity!AD:AD,Capacity!$A:$A,Summary_CDP,Capacity!$B:$B,IF($B$30="NEM","*",$B$30),Capacity!$C:$C,$H42)</f>
        <v>3851.1050000000005</v>
      </c>
      <c r="AI42" s="5">
        <f>SUMIFS(Capacity!AE:AE,Capacity!$A:$A,Summary_CDP,Capacity!$B:$B,IF($B$30="NEM","*",$B$30),Capacity!$C:$C,$H42)</f>
        <v>3965.9280000000003</v>
      </c>
      <c r="AJ42" s="5">
        <f>SUMIFS(Capacity!AF:AF,Capacity!$A:$A,Summary_CDP,Capacity!$B:$B,IF($B$30="NEM","*",$B$30),Capacity!$C:$C,$H42)</f>
        <v>3965.9280000000003</v>
      </c>
    </row>
    <row r="43" spans="8:36" ht="15" customHeight="1">
      <c r="H43" s="9" t="s">
        <v>140</v>
      </c>
      <c r="I43" s="5">
        <f>SUMIFS(Capacity!E:E,Capacity!$A:$A,Summary_CDP,Capacity!$B:$B,IF($B$30="NEM","*",$B$30),Capacity!$C:$C,$H43)</f>
        <v>0</v>
      </c>
      <c r="J43" s="5">
        <f>SUMIFS(Capacity!F:F,Capacity!$A:$A,Summary_CDP,Capacity!$B:$B,IF($B$30="NEM","*",$B$30),Capacity!$C:$C,$H43)</f>
        <v>0</v>
      </c>
      <c r="K43" s="5">
        <f>SUMIFS(Capacity!G:G,Capacity!$A:$A,Summary_CDP,Capacity!$B:$B,IF($B$30="NEM","*",$B$30),Capacity!$C:$C,$H43)</f>
        <v>0</v>
      </c>
      <c r="L43" s="5">
        <f>SUMIFS(Capacity!H:H,Capacity!$A:$A,Summary_CDP,Capacity!$B:$B,IF($B$30="NEM","*",$B$30),Capacity!$C:$C,$H43)</f>
        <v>0</v>
      </c>
      <c r="M43" s="5">
        <f>SUMIFS(Capacity!I:I,Capacity!$A:$A,Summary_CDP,Capacity!$B:$B,IF($B$30="NEM","*",$B$30),Capacity!$C:$C,$H43)</f>
        <v>0</v>
      </c>
      <c r="N43" s="5">
        <f>SUMIFS(Capacity!J:J,Capacity!$A:$A,Summary_CDP,Capacity!$B:$B,IF($B$30="NEM","*",$B$30),Capacity!$C:$C,$H43)</f>
        <v>0</v>
      </c>
      <c r="O43" s="5">
        <f>SUMIFS(Capacity!K:K,Capacity!$A:$A,Summary_CDP,Capacity!$B:$B,IF($B$30="NEM","*",$B$30),Capacity!$C:$C,$H43)</f>
        <v>0</v>
      </c>
      <c r="P43" s="5">
        <f>SUMIFS(Capacity!L:L,Capacity!$A:$A,Summary_CDP,Capacity!$B:$B,IF($B$30="NEM","*",$B$30),Capacity!$C:$C,$H43)</f>
        <v>0</v>
      </c>
      <c r="Q43" s="5">
        <f>SUMIFS(Capacity!M:M,Capacity!$A:$A,Summary_CDP,Capacity!$B:$B,IF($B$30="NEM","*",$B$30),Capacity!$C:$C,$H43)</f>
        <v>0</v>
      </c>
      <c r="R43" s="5">
        <f>SUMIFS(Capacity!N:N,Capacity!$A:$A,Summary_CDP,Capacity!$B:$B,IF($B$30="NEM","*",$B$30),Capacity!$C:$C,$H43)</f>
        <v>0</v>
      </c>
      <c r="S43" s="5">
        <f>SUMIFS(Capacity!O:O,Capacity!$A:$A,Summary_CDP,Capacity!$B:$B,IF($B$30="NEM","*",$B$30),Capacity!$C:$C,$H43)</f>
        <v>0</v>
      </c>
      <c r="T43" s="5">
        <f>SUMIFS(Capacity!P:P,Capacity!$A:$A,Summary_CDP,Capacity!$B:$B,IF($B$30="NEM","*",$B$30),Capacity!$C:$C,$H43)</f>
        <v>0</v>
      </c>
      <c r="U43" s="5">
        <f>SUMIFS(Capacity!Q:Q,Capacity!$A:$A,Summary_CDP,Capacity!$B:$B,IF($B$30="NEM","*",$B$30),Capacity!$C:$C,$H43)</f>
        <v>0</v>
      </c>
      <c r="V43" s="5">
        <f>SUMIFS(Capacity!R:R,Capacity!$A:$A,Summary_CDP,Capacity!$B:$B,IF($B$30="NEM","*",$B$30),Capacity!$C:$C,$H43)</f>
        <v>0</v>
      </c>
      <c r="W43" s="5">
        <f>SUMIFS(Capacity!S:S,Capacity!$A:$A,Summary_CDP,Capacity!$B:$B,IF($B$30="NEM","*",$B$30),Capacity!$C:$C,$H43)</f>
        <v>0</v>
      </c>
      <c r="X43" s="5">
        <f>SUMIFS(Capacity!T:T,Capacity!$A:$A,Summary_CDP,Capacity!$B:$B,IF($B$30="NEM","*",$B$30),Capacity!$C:$C,$H43)</f>
        <v>0</v>
      </c>
      <c r="Y43" s="5">
        <f>SUMIFS(Capacity!U:U,Capacity!$A:$A,Summary_CDP,Capacity!$B:$B,IF($B$30="NEM","*",$B$30),Capacity!$C:$C,$H43)</f>
        <v>0</v>
      </c>
      <c r="Z43" s="5">
        <f>SUMIFS(Capacity!V:V,Capacity!$A:$A,Summary_CDP,Capacity!$B:$B,IF($B$30="NEM","*",$B$30),Capacity!$C:$C,$H43)</f>
        <v>0</v>
      </c>
      <c r="AA43" s="5">
        <f>SUMIFS(Capacity!W:W,Capacity!$A:$A,Summary_CDP,Capacity!$B:$B,IF($B$30="NEM","*",$B$30),Capacity!$C:$C,$H43)</f>
        <v>0</v>
      </c>
      <c r="AB43" s="5">
        <f>SUMIFS(Capacity!X:X,Capacity!$A:$A,Summary_CDP,Capacity!$B:$B,IF($B$30="NEM","*",$B$30),Capacity!$C:$C,$H43)</f>
        <v>0</v>
      </c>
      <c r="AC43" s="5">
        <f>SUMIFS(Capacity!Y:Y,Capacity!$A:$A,Summary_CDP,Capacity!$B:$B,IF($B$30="NEM","*",$B$30),Capacity!$C:$C,$H43)</f>
        <v>0</v>
      </c>
      <c r="AD43" s="5">
        <f>SUMIFS(Capacity!Z:Z,Capacity!$A:$A,Summary_CDP,Capacity!$B:$B,IF($B$30="NEM","*",$B$30),Capacity!$C:$C,$H43)</f>
        <v>0</v>
      </c>
      <c r="AE43" s="5">
        <f>SUMIFS(Capacity!AA:AA,Capacity!$A:$A,Summary_CDP,Capacity!$B:$B,IF($B$30="NEM","*",$B$30),Capacity!$C:$C,$H43)</f>
        <v>0</v>
      </c>
      <c r="AF43" s="5">
        <f>SUMIFS(Capacity!AB:AB,Capacity!$A:$A,Summary_CDP,Capacity!$B:$B,IF($B$30="NEM","*",$B$30),Capacity!$C:$C,$H43)</f>
        <v>0</v>
      </c>
      <c r="AG43" s="5">
        <f>SUMIFS(Capacity!AC:AC,Capacity!$A:$A,Summary_CDP,Capacity!$B:$B,IF($B$30="NEM","*",$B$30),Capacity!$C:$C,$H43)</f>
        <v>0</v>
      </c>
      <c r="AH43" s="5">
        <f>SUMIFS(Capacity!AD:AD,Capacity!$A:$A,Summary_CDP,Capacity!$B:$B,IF($B$30="NEM","*",$B$30),Capacity!$C:$C,$H43)</f>
        <v>0</v>
      </c>
      <c r="AI43" s="5">
        <f>SUMIFS(Capacity!AE:AE,Capacity!$A:$A,Summary_CDP,Capacity!$B:$B,IF($B$30="NEM","*",$B$30),Capacity!$C:$C,$H43)</f>
        <v>0</v>
      </c>
      <c r="AJ43" s="5">
        <f>SUMIFS(Capacity!AF:AF,Capacity!$A:$A,Summary_CDP,Capacity!$B:$B,IF($B$30="NEM","*",$B$30),Capacity!$C:$C,$H43)</f>
        <v>0</v>
      </c>
    </row>
    <row r="44" spans="8:36" ht="15" customHeight="1">
      <c r="H44" s="9" t="s">
        <v>141</v>
      </c>
      <c r="I44" s="5">
        <f>SUMIFS(Capacity!E:E,Capacity!$A:$A,Summary_CDP,Capacity!$B:$B,IF($B$30="NEM","*",$B$30),Capacity!$C:$C,$H44)</f>
        <v>0</v>
      </c>
      <c r="J44" s="5">
        <f>SUMIFS(Capacity!F:F,Capacity!$A:$A,Summary_CDP,Capacity!$B:$B,IF($B$30="NEM","*",$B$30),Capacity!$C:$C,$H44)</f>
        <v>0</v>
      </c>
      <c r="K44" s="5">
        <f>SUMIFS(Capacity!G:G,Capacity!$A:$A,Summary_CDP,Capacity!$B:$B,IF($B$30="NEM","*",$B$30),Capacity!$C:$C,$H44)</f>
        <v>0</v>
      </c>
      <c r="L44" s="5">
        <f>SUMIFS(Capacity!H:H,Capacity!$A:$A,Summary_CDP,Capacity!$B:$B,IF($B$30="NEM","*",$B$30),Capacity!$C:$C,$H44)</f>
        <v>0</v>
      </c>
      <c r="M44" s="5">
        <f>SUMIFS(Capacity!I:I,Capacity!$A:$A,Summary_CDP,Capacity!$B:$B,IF($B$30="NEM","*",$B$30),Capacity!$C:$C,$H44)</f>
        <v>0</v>
      </c>
      <c r="N44" s="5">
        <f>SUMIFS(Capacity!J:J,Capacity!$A:$A,Summary_CDP,Capacity!$B:$B,IF($B$30="NEM","*",$B$30),Capacity!$C:$C,$H44)</f>
        <v>0</v>
      </c>
      <c r="O44" s="5">
        <f>SUMIFS(Capacity!K:K,Capacity!$A:$A,Summary_CDP,Capacity!$B:$B,IF($B$30="NEM","*",$B$30),Capacity!$C:$C,$H44)</f>
        <v>0</v>
      </c>
      <c r="P44" s="5">
        <f>SUMIFS(Capacity!L:L,Capacity!$A:$A,Summary_CDP,Capacity!$B:$B,IF($B$30="NEM","*",$B$30),Capacity!$C:$C,$H44)</f>
        <v>0</v>
      </c>
      <c r="Q44" s="5">
        <f>SUMIFS(Capacity!M:M,Capacity!$A:$A,Summary_CDP,Capacity!$B:$B,IF($B$30="NEM","*",$B$30),Capacity!$C:$C,$H44)</f>
        <v>0</v>
      </c>
      <c r="R44" s="5">
        <f>SUMIFS(Capacity!N:N,Capacity!$A:$A,Summary_CDP,Capacity!$B:$B,IF($B$30="NEM","*",$B$30),Capacity!$C:$C,$H44)</f>
        <v>0</v>
      </c>
      <c r="S44" s="5">
        <f>SUMIFS(Capacity!O:O,Capacity!$A:$A,Summary_CDP,Capacity!$B:$B,IF($B$30="NEM","*",$B$30),Capacity!$C:$C,$H44)</f>
        <v>0</v>
      </c>
      <c r="T44" s="5">
        <f>SUMIFS(Capacity!P:P,Capacity!$A:$A,Summary_CDP,Capacity!$B:$B,IF($B$30="NEM","*",$B$30),Capacity!$C:$C,$H44)</f>
        <v>0</v>
      </c>
      <c r="U44" s="5">
        <f>SUMIFS(Capacity!Q:Q,Capacity!$A:$A,Summary_CDP,Capacity!$B:$B,IF($B$30="NEM","*",$B$30),Capacity!$C:$C,$H44)</f>
        <v>0</v>
      </c>
      <c r="V44" s="5">
        <f>SUMIFS(Capacity!R:R,Capacity!$A:$A,Summary_CDP,Capacity!$B:$B,IF($B$30="NEM","*",$B$30),Capacity!$C:$C,$H44)</f>
        <v>0</v>
      </c>
      <c r="W44" s="5">
        <f>SUMIFS(Capacity!S:S,Capacity!$A:$A,Summary_CDP,Capacity!$B:$B,IF($B$30="NEM","*",$B$30),Capacity!$C:$C,$H44)</f>
        <v>0</v>
      </c>
      <c r="X44" s="5">
        <f>SUMIFS(Capacity!T:T,Capacity!$A:$A,Summary_CDP,Capacity!$B:$B,IF($B$30="NEM","*",$B$30),Capacity!$C:$C,$H44)</f>
        <v>0</v>
      </c>
      <c r="Y44" s="5">
        <f>SUMIFS(Capacity!U:U,Capacity!$A:$A,Summary_CDP,Capacity!$B:$B,IF($B$30="NEM","*",$B$30),Capacity!$C:$C,$H44)</f>
        <v>0</v>
      </c>
      <c r="Z44" s="5">
        <f>SUMIFS(Capacity!V:V,Capacity!$A:$A,Summary_CDP,Capacity!$B:$B,IF($B$30="NEM","*",$B$30),Capacity!$C:$C,$H44)</f>
        <v>0</v>
      </c>
      <c r="AA44" s="5">
        <f>SUMIFS(Capacity!W:W,Capacity!$A:$A,Summary_CDP,Capacity!$B:$B,IF($B$30="NEM","*",$B$30),Capacity!$C:$C,$H44)</f>
        <v>0</v>
      </c>
      <c r="AB44" s="5">
        <f>SUMIFS(Capacity!X:X,Capacity!$A:$A,Summary_CDP,Capacity!$B:$B,IF($B$30="NEM","*",$B$30),Capacity!$C:$C,$H44)</f>
        <v>0</v>
      </c>
      <c r="AC44" s="5">
        <f>SUMIFS(Capacity!Y:Y,Capacity!$A:$A,Summary_CDP,Capacity!$B:$B,IF($B$30="NEM","*",$B$30),Capacity!$C:$C,$H44)</f>
        <v>0</v>
      </c>
      <c r="AD44" s="5">
        <f>SUMIFS(Capacity!Z:Z,Capacity!$A:$A,Summary_CDP,Capacity!$B:$B,IF($B$30="NEM","*",$B$30),Capacity!$C:$C,$H44)</f>
        <v>0</v>
      </c>
      <c r="AE44" s="5">
        <f>SUMIFS(Capacity!AA:AA,Capacity!$A:$A,Summary_CDP,Capacity!$B:$B,IF($B$30="NEM","*",$B$30),Capacity!$C:$C,$H44)</f>
        <v>0</v>
      </c>
      <c r="AF44" s="5">
        <f>SUMIFS(Capacity!AB:AB,Capacity!$A:$A,Summary_CDP,Capacity!$B:$B,IF($B$30="NEM","*",$B$30),Capacity!$C:$C,$H44)</f>
        <v>0</v>
      </c>
      <c r="AG44" s="5">
        <f>SUMIFS(Capacity!AC:AC,Capacity!$A:$A,Summary_CDP,Capacity!$B:$B,IF($B$30="NEM","*",$B$30),Capacity!$C:$C,$H44)</f>
        <v>0</v>
      </c>
      <c r="AH44" s="5">
        <f>SUMIFS(Capacity!AD:AD,Capacity!$A:$A,Summary_CDP,Capacity!$B:$B,IF($B$30="NEM","*",$B$30),Capacity!$C:$C,$H44)</f>
        <v>0</v>
      </c>
      <c r="AI44" s="5">
        <f>SUMIFS(Capacity!AE:AE,Capacity!$A:$A,Summary_CDP,Capacity!$B:$B,IF($B$30="NEM","*",$B$30),Capacity!$C:$C,$H44)</f>
        <v>0</v>
      </c>
      <c r="AJ44" s="5">
        <f>SUMIFS(Capacity!AF:AF,Capacity!$A:$A,Summary_CDP,Capacity!$B:$B,IF($B$30="NEM","*",$B$30),Capacity!$C:$C,$H44)</f>
        <v>0</v>
      </c>
    </row>
    <row r="45" spans="8:36" ht="15" customHeight="1">
      <c r="H45" s="9" t="s">
        <v>142</v>
      </c>
      <c r="I45" s="5">
        <f>SUMIFS(Capacity!E:E,Capacity!$A:$A,Summary_CDP,Capacity!$B:$B,IF($B$30="NEM","*",$B$30),Capacity!$C:$C,$H45)</f>
        <v>10552.669811679998</v>
      </c>
      <c r="J45" s="5">
        <f>SUMIFS(Capacity!F:F,Capacity!$A:$A,Summary_CDP,Capacity!$B:$B,IF($B$30="NEM","*",$B$30),Capacity!$C:$C,$H45)</f>
        <v>12567.877380440003</v>
      </c>
      <c r="K45" s="5">
        <f>SUMIFS(Capacity!G:G,Capacity!$A:$A,Summary_CDP,Capacity!$B:$B,IF($B$30="NEM","*",$B$30),Capacity!$C:$C,$H45)</f>
        <v>13759.390637449997</v>
      </c>
      <c r="L45" s="5">
        <f>SUMIFS(Capacity!H:H,Capacity!$A:$A,Summary_CDP,Capacity!$B:$B,IF($B$30="NEM","*",$B$30),Capacity!$C:$C,$H45)</f>
        <v>15432.065960259999</v>
      </c>
      <c r="M45" s="5">
        <f>SUMIFS(Capacity!I:I,Capacity!$A:$A,Summary_CDP,Capacity!$B:$B,IF($B$30="NEM","*",$B$30),Capacity!$C:$C,$H45)</f>
        <v>17043.671937729996</v>
      </c>
      <c r="N45" s="5">
        <f>SUMIFS(Capacity!J:J,Capacity!$A:$A,Summary_CDP,Capacity!$B:$B,IF($B$30="NEM","*",$B$30),Capacity!$C:$C,$H45)</f>
        <v>17936.384422299998</v>
      </c>
      <c r="O45" s="5">
        <f>SUMIFS(Capacity!K:K,Capacity!$A:$A,Summary_CDP,Capacity!$B:$B,IF($B$30="NEM","*",$B$30),Capacity!$C:$C,$H45)</f>
        <v>18459.581533849996</v>
      </c>
      <c r="P45" s="5">
        <f>SUMIFS(Capacity!L:L,Capacity!$A:$A,Summary_CDP,Capacity!$B:$B,IF($B$30="NEM","*",$B$30),Capacity!$C:$C,$H45)</f>
        <v>18479.038205280001</v>
      </c>
      <c r="Q45" s="5">
        <f>SUMIFS(Capacity!M:M,Capacity!$A:$A,Summary_CDP,Capacity!$B:$B,IF($B$30="NEM","*",$B$30),Capacity!$C:$C,$H45)</f>
        <v>18616.024424030002</v>
      </c>
      <c r="R45" s="5">
        <f>SUMIFS(Capacity!N:N,Capacity!$A:$A,Summary_CDP,Capacity!$B:$B,IF($B$30="NEM","*",$B$30),Capacity!$C:$C,$H45)</f>
        <v>18754.397317350002</v>
      </c>
      <c r="S45" s="5">
        <f>SUMIFS(Capacity!O:O,Capacity!$A:$A,Summary_CDP,Capacity!$B:$B,IF($B$30="NEM","*",$B$30),Capacity!$C:$C,$H45)</f>
        <v>18741.673168429999</v>
      </c>
      <c r="T45" s="5">
        <f>SUMIFS(Capacity!P:P,Capacity!$A:$A,Summary_CDP,Capacity!$B:$B,IF($B$30="NEM","*",$B$30),Capacity!$C:$C,$H45)</f>
        <v>18880.160210939997</v>
      </c>
      <c r="U45" s="5">
        <f>SUMIFS(Capacity!Q:Q,Capacity!$A:$A,Summary_CDP,Capacity!$B:$B,IF($B$30="NEM","*",$B$30),Capacity!$C:$C,$H45)</f>
        <v>18866.854551019998</v>
      </c>
      <c r="V45" s="5">
        <f>SUMIFS(Capacity!R:R,Capacity!$A:$A,Summary_CDP,Capacity!$B:$B,IF($B$30="NEM","*",$B$30),Capacity!$C:$C,$H45)</f>
        <v>18705.229102689998</v>
      </c>
      <c r="W45" s="5">
        <f>SUMIFS(Capacity!S:S,Capacity!$A:$A,Summary_CDP,Capacity!$B:$B,IF($B$30="NEM","*",$B$30),Capacity!$C:$C,$H45)</f>
        <v>19133.844294549999</v>
      </c>
      <c r="X45" s="5">
        <f>SUMIFS(Capacity!T:T,Capacity!$A:$A,Summary_CDP,Capacity!$B:$B,IF($B$30="NEM","*",$B$30),Capacity!$C:$C,$H45)</f>
        <v>19330.761347710002</v>
      </c>
      <c r="Y45" s="5">
        <f>SUMIFS(Capacity!U:U,Capacity!$A:$A,Summary_CDP,Capacity!$B:$B,IF($B$30="NEM","*",$B$30),Capacity!$C:$C,$H45)</f>
        <v>19656.061275460001</v>
      </c>
      <c r="Z45" s="5">
        <f>SUMIFS(Capacity!V:V,Capacity!$A:$A,Summary_CDP,Capacity!$B:$B,IF($B$30="NEM","*",$B$30),Capacity!$C:$C,$H45)</f>
        <v>19592.292519500003</v>
      </c>
      <c r="AA45" s="5">
        <f>SUMIFS(Capacity!W:W,Capacity!$A:$A,Summary_CDP,Capacity!$B:$B,IF($B$30="NEM","*",$B$30),Capacity!$C:$C,$H45)</f>
        <v>20584.306867719999</v>
      </c>
      <c r="AB45" s="5">
        <f>SUMIFS(Capacity!X:X,Capacity!$A:$A,Summary_CDP,Capacity!$B:$B,IF($B$30="NEM","*",$B$30),Capacity!$C:$C,$H45)</f>
        <v>23787.287418709999</v>
      </c>
      <c r="AC45" s="5">
        <f>SUMIFS(Capacity!Y:Y,Capacity!$A:$A,Summary_CDP,Capacity!$B:$B,IF($B$30="NEM","*",$B$30),Capacity!$C:$C,$H45)</f>
        <v>24517.672176710003</v>
      </c>
      <c r="AD45" s="5">
        <f>SUMIFS(Capacity!Z:Z,Capacity!$A:$A,Summary_CDP,Capacity!$B:$B,IF($B$30="NEM","*",$B$30),Capacity!$C:$C,$H45)</f>
        <v>25664.258168259999</v>
      </c>
      <c r="AE45" s="5">
        <f>SUMIFS(Capacity!AA:AA,Capacity!$A:$A,Summary_CDP,Capacity!$B:$B,IF($B$30="NEM","*",$B$30),Capacity!$C:$C,$H45)</f>
        <v>30997.486028309999</v>
      </c>
      <c r="AF45" s="5">
        <f>SUMIFS(Capacity!AB:AB,Capacity!$A:$A,Summary_CDP,Capacity!$B:$B,IF($B$30="NEM","*",$B$30),Capacity!$C:$C,$H45)</f>
        <v>31813.46305509</v>
      </c>
      <c r="AG45" s="5">
        <f>SUMIFS(Capacity!AC:AC,Capacity!$A:$A,Summary_CDP,Capacity!$B:$B,IF($B$30="NEM","*",$B$30),Capacity!$C:$C,$H45)</f>
        <v>34878.443004020002</v>
      </c>
      <c r="AH45" s="5">
        <f>SUMIFS(Capacity!AD:AD,Capacity!$A:$A,Summary_CDP,Capacity!$B:$B,IF($B$30="NEM","*",$B$30),Capacity!$C:$C,$H45)</f>
        <v>35387.661480369999</v>
      </c>
      <c r="AI45" s="5">
        <f>SUMIFS(Capacity!AE:AE,Capacity!$A:$A,Summary_CDP,Capacity!$B:$B,IF($B$30="NEM","*",$B$30),Capacity!$C:$C,$H45)</f>
        <v>35850.805343190004</v>
      </c>
      <c r="AJ45" s="5">
        <f>SUMIFS(Capacity!AF:AF,Capacity!$A:$A,Summary_CDP,Capacity!$B:$B,IF($B$30="NEM","*",$B$30),Capacity!$C:$C,$H45)</f>
        <v>35204.251427760006</v>
      </c>
    </row>
    <row r="46" spans="8:36" ht="15" customHeight="1">
      <c r="H46" s="9" t="s">
        <v>143</v>
      </c>
      <c r="I46" s="5">
        <f>SUMIFS(Capacity!E:E,Capacity!$A:$A,Summary_CDP,Capacity!$B:$B,IF($B$30="NEM","*",$B$30),Capacity!$C:$C,$H46)</f>
        <v>8436.2728033000021</v>
      </c>
      <c r="J46" s="5">
        <f>SUMIFS(Capacity!F:F,Capacity!$A:$A,Summary_CDP,Capacity!$B:$B,IF($B$30="NEM","*",$B$30),Capacity!$C:$C,$H46)</f>
        <v>8803.5128175500013</v>
      </c>
      <c r="K46" s="5">
        <f>SUMIFS(Capacity!G:G,Capacity!$A:$A,Summary_CDP,Capacity!$B:$B,IF($B$30="NEM","*",$B$30),Capacity!$C:$C,$H46)</f>
        <v>8803.5128320600015</v>
      </c>
      <c r="L46" s="5">
        <f>SUMIFS(Capacity!H:H,Capacity!$A:$A,Summary_CDP,Capacity!$B:$B,IF($B$30="NEM","*",$B$30),Capacity!$C:$C,$H46)</f>
        <v>8803.5130036999999</v>
      </c>
      <c r="M46" s="5">
        <f>SUMIFS(Capacity!I:I,Capacity!$A:$A,Summary_CDP,Capacity!$B:$B,IF($B$30="NEM","*",$B$30),Capacity!$C:$C,$H46)</f>
        <v>8837.673007559999</v>
      </c>
      <c r="N46" s="5">
        <f>SUMIFS(Capacity!J:J,Capacity!$A:$A,Summary_CDP,Capacity!$B:$B,IF($B$30="NEM","*",$B$30),Capacity!$C:$C,$H46)</f>
        <v>10058.356508789999</v>
      </c>
      <c r="O46" s="5">
        <f>SUMIFS(Capacity!K:K,Capacity!$A:$A,Summary_CDP,Capacity!$B:$B,IF($B$30="NEM","*",$B$30),Capacity!$C:$C,$H46)</f>
        <v>12169.371839829999</v>
      </c>
      <c r="P46" s="5">
        <f>SUMIFS(Capacity!L:L,Capacity!$A:$A,Summary_CDP,Capacity!$B:$B,IF($B$30="NEM","*",$B$30),Capacity!$C:$C,$H46)</f>
        <v>12168.471845179998</v>
      </c>
      <c r="Q46" s="5">
        <f>SUMIFS(Capacity!M:M,Capacity!$A:$A,Summary_CDP,Capacity!$B:$B,IF($B$30="NEM","*",$B$30),Capacity!$C:$C,$H46)</f>
        <v>12162.34384671</v>
      </c>
      <c r="R46" s="5">
        <f>SUMIFS(Capacity!N:N,Capacity!$A:$A,Summary_CDP,Capacity!$B:$B,IF($B$30="NEM","*",$B$30),Capacity!$C:$C,$H46)</f>
        <v>12162.343847439999</v>
      </c>
      <c r="S46" s="5">
        <f>SUMIFS(Capacity!O:O,Capacity!$A:$A,Summary_CDP,Capacity!$B:$B,IF($B$30="NEM","*",$B$30),Capacity!$C:$C,$H46)</f>
        <v>12162.343849989997</v>
      </c>
      <c r="T46" s="5">
        <f>SUMIFS(Capacity!P:P,Capacity!$A:$A,Summary_CDP,Capacity!$B:$B,IF($B$30="NEM","*",$B$30),Capacity!$C:$C,$H46)</f>
        <v>12162.343851879999</v>
      </c>
      <c r="U46" s="5">
        <f>SUMIFS(Capacity!Q:Q,Capacity!$A:$A,Summary_CDP,Capacity!$B:$B,IF($B$30="NEM","*",$B$30),Capacity!$C:$C,$H46)</f>
        <v>12162.343855159999</v>
      </c>
      <c r="V46" s="5">
        <f>SUMIFS(Capacity!R:R,Capacity!$A:$A,Summary_CDP,Capacity!$B:$B,IF($B$30="NEM","*",$B$30),Capacity!$C:$C,$H46)</f>
        <v>12052.343860729998</v>
      </c>
      <c r="W46" s="5">
        <f>SUMIFS(Capacity!S:S,Capacity!$A:$A,Summary_CDP,Capacity!$B:$B,IF($B$30="NEM","*",$B$30),Capacity!$C:$C,$H46)</f>
        <v>12003.843865950001</v>
      </c>
      <c r="X46" s="5">
        <f>SUMIFS(Capacity!T:T,Capacity!$A:$A,Summary_CDP,Capacity!$B:$B,IF($B$30="NEM","*",$B$30),Capacity!$C:$C,$H46)</f>
        <v>11853.813867979998</v>
      </c>
      <c r="Y46" s="5">
        <f>SUMIFS(Capacity!U:U,Capacity!$A:$A,Summary_CDP,Capacity!$B:$B,IF($B$30="NEM","*",$B$30),Capacity!$C:$C,$H46)</f>
        <v>11835.813869129999</v>
      </c>
      <c r="Z46" s="5">
        <f>SUMIFS(Capacity!V:V,Capacity!$A:$A,Summary_CDP,Capacity!$B:$B,IF($B$30="NEM","*",$B$30),Capacity!$C:$C,$H46)</f>
        <v>11835.81387351</v>
      </c>
      <c r="AA46" s="5">
        <f>SUMIFS(Capacity!W:W,Capacity!$A:$A,Summary_CDP,Capacity!$B:$B,IF($B$30="NEM","*",$B$30),Capacity!$C:$C,$H46)</f>
        <v>11742.07989522</v>
      </c>
      <c r="AB46" s="5">
        <f>SUMIFS(Capacity!X:X,Capacity!$A:$A,Summary_CDP,Capacity!$B:$B,IF($B$30="NEM","*",$B$30),Capacity!$C:$C,$H46)</f>
        <v>11520.454965189998</v>
      </c>
      <c r="AC46" s="5">
        <f>SUMIFS(Capacity!Y:Y,Capacity!$A:$A,Summary_CDP,Capacity!$B:$B,IF($B$30="NEM","*",$B$30),Capacity!$C:$C,$H46)</f>
        <v>11332.442946319999</v>
      </c>
      <c r="AD46" s="5">
        <f>SUMIFS(Capacity!Z:Z,Capacity!$A:$A,Summary_CDP,Capacity!$B:$B,IF($B$30="NEM","*",$B$30),Capacity!$C:$C,$H46)</f>
        <v>11597.45890974</v>
      </c>
      <c r="AE46" s="5">
        <f>SUMIFS(Capacity!AA:AA,Capacity!$A:$A,Summary_CDP,Capacity!$B:$B,IF($B$30="NEM","*",$B$30),Capacity!$C:$C,$H46)</f>
        <v>12380.207944259999</v>
      </c>
      <c r="AF46" s="5">
        <f>SUMIFS(Capacity!AB:AB,Capacity!$A:$A,Summary_CDP,Capacity!$B:$B,IF($B$30="NEM","*",$B$30),Capacity!$C:$C,$H46)</f>
        <v>13121.956595340002</v>
      </c>
      <c r="AG46" s="5">
        <f>SUMIFS(Capacity!AC:AC,Capacity!$A:$A,Summary_CDP,Capacity!$B:$B,IF($B$30="NEM","*",$B$30),Capacity!$C:$C,$H46)</f>
        <v>13459.47401328</v>
      </c>
      <c r="AH46" s="5">
        <f>SUMIFS(Capacity!AD:AD,Capacity!$A:$A,Summary_CDP,Capacity!$B:$B,IF($B$30="NEM","*",$B$30),Capacity!$C:$C,$H46)</f>
        <v>15388.677146830001</v>
      </c>
      <c r="AI46" s="5">
        <f>SUMIFS(Capacity!AE:AE,Capacity!$A:$A,Summary_CDP,Capacity!$B:$B,IF($B$30="NEM","*",$B$30),Capacity!$C:$C,$H46)</f>
        <v>16337.34300305</v>
      </c>
      <c r="AJ46" s="5">
        <f>SUMIFS(Capacity!AF:AF,Capacity!$A:$A,Summary_CDP,Capacity!$B:$B,IF($B$30="NEM","*",$B$30),Capacity!$C:$C,$H46)</f>
        <v>15685.33500323</v>
      </c>
    </row>
    <row r="47" spans="8:36" ht="15" customHeight="1">
      <c r="H47" s="9" t="s">
        <v>144</v>
      </c>
      <c r="I47" s="5">
        <f>SUMIFS(Capacity!E:E,Capacity!$A:$A,Summary_CDP,Capacity!$B:$B,IF($B$30="NEM","*",$B$30),Capacity!$C:$C,$H47)</f>
        <v>21641.693083069997</v>
      </c>
      <c r="J47" s="5">
        <f>SUMIFS(Capacity!F:F,Capacity!$A:$A,Summary_CDP,Capacity!$B:$B,IF($B$30="NEM","*",$B$30),Capacity!$C:$C,$H47)</f>
        <v>23357.017412550002</v>
      </c>
      <c r="K47" s="5">
        <f>SUMIFS(Capacity!G:G,Capacity!$A:$A,Summary_CDP,Capacity!$B:$B,IF($B$30="NEM","*",$B$30),Capacity!$C:$C,$H47)</f>
        <v>25152.719673000003</v>
      </c>
      <c r="L47" s="5">
        <f>SUMIFS(Capacity!H:H,Capacity!$A:$A,Summary_CDP,Capacity!$B:$B,IF($B$30="NEM","*",$B$30),Capacity!$C:$C,$H47)</f>
        <v>26917.619172999999</v>
      </c>
      <c r="M47" s="5">
        <f>SUMIFS(Capacity!I:I,Capacity!$A:$A,Summary_CDP,Capacity!$B:$B,IF($B$30="NEM","*",$B$30),Capacity!$C:$C,$H47)</f>
        <v>28603.965960599999</v>
      </c>
      <c r="N47" s="5">
        <f>SUMIFS(Capacity!J:J,Capacity!$A:$A,Summary_CDP,Capacity!$B:$B,IF($B$30="NEM","*",$B$30),Capacity!$C:$C,$H47)</f>
        <v>30020.411014500005</v>
      </c>
      <c r="O47" s="5">
        <f>SUMIFS(Capacity!K:K,Capacity!$A:$A,Summary_CDP,Capacity!$B:$B,IF($B$30="NEM","*",$B$30),Capacity!$C:$C,$H47)</f>
        <v>31072.587752699998</v>
      </c>
      <c r="P47" s="5">
        <f>SUMIFS(Capacity!L:L,Capacity!$A:$A,Summary_CDP,Capacity!$B:$B,IF($B$30="NEM","*",$B$30),Capacity!$C:$C,$H47)</f>
        <v>31977.188748900004</v>
      </c>
      <c r="Q47" s="5">
        <f>SUMIFS(Capacity!M:M,Capacity!$A:$A,Summary_CDP,Capacity!$B:$B,IF($B$30="NEM","*",$B$30),Capacity!$C:$C,$H47)</f>
        <v>32694.134152400005</v>
      </c>
      <c r="R47" s="5">
        <f>SUMIFS(Capacity!N:N,Capacity!$A:$A,Summary_CDP,Capacity!$B:$B,IF($B$30="NEM","*",$B$30),Capacity!$C:$C,$H47)</f>
        <v>33346.785936399996</v>
      </c>
      <c r="S47" s="5">
        <f>SUMIFS(Capacity!O:O,Capacity!$A:$A,Summary_CDP,Capacity!$B:$B,IF($B$30="NEM","*",$B$30),Capacity!$C:$C,$H47)</f>
        <v>33928.682180700001</v>
      </c>
      <c r="T47" s="5">
        <f>SUMIFS(Capacity!P:P,Capacity!$A:$A,Summary_CDP,Capacity!$B:$B,IF($B$30="NEM","*",$B$30),Capacity!$C:$C,$H47)</f>
        <v>34489.533888500002</v>
      </c>
      <c r="U47" s="5">
        <f>SUMIFS(Capacity!Q:Q,Capacity!$A:$A,Summary_CDP,Capacity!$B:$B,IF($B$30="NEM","*",$B$30),Capacity!$C:$C,$H47)</f>
        <v>34962.479845900001</v>
      </c>
      <c r="V47" s="5">
        <f>SUMIFS(Capacity!R:R,Capacity!$A:$A,Summary_CDP,Capacity!$B:$B,IF($B$30="NEM","*",$B$30),Capacity!$C:$C,$H47)</f>
        <v>35472.445142999997</v>
      </c>
      <c r="W47" s="5">
        <f>SUMIFS(Capacity!S:S,Capacity!$A:$A,Summary_CDP,Capacity!$B:$B,IF($B$30="NEM","*",$B$30),Capacity!$C:$C,$H47)</f>
        <v>36006.257579499994</v>
      </c>
      <c r="X47" s="5">
        <f>SUMIFS(Capacity!T:T,Capacity!$A:$A,Summary_CDP,Capacity!$B:$B,IF($B$30="NEM","*",$B$30),Capacity!$C:$C,$H47)</f>
        <v>36536.306996800005</v>
      </c>
      <c r="Y47" s="5">
        <f>SUMIFS(Capacity!U:U,Capacity!$A:$A,Summary_CDP,Capacity!$B:$B,IF($B$30="NEM","*",$B$30),Capacity!$C:$C,$H47)</f>
        <v>37046.274891699999</v>
      </c>
      <c r="Z47" s="5">
        <f>SUMIFS(Capacity!V:V,Capacity!$A:$A,Summary_CDP,Capacity!$B:$B,IF($B$30="NEM","*",$B$30),Capacity!$C:$C,$H47)</f>
        <v>37605.606813500002</v>
      </c>
      <c r="AA47" s="5">
        <f>SUMIFS(Capacity!W:W,Capacity!$A:$A,Summary_CDP,Capacity!$B:$B,IF($B$30="NEM","*",$B$30),Capacity!$C:$C,$H47)</f>
        <v>38173.290790300001</v>
      </c>
      <c r="AB47" s="5">
        <f>SUMIFS(Capacity!X:X,Capacity!$A:$A,Summary_CDP,Capacity!$B:$B,IF($B$30="NEM","*",$B$30),Capacity!$C:$C,$H47)</f>
        <v>38748.018881600001</v>
      </c>
      <c r="AC47" s="5">
        <f>SUMIFS(Capacity!Y:Y,Capacity!$A:$A,Summary_CDP,Capacity!$B:$B,IF($B$30="NEM","*",$B$30),Capacity!$C:$C,$H47)</f>
        <v>39302.868809200001</v>
      </c>
      <c r="AD47" s="5">
        <f>SUMIFS(Capacity!Z:Z,Capacity!$A:$A,Summary_CDP,Capacity!$B:$B,IF($B$30="NEM","*",$B$30),Capacity!$C:$C,$H47)</f>
        <v>40042.946809000001</v>
      </c>
      <c r="AE47" s="5">
        <f>SUMIFS(Capacity!AA:AA,Capacity!$A:$A,Summary_CDP,Capacity!$B:$B,IF($B$30="NEM","*",$B$30),Capacity!$C:$C,$H47)</f>
        <v>41206.097518300005</v>
      </c>
      <c r="AF47" s="5">
        <f>SUMIFS(Capacity!AB:AB,Capacity!$A:$A,Summary_CDP,Capacity!$B:$B,IF($B$30="NEM","*",$B$30),Capacity!$C:$C,$H47)</f>
        <v>42484.896092699993</v>
      </c>
      <c r="AG47" s="5">
        <f>SUMIFS(Capacity!AC:AC,Capacity!$A:$A,Summary_CDP,Capacity!$B:$B,IF($B$30="NEM","*",$B$30),Capacity!$C:$C,$H47)</f>
        <v>43724.218776900001</v>
      </c>
      <c r="AH47" s="5">
        <f>SUMIFS(Capacity!AD:AD,Capacity!$A:$A,Summary_CDP,Capacity!$B:$B,IF($B$30="NEM","*",$B$30),Capacity!$C:$C,$H47)</f>
        <v>44953.616840000002</v>
      </c>
      <c r="AI47" s="5">
        <f>SUMIFS(Capacity!AE:AE,Capacity!$A:$A,Summary_CDP,Capacity!$B:$B,IF($B$30="NEM","*",$B$30),Capacity!$C:$C,$H47)</f>
        <v>46133.491535399997</v>
      </c>
      <c r="AJ47" s="5">
        <f>SUMIFS(Capacity!AF:AF,Capacity!$A:$A,Summary_CDP,Capacity!$B:$B,IF($B$30="NEM","*",$B$30),Capacity!$C:$C,$H47)</f>
        <v>46133.491535399997</v>
      </c>
    </row>
    <row r="48" spans="8:36" ht="15" customHeight="1">
      <c r="H48" s="25" t="s">
        <v>145</v>
      </c>
      <c r="I48" s="5">
        <f t="shared" ref="I48:AJ48" si="2">SUM(I33:I41,I50)</f>
        <v>42767.822208357909</v>
      </c>
      <c r="J48" s="5">
        <f t="shared" si="2"/>
        <v>42803.838732170479</v>
      </c>
      <c r="K48" s="5">
        <f t="shared" si="2"/>
        <v>40126.511488210832</v>
      </c>
      <c r="L48" s="5">
        <f t="shared" si="2"/>
        <v>40433.929257388147</v>
      </c>
      <c r="M48" s="5">
        <f t="shared" si="2"/>
        <v>39385.881941025262</v>
      </c>
      <c r="N48" s="5">
        <f t="shared" si="2"/>
        <v>37880.204720826165</v>
      </c>
      <c r="O48" s="5">
        <f t="shared" si="2"/>
        <v>38375.407696850467</v>
      </c>
      <c r="P48" s="5">
        <f t="shared" si="2"/>
        <v>35779.914903683355</v>
      </c>
      <c r="Q48" s="5">
        <f t="shared" si="2"/>
        <v>34595.221468614669</v>
      </c>
      <c r="R48" s="5">
        <f t="shared" si="2"/>
        <v>34759.521898452724</v>
      </c>
      <c r="S48" s="5">
        <f t="shared" si="2"/>
        <v>34650.778610976646</v>
      </c>
      <c r="T48" s="5">
        <f t="shared" si="2"/>
        <v>34928.009768392192</v>
      </c>
      <c r="U48" s="5">
        <f t="shared" si="2"/>
        <v>34633.552818967371</v>
      </c>
      <c r="V48" s="5">
        <f t="shared" si="2"/>
        <v>34344.836613761567</v>
      </c>
      <c r="W48" s="5">
        <f t="shared" si="2"/>
        <v>34260.271836811757</v>
      </c>
      <c r="X48" s="5">
        <f t="shared" si="2"/>
        <v>34436.878253723495</v>
      </c>
      <c r="Y48" s="5">
        <f t="shared" si="2"/>
        <v>37029.892790291648</v>
      </c>
      <c r="Z48" s="5">
        <f t="shared" si="2"/>
        <v>35624.02889158699</v>
      </c>
      <c r="AA48" s="5">
        <f t="shared" si="2"/>
        <v>35731.009223653877</v>
      </c>
      <c r="AB48" s="5">
        <f t="shared" si="2"/>
        <v>34942.485133111768</v>
      </c>
      <c r="AC48" s="5">
        <f t="shared" si="2"/>
        <v>35100.171137397701</v>
      </c>
      <c r="AD48" s="5">
        <f t="shared" si="2"/>
        <v>33962.683379189664</v>
      </c>
      <c r="AE48" s="5">
        <f t="shared" si="2"/>
        <v>31509.092302892965</v>
      </c>
      <c r="AF48" s="5">
        <f t="shared" si="2"/>
        <v>34229.236416249296</v>
      </c>
      <c r="AG48" s="5">
        <f t="shared" si="2"/>
        <v>33100.730251389672</v>
      </c>
      <c r="AH48" s="5">
        <f t="shared" si="2"/>
        <v>33109.105641423062</v>
      </c>
      <c r="AI48" s="5">
        <f t="shared" si="2"/>
        <v>33612.677230553927</v>
      </c>
      <c r="AJ48" s="5">
        <f t="shared" si="2"/>
        <v>34595.800805913932</v>
      </c>
    </row>
    <row r="50" spans="1:36" ht="15" customHeight="1">
      <c r="H50" s="9" t="s">
        <v>146</v>
      </c>
      <c r="I50" s="5">
        <f>SUMIFS(Capacity!E:E,Capacity!$A:$A,Summary_CDP,Capacity!$B:$B,IF($B$30="NEM","*",$B$30),Capacity!$C:$C,$H50)</f>
        <v>673.47814625791068</v>
      </c>
      <c r="J50" s="5">
        <f>SUMIFS(Capacity!F:F,Capacity!$A:$A,Summary_CDP,Capacity!$B:$B,IF($B$30="NEM","*",$B$30),Capacity!$C:$C,$H50)</f>
        <v>673.1826603704834</v>
      </c>
      <c r="K50" s="5">
        <f>SUMIFS(Capacity!G:G,Capacity!$A:$A,Summary_CDP,Capacity!$B:$B,IF($B$30="NEM","*",$B$30),Capacity!$C:$C,$H50)</f>
        <v>671.87754058083556</v>
      </c>
      <c r="L50" s="5">
        <f>SUMIFS(Capacity!H:H,Capacity!$A:$A,Summary_CDP,Capacity!$B:$B,IF($B$30="NEM","*",$B$30),Capacity!$C:$C,$H50)</f>
        <v>670.39830052814955</v>
      </c>
      <c r="M50" s="5">
        <f>SUMIFS(Capacity!I:I,Capacity!$A:$A,Summary_CDP,Capacity!$B:$B,IF($B$30="NEM","*",$B$30),Capacity!$C:$C,$H50)</f>
        <v>667.4419600552668</v>
      </c>
      <c r="N50" s="5">
        <f>SUMIFS(Capacity!J:J,Capacity!$A:$A,Summary_CDP,Capacity!$B:$B,IF($B$30="NEM","*",$B$30),Capacity!$C:$C,$H50)</f>
        <v>672.38380531616701</v>
      </c>
      <c r="O50" s="5">
        <f>SUMIFS(Capacity!K:K,Capacity!$A:$A,Summary_CDP,Capacity!$B:$B,IF($B$30="NEM","*",$B$30),Capacity!$C:$C,$H50)</f>
        <v>645.14524236047873</v>
      </c>
      <c r="P50" s="5">
        <f>SUMIFS(Capacity!L:L,Capacity!$A:$A,Summary_CDP,Capacity!$B:$B,IF($B$30="NEM","*",$B$30),Capacity!$C:$C,$H50)</f>
        <v>648.9932578933566</v>
      </c>
      <c r="Q50" s="5">
        <f>SUMIFS(Capacity!M:M,Capacity!$A:$A,Summary_CDP,Capacity!$B:$B,IF($B$30="NEM","*",$B$30),Capacity!$C:$C,$H50)</f>
        <v>654.01260066467546</v>
      </c>
      <c r="R50" s="5">
        <f>SUMIFS(Capacity!N:N,Capacity!$A:$A,Summary_CDP,Capacity!$B:$B,IF($B$30="NEM","*",$B$30),Capacity!$C:$C,$H50)</f>
        <v>658.18826594271877</v>
      </c>
      <c r="S50" s="5">
        <f>SUMIFS(Capacity!O:O,Capacity!$A:$A,Summary_CDP,Capacity!$B:$B,IF($B$30="NEM","*",$B$30),Capacity!$C:$C,$H50)</f>
        <v>663.13805184663715</v>
      </c>
      <c r="T50" s="5">
        <f>SUMIFS(Capacity!P:P,Capacity!$A:$A,Summary_CDP,Capacity!$B:$B,IF($B$30="NEM","*",$B$30),Capacity!$C:$C,$H50)</f>
        <v>672.40953480219355</v>
      </c>
      <c r="U50" s="5">
        <f>SUMIFS(Capacity!Q:Q,Capacity!$A:$A,Summary_CDP,Capacity!$B:$B,IF($B$30="NEM","*",$B$30),Capacity!$C:$C,$H50)</f>
        <v>676.27834675737506</v>
      </c>
      <c r="V50" s="5">
        <f>SUMIFS(Capacity!R:R,Capacity!$A:$A,Summary_CDP,Capacity!$B:$B,IF($B$30="NEM","*",$B$30),Capacity!$C:$C,$H50)</f>
        <v>681.11315016156868</v>
      </c>
      <c r="W50" s="5">
        <f>SUMIFS(Capacity!S:S,Capacity!$A:$A,Summary_CDP,Capacity!$B:$B,IF($B$30="NEM","*",$B$30),Capacity!$C:$C,$H50)</f>
        <v>687.01680084175166</v>
      </c>
      <c r="X50" s="5">
        <f>SUMIFS(Capacity!T:T,Capacity!$A:$A,Summary_CDP,Capacity!$B:$B,IF($B$30="NEM","*",$B$30),Capacity!$C:$C,$H50)</f>
        <v>694.88767739349407</v>
      </c>
      <c r="Y50" s="5">
        <f>SUMIFS(Capacity!U:U,Capacity!$A:$A,Summary_CDP,Capacity!$B:$B,IF($B$30="NEM","*",$B$30),Capacity!$C:$C,$H50)</f>
        <v>700.21011875164822</v>
      </c>
      <c r="Z50" s="5">
        <f>SUMIFS(Capacity!V:V,Capacity!$A:$A,Summary_CDP,Capacity!$B:$B,IF($B$30="NEM","*",$B$30),Capacity!$C:$C,$H50)</f>
        <v>710.5386151369861</v>
      </c>
      <c r="AA50" s="5">
        <f>SUMIFS(Capacity!W:W,Capacity!$A:$A,Summary_CDP,Capacity!$B:$B,IF($B$30="NEM","*",$B$30),Capacity!$C:$C,$H50)</f>
        <v>715.31370262388612</v>
      </c>
      <c r="AB50" s="5">
        <f>SUMIFS(Capacity!X:X,Capacity!$A:$A,Summary_CDP,Capacity!$B:$B,IF($B$30="NEM","*",$B$30),Capacity!$C:$C,$H50)</f>
        <v>720.77332065176358</v>
      </c>
      <c r="AC50" s="5">
        <f>SUMIFS(Capacity!Y:Y,Capacity!$A:$A,Summary_CDP,Capacity!$B:$B,IF($B$30="NEM","*",$B$30),Capacity!$C:$C,$H50)</f>
        <v>730.4107419677041</v>
      </c>
      <c r="AD50" s="5">
        <f>SUMIFS(Capacity!Z:Z,Capacity!$A:$A,Summary_CDP,Capacity!$B:$B,IF($B$30="NEM","*",$B$30),Capacity!$C:$C,$H50)</f>
        <v>739.40644063966329</v>
      </c>
      <c r="AE50" s="5">
        <f>SUMIFS(Capacity!AA:AA,Capacity!$A:$A,Summary_CDP,Capacity!$B:$B,IF($B$30="NEM","*",$B$30),Capacity!$C:$C,$H50)</f>
        <v>746.9384539629624</v>
      </c>
      <c r="AF50" s="5">
        <f>SUMIFS(Capacity!AB:AB,Capacity!$A:$A,Summary_CDP,Capacity!$B:$B,IF($B$30="NEM","*",$B$30),Capacity!$C:$C,$H50)</f>
        <v>752.21218962929652</v>
      </c>
      <c r="AG50" s="5">
        <f>SUMIFS(Capacity!AC:AC,Capacity!$A:$A,Summary_CDP,Capacity!$B:$B,IF($B$30="NEM","*",$B$30),Capacity!$C:$C,$H50)</f>
        <v>761.81230450966984</v>
      </c>
      <c r="AH50" s="5">
        <f>SUMIFS(Capacity!AD:AD,Capacity!$A:$A,Summary_CDP,Capacity!$B:$B,IF($B$30="NEM","*",$B$30),Capacity!$C:$C,$H50)</f>
        <v>769.73551406306115</v>
      </c>
      <c r="AI50" s="5">
        <f>SUMIFS(Capacity!AE:AE,Capacity!$A:$A,Summary_CDP,Capacity!$B:$B,IF($B$30="NEM","*",$B$30),Capacity!$C:$C,$H50)</f>
        <v>785.33065556393126</v>
      </c>
      <c r="AJ50" s="5">
        <f>SUMIFS(Capacity!AF:AF,Capacity!$A:$A,Summary_CDP,Capacity!$B:$B,IF($B$30="NEM","*",$B$30),Capacity!$C:$C,$H50)</f>
        <v>785.33065556393126</v>
      </c>
    </row>
    <row r="53" spans="1:36" s="51" customFormat="1" ht="24" customHeight="1" thickBot="1">
      <c r="A53" s="49" t="str">
        <f>B54&amp;" generation by year"</f>
        <v>NEM generation by year</v>
      </c>
      <c r="B53" s="47"/>
      <c r="C53" s="47"/>
      <c r="D53" s="47"/>
      <c r="E53" s="47"/>
      <c r="F53" s="47"/>
      <c r="G53" s="47"/>
      <c r="H53" s="47"/>
      <c r="I53" s="50"/>
      <c r="J53" s="47"/>
      <c r="K53" s="47"/>
      <c r="L53" s="47"/>
      <c r="M53" s="47"/>
      <c r="N53" s="47"/>
      <c r="O53" s="47"/>
      <c r="P53" s="47"/>
      <c r="Q53" s="47"/>
      <c r="R53" s="50"/>
      <c r="S53" s="47"/>
      <c r="T53" s="47"/>
      <c r="U53" s="47"/>
      <c r="V53" s="47"/>
      <c r="W53" s="47"/>
      <c r="X53" s="47"/>
      <c r="Y53" s="47"/>
      <c r="Z53" s="47"/>
      <c r="AA53" s="47"/>
      <c r="AB53" s="50"/>
      <c r="AC53" s="47"/>
      <c r="AD53" s="47"/>
    </row>
    <row r="54" spans="1:36" ht="15" customHeight="1" thickTop="1">
      <c r="A54" s="11" t="s">
        <v>127</v>
      </c>
      <c r="B54" s="21" t="s">
        <v>128</v>
      </c>
    </row>
    <row r="56" spans="1:36" ht="15" customHeight="1">
      <c r="H56" s="44" t="s">
        <v>147</v>
      </c>
      <c r="I56" s="8" t="s">
        <v>90</v>
      </c>
      <c r="J56" s="8" t="s">
        <v>91</v>
      </c>
      <c r="K56" s="8" t="s">
        <v>92</v>
      </c>
      <c r="L56" s="8" t="s">
        <v>93</v>
      </c>
      <c r="M56" s="8" t="s">
        <v>94</v>
      </c>
      <c r="N56" s="8" t="s">
        <v>95</v>
      </c>
      <c r="O56" s="8" t="s">
        <v>96</v>
      </c>
      <c r="P56" s="8" t="s">
        <v>97</v>
      </c>
      <c r="Q56" s="8" t="s">
        <v>98</v>
      </c>
      <c r="R56" s="8" t="s">
        <v>99</v>
      </c>
      <c r="S56" s="8" t="s">
        <v>100</v>
      </c>
      <c r="T56" s="8" t="s">
        <v>101</v>
      </c>
      <c r="U56" s="8" t="s">
        <v>102</v>
      </c>
      <c r="V56" s="8" t="s">
        <v>103</v>
      </c>
      <c r="W56" s="8" t="s">
        <v>104</v>
      </c>
      <c r="X56" s="8" t="s">
        <v>105</v>
      </c>
      <c r="Y56" s="8" t="s">
        <v>106</v>
      </c>
      <c r="Z56" s="8" t="s">
        <v>107</v>
      </c>
      <c r="AA56" s="8" t="s">
        <v>108</v>
      </c>
      <c r="AB56" s="8" t="s">
        <v>109</v>
      </c>
      <c r="AC56" s="8" t="s">
        <v>110</v>
      </c>
      <c r="AD56" s="8" t="s">
        <v>111</v>
      </c>
      <c r="AE56" s="8" t="s">
        <v>112</v>
      </c>
      <c r="AF56" s="8" t="s">
        <v>113</v>
      </c>
      <c r="AG56" s="8" t="s">
        <v>114</v>
      </c>
      <c r="AH56" s="8" t="s">
        <v>115</v>
      </c>
      <c r="AI56" s="8" t="s">
        <v>116</v>
      </c>
      <c r="AJ56" s="8" t="s">
        <v>117</v>
      </c>
    </row>
    <row r="57" spans="1:36" ht="15" customHeight="1">
      <c r="H57" s="9" t="s">
        <v>130</v>
      </c>
      <c r="I57" s="5">
        <f>SUMIFS(Generation!D:D,Generation!$A:$A,Summary_CDP,Generation!$B:$B,IF($B$54="NEM","*",$B$54),Generation!$C:$C,$H57)</f>
        <v>72572.434932065138</v>
      </c>
      <c r="J57" s="5">
        <f>SUMIFS(Generation!E:E,Generation!$A:$A,Summary_CDP,Generation!$B:$B,IF($B$54="NEM","*",$B$54),Generation!$C:$C,$H57)</f>
        <v>69650.707532982313</v>
      </c>
      <c r="K57" s="5">
        <f>SUMIFS(Generation!F:F,Generation!$A:$A,Summary_CDP,Generation!$B:$B,IF($B$54="NEM","*",$B$54),Generation!$C:$C,$H57)</f>
        <v>62247.628712152844</v>
      </c>
      <c r="L57" s="5">
        <f>SUMIFS(Generation!G:G,Generation!$A:$A,Summary_CDP,Generation!$B:$B,IF($B$54="NEM","*",$B$54),Generation!$C:$C,$H57)</f>
        <v>60575.477377391187</v>
      </c>
      <c r="M57" s="5">
        <f>SUMIFS(Generation!H:H,Generation!$A:$A,Summary_CDP,Generation!$B:$B,IF($B$54="NEM","*",$B$54),Generation!$C:$C,$H57)</f>
        <v>52995.44720171162</v>
      </c>
      <c r="N57" s="5">
        <f>SUMIFS(Generation!I:I,Generation!$A:$A,Summary_CDP,Generation!$B:$B,IF($B$54="NEM","*",$B$54),Generation!$C:$C,$H57)</f>
        <v>45765.048405852591</v>
      </c>
      <c r="O57" s="5">
        <f>SUMIFS(Generation!J:J,Generation!$A:$A,Summary_CDP,Generation!$B:$B,IF($B$54="NEM","*",$B$54),Generation!$C:$C,$H57)</f>
        <v>36621.997144390887</v>
      </c>
      <c r="P57" s="5">
        <f>SUMIFS(Generation!K:K,Generation!$A:$A,Summary_CDP,Generation!$B:$B,IF($B$54="NEM","*",$B$54),Generation!$C:$C,$H57)</f>
        <v>31041.042512611399</v>
      </c>
      <c r="Q57" s="5">
        <f>SUMIFS(Generation!L:L,Generation!$A:$A,Summary_CDP,Generation!$B:$B,IF($B$54="NEM","*",$B$54),Generation!$C:$C,$H57)</f>
        <v>27955.615736663563</v>
      </c>
      <c r="R57" s="5">
        <f>SUMIFS(Generation!M:M,Generation!$A:$A,Summary_CDP,Generation!$B:$B,IF($B$54="NEM","*",$B$54),Generation!$C:$C,$H57)</f>
        <v>27552.508045273647</v>
      </c>
      <c r="S57" s="5">
        <f>SUMIFS(Generation!N:N,Generation!$A:$A,Summary_CDP,Generation!$B:$B,IF($B$54="NEM","*",$B$54),Generation!$C:$C,$H57)</f>
        <v>28173.342625821184</v>
      </c>
      <c r="T57" s="5">
        <f>SUMIFS(Generation!O:O,Generation!$A:$A,Summary_CDP,Generation!$B:$B,IF($B$54="NEM","*",$B$54),Generation!$C:$C,$H57)</f>
        <v>29043.185979083857</v>
      </c>
      <c r="U57" s="5">
        <f>SUMIFS(Generation!P:P,Generation!$A:$A,Summary_CDP,Generation!$B:$B,IF($B$54="NEM","*",$B$54),Generation!$C:$C,$H57)</f>
        <v>29318.66279343504</v>
      </c>
      <c r="V57" s="5">
        <f>SUMIFS(Generation!Q:Q,Generation!$A:$A,Summary_CDP,Generation!$B:$B,IF($B$54="NEM","*",$B$54),Generation!$C:$C,$H57)</f>
        <v>30801.96182404556</v>
      </c>
      <c r="W57" s="5">
        <f>SUMIFS(Generation!R:R,Generation!$A:$A,Summary_CDP,Generation!$B:$B,IF($B$54="NEM","*",$B$54),Generation!$C:$C,$H57)</f>
        <v>33862.960321837098</v>
      </c>
      <c r="X57" s="5">
        <f>SUMIFS(Generation!S:S,Generation!$A:$A,Summary_CDP,Generation!$B:$B,IF($B$54="NEM","*",$B$54),Generation!$C:$C,$H57)</f>
        <v>33905.148760158474</v>
      </c>
      <c r="Y57" s="5">
        <f>SUMIFS(Generation!T:T,Generation!$A:$A,Summary_CDP,Generation!$B:$B,IF($B$54="NEM","*",$B$54),Generation!$C:$C,$H57)</f>
        <v>31551.712867241753</v>
      </c>
      <c r="Z57" s="5">
        <f>SUMIFS(Generation!U:U,Generation!$A:$A,Summary_CDP,Generation!$B:$B,IF($B$54="NEM","*",$B$54),Generation!$C:$C,$H57)</f>
        <v>25826.420671185359</v>
      </c>
      <c r="AA57" s="5">
        <f>SUMIFS(Generation!V:V,Generation!$A:$A,Summary_CDP,Generation!$B:$B,IF($B$54="NEM","*",$B$54),Generation!$C:$C,$H57)</f>
        <v>25677.019802197799</v>
      </c>
      <c r="AB57" s="5">
        <f>SUMIFS(Generation!W:W,Generation!$A:$A,Summary_CDP,Generation!$B:$B,IF($B$54="NEM","*",$B$54),Generation!$C:$C,$H57)</f>
        <v>21155.66517060596</v>
      </c>
      <c r="AC57" s="5">
        <f>SUMIFS(Generation!X:X,Generation!$A:$A,Summary_CDP,Generation!$B:$B,IF($B$54="NEM","*",$B$54),Generation!$C:$C,$H57)</f>
        <v>17777.18810058463</v>
      </c>
      <c r="AD57" s="5">
        <f>SUMIFS(Generation!Y:Y,Generation!$A:$A,Summary_CDP,Generation!$B:$B,IF($B$54="NEM","*",$B$54),Generation!$C:$C,$H57)</f>
        <v>15247.37147500127</v>
      </c>
      <c r="AE57" s="5">
        <f>SUMIFS(Generation!Z:Z,Generation!$A:$A,Summary_CDP,Generation!$B:$B,IF($B$54="NEM","*",$B$54),Generation!$C:$C,$H57)</f>
        <v>13599.061331590379</v>
      </c>
      <c r="AF57" s="5">
        <f>SUMIFS(Generation!AA:AA,Generation!$A:$A,Summary_CDP,Generation!$B:$B,IF($B$54="NEM","*",$B$54),Generation!$C:$C,$H57)</f>
        <v>10209.628401413451</v>
      </c>
      <c r="AG57" s="5">
        <f>SUMIFS(Generation!AB:AB,Generation!$A:$A,Summary_CDP,Generation!$B:$B,IF($B$54="NEM","*",$B$54),Generation!$C:$C,$H57)</f>
        <v>10737.54658951461</v>
      </c>
      <c r="AH57" s="5">
        <f>SUMIFS(Generation!AC:AC,Generation!$A:$A,Summary_CDP,Generation!$B:$B,IF($B$54="NEM","*",$B$54),Generation!$C:$C,$H57)</f>
        <v>10668.87186833383</v>
      </c>
      <c r="AI57" s="5">
        <f>SUMIFS(Generation!AD:AD,Generation!$A:$A,Summary_CDP,Generation!$B:$B,IF($B$54="NEM","*",$B$54),Generation!$C:$C,$H57)</f>
        <v>10917.19447451529</v>
      </c>
      <c r="AJ57" s="5">
        <f>SUMIFS(Generation!AE:AE,Generation!$A:$A,Summary_CDP,Generation!$B:$B,IF($B$54="NEM","*",$B$54),Generation!$C:$C,$H57)</f>
        <v>10372.37739658373</v>
      </c>
    </row>
    <row r="58" spans="1:36" ht="15" customHeight="1">
      <c r="H58" s="9" t="s">
        <v>131</v>
      </c>
      <c r="I58" s="5">
        <f>SUMIFS(Generation!D:D,Generation!$A:$A,Summary_CDP,Generation!$B:$B,IF($B$54="NEM","*",$B$54),Generation!$C:$C,$H58)</f>
        <v>31708.34600983575</v>
      </c>
      <c r="J58" s="5">
        <f>SUMIFS(Generation!E:E,Generation!$A:$A,Summary_CDP,Generation!$B:$B,IF($B$54="NEM","*",$B$54),Generation!$C:$C,$H58)</f>
        <v>27736.04607416167</v>
      </c>
      <c r="K58" s="5">
        <f>SUMIFS(Generation!F:F,Generation!$A:$A,Summary_CDP,Generation!$B:$B,IF($B$54="NEM","*",$B$54),Generation!$C:$C,$H58)</f>
        <v>27632.802959954479</v>
      </c>
      <c r="L58" s="5">
        <f>SUMIFS(Generation!G:G,Generation!$A:$A,Summary_CDP,Generation!$B:$B,IF($B$54="NEM","*",$B$54),Generation!$C:$C,$H58)</f>
        <v>23393.154844628629</v>
      </c>
      <c r="M58" s="5">
        <f>SUMIFS(Generation!H:H,Generation!$A:$A,Summary_CDP,Generation!$B:$B,IF($B$54="NEM","*",$B$54),Generation!$C:$C,$H58)</f>
        <v>22794.405787912201</v>
      </c>
      <c r="N58" s="5">
        <f>SUMIFS(Generation!I:I,Generation!$A:$A,Summary_CDP,Generation!$B:$B,IF($B$54="NEM","*",$B$54),Generation!$C:$C,$H58)</f>
        <v>22568.66251182439</v>
      </c>
      <c r="O58" s="5">
        <f>SUMIFS(Generation!J:J,Generation!$A:$A,Summary_CDP,Generation!$B:$B,IF($B$54="NEM","*",$B$54),Generation!$C:$C,$H58)</f>
        <v>18869.759321348851</v>
      </c>
      <c r="P58" s="5">
        <f>SUMIFS(Generation!K:K,Generation!$A:$A,Summary_CDP,Generation!$B:$B,IF($B$54="NEM","*",$B$54),Generation!$C:$C,$H58)</f>
        <v>20484.159504025261</v>
      </c>
      <c r="Q58" s="5">
        <f>SUMIFS(Generation!L:L,Generation!$A:$A,Summary_CDP,Generation!$B:$B,IF($B$54="NEM","*",$B$54),Generation!$C:$C,$H58)</f>
        <v>22192.755797427591</v>
      </c>
      <c r="R58" s="5">
        <f>SUMIFS(Generation!M:M,Generation!$A:$A,Summary_CDP,Generation!$B:$B,IF($B$54="NEM","*",$B$54),Generation!$C:$C,$H58)</f>
        <v>20896.403880477101</v>
      </c>
      <c r="S58" s="5">
        <f>SUMIFS(Generation!N:N,Generation!$A:$A,Summary_CDP,Generation!$B:$B,IF($B$54="NEM","*",$B$54),Generation!$C:$C,$H58)</f>
        <v>22047.289937967551</v>
      </c>
      <c r="T58" s="5">
        <f>SUMIFS(Generation!O:O,Generation!$A:$A,Summary_CDP,Generation!$B:$B,IF($B$54="NEM","*",$B$54),Generation!$C:$C,$H58)</f>
        <v>23189.528277761459</v>
      </c>
      <c r="U58" s="5">
        <f>SUMIFS(Generation!P:P,Generation!$A:$A,Summary_CDP,Generation!$B:$B,IF($B$54="NEM","*",$B$54),Generation!$C:$C,$H58)</f>
        <v>21207.062596671891</v>
      </c>
      <c r="V58" s="5">
        <f>SUMIFS(Generation!Q:Q,Generation!$A:$A,Summary_CDP,Generation!$B:$B,IF($B$54="NEM","*",$B$54),Generation!$C:$C,$H58)</f>
        <v>23369.300654422121</v>
      </c>
      <c r="W58" s="5">
        <f>SUMIFS(Generation!R:R,Generation!$A:$A,Summary_CDP,Generation!$B:$B,IF($B$54="NEM","*",$B$54),Generation!$C:$C,$H58)</f>
        <v>23435.492093630492</v>
      </c>
      <c r="X58" s="5">
        <f>SUMIFS(Generation!S:S,Generation!$A:$A,Summary_CDP,Generation!$B:$B,IF($B$54="NEM","*",$B$54),Generation!$C:$C,$H58)</f>
        <v>22811.419131063849</v>
      </c>
      <c r="Y58" s="5">
        <f>SUMIFS(Generation!T:T,Generation!$A:$A,Summary_CDP,Generation!$B:$B,IF($B$54="NEM","*",$B$54),Generation!$C:$C,$H58)</f>
        <v>23166.343167169369</v>
      </c>
      <c r="Z58" s="5">
        <f>SUMIFS(Generation!U:U,Generation!$A:$A,Summary_CDP,Generation!$B:$B,IF($B$54="NEM","*",$B$54),Generation!$C:$C,$H58)</f>
        <v>24742.715043523269</v>
      </c>
      <c r="AA58" s="5">
        <f>SUMIFS(Generation!V:V,Generation!$A:$A,Summary_CDP,Generation!$B:$B,IF($B$54="NEM","*",$B$54),Generation!$C:$C,$H58)</f>
        <v>24656.165803903321</v>
      </c>
      <c r="AB58" s="5">
        <f>SUMIFS(Generation!W:W,Generation!$A:$A,Summary_CDP,Generation!$B:$B,IF($B$54="NEM","*",$B$54),Generation!$C:$C,$H58)</f>
        <v>24863.066401782478</v>
      </c>
      <c r="AC58" s="5">
        <f>SUMIFS(Generation!X:X,Generation!$A:$A,Summary_CDP,Generation!$B:$B,IF($B$54="NEM","*",$B$54),Generation!$C:$C,$H58)</f>
        <v>24933.64825733285</v>
      </c>
      <c r="AD58" s="5">
        <f>SUMIFS(Generation!Y:Y,Generation!$A:$A,Summary_CDP,Generation!$B:$B,IF($B$54="NEM","*",$B$54),Generation!$C:$C,$H58)</f>
        <v>25134.202581353991</v>
      </c>
      <c r="AE58" s="5">
        <f>SUMIFS(Generation!Z:Z,Generation!$A:$A,Summary_CDP,Generation!$B:$B,IF($B$54="NEM","*",$B$54),Generation!$C:$C,$H58)</f>
        <v>8332.7656004166165</v>
      </c>
      <c r="AF58" s="5">
        <f>SUMIFS(Generation!AA:AA,Generation!$A:$A,Summary_CDP,Generation!$B:$B,IF($B$54="NEM","*",$B$54),Generation!$C:$C,$H58)</f>
        <v>7422.8330255286101</v>
      </c>
      <c r="AG58" s="5">
        <f>SUMIFS(Generation!AB:AB,Generation!$A:$A,Summary_CDP,Generation!$B:$B,IF($B$54="NEM","*",$B$54),Generation!$C:$C,$H58)</f>
        <v>0</v>
      </c>
      <c r="AH58" s="5">
        <f>SUMIFS(Generation!AC:AC,Generation!$A:$A,Summary_CDP,Generation!$B:$B,IF($B$54="NEM","*",$B$54),Generation!$C:$C,$H58)</f>
        <v>0</v>
      </c>
      <c r="AI58" s="5">
        <f>SUMIFS(Generation!AD:AD,Generation!$A:$A,Summary_CDP,Generation!$B:$B,IF($B$54="NEM","*",$B$54),Generation!$C:$C,$H58)</f>
        <v>0</v>
      </c>
      <c r="AJ58" s="5">
        <f>SUMIFS(Generation!AE:AE,Generation!$A:$A,Summary_CDP,Generation!$B:$B,IF($B$54="NEM","*",$B$54),Generation!$C:$C,$H58)</f>
        <v>0</v>
      </c>
    </row>
    <row r="59" spans="1:36" ht="15" customHeight="1">
      <c r="H59" s="9" t="s">
        <v>132</v>
      </c>
      <c r="I59" s="5">
        <f>SUMIFS(Generation!D:D,Generation!$A:$A,Summary_CDP,Generation!$B:$B,IF($B$54="NEM","*",$B$54),Generation!$C:$C,$H59)</f>
        <v>1320.7270615952091</v>
      </c>
      <c r="J59" s="5">
        <f>SUMIFS(Generation!E:E,Generation!$A:$A,Summary_CDP,Generation!$B:$B,IF($B$54="NEM","*",$B$54),Generation!$C:$C,$H59)</f>
        <v>1258.90339795881</v>
      </c>
      <c r="K59" s="5">
        <f>SUMIFS(Generation!F:F,Generation!$A:$A,Summary_CDP,Generation!$B:$B,IF($B$54="NEM","*",$B$54),Generation!$C:$C,$H59)</f>
        <v>1024.101486622839</v>
      </c>
      <c r="L59" s="5">
        <f>SUMIFS(Generation!G:G,Generation!$A:$A,Summary_CDP,Generation!$B:$B,IF($B$54="NEM","*",$B$54),Generation!$C:$C,$H59)</f>
        <v>1023.5971233616855</v>
      </c>
      <c r="M59" s="5">
        <f>SUMIFS(Generation!H:H,Generation!$A:$A,Summary_CDP,Generation!$B:$B,IF($B$54="NEM","*",$B$54),Generation!$C:$C,$H59)</f>
        <v>1112.187855120344</v>
      </c>
      <c r="N59" s="5">
        <f>SUMIFS(Generation!I:I,Generation!$A:$A,Summary_CDP,Generation!$B:$B,IF($B$54="NEM","*",$B$54),Generation!$C:$C,$H59)</f>
        <v>127.44599640247502</v>
      </c>
      <c r="O59" s="5">
        <f>SUMIFS(Generation!J:J,Generation!$A:$A,Summary_CDP,Generation!$B:$B,IF($B$54="NEM","*",$B$54),Generation!$C:$C,$H59)</f>
        <v>54.489622295664979</v>
      </c>
      <c r="P59" s="5">
        <f>SUMIFS(Generation!K:K,Generation!$A:$A,Summary_CDP,Generation!$B:$B,IF($B$54="NEM","*",$B$54),Generation!$C:$C,$H59)</f>
        <v>179.52224731083498</v>
      </c>
      <c r="Q59" s="5">
        <f>SUMIFS(Generation!L:L,Generation!$A:$A,Summary_CDP,Generation!$B:$B,IF($B$54="NEM","*",$B$54),Generation!$C:$C,$H59)</f>
        <v>174.6901455225549</v>
      </c>
      <c r="R59" s="5">
        <f>SUMIFS(Generation!M:M,Generation!$A:$A,Summary_CDP,Generation!$B:$B,IF($B$54="NEM","*",$B$54),Generation!$C:$C,$H59)</f>
        <v>225.77069937911489</v>
      </c>
      <c r="S59" s="5">
        <f>SUMIFS(Generation!N:N,Generation!$A:$A,Summary_CDP,Generation!$B:$B,IF($B$54="NEM","*",$B$54),Generation!$C:$C,$H59)</f>
        <v>123.94659464532984</v>
      </c>
      <c r="T59" s="5">
        <f>SUMIFS(Generation!O:O,Generation!$A:$A,Summary_CDP,Generation!$B:$B,IF($B$54="NEM","*",$B$54),Generation!$C:$C,$H59)</f>
        <v>148.99577049674997</v>
      </c>
      <c r="U59" s="5">
        <f>SUMIFS(Generation!P:P,Generation!$A:$A,Summary_CDP,Generation!$B:$B,IF($B$54="NEM","*",$B$54),Generation!$C:$C,$H59)</f>
        <v>89.873456330554987</v>
      </c>
      <c r="V59" s="5">
        <f>SUMIFS(Generation!Q:Q,Generation!$A:$A,Summary_CDP,Generation!$B:$B,IF($B$54="NEM","*",$B$54),Generation!$C:$C,$H59)</f>
        <v>458.34708324325993</v>
      </c>
      <c r="W59" s="5">
        <f>SUMIFS(Generation!R:R,Generation!$A:$A,Summary_CDP,Generation!$B:$B,IF($B$54="NEM","*",$B$54),Generation!$C:$C,$H59)</f>
        <v>640.11001845809938</v>
      </c>
      <c r="X59" s="5">
        <f>SUMIFS(Generation!S:S,Generation!$A:$A,Summary_CDP,Generation!$B:$B,IF($B$54="NEM","*",$B$54),Generation!$C:$C,$H59)</f>
        <v>1142.9627645611645</v>
      </c>
      <c r="Y59" s="5">
        <f>SUMIFS(Generation!T:T,Generation!$A:$A,Summary_CDP,Generation!$B:$B,IF($B$54="NEM","*",$B$54),Generation!$C:$C,$H59)</f>
        <v>506.06014812328044</v>
      </c>
      <c r="Z59" s="5">
        <f>SUMIFS(Generation!U:U,Generation!$A:$A,Summary_CDP,Generation!$B:$B,IF($B$54="NEM","*",$B$54),Generation!$C:$C,$H59)</f>
        <v>1111.1186949644152</v>
      </c>
      <c r="AA59" s="5">
        <f>SUMIFS(Generation!V:V,Generation!$A:$A,Summary_CDP,Generation!$B:$B,IF($B$54="NEM","*",$B$54),Generation!$C:$C,$H59)</f>
        <v>1766.9727935131198</v>
      </c>
      <c r="AB59" s="5">
        <f>SUMIFS(Generation!W:W,Generation!$A:$A,Summary_CDP,Generation!$B:$B,IF($B$54="NEM","*",$B$54),Generation!$C:$C,$H59)</f>
        <v>1751.2427726338597</v>
      </c>
      <c r="AC59" s="5">
        <f>SUMIFS(Generation!X:X,Generation!$A:$A,Summary_CDP,Generation!$B:$B,IF($B$54="NEM","*",$B$54),Generation!$C:$C,$H59)</f>
        <v>1567.319792381727</v>
      </c>
      <c r="AD59" s="5">
        <f>SUMIFS(Generation!Y:Y,Generation!$A:$A,Summary_CDP,Generation!$B:$B,IF($B$54="NEM","*",$B$54),Generation!$C:$C,$H59)</f>
        <v>1805.19963933754</v>
      </c>
      <c r="AE59" s="5">
        <f>SUMIFS(Generation!Z:Z,Generation!$A:$A,Summary_CDP,Generation!$B:$B,IF($B$54="NEM","*",$B$54),Generation!$C:$C,$H59)</f>
        <v>498.56752732063518</v>
      </c>
      <c r="AF59" s="5">
        <f>SUMIFS(Generation!AA:AA,Generation!$A:$A,Summary_CDP,Generation!$B:$B,IF($B$54="NEM","*",$B$54),Generation!$C:$C,$H59)</f>
        <v>0</v>
      </c>
      <c r="AG59" s="5">
        <f>SUMIFS(Generation!AB:AB,Generation!$A:$A,Summary_CDP,Generation!$B:$B,IF($B$54="NEM","*",$B$54),Generation!$C:$C,$H59)</f>
        <v>0</v>
      </c>
      <c r="AH59" s="5">
        <f>SUMIFS(Generation!AC:AC,Generation!$A:$A,Summary_CDP,Generation!$B:$B,IF($B$54="NEM","*",$B$54),Generation!$C:$C,$H59)</f>
        <v>0</v>
      </c>
      <c r="AI59" s="5">
        <f>SUMIFS(Generation!AD:AD,Generation!$A:$A,Summary_CDP,Generation!$B:$B,IF($B$54="NEM","*",$B$54),Generation!$C:$C,$H59)</f>
        <v>0</v>
      </c>
      <c r="AJ59" s="5">
        <f>SUMIFS(Generation!AE:AE,Generation!$A:$A,Summary_CDP,Generation!$B:$B,IF($B$54="NEM","*",$B$54),Generation!$C:$C,$H59)</f>
        <v>0</v>
      </c>
    </row>
    <row r="60" spans="1:36" ht="15" customHeight="1">
      <c r="H60" s="9" t="s">
        <v>133</v>
      </c>
      <c r="I60" s="5">
        <f>SUMIFS(Generation!D:D,Generation!$A:$A,Summary_CDP,Generation!$B:$B,IF($B$54="NEM","*",$B$54),Generation!$C:$C,$H60)</f>
        <v>0</v>
      </c>
      <c r="J60" s="5">
        <f>SUMIFS(Generation!E:E,Generation!$A:$A,Summary_CDP,Generation!$B:$B,IF($B$54="NEM","*",$B$54),Generation!$C:$C,$H60)</f>
        <v>0</v>
      </c>
      <c r="K60" s="5">
        <f>SUMIFS(Generation!F:F,Generation!$A:$A,Summary_CDP,Generation!$B:$B,IF($B$54="NEM","*",$B$54),Generation!$C:$C,$H60)</f>
        <v>0</v>
      </c>
      <c r="L60" s="5">
        <f>SUMIFS(Generation!G:G,Generation!$A:$A,Summary_CDP,Generation!$B:$B,IF($B$54="NEM","*",$B$54),Generation!$C:$C,$H60)</f>
        <v>0</v>
      </c>
      <c r="M60" s="5">
        <f>SUMIFS(Generation!H:H,Generation!$A:$A,Summary_CDP,Generation!$B:$B,IF($B$54="NEM","*",$B$54),Generation!$C:$C,$H60)</f>
        <v>0</v>
      </c>
      <c r="N60" s="5">
        <f>SUMIFS(Generation!I:I,Generation!$A:$A,Summary_CDP,Generation!$B:$B,IF($B$54="NEM","*",$B$54),Generation!$C:$C,$H60)</f>
        <v>0</v>
      </c>
      <c r="O60" s="5">
        <f>SUMIFS(Generation!J:J,Generation!$A:$A,Summary_CDP,Generation!$B:$B,IF($B$54="NEM","*",$B$54),Generation!$C:$C,$H60)</f>
        <v>0</v>
      </c>
      <c r="P60" s="5">
        <f>SUMIFS(Generation!K:K,Generation!$A:$A,Summary_CDP,Generation!$B:$B,IF($B$54="NEM","*",$B$54),Generation!$C:$C,$H60)</f>
        <v>0</v>
      </c>
      <c r="Q60" s="5">
        <f>SUMIFS(Generation!L:L,Generation!$A:$A,Summary_CDP,Generation!$B:$B,IF($B$54="NEM","*",$B$54),Generation!$C:$C,$H60)</f>
        <v>0</v>
      </c>
      <c r="R60" s="5">
        <f>SUMIFS(Generation!M:M,Generation!$A:$A,Summary_CDP,Generation!$B:$B,IF($B$54="NEM","*",$B$54),Generation!$C:$C,$H60)</f>
        <v>0</v>
      </c>
      <c r="S60" s="5">
        <f>SUMIFS(Generation!N:N,Generation!$A:$A,Summary_CDP,Generation!$B:$B,IF($B$54="NEM","*",$B$54),Generation!$C:$C,$H60)</f>
        <v>0</v>
      </c>
      <c r="T60" s="5">
        <f>SUMIFS(Generation!O:O,Generation!$A:$A,Summary_CDP,Generation!$B:$B,IF($B$54="NEM","*",$B$54),Generation!$C:$C,$H60)</f>
        <v>0</v>
      </c>
      <c r="U60" s="5">
        <f>SUMIFS(Generation!P:P,Generation!$A:$A,Summary_CDP,Generation!$B:$B,IF($B$54="NEM","*",$B$54),Generation!$C:$C,$H60)</f>
        <v>0</v>
      </c>
      <c r="V60" s="5">
        <f>SUMIFS(Generation!Q:Q,Generation!$A:$A,Summary_CDP,Generation!$B:$B,IF($B$54="NEM","*",$B$54),Generation!$C:$C,$H60)</f>
        <v>0</v>
      </c>
      <c r="W60" s="5">
        <f>SUMIFS(Generation!R:R,Generation!$A:$A,Summary_CDP,Generation!$B:$B,IF($B$54="NEM","*",$B$54),Generation!$C:$C,$H60)</f>
        <v>0</v>
      </c>
      <c r="X60" s="5">
        <f>SUMIFS(Generation!S:S,Generation!$A:$A,Summary_CDP,Generation!$B:$B,IF($B$54="NEM","*",$B$54),Generation!$C:$C,$H60)</f>
        <v>0</v>
      </c>
      <c r="Y60" s="5">
        <f>SUMIFS(Generation!T:T,Generation!$A:$A,Summary_CDP,Generation!$B:$B,IF($B$54="NEM","*",$B$54),Generation!$C:$C,$H60)</f>
        <v>0</v>
      </c>
      <c r="Z60" s="5">
        <f>SUMIFS(Generation!U:U,Generation!$A:$A,Summary_CDP,Generation!$B:$B,IF($B$54="NEM","*",$B$54),Generation!$C:$C,$H60)</f>
        <v>0</v>
      </c>
      <c r="AA60" s="5">
        <f>SUMIFS(Generation!V:V,Generation!$A:$A,Summary_CDP,Generation!$B:$B,IF($B$54="NEM","*",$B$54),Generation!$C:$C,$H60)</f>
        <v>0</v>
      </c>
      <c r="AB60" s="5">
        <f>SUMIFS(Generation!W:W,Generation!$A:$A,Summary_CDP,Generation!$B:$B,IF($B$54="NEM","*",$B$54),Generation!$C:$C,$H60)</f>
        <v>0</v>
      </c>
      <c r="AC60" s="5">
        <f>SUMIFS(Generation!X:X,Generation!$A:$A,Summary_CDP,Generation!$B:$B,IF($B$54="NEM","*",$B$54),Generation!$C:$C,$H60)</f>
        <v>0</v>
      </c>
      <c r="AD60" s="5">
        <f>SUMIFS(Generation!Y:Y,Generation!$A:$A,Summary_CDP,Generation!$B:$B,IF($B$54="NEM","*",$B$54),Generation!$C:$C,$H60)</f>
        <v>0</v>
      </c>
      <c r="AE60" s="5">
        <f>SUMIFS(Generation!Z:Z,Generation!$A:$A,Summary_CDP,Generation!$B:$B,IF($B$54="NEM","*",$B$54),Generation!$C:$C,$H60)</f>
        <v>0</v>
      </c>
      <c r="AF60" s="5">
        <f>SUMIFS(Generation!AA:AA,Generation!$A:$A,Summary_CDP,Generation!$B:$B,IF($B$54="NEM","*",$B$54),Generation!$C:$C,$H60)</f>
        <v>0</v>
      </c>
      <c r="AG60" s="5">
        <f>SUMIFS(Generation!AB:AB,Generation!$A:$A,Summary_CDP,Generation!$B:$B,IF($B$54="NEM","*",$B$54),Generation!$C:$C,$H60)</f>
        <v>0</v>
      </c>
      <c r="AH60" s="5">
        <f>SUMIFS(Generation!AC:AC,Generation!$A:$A,Summary_CDP,Generation!$B:$B,IF($B$54="NEM","*",$B$54),Generation!$C:$C,$H60)</f>
        <v>0</v>
      </c>
      <c r="AI60" s="5">
        <f>SUMIFS(Generation!AD:AD,Generation!$A:$A,Summary_CDP,Generation!$B:$B,IF($B$54="NEM","*",$B$54),Generation!$C:$C,$H60)</f>
        <v>0</v>
      </c>
      <c r="AJ60" s="5">
        <f>SUMIFS(Generation!AE:AE,Generation!$A:$A,Summary_CDP,Generation!$B:$B,IF($B$54="NEM","*",$B$54),Generation!$C:$C,$H60)</f>
        <v>0</v>
      </c>
    </row>
    <row r="61" spans="1:36" ht="15" customHeight="1">
      <c r="H61" s="9" t="s">
        <v>134</v>
      </c>
      <c r="I61" s="5">
        <f>SUMIFS(Generation!D:D,Generation!$A:$A,Summary_CDP,Generation!$B:$B,IF($B$54="NEM","*",$B$54),Generation!$C:$C,$H61)</f>
        <v>34.31063532990003</v>
      </c>
      <c r="J61" s="5">
        <f>SUMIFS(Generation!E:E,Generation!$A:$A,Summary_CDP,Generation!$B:$B,IF($B$54="NEM","*",$B$54),Generation!$C:$C,$H61)</f>
        <v>28.71451265469495</v>
      </c>
      <c r="K61" s="5">
        <f>SUMIFS(Generation!F:F,Generation!$A:$A,Summary_CDP,Generation!$B:$B,IF($B$54="NEM","*",$B$54),Generation!$C:$C,$H61)</f>
        <v>23.460133885339999</v>
      </c>
      <c r="L61" s="5">
        <f>SUMIFS(Generation!G:G,Generation!$A:$A,Summary_CDP,Generation!$B:$B,IF($B$54="NEM","*",$B$54),Generation!$C:$C,$H61)</f>
        <v>17.70847444312</v>
      </c>
      <c r="M61" s="5">
        <f>SUMIFS(Generation!H:H,Generation!$A:$A,Summary_CDP,Generation!$B:$B,IF($B$54="NEM","*",$B$54),Generation!$C:$C,$H61)</f>
        <v>36.892323222170006</v>
      </c>
      <c r="N61" s="5">
        <f>SUMIFS(Generation!I:I,Generation!$A:$A,Summary_CDP,Generation!$B:$B,IF($B$54="NEM","*",$B$54),Generation!$C:$C,$H61)</f>
        <v>39.548776330095002</v>
      </c>
      <c r="O61" s="5">
        <f>SUMIFS(Generation!J:J,Generation!$A:$A,Summary_CDP,Generation!$B:$B,IF($B$54="NEM","*",$B$54),Generation!$C:$C,$H61)</f>
        <v>15.200821146985001</v>
      </c>
      <c r="P61" s="5">
        <f>SUMIFS(Generation!K:K,Generation!$A:$A,Summary_CDP,Generation!$B:$B,IF($B$54="NEM","*",$B$54),Generation!$C:$C,$H61)</f>
        <v>31.636689452155021</v>
      </c>
      <c r="Q61" s="5">
        <f>SUMIFS(Generation!L:L,Generation!$A:$A,Summary_CDP,Generation!$B:$B,IF($B$54="NEM","*",$B$54),Generation!$C:$C,$H61)</f>
        <v>35.930028820860045</v>
      </c>
      <c r="R61" s="5">
        <f>SUMIFS(Generation!M:M,Generation!$A:$A,Summary_CDP,Generation!$B:$B,IF($B$54="NEM","*",$B$54),Generation!$C:$C,$H61)</f>
        <v>86.038665682094859</v>
      </c>
      <c r="S61" s="5">
        <f>SUMIFS(Generation!N:N,Generation!$A:$A,Summary_CDP,Generation!$B:$B,IF($B$54="NEM","*",$B$54),Generation!$C:$C,$H61)</f>
        <v>34.255172062359961</v>
      </c>
      <c r="T61" s="5">
        <f>SUMIFS(Generation!O:O,Generation!$A:$A,Summary_CDP,Generation!$B:$B,IF($B$54="NEM","*",$B$54),Generation!$C:$C,$H61)</f>
        <v>17.845893229984995</v>
      </c>
      <c r="U61" s="5">
        <f>SUMIFS(Generation!P:P,Generation!$A:$A,Summary_CDP,Generation!$B:$B,IF($B$54="NEM","*",$B$54),Generation!$C:$C,$H61)</f>
        <v>17.587685912080016</v>
      </c>
      <c r="V61" s="5">
        <f>SUMIFS(Generation!Q:Q,Generation!$A:$A,Summary_CDP,Generation!$B:$B,IF($B$54="NEM","*",$B$54),Generation!$C:$C,$H61)</f>
        <v>71.267076303030052</v>
      </c>
      <c r="W61" s="5">
        <f>SUMIFS(Generation!R:R,Generation!$A:$A,Summary_CDP,Generation!$B:$B,IF($B$54="NEM","*",$B$54),Generation!$C:$C,$H61)</f>
        <v>69.282585021634915</v>
      </c>
      <c r="X61" s="5">
        <f>SUMIFS(Generation!S:S,Generation!$A:$A,Summary_CDP,Generation!$B:$B,IF($B$54="NEM","*",$B$54),Generation!$C:$C,$H61)</f>
        <v>91.944783930764856</v>
      </c>
      <c r="Y61" s="5">
        <f>SUMIFS(Generation!T:T,Generation!$A:$A,Summary_CDP,Generation!$B:$B,IF($B$54="NEM","*",$B$54),Generation!$C:$C,$H61)</f>
        <v>53.70788398125503</v>
      </c>
      <c r="Z61" s="5">
        <f>SUMIFS(Generation!U:U,Generation!$A:$A,Summary_CDP,Generation!$B:$B,IF($B$54="NEM","*",$B$54),Generation!$C:$C,$H61)</f>
        <v>154.48387464287993</v>
      </c>
      <c r="AA61" s="5">
        <f>SUMIFS(Generation!V:V,Generation!$A:$A,Summary_CDP,Generation!$B:$B,IF($B$54="NEM","*",$B$54),Generation!$C:$C,$H61)</f>
        <v>166.53423726782495</v>
      </c>
      <c r="AB61" s="5">
        <f>SUMIFS(Generation!W:W,Generation!$A:$A,Summary_CDP,Generation!$B:$B,IF($B$54="NEM","*",$B$54),Generation!$C:$C,$H61)</f>
        <v>467.92735516972476</v>
      </c>
      <c r="AC61" s="5">
        <f>SUMIFS(Generation!X:X,Generation!$A:$A,Summary_CDP,Generation!$B:$B,IF($B$54="NEM","*",$B$54),Generation!$C:$C,$H61)</f>
        <v>608.60697803374455</v>
      </c>
      <c r="AD61" s="5">
        <f>SUMIFS(Generation!Y:Y,Generation!$A:$A,Summary_CDP,Generation!$B:$B,IF($B$54="NEM","*",$B$54),Generation!$C:$C,$H61)</f>
        <v>332.65605608232465</v>
      </c>
      <c r="AE61" s="5">
        <f>SUMIFS(Generation!Z:Z,Generation!$A:$A,Summary_CDP,Generation!$B:$B,IF($B$54="NEM","*",$B$54),Generation!$C:$C,$H61)</f>
        <v>2020.3562203085398</v>
      </c>
      <c r="AF61" s="5">
        <f>SUMIFS(Generation!AA:AA,Generation!$A:$A,Summary_CDP,Generation!$B:$B,IF($B$54="NEM","*",$B$54),Generation!$C:$C,$H61)</f>
        <v>2551.6044041087398</v>
      </c>
      <c r="AG61" s="5">
        <f>SUMIFS(Generation!AB:AB,Generation!$A:$A,Summary_CDP,Generation!$B:$B,IF($B$54="NEM","*",$B$54),Generation!$C:$C,$H61)</f>
        <v>2511.9002821568843</v>
      </c>
      <c r="AH61" s="5">
        <f>SUMIFS(Generation!AC:AC,Generation!$A:$A,Summary_CDP,Generation!$B:$B,IF($B$54="NEM","*",$B$54),Generation!$C:$C,$H61)</f>
        <v>3372.9567574819343</v>
      </c>
      <c r="AI61" s="5">
        <f>SUMIFS(Generation!AD:AD,Generation!$A:$A,Summary_CDP,Generation!$B:$B,IF($B$54="NEM","*",$B$54),Generation!$C:$C,$H61)</f>
        <v>5907.6922663589512</v>
      </c>
      <c r="AJ61" s="5">
        <f>SUMIFS(Generation!AE:AE,Generation!$A:$A,Summary_CDP,Generation!$B:$B,IF($B$54="NEM","*",$B$54),Generation!$C:$C,$H61)</f>
        <v>4234.9991994274096</v>
      </c>
    </row>
    <row r="62" spans="1:36" ht="15" customHeight="1">
      <c r="H62" s="9" t="s">
        <v>135</v>
      </c>
      <c r="I62" s="5">
        <f>SUMIFS(Generation!D:D,Generation!$A:$A,Summary_CDP,Generation!$B:$B,IF($B$54="NEM","*",$B$54),Generation!$C:$C,$H62)</f>
        <v>0</v>
      </c>
      <c r="J62" s="5">
        <f>SUMIFS(Generation!E:E,Generation!$A:$A,Summary_CDP,Generation!$B:$B,IF($B$54="NEM","*",$B$54),Generation!$C:$C,$H62)</f>
        <v>0</v>
      </c>
      <c r="K62" s="5">
        <f>SUMIFS(Generation!F:F,Generation!$A:$A,Summary_CDP,Generation!$B:$B,IF($B$54="NEM","*",$B$54),Generation!$C:$C,$H62)</f>
        <v>0</v>
      </c>
      <c r="L62" s="5">
        <f>SUMIFS(Generation!G:G,Generation!$A:$A,Summary_CDP,Generation!$B:$B,IF($B$54="NEM","*",$B$54),Generation!$C:$C,$H62)</f>
        <v>0</v>
      </c>
      <c r="M62" s="5">
        <f>SUMIFS(Generation!H:H,Generation!$A:$A,Summary_CDP,Generation!$B:$B,IF($B$54="NEM","*",$B$54),Generation!$C:$C,$H62)</f>
        <v>0</v>
      </c>
      <c r="N62" s="5">
        <f>SUMIFS(Generation!I:I,Generation!$A:$A,Summary_CDP,Generation!$B:$B,IF($B$54="NEM","*",$B$54),Generation!$C:$C,$H62)</f>
        <v>0</v>
      </c>
      <c r="O62" s="5">
        <f>SUMIFS(Generation!J:J,Generation!$A:$A,Summary_CDP,Generation!$B:$B,IF($B$54="NEM","*",$B$54),Generation!$C:$C,$H62)</f>
        <v>0</v>
      </c>
      <c r="P62" s="5">
        <f>SUMIFS(Generation!K:K,Generation!$A:$A,Summary_CDP,Generation!$B:$B,IF($B$54="NEM","*",$B$54),Generation!$C:$C,$H62)</f>
        <v>0</v>
      </c>
      <c r="Q62" s="5">
        <f>SUMIFS(Generation!L:L,Generation!$A:$A,Summary_CDP,Generation!$B:$B,IF($B$54="NEM","*",$B$54),Generation!$C:$C,$H62)</f>
        <v>0</v>
      </c>
      <c r="R62" s="5">
        <f>SUMIFS(Generation!M:M,Generation!$A:$A,Summary_CDP,Generation!$B:$B,IF($B$54="NEM","*",$B$54),Generation!$C:$C,$H62)</f>
        <v>0</v>
      </c>
      <c r="S62" s="5">
        <f>SUMIFS(Generation!N:N,Generation!$A:$A,Summary_CDP,Generation!$B:$B,IF($B$54="NEM","*",$B$54),Generation!$C:$C,$H62)</f>
        <v>0</v>
      </c>
      <c r="T62" s="5">
        <f>SUMIFS(Generation!O:O,Generation!$A:$A,Summary_CDP,Generation!$B:$B,IF($B$54="NEM","*",$B$54),Generation!$C:$C,$H62)</f>
        <v>0</v>
      </c>
      <c r="U62" s="5">
        <f>SUMIFS(Generation!P:P,Generation!$A:$A,Summary_CDP,Generation!$B:$B,IF($B$54="NEM","*",$B$54),Generation!$C:$C,$H62)</f>
        <v>0</v>
      </c>
      <c r="V62" s="5">
        <f>SUMIFS(Generation!Q:Q,Generation!$A:$A,Summary_CDP,Generation!$B:$B,IF($B$54="NEM","*",$B$54),Generation!$C:$C,$H62)</f>
        <v>0</v>
      </c>
      <c r="W62" s="5">
        <f>SUMIFS(Generation!R:R,Generation!$A:$A,Summary_CDP,Generation!$B:$B,IF($B$54="NEM","*",$B$54),Generation!$C:$C,$H62)</f>
        <v>0</v>
      </c>
      <c r="X62" s="5">
        <f>SUMIFS(Generation!S:S,Generation!$A:$A,Summary_CDP,Generation!$B:$B,IF($B$54="NEM","*",$B$54),Generation!$C:$C,$H62)</f>
        <v>0</v>
      </c>
      <c r="Y62" s="5">
        <f>SUMIFS(Generation!T:T,Generation!$A:$A,Summary_CDP,Generation!$B:$B,IF($B$54="NEM","*",$B$54),Generation!$C:$C,$H62)</f>
        <v>0</v>
      </c>
      <c r="Z62" s="5">
        <f>SUMIFS(Generation!U:U,Generation!$A:$A,Summary_CDP,Generation!$B:$B,IF($B$54="NEM","*",$B$54),Generation!$C:$C,$H62)</f>
        <v>0</v>
      </c>
      <c r="AA62" s="5">
        <f>SUMIFS(Generation!V:V,Generation!$A:$A,Summary_CDP,Generation!$B:$B,IF($B$54="NEM","*",$B$54),Generation!$C:$C,$H62)</f>
        <v>0</v>
      </c>
      <c r="AB62" s="5">
        <f>SUMIFS(Generation!W:W,Generation!$A:$A,Summary_CDP,Generation!$B:$B,IF($B$54="NEM","*",$B$54),Generation!$C:$C,$H62)</f>
        <v>0</v>
      </c>
      <c r="AC62" s="5">
        <f>SUMIFS(Generation!X:X,Generation!$A:$A,Summary_CDP,Generation!$B:$B,IF($B$54="NEM","*",$B$54),Generation!$C:$C,$H62)</f>
        <v>0</v>
      </c>
      <c r="AD62" s="5">
        <f>SUMIFS(Generation!Y:Y,Generation!$A:$A,Summary_CDP,Generation!$B:$B,IF($B$54="NEM","*",$B$54),Generation!$C:$C,$H62)</f>
        <v>0</v>
      </c>
      <c r="AE62" s="5">
        <f>SUMIFS(Generation!Z:Z,Generation!$A:$A,Summary_CDP,Generation!$B:$B,IF($B$54="NEM","*",$B$54),Generation!$C:$C,$H62)</f>
        <v>0</v>
      </c>
      <c r="AF62" s="5">
        <f>SUMIFS(Generation!AA:AA,Generation!$A:$A,Summary_CDP,Generation!$B:$B,IF($B$54="NEM","*",$B$54),Generation!$C:$C,$H62)</f>
        <v>0</v>
      </c>
      <c r="AG62" s="5">
        <f>SUMIFS(Generation!AB:AB,Generation!$A:$A,Summary_CDP,Generation!$B:$B,IF($B$54="NEM","*",$B$54),Generation!$C:$C,$H62)</f>
        <v>0</v>
      </c>
      <c r="AH62" s="5">
        <f>SUMIFS(Generation!AC:AC,Generation!$A:$A,Summary_CDP,Generation!$B:$B,IF($B$54="NEM","*",$B$54),Generation!$C:$C,$H62)</f>
        <v>0</v>
      </c>
      <c r="AI62" s="5">
        <f>SUMIFS(Generation!AD:AD,Generation!$A:$A,Summary_CDP,Generation!$B:$B,IF($B$54="NEM","*",$B$54),Generation!$C:$C,$H62)</f>
        <v>0</v>
      </c>
      <c r="AJ62" s="5">
        <f>SUMIFS(Generation!AE:AE,Generation!$A:$A,Summary_CDP,Generation!$B:$B,IF($B$54="NEM","*",$B$54),Generation!$C:$C,$H62)</f>
        <v>0</v>
      </c>
    </row>
    <row r="63" spans="1:36" ht="15" customHeight="1">
      <c r="H63" s="9" t="s">
        <v>136</v>
      </c>
      <c r="I63" s="5">
        <f>SUMIFS(Generation!D:D,Generation!$A:$A,Summary_CDP,Generation!$B:$B,IF($B$54="NEM","*",$B$54),Generation!$C:$C,$H63)</f>
        <v>13743.037449585754</v>
      </c>
      <c r="J63" s="5">
        <f>SUMIFS(Generation!E:E,Generation!$A:$A,Summary_CDP,Generation!$B:$B,IF($B$54="NEM","*",$B$54),Generation!$C:$C,$H63)</f>
        <v>12831.473821024783</v>
      </c>
      <c r="K63" s="5">
        <f>SUMIFS(Generation!F:F,Generation!$A:$A,Summary_CDP,Generation!$B:$B,IF($B$54="NEM","*",$B$54),Generation!$C:$C,$H63)</f>
        <v>13739.772855292562</v>
      </c>
      <c r="L63" s="5">
        <f>SUMIFS(Generation!G:G,Generation!$A:$A,Summary_CDP,Generation!$B:$B,IF($B$54="NEM","*",$B$54),Generation!$C:$C,$H63)</f>
        <v>13964.784264314556</v>
      </c>
      <c r="M63" s="5">
        <f>SUMIFS(Generation!H:H,Generation!$A:$A,Summary_CDP,Generation!$B:$B,IF($B$54="NEM","*",$B$54),Generation!$C:$C,$H63)</f>
        <v>11946.806298767457</v>
      </c>
      <c r="N63" s="5">
        <f>SUMIFS(Generation!I:I,Generation!$A:$A,Summary_CDP,Generation!$B:$B,IF($B$54="NEM","*",$B$54),Generation!$C:$C,$H63)</f>
        <v>10930.1091849636</v>
      </c>
      <c r="O63" s="5">
        <f>SUMIFS(Generation!J:J,Generation!$A:$A,Summary_CDP,Generation!$B:$B,IF($B$54="NEM","*",$B$54),Generation!$C:$C,$H63)</f>
        <v>8839.7619848440918</v>
      </c>
      <c r="P63" s="5">
        <f>SUMIFS(Generation!K:K,Generation!$A:$A,Summary_CDP,Generation!$B:$B,IF($B$54="NEM","*",$B$54),Generation!$C:$C,$H63)</f>
        <v>11630.37342135108</v>
      </c>
      <c r="Q63" s="5">
        <f>SUMIFS(Generation!L:L,Generation!$A:$A,Summary_CDP,Generation!$B:$B,IF($B$54="NEM","*",$B$54),Generation!$C:$C,$H63)</f>
        <v>12951.10917476461</v>
      </c>
      <c r="R63" s="5">
        <f>SUMIFS(Generation!M:M,Generation!$A:$A,Summary_CDP,Generation!$B:$B,IF($B$54="NEM","*",$B$54),Generation!$C:$C,$H63)</f>
        <v>14660.87700656947</v>
      </c>
      <c r="S63" s="5">
        <f>SUMIFS(Generation!N:N,Generation!$A:$A,Summary_CDP,Generation!$B:$B,IF($B$54="NEM","*",$B$54),Generation!$C:$C,$H63)</f>
        <v>13891.022672113128</v>
      </c>
      <c r="T63" s="5">
        <f>SUMIFS(Generation!O:O,Generation!$A:$A,Summary_CDP,Generation!$B:$B,IF($B$54="NEM","*",$B$54),Generation!$C:$C,$H63)</f>
        <v>13829.993487252439</v>
      </c>
      <c r="U63" s="5">
        <f>SUMIFS(Generation!P:P,Generation!$A:$A,Summary_CDP,Generation!$B:$B,IF($B$54="NEM","*",$B$54),Generation!$C:$C,$H63)</f>
        <v>15021.544424032654</v>
      </c>
      <c r="V63" s="5">
        <f>SUMIFS(Generation!Q:Q,Generation!$A:$A,Summary_CDP,Generation!$B:$B,IF($B$54="NEM","*",$B$54),Generation!$C:$C,$H63)</f>
        <v>15175.733388406214</v>
      </c>
      <c r="W63" s="5">
        <f>SUMIFS(Generation!R:R,Generation!$A:$A,Summary_CDP,Generation!$B:$B,IF($B$54="NEM","*",$B$54),Generation!$C:$C,$H63)</f>
        <v>13298.260528314557</v>
      </c>
      <c r="X63" s="5">
        <f>SUMIFS(Generation!S:S,Generation!$A:$A,Summary_CDP,Generation!$B:$B,IF($B$54="NEM","*",$B$54),Generation!$C:$C,$H63)</f>
        <v>14777.517674872854</v>
      </c>
      <c r="Y63" s="5">
        <f>SUMIFS(Generation!T:T,Generation!$A:$A,Summary_CDP,Generation!$B:$B,IF($B$54="NEM","*",$B$54),Generation!$C:$C,$H63)</f>
        <v>12325.801325552879</v>
      </c>
      <c r="Z63" s="5">
        <f>SUMIFS(Generation!U:U,Generation!$A:$A,Summary_CDP,Generation!$B:$B,IF($B$54="NEM","*",$B$54),Generation!$C:$C,$H63)</f>
        <v>15240.148450233806</v>
      </c>
      <c r="AA63" s="5">
        <f>SUMIFS(Generation!V:V,Generation!$A:$A,Summary_CDP,Generation!$B:$B,IF($B$54="NEM","*",$B$54),Generation!$C:$C,$H63)</f>
        <v>14668.658191134273</v>
      </c>
      <c r="AB63" s="5">
        <f>SUMIFS(Generation!W:W,Generation!$A:$A,Summary_CDP,Generation!$B:$B,IF($B$54="NEM","*",$B$54),Generation!$C:$C,$H63)</f>
        <v>12040.708962789075</v>
      </c>
      <c r="AC63" s="5">
        <f>SUMIFS(Generation!X:X,Generation!$A:$A,Summary_CDP,Generation!$B:$B,IF($B$54="NEM","*",$B$54),Generation!$C:$C,$H63)</f>
        <v>14457.83090377921</v>
      </c>
      <c r="AD63" s="5">
        <f>SUMIFS(Generation!Y:Y,Generation!$A:$A,Summary_CDP,Generation!$B:$B,IF($B$54="NEM","*",$B$54),Generation!$C:$C,$H63)</f>
        <v>14050.953472585195</v>
      </c>
      <c r="AE63" s="5">
        <f>SUMIFS(Generation!Z:Z,Generation!$A:$A,Summary_CDP,Generation!$B:$B,IF($B$54="NEM","*",$B$54),Generation!$C:$C,$H63)</f>
        <v>14109.047264505291</v>
      </c>
      <c r="AF63" s="5">
        <f>SUMIFS(Generation!AA:AA,Generation!$A:$A,Summary_CDP,Generation!$B:$B,IF($B$54="NEM","*",$B$54),Generation!$C:$C,$H63)</f>
        <v>13591.363867152744</v>
      </c>
      <c r="AG63" s="5">
        <f>SUMIFS(Generation!AB:AB,Generation!$A:$A,Summary_CDP,Generation!$B:$B,IF($B$54="NEM","*",$B$54),Generation!$C:$C,$H63)</f>
        <v>13592.935403262507</v>
      </c>
      <c r="AH63" s="5">
        <f>SUMIFS(Generation!AC:AC,Generation!$A:$A,Summary_CDP,Generation!$B:$B,IF($B$54="NEM","*",$B$54),Generation!$C:$C,$H63)</f>
        <v>13291.363087856156</v>
      </c>
      <c r="AI63" s="5">
        <f>SUMIFS(Generation!AD:AD,Generation!$A:$A,Summary_CDP,Generation!$B:$B,IF($B$54="NEM","*",$B$54),Generation!$C:$C,$H63)</f>
        <v>14111.772597349331</v>
      </c>
      <c r="AJ63" s="5">
        <f>SUMIFS(Generation!AE:AE,Generation!$A:$A,Summary_CDP,Generation!$B:$B,IF($B$54="NEM","*",$B$54),Generation!$C:$C,$H63)</f>
        <v>11418.441368791351</v>
      </c>
    </row>
    <row r="64" spans="1:36" ht="15" customHeight="1">
      <c r="H64" s="9" t="s">
        <v>137</v>
      </c>
      <c r="I64" s="5">
        <f>SUMIFS(Generation!D:D,Generation!$A:$A,Summary_CDP,Generation!$B:$B,IF($B$54="NEM","*",$B$54),Generation!$C:$C,$H64)</f>
        <v>2157.7694196686152</v>
      </c>
      <c r="J64" s="5">
        <f>SUMIFS(Generation!E:E,Generation!$A:$A,Summary_CDP,Generation!$B:$B,IF($B$54="NEM","*",$B$54),Generation!$C:$C,$H64)</f>
        <v>2752.0687911784757</v>
      </c>
      <c r="K64" s="5">
        <f>SUMIFS(Generation!F:F,Generation!$A:$A,Summary_CDP,Generation!$B:$B,IF($B$54="NEM","*",$B$54),Generation!$C:$C,$H64)</f>
        <v>5049.0968997891841</v>
      </c>
      <c r="L64" s="5">
        <f>SUMIFS(Generation!G:G,Generation!$A:$A,Summary_CDP,Generation!$B:$B,IF($B$54="NEM","*",$B$54),Generation!$C:$C,$H64)</f>
        <v>5705.8733369462288</v>
      </c>
      <c r="M64" s="5">
        <f>SUMIFS(Generation!H:H,Generation!$A:$A,Summary_CDP,Generation!$B:$B,IF($B$54="NEM","*",$B$54),Generation!$C:$C,$H64)</f>
        <v>7445.4677337261101</v>
      </c>
      <c r="N64" s="5">
        <f>SUMIFS(Generation!I:I,Generation!$A:$A,Summary_CDP,Generation!$B:$B,IF($B$54="NEM","*",$B$54),Generation!$C:$C,$H64)</f>
        <v>11863.677981973084</v>
      </c>
      <c r="O64" s="5">
        <f>SUMIFS(Generation!J:J,Generation!$A:$A,Summary_CDP,Generation!$B:$B,IF($B$54="NEM","*",$B$54),Generation!$C:$C,$H64)</f>
        <v>13769.649774774149</v>
      </c>
      <c r="P64" s="5">
        <f>SUMIFS(Generation!K:K,Generation!$A:$A,Summary_CDP,Generation!$B:$B,IF($B$54="NEM","*",$B$54),Generation!$C:$C,$H64)</f>
        <v>13938.48853292127</v>
      </c>
      <c r="Q64" s="5">
        <f>SUMIFS(Generation!L:L,Generation!$A:$A,Summary_CDP,Generation!$B:$B,IF($B$54="NEM","*",$B$54),Generation!$C:$C,$H64)</f>
        <v>12975.262152012852</v>
      </c>
      <c r="R64" s="5">
        <f>SUMIFS(Generation!M:M,Generation!$A:$A,Summary_CDP,Generation!$B:$B,IF($B$54="NEM","*",$B$54),Generation!$C:$C,$H64)</f>
        <v>12549.603866326092</v>
      </c>
      <c r="S64" s="5">
        <f>SUMIFS(Generation!N:N,Generation!$A:$A,Summary_CDP,Generation!$B:$B,IF($B$54="NEM","*",$B$54),Generation!$C:$C,$H64)</f>
        <v>12629.019759089304</v>
      </c>
      <c r="T64" s="5">
        <f>SUMIFS(Generation!O:O,Generation!$A:$A,Summary_CDP,Generation!$B:$B,IF($B$54="NEM","*",$B$54),Generation!$C:$C,$H64)</f>
        <v>13694.10980530449</v>
      </c>
      <c r="U64" s="5">
        <f>SUMIFS(Generation!P:P,Generation!$A:$A,Summary_CDP,Generation!$B:$B,IF($B$54="NEM","*",$B$54),Generation!$C:$C,$H64)</f>
        <v>14025.180991732987</v>
      </c>
      <c r="V64" s="5">
        <f>SUMIFS(Generation!Q:Q,Generation!$A:$A,Summary_CDP,Generation!$B:$B,IF($B$54="NEM","*",$B$54),Generation!$C:$C,$H64)</f>
        <v>13906.812766672057</v>
      </c>
      <c r="W64" s="5">
        <f>SUMIFS(Generation!R:R,Generation!$A:$A,Summary_CDP,Generation!$B:$B,IF($B$54="NEM","*",$B$54),Generation!$C:$C,$H64)</f>
        <v>14966.815303055782</v>
      </c>
      <c r="X64" s="5">
        <f>SUMIFS(Generation!S:S,Generation!$A:$A,Summary_CDP,Generation!$B:$B,IF($B$54="NEM","*",$B$54),Generation!$C:$C,$H64)</f>
        <v>15147.539173112207</v>
      </c>
      <c r="Y64" s="5">
        <f>SUMIFS(Generation!T:T,Generation!$A:$A,Summary_CDP,Generation!$B:$B,IF($B$54="NEM","*",$B$54),Generation!$C:$C,$H64)</f>
        <v>18290.626251834667</v>
      </c>
      <c r="Z64" s="5">
        <f>SUMIFS(Generation!U:U,Generation!$A:$A,Summary_CDP,Generation!$B:$B,IF($B$54="NEM","*",$B$54),Generation!$C:$C,$H64)</f>
        <v>18447.392111798057</v>
      </c>
      <c r="AA64" s="5">
        <f>SUMIFS(Generation!V:V,Generation!$A:$A,Summary_CDP,Generation!$B:$B,IF($B$54="NEM","*",$B$54),Generation!$C:$C,$H64)</f>
        <v>18224.943743834043</v>
      </c>
      <c r="AB64" s="5">
        <f>SUMIFS(Generation!W:W,Generation!$A:$A,Summary_CDP,Generation!$B:$B,IF($B$54="NEM","*",$B$54),Generation!$C:$C,$H64)</f>
        <v>17646.278591224534</v>
      </c>
      <c r="AC64" s="5">
        <f>SUMIFS(Generation!X:X,Generation!$A:$A,Summary_CDP,Generation!$B:$B,IF($B$54="NEM","*",$B$54),Generation!$C:$C,$H64)</f>
        <v>16229.39424835379</v>
      </c>
      <c r="AD64" s="5">
        <f>SUMIFS(Generation!Y:Y,Generation!$A:$A,Summary_CDP,Generation!$B:$B,IF($B$54="NEM","*",$B$54),Generation!$C:$C,$H64)</f>
        <v>16600.072425629605</v>
      </c>
      <c r="AE64" s="5">
        <f>SUMIFS(Generation!Z:Z,Generation!$A:$A,Summary_CDP,Generation!$B:$B,IF($B$54="NEM","*",$B$54),Generation!$C:$C,$H64)</f>
        <v>19315.442485862648</v>
      </c>
      <c r="AF64" s="5">
        <f>SUMIFS(Generation!AA:AA,Generation!$A:$A,Summary_CDP,Generation!$B:$B,IF($B$54="NEM","*",$B$54),Generation!$C:$C,$H64)</f>
        <v>22356.067577225404</v>
      </c>
      <c r="AG64" s="5">
        <f>SUMIFS(Generation!AB:AB,Generation!$A:$A,Summary_CDP,Generation!$B:$B,IF($B$54="NEM","*",$B$54),Generation!$C:$C,$H64)</f>
        <v>23444.362677428326</v>
      </c>
      <c r="AH64" s="5">
        <f>SUMIFS(Generation!AC:AC,Generation!$A:$A,Summary_CDP,Generation!$B:$B,IF($B$54="NEM","*",$B$54),Generation!$C:$C,$H64)</f>
        <v>24564.298158417278</v>
      </c>
      <c r="AI64" s="5">
        <f>SUMIFS(Generation!AD:AD,Generation!$A:$A,Summary_CDP,Generation!$B:$B,IF($B$54="NEM","*",$B$54),Generation!$C:$C,$H64)</f>
        <v>25485.029112341152</v>
      </c>
      <c r="AJ64" s="5">
        <f>SUMIFS(Generation!AE:AE,Generation!$A:$A,Summary_CDP,Generation!$B:$B,IF($B$54="NEM","*",$B$54),Generation!$C:$C,$H64)</f>
        <v>27745.100951057608</v>
      </c>
    </row>
    <row r="65" spans="8:40" ht="15" customHeight="1">
      <c r="H65" s="9" t="s">
        <v>138</v>
      </c>
      <c r="I65" s="5">
        <f>SUMIFS(Generation!D:D,Generation!$A:$A,Summary_CDP,Generation!$B:$B,IF($B$54="NEM","*",$B$54),Generation!$C:$C,$H65)</f>
        <v>127.9807779227051</v>
      </c>
      <c r="J65" s="5">
        <f>SUMIFS(Generation!E:E,Generation!$A:$A,Summary_CDP,Generation!$B:$B,IF($B$54="NEM","*",$B$54),Generation!$C:$C,$H65)</f>
        <v>205.35584420987993</v>
      </c>
      <c r="K65" s="5">
        <f>SUMIFS(Generation!F:F,Generation!$A:$A,Summary_CDP,Generation!$B:$B,IF($B$54="NEM","*",$B$54),Generation!$C:$C,$H65)</f>
        <v>196.20956181963001</v>
      </c>
      <c r="L65" s="5">
        <f>SUMIFS(Generation!G:G,Generation!$A:$A,Summary_CDP,Generation!$B:$B,IF($B$54="NEM","*",$B$54),Generation!$C:$C,$H65)</f>
        <v>245.79394782664011</v>
      </c>
      <c r="M65" s="5">
        <f>SUMIFS(Generation!H:H,Generation!$A:$A,Summary_CDP,Generation!$B:$B,IF($B$54="NEM","*",$B$54),Generation!$C:$C,$H65)</f>
        <v>303.03436937978</v>
      </c>
      <c r="N65" s="5">
        <f>SUMIFS(Generation!I:I,Generation!$A:$A,Summary_CDP,Generation!$B:$B,IF($B$54="NEM","*",$B$54),Generation!$C:$C,$H65)</f>
        <v>338.15757844687994</v>
      </c>
      <c r="O65" s="5">
        <f>SUMIFS(Generation!J:J,Generation!$A:$A,Summary_CDP,Generation!$B:$B,IF($B$54="NEM","*",$B$54),Generation!$C:$C,$H65)</f>
        <v>493.70145678457993</v>
      </c>
      <c r="P65" s="5">
        <f>SUMIFS(Generation!K:K,Generation!$A:$A,Summary_CDP,Generation!$B:$B,IF($B$54="NEM","*",$B$54),Generation!$C:$C,$H65)</f>
        <v>476.80606123631509</v>
      </c>
      <c r="Q65" s="5">
        <f>SUMIFS(Generation!L:L,Generation!$A:$A,Summary_CDP,Generation!$B:$B,IF($B$54="NEM","*",$B$54),Generation!$C:$C,$H65)</f>
        <v>492.09883219292487</v>
      </c>
      <c r="R65" s="5">
        <f>SUMIFS(Generation!M:M,Generation!$A:$A,Summary_CDP,Generation!$B:$B,IF($B$54="NEM","*",$B$54),Generation!$C:$C,$H65)</f>
        <v>494.74398853403488</v>
      </c>
      <c r="S65" s="5">
        <f>SUMIFS(Generation!N:N,Generation!$A:$A,Summary_CDP,Generation!$B:$B,IF($B$54="NEM","*",$B$54),Generation!$C:$C,$H65)</f>
        <v>548.80503665723484</v>
      </c>
      <c r="T65" s="5">
        <f>SUMIFS(Generation!O:O,Generation!$A:$A,Summary_CDP,Generation!$B:$B,IF($B$54="NEM","*",$B$54),Generation!$C:$C,$H65)</f>
        <v>624.64852891638486</v>
      </c>
      <c r="U65" s="5">
        <f>SUMIFS(Generation!P:P,Generation!$A:$A,Summary_CDP,Generation!$B:$B,IF($B$54="NEM","*",$B$54),Generation!$C:$C,$H65)</f>
        <v>717.36614840368998</v>
      </c>
      <c r="V65" s="5">
        <f>SUMIFS(Generation!Q:Q,Generation!$A:$A,Summary_CDP,Generation!$B:$B,IF($B$54="NEM","*",$B$54),Generation!$C:$C,$H65)</f>
        <v>781.24069067546986</v>
      </c>
      <c r="W65" s="5">
        <f>SUMIFS(Generation!R:R,Generation!$A:$A,Summary_CDP,Generation!$B:$B,IF($B$54="NEM","*",$B$54),Generation!$C:$C,$H65)</f>
        <v>895.74227998508502</v>
      </c>
      <c r="X65" s="5">
        <f>SUMIFS(Generation!S:S,Generation!$A:$A,Summary_CDP,Generation!$B:$B,IF($B$54="NEM","*",$B$54),Generation!$C:$C,$H65)</f>
        <v>973.61518600348006</v>
      </c>
      <c r="Y65" s="5">
        <f>SUMIFS(Generation!T:T,Generation!$A:$A,Summary_CDP,Generation!$B:$B,IF($B$54="NEM","*",$B$54),Generation!$C:$C,$H65)</f>
        <v>1065.7570896130549</v>
      </c>
      <c r="Z65" s="5">
        <f>SUMIFS(Generation!U:U,Generation!$A:$A,Summary_CDP,Generation!$B:$B,IF($B$54="NEM","*",$B$54),Generation!$C:$C,$H65)</f>
        <v>1117.1465439677554</v>
      </c>
      <c r="AA65" s="5">
        <f>SUMIFS(Generation!V:V,Generation!$A:$A,Summary_CDP,Generation!$B:$B,IF($B$54="NEM","*",$B$54),Generation!$C:$C,$H65)</f>
        <v>1251.0961982894503</v>
      </c>
      <c r="AB65" s="5">
        <f>SUMIFS(Generation!W:W,Generation!$A:$A,Summary_CDP,Generation!$B:$B,IF($B$54="NEM","*",$B$54),Generation!$C:$C,$H65)</f>
        <v>1332.6375644909849</v>
      </c>
      <c r="AC65" s="5">
        <f>SUMIFS(Generation!X:X,Generation!$A:$A,Summary_CDP,Generation!$B:$B,IF($B$54="NEM","*",$B$54),Generation!$C:$C,$H65)</f>
        <v>1208.5888663754552</v>
      </c>
      <c r="AD65" s="5">
        <f>SUMIFS(Generation!Y:Y,Generation!$A:$A,Summary_CDP,Generation!$B:$B,IF($B$54="NEM","*",$B$54),Generation!$C:$C,$H65)</f>
        <v>1359.2484903774398</v>
      </c>
      <c r="AE65" s="5">
        <f>SUMIFS(Generation!Z:Z,Generation!$A:$A,Summary_CDP,Generation!$B:$B,IF($B$54="NEM","*",$B$54),Generation!$C:$C,$H65)</f>
        <v>1814.0102048849001</v>
      </c>
      <c r="AF65" s="5">
        <f>SUMIFS(Generation!AA:AA,Generation!$A:$A,Summary_CDP,Generation!$B:$B,IF($B$54="NEM","*",$B$54),Generation!$C:$C,$H65)</f>
        <v>1977.0626730705999</v>
      </c>
      <c r="AG65" s="5">
        <f>SUMIFS(Generation!AB:AB,Generation!$A:$A,Summary_CDP,Generation!$B:$B,IF($B$54="NEM","*",$B$54),Generation!$C:$C,$H65)</f>
        <v>2260.62568659929</v>
      </c>
      <c r="AH65" s="5">
        <f>SUMIFS(Generation!AC:AC,Generation!$A:$A,Summary_CDP,Generation!$B:$B,IF($B$54="NEM","*",$B$54),Generation!$C:$C,$H65)</f>
        <v>2647.9373329415453</v>
      </c>
      <c r="AI65" s="5">
        <f>SUMIFS(Generation!AD:AD,Generation!$A:$A,Summary_CDP,Generation!$B:$B,IF($B$54="NEM","*",$B$54),Generation!$C:$C,$H65)</f>
        <v>2936.5419840998597</v>
      </c>
      <c r="AJ65" s="5">
        <f>SUMIFS(Generation!AE:AE,Generation!$A:$A,Summary_CDP,Generation!$B:$B,IF($B$54="NEM","*",$B$54),Generation!$C:$C,$H65)</f>
        <v>3069.5165148823899</v>
      </c>
    </row>
    <row r="66" spans="8:40" ht="15" customHeight="1">
      <c r="H66" s="9" t="s">
        <v>139</v>
      </c>
      <c r="I66" s="5">
        <f>SUMIFS(Generation!D:D,Generation!$A:$A,Summary_CDP,Generation!$B:$B,IF($B$54="NEM","*",$B$54),Generation!$C:$C,$H66)</f>
        <v>317.69331744210444</v>
      </c>
      <c r="J66" s="5">
        <f>SUMIFS(Generation!E:E,Generation!$A:$A,Summary_CDP,Generation!$B:$B,IF($B$54="NEM","*",$B$54),Generation!$C:$C,$H66)</f>
        <v>383.40304490862138</v>
      </c>
      <c r="K66" s="5">
        <f>SUMIFS(Generation!F:F,Generation!$A:$A,Summary_CDP,Generation!$B:$B,IF($B$54="NEM","*",$B$54),Generation!$C:$C,$H66)</f>
        <v>446.97702832226111</v>
      </c>
      <c r="L66" s="5">
        <f>SUMIFS(Generation!G:G,Generation!$A:$A,Summary_CDP,Generation!$B:$B,IF($B$54="NEM","*",$B$54),Generation!$C:$C,$H66)</f>
        <v>516.10096091292871</v>
      </c>
      <c r="M66" s="5">
        <f>SUMIFS(Generation!H:H,Generation!$A:$A,Summary_CDP,Generation!$B:$B,IF($B$54="NEM","*",$B$54),Generation!$C:$C,$H66)</f>
        <v>583.92866340009812</v>
      </c>
      <c r="N66" s="5">
        <f>SUMIFS(Generation!I:I,Generation!$A:$A,Summary_CDP,Generation!$B:$B,IF($B$54="NEM","*",$B$54),Generation!$C:$C,$H66)</f>
        <v>641.3518038697689</v>
      </c>
      <c r="O66" s="5">
        <f>SUMIFS(Generation!J:J,Generation!$A:$A,Summary_CDP,Generation!$B:$B,IF($B$54="NEM","*",$B$54),Generation!$C:$C,$H66)</f>
        <v>699.13720856808459</v>
      </c>
      <c r="P66" s="5">
        <f>SUMIFS(Generation!K:K,Generation!$A:$A,Summary_CDP,Generation!$B:$B,IF($B$54="NEM","*",$B$54),Generation!$C:$C,$H66)</f>
        <v>748.49826648461317</v>
      </c>
      <c r="Q66" s="5">
        <f>SUMIFS(Generation!L:L,Generation!$A:$A,Summary_CDP,Generation!$B:$B,IF($B$54="NEM","*",$B$54),Generation!$C:$C,$H66)</f>
        <v>787.2986037559233</v>
      </c>
      <c r="R66" s="5">
        <f>SUMIFS(Generation!M:M,Generation!$A:$A,Summary_CDP,Generation!$B:$B,IF($B$54="NEM","*",$B$54),Generation!$C:$C,$H66)</f>
        <v>814.29414603822079</v>
      </c>
      <c r="S66" s="5">
        <f>SUMIFS(Generation!N:N,Generation!$A:$A,Summary_CDP,Generation!$B:$B,IF($B$54="NEM","*",$B$54),Generation!$C:$C,$H66)</f>
        <v>846.89924533235023</v>
      </c>
      <c r="T66" s="5">
        <f>SUMIFS(Generation!O:O,Generation!$A:$A,Summary_CDP,Generation!$B:$B,IF($B$54="NEM","*",$B$54),Generation!$C:$C,$H66)</f>
        <v>876.30678936623428</v>
      </c>
      <c r="U66" s="5">
        <f>SUMIFS(Generation!P:P,Generation!$A:$A,Summary_CDP,Generation!$B:$B,IF($B$54="NEM","*",$B$54),Generation!$C:$C,$H66)</f>
        <v>913.8472124504741</v>
      </c>
      <c r="V66" s="5">
        <f>SUMIFS(Generation!Q:Q,Generation!$A:$A,Summary_CDP,Generation!$B:$B,IF($B$54="NEM","*",$B$54),Generation!$C:$C,$H66)</f>
        <v>938.14657548495825</v>
      </c>
      <c r="W66" s="5">
        <f>SUMIFS(Generation!R:R,Generation!$A:$A,Summary_CDP,Generation!$B:$B,IF($B$54="NEM","*",$B$54),Generation!$C:$C,$H66)</f>
        <v>970.78198523873868</v>
      </c>
      <c r="X66" s="5">
        <f>SUMIFS(Generation!S:S,Generation!$A:$A,Summary_CDP,Generation!$B:$B,IF($B$54="NEM","*",$B$54),Generation!$C:$C,$H66)</f>
        <v>995.23395725318483</v>
      </c>
      <c r="Y66" s="5">
        <f>SUMIFS(Generation!T:T,Generation!$A:$A,Summary_CDP,Generation!$B:$B,IF($B$54="NEM","*",$B$54),Generation!$C:$C,$H66)</f>
        <v>1031.1204256052581</v>
      </c>
      <c r="Z66" s="5">
        <f>SUMIFS(Generation!U:U,Generation!$A:$A,Summary_CDP,Generation!$B:$B,IF($B$54="NEM","*",$B$54),Generation!$C:$C,$H66)</f>
        <v>1056.9635736635876</v>
      </c>
      <c r="AA66" s="5">
        <f>SUMIFS(Generation!V:V,Generation!$A:$A,Summary_CDP,Generation!$B:$B,IF($B$54="NEM","*",$B$54),Generation!$C:$C,$H66)</f>
        <v>1093.5798969360476</v>
      </c>
      <c r="AB66" s="5">
        <f>SUMIFS(Generation!W:W,Generation!$A:$A,Summary_CDP,Generation!$B:$B,IF($B$54="NEM","*",$B$54),Generation!$C:$C,$H66)</f>
        <v>1125.8601342094694</v>
      </c>
      <c r="AC66" s="5">
        <f>SUMIFS(Generation!X:X,Generation!$A:$A,Summary_CDP,Generation!$B:$B,IF($B$54="NEM","*",$B$54),Generation!$C:$C,$H66)</f>
        <v>1161.9577270170357</v>
      </c>
      <c r="AD66" s="5">
        <f>SUMIFS(Generation!Y:Y,Generation!$A:$A,Summary_CDP,Generation!$B:$B,IF($B$54="NEM","*",$B$54),Generation!$C:$C,$H66)</f>
        <v>1193.1958901681276</v>
      </c>
      <c r="AE66" s="5">
        <f>SUMIFS(Generation!Z:Z,Generation!$A:$A,Summary_CDP,Generation!$B:$B,IF($B$54="NEM","*",$B$54),Generation!$C:$C,$H66)</f>
        <v>1230.8935446599355</v>
      </c>
      <c r="AF66" s="5">
        <f>SUMIFS(Generation!AA:AA,Generation!$A:$A,Summary_CDP,Generation!$B:$B,IF($B$54="NEM","*",$B$54),Generation!$C:$C,$H66)</f>
        <v>1278.4130656520913</v>
      </c>
      <c r="AG66" s="5">
        <f>SUMIFS(Generation!AB:AB,Generation!$A:$A,Summary_CDP,Generation!$B:$B,IF($B$54="NEM","*",$B$54),Generation!$C:$C,$H66)</f>
        <v>1320.6238946270362</v>
      </c>
      <c r="AH66" s="5">
        <f>SUMIFS(Generation!AC:AC,Generation!$A:$A,Summary_CDP,Generation!$B:$B,IF($B$54="NEM","*",$B$54),Generation!$C:$C,$H66)</f>
        <v>1357.7112329205011</v>
      </c>
      <c r="AI66" s="5">
        <f>SUMIFS(Generation!AD:AD,Generation!$A:$A,Summary_CDP,Generation!$B:$B,IF($B$54="NEM","*",$B$54),Generation!$C:$C,$H66)</f>
        <v>1392.004815668407</v>
      </c>
      <c r="AJ66" s="5">
        <f>SUMIFS(Generation!AE:AE,Generation!$A:$A,Summary_CDP,Generation!$B:$B,IF($B$54="NEM","*",$B$54),Generation!$C:$C,$H66)</f>
        <v>1444.4819460832171</v>
      </c>
    </row>
    <row r="67" spans="8:40" ht="15" customHeight="1">
      <c r="H67" s="9" t="s">
        <v>140</v>
      </c>
      <c r="I67" s="5">
        <f>SUMIFS(Generation!D:D,Generation!$A:$A,Summary_CDP,Generation!$B:$B,IF($B$54="NEM","*",$B$54),Generation!$C:$C,$H67)</f>
        <v>0</v>
      </c>
      <c r="J67" s="5">
        <f>SUMIFS(Generation!E:E,Generation!$A:$A,Summary_CDP,Generation!$B:$B,IF($B$54="NEM","*",$B$54),Generation!$C:$C,$H67)</f>
        <v>0</v>
      </c>
      <c r="K67" s="5">
        <f>SUMIFS(Generation!F:F,Generation!$A:$A,Summary_CDP,Generation!$B:$B,IF($B$54="NEM","*",$B$54),Generation!$C:$C,$H67)</f>
        <v>0</v>
      </c>
      <c r="L67" s="5">
        <f>SUMIFS(Generation!G:G,Generation!$A:$A,Summary_CDP,Generation!$B:$B,IF($B$54="NEM","*",$B$54),Generation!$C:$C,$H67)</f>
        <v>0</v>
      </c>
      <c r="M67" s="5">
        <f>SUMIFS(Generation!H:H,Generation!$A:$A,Summary_CDP,Generation!$B:$B,IF($B$54="NEM","*",$B$54),Generation!$C:$C,$H67)</f>
        <v>0</v>
      </c>
      <c r="N67" s="5">
        <f>SUMIFS(Generation!I:I,Generation!$A:$A,Summary_CDP,Generation!$B:$B,IF($B$54="NEM","*",$B$54),Generation!$C:$C,$H67)</f>
        <v>0</v>
      </c>
      <c r="O67" s="5">
        <f>SUMIFS(Generation!J:J,Generation!$A:$A,Summary_CDP,Generation!$B:$B,IF($B$54="NEM","*",$B$54),Generation!$C:$C,$H67)</f>
        <v>0</v>
      </c>
      <c r="P67" s="5">
        <f>SUMIFS(Generation!K:K,Generation!$A:$A,Summary_CDP,Generation!$B:$B,IF($B$54="NEM","*",$B$54),Generation!$C:$C,$H67)</f>
        <v>0</v>
      </c>
      <c r="Q67" s="5">
        <f>SUMIFS(Generation!L:L,Generation!$A:$A,Summary_CDP,Generation!$B:$B,IF($B$54="NEM","*",$B$54),Generation!$C:$C,$H67)</f>
        <v>0</v>
      </c>
      <c r="R67" s="5">
        <f>SUMIFS(Generation!M:M,Generation!$A:$A,Summary_CDP,Generation!$B:$B,IF($B$54="NEM","*",$B$54),Generation!$C:$C,$H67)</f>
        <v>0</v>
      </c>
      <c r="S67" s="5">
        <f>SUMIFS(Generation!N:N,Generation!$A:$A,Summary_CDP,Generation!$B:$B,IF($B$54="NEM","*",$B$54),Generation!$C:$C,$H67)</f>
        <v>0</v>
      </c>
      <c r="T67" s="5">
        <f>SUMIFS(Generation!O:O,Generation!$A:$A,Summary_CDP,Generation!$B:$B,IF($B$54="NEM","*",$B$54),Generation!$C:$C,$H67)</f>
        <v>0</v>
      </c>
      <c r="U67" s="5">
        <f>SUMIFS(Generation!P:P,Generation!$A:$A,Summary_CDP,Generation!$B:$B,IF($B$54="NEM","*",$B$54),Generation!$C:$C,$H67)</f>
        <v>0</v>
      </c>
      <c r="V67" s="5">
        <f>SUMIFS(Generation!Q:Q,Generation!$A:$A,Summary_CDP,Generation!$B:$B,IF($B$54="NEM","*",$B$54),Generation!$C:$C,$H67)</f>
        <v>0</v>
      </c>
      <c r="W67" s="5">
        <f>SUMIFS(Generation!R:R,Generation!$A:$A,Summary_CDP,Generation!$B:$B,IF($B$54="NEM","*",$B$54),Generation!$C:$C,$H67)</f>
        <v>0</v>
      </c>
      <c r="X67" s="5">
        <f>SUMIFS(Generation!S:S,Generation!$A:$A,Summary_CDP,Generation!$B:$B,IF($B$54="NEM","*",$B$54),Generation!$C:$C,$H67)</f>
        <v>0</v>
      </c>
      <c r="Y67" s="5">
        <f>SUMIFS(Generation!T:T,Generation!$A:$A,Summary_CDP,Generation!$B:$B,IF($B$54="NEM","*",$B$54),Generation!$C:$C,$H67)</f>
        <v>0</v>
      </c>
      <c r="Z67" s="5">
        <f>SUMIFS(Generation!U:U,Generation!$A:$A,Summary_CDP,Generation!$B:$B,IF($B$54="NEM","*",$B$54),Generation!$C:$C,$H67)</f>
        <v>0</v>
      </c>
      <c r="AA67" s="5">
        <f>SUMIFS(Generation!V:V,Generation!$A:$A,Summary_CDP,Generation!$B:$B,IF($B$54="NEM","*",$B$54),Generation!$C:$C,$H67)</f>
        <v>0</v>
      </c>
      <c r="AB67" s="5">
        <f>SUMIFS(Generation!W:W,Generation!$A:$A,Summary_CDP,Generation!$B:$B,IF($B$54="NEM","*",$B$54),Generation!$C:$C,$H67)</f>
        <v>0</v>
      </c>
      <c r="AC67" s="5">
        <f>SUMIFS(Generation!X:X,Generation!$A:$A,Summary_CDP,Generation!$B:$B,IF($B$54="NEM","*",$B$54),Generation!$C:$C,$H67)</f>
        <v>0</v>
      </c>
      <c r="AD67" s="5">
        <f>SUMIFS(Generation!Y:Y,Generation!$A:$A,Summary_CDP,Generation!$B:$B,IF($B$54="NEM","*",$B$54),Generation!$C:$C,$H67)</f>
        <v>0</v>
      </c>
      <c r="AE67" s="5">
        <f>SUMIFS(Generation!Z:Z,Generation!$A:$A,Summary_CDP,Generation!$B:$B,IF($B$54="NEM","*",$B$54),Generation!$C:$C,$H67)</f>
        <v>0</v>
      </c>
      <c r="AF67" s="5">
        <f>SUMIFS(Generation!AA:AA,Generation!$A:$A,Summary_CDP,Generation!$B:$B,IF($B$54="NEM","*",$B$54),Generation!$C:$C,$H67)</f>
        <v>0</v>
      </c>
      <c r="AG67" s="5">
        <f>SUMIFS(Generation!AB:AB,Generation!$A:$A,Summary_CDP,Generation!$B:$B,IF($B$54="NEM","*",$B$54),Generation!$C:$C,$H67)</f>
        <v>0</v>
      </c>
      <c r="AH67" s="5">
        <f>SUMIFS(Generation!AC:AC,Generation!$A:$A,Summary_CDP,Generation!$B:$B,IF($B$54="NEM","*",$B$54),Generation!$C:$C,$H67)</f>
        <v>0</v>
      </c>
      <c r="AI67" s="5">
        <f>SUMIFS(Generation!AD:AD,Generation!$A:$A,Summary_CDP,Generation!$B:$B,IF($B$54="NEM","*",$B$54),Generation!$C:$C,$H67)</f>
        <v>0</v>
      </c>
      <c r="AJ67" s="5">
        <f>SUMIFS(Generation!AE:AE,Generation!$A:$A,Summary_CDP,Generation!$B:$B,IF($B$54="NEM","*",$B$54),Generation!$C:$C,$H67)</f>
        <v>0</v>
      </c>
    </row>
    <row r="68" spans="8:40" ht="15" customHeight="1">
      <c r="H68" s="9" t="s">
        <v>141</v>
      </c>
      <c r="I68" s="5">
        <f>SUMIFS(Generation!D:D,Generation!$A:$A,Summary_CDP,Generation!$B:$B,IF($B$54="NEM","*",$B$54),Generation!$C:$C,$H68)</f>
        <v>0</v>
      </c>
      <c r="J68" s="5">
        <f>SUMIFS(Generation!E:E,Generation!$A:$A,Summary_CDP,Generation!$B:$B,IF($B$54="NEM","*",$B$54),Generation!$C:$C,$H68)</f>
        <v>0</v>
      </c>
      <c r="K68" s="5">
        <f>SUMIFS(Generation!F:F,Generation!$A:$A,Summary_CDP,Generation!$B:$B,IF($B$54="NEM","*",$B$54),Generation!$C:$C,$H68)</f>
        <v>0</v>
      </c>
      <c r="L68" s="5">
        <f>SUMIFS(Generation!G:G,Generation!$A:$A,Summary_CDP,Generation!$B:$B,IF($B$54="NEM","*",$B$54),Generation!$C:$C,$H68)</f>
        <v>0</v>
      </c>
      <c r="M68" s="5">
        <f>SUMIFS(Generation!H:H,Generation!$A:$A,Summary_CDP,Generation!$B:$B,IF($B$54="NEM","*",$B$54),Generation!$C:$C,$H68)</f>
        <v>0</v>
      </c>
      <c r="N68" s="5">
        <f>SUMIFS(Generation!I:I,Generation!$A:$A,Summary_CDP,Generation!$B:$B,IF($B$54="NEM","*",$B$54),Generation!$C:$C,$H68)</f>
        <v>0</v>
      </c>
      <c r="O68" s="5">
        <f>SUMIFS(Generation!J:J,Generation!$A:$A,Summary_CDP,Generation!$B:$B,IF($B$54="NEM","*",$B$54),Generation!$C:$C,$H68)</f>
        <v>0</v>
      </c>
      <c r="P68" s="5">
        <f>SUMIFS(Generation!K:K,Generation!$A:$A,Summary_CDP,Generation!$B:$B,IF($B$54="NEM","*",$B$54),Generation!$C:$C,$H68)</f>
        <v>0</v>
      </c>
      <c r="Q68" s="5">
        <f>SUMIFS(Generation!L:L,Generation!$A:$A,Summary_CDP,Generation!$B:$B,IF($B$54="NEM","*",$B$54),Generation!$C:$C,$H68)</f>
        <v>0</v>
      </c>
      <c r="R68" s="5">
        <f>SUMIFS(Generation!M:M,Generation!$A:$A,Summary_CDP,Generation!$B:$B,IF($B$54="NEM","*",$B$54),Generation!$C:$C,$H68)</f>
        <v>0</v>
      </c>
      <c r="S68" s="5">
        <f>SUMIFS(Generation!N:N,Generation!$A:$A,Summary_CDP,Generation!$B:$B,IF($B$54="NEM","*",$B$54),Generation!$C:$C,$H68)</f>
        <v>0</v>
      </c>
      <c r="T68" s="5">
        <f>SUMIFS(Generation!O:O,Generation!$A:$A,Summary_CDP,Generation!$B:$B,IF($B$54="NEM","*",$B$54),Generation!$C:$C,$H68)</f>
        <v>0</v>
      </c>
      <c r="U68" s="5">
        <f>SUMIFS(Generation!P:P,Generation!$A:$A,Summary_CDP,Generation!$B:$B,IF($B$54="NEM","*",$B$54),Generation!$C:$C,$H68)</f>
        <v>0</v>
      </c>
      <c r="V68" s="5">
        <f>SUMIFS(Generation!Q:Q,Generation!$A:$A,Summary_CDP,Generation!$B:$B,IF($B$54="NEM","*",$B$54),Generation!$C:$C,$H68)</f>
        <v>0</v>
      </c>
      <c r="W68" s="5">
        <f>SUMIFS(Generation!R:R,Generation!$A:$A,Summary_CDP,Generation!$B:$B,IF($B$54="NEM","*",$B$54),Generation!$C:$C,$H68)</f>
        <v>0</v>
      </c>
      <c r="X68" s="5">
        <f>SUMIFS(Generation!S:S,Generation!$A:$A,Summary_CDP,Generation!$B:$B,IF($B$54="NEM","*",$B$54),Generation!$C:$C,$H68)</f>
        <v>0</v>
      </c>
      <c r="Y68" s="5">
        <f>SUMIFS(Generation!T:T,Generation!$A:$A,Summary_CDP,Generation!$B:$B,IF($B$54="NEM","*",$B$54),Generation!$C:$C,$H68)</f>
        <v>0</v>
      </c>
      <c r="Z68" s="5">
        <f>SUMIFS(Generation!U:U,Generation!$A:$A,Summary_CDP,Generation!$B:$B,IF($B$54="NEM","*",$B$54),Generation!$C:$C,$H68)</f>
        <v>0</v>
      </c>
      <c r="AA68" s="5">
        <f>SUMIFS(Generation!V:V,Generation!$A:$A,Summary_CDP,Generation!$B:$B,IF($B$54="NEM","*",$B$54),Generation!$C:$C,$H68)</f>
        <v>0</v>
      </c>
      <c r="AB68" s="5">
        <f>SUMIFS(Generation!W:W,Generation!$A:$A,Summary_CDP,Generation!$B:$B,IF($B$54="NEM","*",$B$54),Generation!$C:$C,$H68)</f>
        <v>0</v>
      </c>
      <c r="AC68" s="5">
        <f>SUMIFS(Generation!X:X,Generation!$A:$A,Summary_CDP,Generation!$B:$B,IF($B$54="NEM","*",$B$54),Generation!$C:$C,$H68)</f>
        <v>0</v>
      </c>
      <c r="AD68" s="5">
        <f>SUMIFS(Generation!Y:Y,Generation!$A:$A,Summary_CDP,Generation!$B:$B,IF($B$54="NEM","*",$B$54),Generation!$C:$C,$H68)</f>
        <v>0</v>
      </c>
      <c r="AE68" s="5">
        <f>SUMIFS(Generation!Z:Z,Generation!$A:$A,Summary_CDP,Generation!$B:$B,IF($B$54="NEM","*",$B$54),Generation!$C:$C,$H68)</f>
        <v>0</v>
      </c>
      <c r="AF68" s="5">
        <f>SUMIFS(Generation!AA:AA,Generation!$A:$A,Summary_CDP,Generation!$B:$B,IF($B$54="NEM","*",$B$54),Generation!$C:$C,$H68)</f>
        <v>0</v>
      </c>
      <c r="AG68" s="5">
        <f>SUMIFS(Generation!AB:AB,Generation!$A:$A,Summary_CDP,Generation!$B:$B,IF($B$54="NEM","*",$B$54),Generation!$C:$C,$H68)</f>
        <v>0</v>
      </c>
      <c r="AH68" s="5">
        <f>SUMIFS(Generation!AC:AC,Generation!$A:$A,Summary_CDP,Generation!$B:$B,IF($B$54="NEM","*",$B$54),Generation!$C:$C,$H68)</f>
        <v>0</v>
      </c>
      <c r="AI68" s="5">
        <f>SUMIFS(Generation!AD:AD,Generation!$A:$A,Summary_CDP,Generation!$B:$B,IF($B$54="NEM","*",$B$54),Generation!$C:$C,$H68)</f>
        <v>0</v>
      </c>
      <c r="AJ68" s="5">
        <f>SUMIFS(Generation!AE:AE,Generation!$A:$A,Summary_CDP,Generation!$B:$B,IF($B$54="NEM","*",$B$54),Generation!$C:$C,$H68)</f>
        <v>0</v>
      </c>
    </row>
    <row r="69" spans="8:40" ht="15" customHeight="1">
      <c r="H69" s="9" t="s">
        <v>142</v>
      </c>
      <c r="I69" s="5">
        <f>SUMIFS(Generation!D:D,Generation!$A:$A,Summary_CDP,Generation!$B:$B,IF($B$54="NEM","*",$B$54),Generation!$C:$C,$H69)</f>
        <v>29051.893573276124</v>
      </c>
      <c r="J69" s="5">
        <f>SUMIFS(Generation!E:E,Generation!$A:$A,Summary_CDP,Generation!$B:$B,IF($B$54="NEM","*",$B$54),Generation!$C:$C,$H69)</f>
        <v>36433.084877777306</v>
      </c>
      <c r="K69" s="5">
        <f>SUMIFS(Generation!F:F,Generation!$A:$A,Summary_CDP,Generation!$B:$B,IF($B$54="NEM","*",$B$54),Generation!$C:$C,$H69)</f>
        <v>39720.549619860343</v>
      </c>
      <c r="L69" s="5">
        <f>SUMIFS(Generation!G:G,Generation!$A:$A,Summary_CDP,Generation!$B:$B,IF($B$54="NEM","*",$B$54),Generation!$C:$C,$H69)</f>
        <v>44663.894658675141</v>
      </c>
      <c r="M69" s="5">
        <f>SUMIFS(Generation!H:H,Generation!$A:$A,Summary_CDP,Generation!$B:$B,IF($B$54="NEM","*",$B$54),Generation!$C:$C,$H69)</f>
        <v>49411.809299300832</v>
      </c>
      <c r="N69" s="5">
        <f>SUMIFS(Generation!I:I,Generation!$A:$A,Summary_CDP,Generation!$B:$B,IF($B$54="NEM","*",$B$54),Generation!$C:$C,$H69)</f>
        <v>55283.103572270134</v>
      </c>
      <c r="O69" s="5">
        <f>SUMIFS(Generation!J:J,Generation!$A:$A,Summary_CDP,Generation!$B:$B,IF($B$54="NEM","*",$B$54),Generation!$C:$C,$H69)</f>
        <v>55175.713153058306</v>
      </c>
      <c r="P69" s="5">
        <f>SUMIFS(Generation!K:K,Generation!$A:$A,Summary_CDP,Generation!$B:$B,IF($B$54="NEM","*",$B$54),Generation!$C:$C,$H69)</f>
        <v>55079.099671505683</v>
      </c>
      <c r="Q69" s="5">
        <f>SUMIFS(Generation!L:L,Generation!$A:$A,Summary_CDP,Generation!$B:$B,IF($B$54="NEM","*",$B$54),Generation!$C:$C,$H69)</f>
        <v>55563.061550679296</v>
      </c>
      <c r="R69" s="5">
        <f>SUMIFS(Generation!M:M,Generation!$A:$A,Summary_CDP,Generation!$B:$B,IF($B$54="NEM","*",$B$54),Generation!$C:$C,$H69)</f>
        <v>58091.568431273045</v>
      </c>
      <c r="S69" s="5">
        <f>SUMIFS(Generation!N:N,Generation!$A:$A,Summary_CDP,Generation!$B:$B,IF($B$54="NEM","*",$B$54),Generation!$C:$C,$H69)</f>
        <v>57837.36127210311</v>
      </c>
      <c r="T69" s="5">
        <f>SUMIFS(Generation!O:O,Generation!$A:$A,Summary_CDP,Generation!$B:$B,IF($B$54="NEM","*",$B$54),Generation!$C:$C,$H69)</f>
        <v>56988.578974964345</v>
      </c>
      <c r="U69" s="5">
        <f>SUMIFS(Generation!P:P,Generation!$A:$A,Summary_CDP,Generation!$B:$B,IF($B$54="NEM","*",$B$54),Generation!$C:$C,$H69)</f>
        <v>59436.863594313327</v>
      </c>
      <c r="V69" s="5">
        <f>SUMIFS(Generation!Q:Q,Generation!$A:$A,Summary_CDP,Generation!$B:$B,IF($B$54="NEM","*",$B$54),Generation!$C:$C,$H69)</f>
        <v>56873.281863730212</v>
      </c>
      <c r="W69" s="5">
        <f>SUMIFS(Generation!R:R,Generation!$A:$A,Summary_CDP,Generation!$B:$B,IF($B$54="NEM","*",$B$54),Generation!$C:$C,$H69)</f>
        <v>58084.435446005802</v>
      </c>
      <c r="X69" s="5">
        <f>SUMIFS(Generation!S:S,Generation!$A:$A,Summary_CDP,Generation!$B:$B,IF($B$54="NEM","*",$B$54),Generation!$C:$C,$H69)</f>
        <v>58368.991349133808</v>
      </c>
      <c r="Y69" s="5">
        <f>SUMIFS(Generation!T:T,Generation!$A:$A,Summary_CDP,Generation!$B:$B,IF($B$54="NEM","*",$B$54),Generation!$C:$C,$H69)</f>
        <v>63517.103881366347</v>
      </c>
      <c r="Z69" s="5">
        <f>SUMIFS(Generation!U:U,Generation!$A:$A,Summary_CDP,Generation!$B:$B,IF($B$54="NEM","*",$B$54),Generation!$C:$C,$H69)</f>
        <v>65745.179183509346</v>
      </c>
      <c r="AA69" s="5">
        <f>SUMIFS(Generation!V:V,Generation!$A:$A,Summary_CDP,Generation!$B:$B,IF($B$54="NEM","*",$B$54),Generation!$C:$C,$H69)</f>
        <v>68185.418225975649</v>
      </c>
      <c r="AB69" s="5">
        <f>SUMIFS(Generation!W:W,Generation!$A:$A,Summary_CDP,Generation!$B:$B,IF($B$54="NEM","*",$B$54),Generation!$C:$C,$H69)</f>
        <v>77055.448584889411</v>
      </c>
      <c r="AC69" s="5">
        <f>SUMIFS(Generation!X:X,Generation!$A:$A,Summary_CDP,Generation!$B:$B,IF($B$54="NEM","*",$B$54),Generation!$C:$C,$H69)</f>
        <v>82181.282491137652</v>
      </c>
      <c r="AD69" s="5">
        <f>SUMIFS(Generation!Y:Y,Generation!$A:$A,Summary_CDP,Generation!$B:$B,IF($B$54="NEM","*",$B$54),Generation!$C:$C,$H69)</f>
        <v>85066.036577622901</v>
      </c>
      <c r="AE69" s="5">
        <f>SUMIFS(Generation!Z:Z,Generation!$A:$A,Summary_CDP,Generation!$B:$B,IF($B$54="NEM","*",$B$54),Generation!$C:$C,$H69)</f>
        <v>100764.58936853839</v>
      </c>
      <c r="AF69" s="5">
        <f>SUMIFS(Generation!AA:AA,Generation!$A:$A,Summary_CDP,Generation!$B:$B,IF($B$54="NEM","*",$B$54),Generation!$C:$C,$H69)</f>
        <v>105647.19197794607</v>
      </c>
      <c r="AG69" s="5">
        <f>SUMIFS(Generation!AB:AB,Generation!$A:$A,Summary_CDP,Generation!$B:$B,IF($B$54="NEM","*",$B$54),Generation!$C:$C,$H69)</f>
        <v>112221.41317133789</v>
      </c>
      <c r="AH69" s="5">
        <f>SUMIFS(Generation!AC:AC,Generation!$A:$A,Summary_CDP,Generation!$B:$B,IF($B$54="NEM","*",$B$54),Generation!$C:$C,$H69)</f>
        <v>111294.52053046855</v>
      </c>
      <c r="AI69" s="5">
        <f>SUMIFS(Generation!AD:AD,Generation!$A:$A,Summary_CDP,Generation!$B:$B,IF($B$54="NEM","*",$B$54),Generation!$C:$C,$H69)</f>
        <v>108674.25334135146</v>
      </c>
      <c r="AJ69" s="5">
        <f>SUMIFS(Generation!AE:AE,Generation!$A:$A,Summary_CDP,Generation!$B:$B,IF($B$54="NEM","*",$B$54),Generation!$C:$C,$H69)</f>
        <v>113218.38936147801</v>
      </c>
      <c r="AM69" s="52"/>
      <c r="AN69" s="19"/>
    </row>
    <row r="70" spans="8:40" ht="15" customHeight="1">
      <c r="H70" s="9" t="s">
        <v>143</v>
      </c>
      <c r="I70" s="5">
        <f>SUMIFS(Generation!D:D,Generation!$A:$A,Summary_CDP,Generation!$B:$B,IF($B$54="NEM","*",$B$54),Generation!$C:$C,$H70)</f>
        <v>13995.257843390031</v>
      </c>
      <c r="J70" s="5">
        <f>SUMIFS(Generation!E:E,Generation!$A:$A,Summary_CDP,Generation!$B:$B,IF($B$54="NEM","*",$B$54),Generation!$C:$C,$H70)</f>
        <v>12982.601761500744</v>
      </c>
      <c r="K70" s="5">
        <f>SUMIFS(Generation!F:F,Generation!$A:$A,Summary_CDP,Generation!$B:$B,IF($B$54="NEM","*",$B$54),Generation!$C:$C,$H70)</f>
        <v>15593.523433710299</v>
      </c>
      <c r="L70" s="5">
        <f>SUMIFS(Generation!G:G,Generation!$A:$A,Summary_CDP,Generation!$B:$B,IF($B$54="NEM","*",$B$54),Generation!$C:$C,$H70)</f>
        <v>15386.714025885387</v>
      </c>
      <c r="M70" s="5">
        <f>SUMIFS(Generation!H:H,Generation!$A:$A,Summary_CDP,Generation!$B:$B,IF($B$54="NEM","*",$B$54),Generation!$C:$C,$H70)</f>
        <v>16210.31048439792</v>
      </c>
      <c r="N70" s="5">
        <f>SUMIFS(Generation!I:I,Generation!$A:$A,Summary_CDP,Generation!$B:$B,IF($B$54="NEM","*",$B$54),Generation!$C:$C,$H70)</f>
        <v>20420.477720391493</v>
      </c>
      <c r="O70" s="5">
        <f>SUMIFS(Generation!J:J,Generation!$A:$A,Summary_CDP,Generation!$B:$B,IF($B$54="NEM","*",$B$54),Generation!$C:$C,$H70)</f>
        <v>19323.645340838619</v>
      </c>
      <c r="P70" s="5">
        <f>SUMIFS(Generation!K:K,Generation!$A:$A,Summary_CDP,Generation!$B:$B,IF($B$54="NEM","*",$B$54),Generation!$C:$C,$H70)</f>
        <v>21058.829182231773</v>
      </c>
      <c r="Q70" s="5">
        <f>SUMIFS(Generation!L:L,Generation!$A:$A,Summary_CDP,Generation!$B:$B,IF($B$54="NEM","*",$B$54),Generation!$C:$C,$H70)</f>
        <v>22093.341002653</v>
      </c>
      <c r="R70" s="5">
        <f>SUMIFS(Generation!M:M,Generation!$A:$A,Summary_CDP,Generation!$B:$B,IF($B$54="NEM","*",$B$54),Generation!$C:$C,$H70)</f>
        <v>20084.239769097647</v>
      </c>
      <c r="S70" s="5">
        <f>SUMIFS(Generation!N:N,Generation!$A:$A,Summary_CDP,Generation!$B:$B,IF($B$54="NEM","*",$B$54),Generation!$C:$C,$H70)</f>
        <v>21277.449434677485</v>
      </c>
      <c r="T70" s="5">
        <f>SUMIFS(Generation!O:O,Generation!$A:$A,Summary_CDP,Generation!$B:$B,IF($B$54="NEM","*",$B$54),Generation!$C:$C,$H70)</f>
        <v>22443.884923594786</v>
      </c>
      <c r="U70" s="5">
        <f>SUMIFS(Generation!P:P,Generation!$A:$A,Summary_CDP,Generation!$B:$B,IF($B$54="NEM","*",$B$54),Generation!$C:$C,$H70)</f>
        <v>22620.559510323968</v>
      </c>
      <c r="V70" s="5">
        <f>SUMIFS(Generation!Q:Q,Generation!$A:$A,Summary_CDP,Generation!$B:$B,IF($B$54="NEM","*",$B$54),Generation!$C:$C,$H70)</f>
        <v>22806.447863269794</v>
      </c>
      <c r="W70" s="5">
        <f>SUMIFS(Generation!R:R,Generation!$A:$A,Summary_CDP,Generation!$B:$B,IF($B$54="NEM","*",$B$54),Generation!$C:$C,$H70)</f>
        <v>23048.719683851356</v>
      </c>
      <c r="X70" s="5">
        <f>SUMIFS(Generation!S:S,Generation!$A:$A,Summary_CDP,Generation!$B:$B,IF($B$54="NEM","*",$B$54),Generation!$C:$C,$H70)</f>
        <v>22349.097932028355</v>
      </c>
      <c r="Y70" s="5">
        <f>SUMIFS(Generation!T:T,Generation!$A:$A,Summary_CDP,Generation!$B:$B,IF($B$54="NEM","*",$B$54),Generation!$C:$C,$H70)</f>
        <v>24533.394144907983</v>
      </c>
      <c r="Z70" s="5">
        <f>SUMIFS(Generation!U:U,Generation!$A:$A,Summary_CDP,Generation!$B:$B,IF($B$54="NEM","*",$B$54),Generation!$C:$C,$H70)</f>
        <v>25085.815307077461</v>
      </c>
      <c r="AA70" s="5">
        <f>SUMIFS(Generation!V:V,Generation!$A:$A,Summary_CDP,Generation!$B:$B,IF($B$54="NEM","*",$B$54),Generation!$C:$C,$H70)</f>
        <v>24566.670360163665</v>
      </c>
      <c r="AB70" s="5">
        <f>SUMIFS(Generation!W:W,Generation!$A:$A,Summary_CDP,Generation!$B:$B,IF($B$54="NEM","*",$B$54),Generation!$C:$C,$H70)</f>
        <v>23731.565133921958</v>
      </c>
      <c r="AC70" s="5">
        <f>SUMIFS(Generation!X:X,Generation!$A:$A,Summary_CDP,Generation!$B:$B,IF($B$54="NEM","*",$B$54),Generation!$C:$C,$H70)</f>
        <v>20562.624700040906</v>
      </c>
      <c r="AD70" s="5">
        <f>SUMIFS(Generation!Y:Y,Generation!$A:$A,Summary_CDP,Generation!$B:$B,IF($B$54="NEM","*",$B$54),Generation!$C:$C,$H70)</f>
        <v>22714.787118015996</v>
      </c>
      <c r="AE70" s="5">
        <f>SUMIFS(Generation!Z:Z,Generation!$A:$A,Summary_CDP,Generation!$B:$B,IF($B$54="NEM","*",$B$54),Generation!$C:$C,$H70)</f>
        <v>25419.868435717461</v>
      </c>
      <c r="AF70" s="5">
        <f>SUMIFS(Generation!AA:AA,Generation!$A:$A,Summary_CDP,Generation!$B:$B,IF($B$54="NEM","*",$B$54),Generation!$C:$C,$H70)</f>
        <v>27638.520477430382</v>
      </c>
      <c r="AG70" s="5">
        <f>SUMIFS(Generation!AB:AB,Generation!$A:$A,Summary_CDP,Generation!$B:$B,IF($B$54="NEM","*",$B$54),Generation!$C:$C,$H70)</f>
        <v>28753.153705423025</v>
      </c>
      <c r="AH70" s="5">
        <f>SUMIFS(Generation!AC:AC,Generation!$A:$A,Summary_CDP,Generation!$B:$B,IF($B$54="NEM","*",$B$54),Generation!$C:$C,$H70)</f>
        <v>32675.655058148575</v>
      </c>
      <c r="AI70" s="5">
        <f>SUMIFS(Generation!AD:AD,Generation!$A:$A,Summary_CDP,Generation!$B:$B,IF($B$54="NEM","*",$B$54),Generation!$C:$C,$H70)</f>
        <v>33663.43214751206</v>
      </c>
      <c r="AJ70" s="5">
        <f>SUMIFS(Generation!AE:AE,Generation!$A:$A,Summary_CDP,Generation!$B:$B,IF($B$54="NEM","*",$B$54),Generation!$C:$C,$H70)</f>
        <v>34930.328494986396</v>
      </c>
      <c r="AN70" s="19"/>
    </row>
    <row r="71" spans="8:40" ht="15" customHeight="1">
      <c r="H71" s="9" t="s">
        <v>144</v>
      </c>
      <c r="I71" s="5">
        <f>SUMIFS(Generation!D:D,Generation!$A:$A,Summary_CDP,Generation!$B:$B,IF($B$54="NEM","*",$B$54),Generation!$C:$C,$H71)</f>
        <v>26593.141655099997</v>
      </c>
      <c r="J71" s="5">
        <f>SUMIFS(Generation!E:E,Generation!$A:$A,Summary_CDP,Generation!$B:$B,IF($B$54="NEM","*",$B$54),Generation!$C:$C,$H71)</f>
        <v>28818.664751499997</v>
      </c>
      <c r="K71" s="5">
        <f>SUMIFS(Generation!F:F,Generation!$A:$A,Summary_CDP,Generation!$B:$B,IF($B$54="NEM","*",$B$54),Generation!$C:$C,$H71)</f>
        <v>30952.369932899997</v>
      </c>
      <c r="L71" s="5">
        <f>SUMIFS(Generation!G:G,Generation!$A:$A,Summary_CDP,Generation!$B:$B,IF($B$54="NEM","*",$B$54),Generation!$C:$C,$H71)</f>
        <v>33165.825580900004</v>
      </c>
      <c r="M71" s="5">
        <f>SUMIFS(Generation!H:H,Generation!$A:$A,Summary_CDP,Generation!$B:$B,IF($B$54="NEM","*",$B$54),Generation!$C:$C,$H71)</f>
        <v>35379.153624900006</v>
      </c>
      <c r="N71" s="5">
        <f>SUMIFS(Generation!I:I,Generation!$A:$A,Summary_CDP,Generation!$B:$B,IF($B$54="NEM","*",$B$54),Generation!$C:$C,$H71)</f>
        <v>37288.613920299998</v>
      </c>
      <c r="O71" s="5">
        <f>SUMIFS(Generation!J:J,Generation!$A:$A,Summary_CDP,Generation!$B:$B,IF($B$54="NEM","*",$B$54),Generation!$C:$C,$H71)</f>
        <v>38819.187645900005</v>
      </c>
      <c r="P71" s="5">
        <f>SUMIFS(Generation!K:K,Generation!$A:$A,Summary_CDP,Generation!$B:$B,IF($B$54="NEM","*",$B$54),Generation!$C:$C,$H71)</f>
        <v>40072.686885199997</v>
      </c>
      <c r="Q71" s="5">
        <f>SUMIFS(Generation!L:L,Generation!$A:$A,Summary_CDP,Generation!$B:$B,IF($B$54="NEM","*",$B$54),Generation!$C:$C,$H71)</f>
        <v>41195.758449000001</v>
      </c>
      <c r="R71" s="5">
        <f>SUMIFS(Generation!M:M,Generation!$A:$A,Summary_CDP,Generation!$B:$B,IF($B$54="NEM","*",$B$54),Generation!$C:$C,$H71)</f>
        <v>42046.647708399993</v>
      </c>
      <c r="S71" s="5">
        <f>SUMIFS(Generation!N:N,Generation!$A:$A,Summary_CDP,Generation!$B:$B,IF($B$54="NEM","*",$B$54),Generation!$C:$C,$H71)</f>
        <v>42813.205712399998</v>
      </c>
      <c r="T71" s="5">
        <f>SUMIFS(Generation!O:O,Generation!$A:$A,Summary_CDP,Generation!$B:$B,IF($B$54="NEM","*",$B$54),Generation!$C:$C,$H71)</f>
        <v>43565.851126300004</v>
      </c>
      <c r="U71" s="5">
        <f>SUMIFS(Generation!P:P,Generation!$A:$A,Summary_CDP,Generation!$B:$B,IF($B$54="NEM","*",$B$54),Generation!$C:$C,$H71)</f>
        <v>44334.251794799995</v>
      </c>
      <c r="V71" s="5">
        <f>SUMIFS(Generation!Q:Q,Generation!$A:$A,Summary_CDP,Generation!$B:$B,IF($B$54="NEM","*",$B$54),Generation!$C:$C,$H71)</f>
        <v>44944.207151099996</v>
      </c>
      <c r="W71" s="5">
        <f>SUMIFS(Generation!R:R,Generation!$A:$A,Summary_CDP,Generation!$B:$B,IF($B$54="NEM","*",$B$54),Generation!$C:$C,$H71)</f>
        <v>45591.482506399996</v>
      </c>
      <c r="X71" s="5">
        <f>SUMIFS(Generation!S:S,Generation!$A:$A,Summary_CDP,Generation!$B:$B,IF($B$54="NEM","*",$B$54),Generation!$C:$C,$H71)</f>
        <v>46296.967223299995</v>
      </c>
      <c r="Y71" s="5">
        <f>SUMIFS(Generation!T:T,Generation!$A:$A,Summary_CDP,Generation!$B:$B,IF($B$54="NEM","*",$B$54),Generation!$C:$C,$H71)</f>
        <v>47075.682921900006</v>
      </c>
      <c r="Z71" s="5">
        <f>SUMIFS(Generation!U:U,Generation!$A:$A,Summary_CDP,Generation!$B:$B,IF($B$54="NEM","*",$B$54),Generation!$C:$C,$H71)</f>
        <v>47734.605625299999</v>
      </c>
      <c r="AA71" s="5">
        <f>SUMIFS(Generation!V:V,Generation!$A:$A,Summary_CDP,Generation!$B:$B,IF($B$54="NEM","*",$B$54),Generation!$C:$C,$H71)</f>
        <v>48427.258347000003</v>
      </c>
      <c r="AB71" s="5">
        <f>SUMIFS(Generation!W:W,Generation!$A:$A,Summary_CDP,Generation!$B:$B,IF($B$54="NEM","*",$B$54),Generation!$C:$C,$H71)</f>
        <v>49176.038102700004</v>
      </c>
      <c r="AC71" s="5">
        <f>SUMIFS(Generation!X:X,Generation!$A:$A,Summary_CDP,Generation!$B:$B,IF($B$54="NEM","*",$B$54),Generation!$C:$C,$H71)</f>
        <v>50010.430644200002</v>
      </c>
      <c r="AD71" s="5">
        <f>SUMIFS(Generation!Y:Y,Generation!$A:$A,Summary_CDP,Generation!$B:$B,IF($B$54="NEM","*",$B$54),Generation!$C:$C,$H71)</f>
        <v>50795.409211300008</v>
      </c>
      <c r="AE71" s="5">
        <f>SUMIFS(Generation!Z:Z,Generation!$A:$A,Summary_CDP,Generation!$B:$B,IF($B$54="NEM","*",$B$54),Generation!$C:$C,$H71)</f>
        <v>51947.001847199994</v>
      </c>
      <c r="AF71" s="5">
        <f>SUMIFS(Generation!AA:AA,Generation!$A:$A,Summary_CDP,Generation!$B:$B,IF($B$54="NEM","*",$B$54),Generation!$C:$C,$H71)</f>
        <v>53482.0702876</v>
      </c>
      <c r="AG71" s="5">
        <f>SUMIFS(Generation!AB:AB,Generation!$A:$A,Summary_CDP,Generation!$B:$B,IF($B$54="NEM","*",$B$54),Generation!$C:$C,$H71)</f>
        <v>55170.985336899997</v>
      </c>
      <c r="AH71" s="5">
        <f>SUMIFS(Generation!AC:AC,Generation!$A:$A,Summary_CDP,Generation!$B:$B,IF($B$54="NEM","*",$B$54),Generation!$C:$C,$H71)</f>
        <v>56669.147046400009</v>
      </c>
      <c r="AI71" s="5">
        <f>SUMIFS(Generation!AD:AD,Generation!$A:$A,Summary_CDP,Generation!$B:$B,IF($B$54="NEM","*",$B$54),Generation!$C:$C,$H71)</f>
        <v>58128.0806151</v>
      </c>
      <c r="AJ71" s="5">
        <f>SUMIFS(Generation!AE:AE,Generation!$A:$A,Summary_CDP,Generation!$B:$B,IF($B$54="NEM","*",$B$54),Generation!$C:$C,$H71)</f>
        <v>58128.0806151</v>
      </c>
      <c r="AN71" s="19"/>
    </row>
    <row r="72" spans="8:40" ht="15" customHeight="1">
      <c r="H72" s="44" t="s">
        <v>148</v>
      </c>
    </row>
    <row r="73" spans="8:40" ht="15" customHeight="1">
      <c r="H73" s="9" t="s">
        <v>149</v>
      </c>
      <c r="I73" s="5">
        <f>SUMIFS(Generation!D:D,Generation!$A:$A,Summary_CDP,Generation!$B:$B,IF($B$54="NEM","*",$B$54),Generation!$C:$C,$H73)</f>
        <v>-3951.7418431215601</v>
      </c>
      <c r="J73" s="5">
        <f>SUMIFS(Generation!E:E,Generation!$A:$A,Summary_CDP,Generation!$B:$B,IF($B$54="NEM","*",$B$54),Generation!$C:$C,$H73)</f>
        <v>-5034.4876821686485</v>
      </c>
      <c r="K73" s="5">
        <f>SUMIFS(Generation!F:F,Generation!$A:$A,Summary_CDP,Generation!$B:$B,IF($B$54="NEM","*",$B$54),Generation!$C:$C,$H73)</f>
        <v>-7679.1821722606628</v>
      </c>
      <c r="L73" s="5">
        <f>SUMIFS(Generation!G:G,Generation!$A:$A,Summary_CDP,Generation!$B:$B,IF($B$54="NEM","*",$B$54),Generation!$C:$C,$H73)</f>
        <v>-8723.6162067965943</v>
      </c>
      <c r="M73" s="5">
        <f>SUMIFS(Generation!H:H,Generation!$A:$A,Summary_CDP,Generation!$B:$B,IF($B$54="NEM","*",$B$54),Generation!$C:$C,$H73)</f>
        <v>-10400.498554611409</v>
      </c>
      <c r="N73" s="5">
        <f>SUMIFS(Generation!I:I,Generation!$A:$A,Summary_CDP,Generation!$B:$B,IF($B$54="NEM","*",$B$54),Generation!$C:$C,$H73)</f>
        <v>-16067.667602129999</v>
      </c>
      <c r="O73" s="5">
        <f>SUMIFS(Generation!J:J,Generation!$A:$A,Summary_CDP,Generation!$B:$B,IF($B$54="NEM","*",$B$54),Generation!$C:$C,$H73)</f>
        <v>-18434.193031786268</v>
      </c>
      <c r="P73" s="5">
        <f>SUMIFS(Generation!K:K,Generation!$A:$A,Summary_CDP,Generation!$B:$B,IF($B$54="NEM","*",$B$54),Generation!$C:$C,$H73)</f>
        <v>-18602.282793690054</v>
      </c>
      <c r="Q73" s="5">
        <f>SUMIFS(Generation!L:L,Generation!$A:$A,Summary_CDP,Generation!$B:$B,IF($B$54="NEM","*",$B$54),Generation!$C:$C,$H73)</f>
        <v>-17814.122481831499</v>
      </c>
      <c r="R73" s="5">
        <f>SUMIFS(Generation!M:M,Generation!$A:$A,Summary_CDP,Generation!$B:$B,IF($B$54="NEM","*",$B$54),Generation!$C:$C,$H73)</f>
        <v>-16798.756226297872</v>
      </c>
      <c r="S73" s="5">
        <f>SUMIFS(Generation!N:N,Generation!$A:$A,Summary_CDP,Generation!$B:$B,IF($B$54="NEM","*",$B$54),Generation!$C:$C,$H73)</f>
        <v>-16862.715617525202</v>
      </c>
      <c r="T73" s="5">
        <f>SUMIFS(Generation!O:O,Generation!$A:$A,Summary_CDP,Generation!$B:$B,IF($B$54="NEM","*",$B$54),Generation!$C:$C,$H73)</f>
        <v>-18498.43205748847</v>
      </c>
      <c r="U73" s="5">
        <f>SUMIFS(Generation!P:P,Generation!$A:$A,Summary_CDP,Generation!$B:$B,IF($B$54="NEM","*",$B$54),Generation!$C:$C,$H73)</f>
        <v>-18860.967699693541</v>
      </c>
      <c r="V73" s="5">
        <f>SUMIFS(Generation!Q:Q,Generation!$A:$A,Summary_CDP,Generation!$B:$B,IF($B$54="NEM","*",$B$54),Generation!$C:$C,$H73)</f>
        <v>-18898.517280477696</v>
      </c>
      <c r="W73" s="5">
        <f>SUMIFS(Generation!R:R,Generation!$A:$A,Summary_CDP,Generation!$B:$B,IF($B$54="NEM","*",$B$54),Generation!$C:$C,$H73)</f>
        <v>-20422.846188119736</v>
      </c>
      <c r="X73" s="5">
        <f>SUMIFS(Generation!S:S,Generation!$A:$A,Summary_CDP,Generation!$B:$B,IF($B$54="NEM","*",$B$54),Generation!$C:$C,$H73)</f>
        <v>-20246.789003651804</v>
      </c>
      <c r="Y73" s="5">
        <f>SUMIFS(Generation!T:T,Generation!$A:$A,Summary_CDP,Generation!$B:$B,IF($B$54="NEM","*",$B$54),Generation!$C:$C,$H73)</f>
        <v>-24031.933963007134</v>
      </c>
      <c r="Z73" s="5">
        <f>SUMIFS(Generation!U:U,Generation!$A:$A,Summary_CDP,Generation!$B:$B,IF($B$54="NEM","*",$B$54),Generation!$C:$C,$H73)</f>
        <v>-24316.919679059603</v>
      </c>
      <c r="AA73" s="5">
        <f>SUMIFS(Generation!V:V,Generation!$A:$A,Summary_CDP,Generation!$B:$B,IF($B$54="NEM","*",$B$54),Generation!$C:$C,$H73)</f>
        <v>-23931.009010111764</v>
      </c>
      <c r="AB73" s="5">
        <f>SUMIFS(Generation!W:W,Generation!$A:$A,Summary_CDP,Generation!$B:$B,IF($B$54="NEM","*",$B$54),Generation!$C:$C,$H73)</f>
        <v>-23281.040277292548</v>
      </c>
      <c r="AC73" s="5">
        <f>SUMIFS(Generation!X:X,Generation!$A:$A,Summary_CDP,Generation!$B:$B,IF($B$54="NEM","*",$B$54),Generation!$C:$C,$H73)</f>
        <v>-21059.650260536397</v>
      </c>
      <c r="AD73" s="5">
        <f>SUMIFS(Generation!Y:Y,Generation!$A:$A,Summary_CDP,Generation!$B:$B,IF($B$54="NEM","*",$B$54),Generation!$C:$C,$H73)</f>
        <v>-21623.500737436396</v>
      </c>
      <c r="AE73" s="5">
        <f>SUMIFS(Generation!Z:Z,Generation!$A:$A,Summary_CDP,Generation!$B:$B,IF($B$54="NEM","*",$B$54),Generation!$C:$C,$H73)</f>
        <v>-25047.749542767575</v>
      </c>
      <c r="AF73" s="5">
        <f>SUMIFS(Generation!AA:AA,Generation!$A:$A,Summary_CDP,Generation!$B:$B,IF($B$54="NEM","*",$B$54),Generation!$C:$C,$H73)</f>
        <v>-28829.348363558885</v>
      </c>
      <c r="AG73" s="5">
        <f>SUMIFS(Generation!AB:AB,Generation!$A:$A,Summary_CDP,Generation!$B:$B,IF($B$54="NEM","*",$B$54),Generation!$C:$C,$H73)</f>
        <v>-29964.527492560446</v>
      </c>
      <c r="AH73" s="5">
        <f>SUMIFS(Generation!AC:AC,Generation!$A:$A,Summary_CDP,Generation!$B:$B,IF($B$54="NEM","*",$B$54),Generation!$C:$C,$H73)</f>
        <v>-32210.276510688294</v>
      </c>
      <c r="AI73" s="5">
        <f>SUMIFS(Generation!AD:AD,Generation!$A:$A,Summary_CDP,Generation!$B:$B,IF($B$54="NEM","*",$B$54),Generation!$C:$C,$H73)</f>
        <v>-32676.153395417648</v>
      </c>
      <c r="AJ73" s="5">
        <f>SUMIFS(Generation!AE:AE,Generation!$A:$A,Summary_CDP,Generation!$B:$B,IF($B$54="NEM","*",$B$54),Generation!$C:$C,$H73)</f>
        <v>-35801.577423923423</v>
      </c>
    </row>
    <row r="74" spans="8:40" ht="15" customHeight="1">
      <c r="H74" s="9" t="s">
        <v>150</v>
      </c>
      <c r="I74" s="5">
        <f>SUMIFS(Generation!D:D,Generation!$A:$A,Summary_CDP,Generation!$B:$B,IF($B$54="NEM","*",$B$54),Generation!$C:$C,$H74)</f>
        <v>-150.55074046527992</v>
      </c>
      <c r="J74" s="5">
        <f>SUMIFS(Generation!E:E,Generation!$A:$A,Summary_CDP,Generation!$B:$B,IF($B$54="NEM","*",$B$54),Generation!$C:$C,$H74)</f>
        <v>-241.60772937193525</v>
      </c>
      <c r="K74" s="5">
        <f>SUMIFS(Generation!F:F,Generation!$A:$A,Summary_CDP,Generation!$B:$B,IF($B$54="NEM","*",$B$54),Generation!$C:$C,$H74)</f>
        <v>-230.78022722138499</v>
      </c>
      <c r="L74" s="5">
        <f>SUMIFS(Generation!G:G,Generation!$A:$A,Summary_CDP,Generation!$B:$B,IF($B$54="NEM","*",$B$54),Generation!$C:$C,$H74)</f>
        <v>-289.20082749313502</v>
      </c>
      <c r="M74" s="5">
        <f>SUMIFS(Generation!H:H,Generation!$A:$A,Summary_CDP,Generation!$B:$B,IF($B$54="NEM","*",$B$54),Generation!$C:$C,$H74)</f>
        <v>-356.41098232308514</v>
      </c>
      <c r="N74" s="5">
        <f>SUMIFS(Generation!I:I,Generation!$A:$A,Summary_CDP,Generation!$B:$B,IF($B$54="NEM","*",$B$54),Generation!$C:$C,$H74)</f>
        <v>-397.97423680933991</v>
      </c>
      <c r="O74" s="5">
        <f>SUMIFS(Generation!J:J,Generation!$A:$A,Summary_CDP,Generation!$B:$B,IF($B$54="NEM","*",$B$54),Generation!$C:$C,$H74)</f>
        <v>-580.58673948026012</v>
      </c>
      <c r="P74" s="5">
        <f>SUMIFS(Generation!K:K,Generation!$A:$A,Summary_CDP,Generation!$B:$B,IF($B$54="NEM","*",$B$54),Generation!$C:$C,$H74)</f>
        <v>-562.95721268040995</v>
      </c>
      <c r="Q74" s="5">
        <f>SUMIFS(Generation!L:L,Generation!$A:$A,Summary_CDP,Generation!$B:$B,IF($B$54="NEM","*",$B$54),Generation!$C:$C,$H74)</f>
        <v>-583.04284300356505</v>
      </c>
      <c r="R74" s="5">
        <f>SUMIFS(Generation!M:M,Generation!$A:$A,Summary_CDP,Generation!$B:$B,IF($B$54="NEM","*",$B$54),Generation!$C:$C,$H74)</f>
        <v>-589.12246067324486</v>
      </c>
      <c r="S74" s="5">
        <f>SUMIFS(Generation!N:N,Generation!$A:$A,Summary_CDP,Generation!$B:$B,IF($B$54="NEM","*",$B$54),Generation!$C:$C,$H74)</f>
        <v>-658.76127474947498</v>
      </c>
      <c r="T74" s="5">
        <f>SUMIFS(Generation!O:O,Generation!$A:$A,Summary_CDP,Generation!$B:$B,IF($B$54="NEM","*",$B$54),Generation!$C:$C,$H74)</f>
        <v>-754.79838733885492</v>
      </c>
      <c r="U74" s="5">
        <f>SUMIFS(Generation!P:P,Generation!$A:$A,Summary_CDP,Generation!$B:$B,IF($B$54="NEM","*",$B$54),Generation!$C:$C,$H74)</f>
        <v>-876.95832225588015</v>
      </c>
      <c r="V74" s="5">
        <f>SUMIFS(Generation!Q:Q,Generation!$A:$A,Summary_CDP,Generation!$B:$B,IF($B$54="NEM","*",$B$54),Generation!$C:$C,$H74)</f>
        <v>-961.37011062186525</v>
      </c>
      <c r="W74" s="5">
        <f>SUMIFS(Generation!R:R,Generation!$A:$A,Summary_CDP,Generation!$B:$B,IF($B$54="NEM","*",$B$54),Generation!$C:$C,$H74)</f>
        <v>-1119.45071154628</v>
      </c>
      <c r="X74" s="5">
        <f>SUMIFS(Generation!S:S,Generation!$A:$A,Summary_CDP,Generation!$B:$B,IF($B$54="NEM","*",$B$54),Generation!$C:$C,$H74)</f>
        <v>-1226.85471143001</v>
      </c>
      <c r="Y74" s="5">
        <f>SUMIFS(Generation!T:T,Generation!$A:$A,Summary_CDP,Generation!$B:$B,IF($B$54="NEM","*",$B$54),Generation!$C:$C,$H74)</f>
        <v>-1355.2582762074951</v>
      </c>
      <c r="Z74" s="5">
        <f>SUMIFS(Generation!U:U,Generation!$A:$A,Summary_CDP,Generation!$B:$B,IF($B$54="NEM","*",$B$54),Generation!$C:$C,$H74)</f>
        <v>-1432.7194276709399</v>
      </c>
      <c r="AA74" s="5">
        <f>SUMIFS(Generation!V:V,Generation!$A:$A,Summary_CDP,Generation!$B:$B,IF($B$54="NEM","*",$B$54),Generation!$C:$C,$H74)</f>
        <v>-1610.829262854395</v>
      </c>
      <c r="AB74" s="5">
        <f>SUMIFS(Generation!W:W,Generation!$A:$A,Summary_CDP,Generation!$B:$B,IF($B$54="NEM","*",$B$54),Generation!$C:$C,$H74)</f>
        <v>-1719.9067131164954</v>
      </c>
      <c r="AC74" s="5">
        <f>SUMIFS(Generation!X:X,Generation!$A:$A,Summary_CDP,Generation!$B:$B,IF($B$54="NEM","*",$B$54),Generation!$C:$C,$H74)</f>
        <v>-1564.4071824376399</v>
      </c>
      <c r="AD74" s="5">
        <f>SUMIFS(Generation!Y:Y,Generation!$A:$A,Summary_CDP,Generation!$B:$B,IF($B$54="NEM","*",$B$54),Generation!$C:$C,$H74)</f>
        <v>-1769.9025099917046</v>
      </c>
      <c r="AE74" s="5">
        <f>SUMIFS(Generation!Z:Z,Generation!$A:$A,Summary_CDP,Generation!$B:$B,IF($B$54="NEM","*",$B$54),Generation!$C:$C,$H74)</f>
        <v>-2359.8009357566698</v>
      </c>
      <c r="AF74" s="5">
        <f>SUMIFS(Generation!AA:AA,Generation!$A:$A,Summary_CDP,Generation!$B:$B,IF($B$54="NEM","*",$B$54),Generation!$C:$C,$H74)</f>
        <v>-2580.0788762074053</v>
      </c>
      <c r="AG74" s="5">
        <f>SUMIFS(Generation!AB:AB,Generation!$A:$A,Summary_CDP,Generation!$B:$B,IF($B$54="NEM","*",$B$54),Generation!$C:$C,$H74)</f>
        <v>-2939.3245392673653</v>
      </c>
      <c r="AH74" s="5">
        <f>SUMIFS(Generation!AC:AC,Generation!$A:$A,Summary_CDP,Generation!$B:$B,IF($B$54="NEM","*",$B$54),Generation!$C:$C,$H74)</f>
        <v>-3470.8737713169853</v>
      </c>
      <c r="AI74" s="5">
        <f>SUMIFS(Generation!AD:AD,Generation!$A:$A,Summary_CDP,Generation!$B:$B,IF($B$54="NEM","*",$B$54),Generation!$C:$C,$H74)</f>
        <v>-3829.895455851984</v>
      </c>
      <c r="AJ74" s="5">
        <f>SUMIFS(Generation!AE:AE,Generation!$A:$A,Summary_CDP,Generation!$B:$B,IF($B$54="NEM","*",$B$54),Generation!$C:$C,$H74)</f>
        <v>-4036.4715539573845</v>
      </c>
    </row>
    <row r="75" spans="8:40" ht="15" customHeight="1">
      <c r="H75" s="9" t="s">
        <v>151</v>
      </c>
      <c r="I75" s="5">
        <f>SUMIFS(Generation!D:D,Generation!$A:$A,Summary_CDP,Generation!$B:$B,IF($B$54="NEM","*",$B$54),Generation!$C:$C,$H75)</f>
        <v>-375.13374830778935</v>
      </c>
      <c r="J75" s="5">
        <f>SUMIFS(Generation!E:E,Generation!$A:$A,Summary_CDP,Generation!$B:$B,IF($B$54="NEM","*",$B$54),Generation!$C:$C,$H75)</f>
        <v>-452.34098946122958</v>
      </c>
      <c r="K75" s="5">
        <f>SUMIFS(Generation!F:F,Generation!$A:$A,Summary_CDP,Generation!$B:$B,IF($B$54="NEM","*",$B$54),Generation!$C:$C,$H75)</f>
        <v>-528.56683894030755</v>
      </c>
      <c r="L75" s="5">
        <f>SUMIFS(Generation!G:G,Generation!$A:$A,Summary_CDP,Generation!$B:$B,IF($B$54="NEM","*",$B$54),Generation!$C:$C,$H75)</f>
        <v>-608.75767994619628</v>
      </c>
      <c r="M75" s="5">
        <f>SUMIFS(Generation!H:H,Generation!$A:$A,Summary_CDP,Generation!$B:$B,IF($B$54="NEM","*",$B$54),Generation!$C:$C,$H75)</f>
        <v>-687.9908622729572</v>
      </c>
      <c r="N75" s="5">
        <f>SUMIFS(Generation!I:I,Generation!$A:$A,Summary_CDP,Generation!$B:$B,IF($B$54="NEM","*",$B$54),Generation!$C:$C,$H75)</f>
        <v>-756.7847764139766</v>
      </c>
      <c r="O75" s="5">
        <f>SUMIFS(Generation!J:J,Generation!$A:$A,Summary_CDP,Generation!$B:$B,IF($B$54="NEM","*",$B$54),Generation!$C:$C,$H75)</f>
        <v>-825.49853430666565</v>
      </c>
      <c r="P75" s="5">
        <f>SUMIFS(Generation!K:K,Generation!$A:$A,Summary_CDP,Generation!$B:$B,IF($B$54="NEM","*",$B$54),Generation!$C:$C,$H75)</f>
        <v>-881.94225981945522</v>
      </c>
      <c r="Q75" s="5">
        <f>SUMIFS(Generation!L:L,Generation!$A:$A,Summary_CDP,Generation!$B:$B,IF($B$54="NEM","*",$B$54),Generation!$C:$C,$H75)</f>
        <v>-927.98105410825474</v>
      </c>
      <c r="R75" s="5">
        <f>SUMIFS(Generation!M:M,Generation!$A:$A,Summary_CDP,Generation!$B:$B,IF($B$54="NEM","*",$B$54),Generation!$C:$C,$H75)</f>
        <v>-958.74220696310192</v>
      </c>
      <c r="S75" s="5">
        <f>SUMIFS(Generation!N:N,Generation!$A:$A,Summary_CDP,Generation!$B:$B,IF($B$54="NEM","*",$B$54),Generation!$C:$C,$H75)</f>
        <v>-995.80768455914983</v>
      </c>
      <c r="T75" s="5">
        <f>SUMIFS(Generation!O:O,Generation!$A:$A,Summary_CDP,Generation!$B:$B,IF($B$54="NEM","*",$B$54),Generation!$C:$C,$H75)</f>
        <v>-1031.3487260953518</v>
      </c>
      <c r="U75" s="5">
        <f>SUMIFS(Generation!P:P,Generation!$A:$A,Summary_CDP,Generation!$B:$B,IF($B$54="NEM","*",$B$54),Generation!$C:$C,$H75)</f>
        <v>-1074.9096825033453</v>
      </c>
      <c r="V75" s="5">
        <f>SUMIFS(Generation!Q:Q,Generation!$A:$A,Summary_CDP,Generation!$B:$B,IF($B$54="NEM","*",$B$54),Generation!$C:$C,$H75)</f>
        <v>-1105.1053170119856</v>
      </c>
      <c r="W75" s="5">
        <f>SUMIFS(Generation!R:R,Generation!$A:$A,Summary_CDP,Generation!$B:$B,IF($B$54="NEM","*",$B$54),Generation!$C:$C,$H75)</f>
        <v>-1139.8067904707173</v>
      </c>
      <c r="X75" s="5">
        <f>SUMIFS(Generation!S:S,Generation!$A:$A,Summary_CDP,Generation!$B:$B,IF($B$54="NEM","*",$B$54),Generation!$C:$C,$H75)</f>
        <v>-1168.5315390368294</v>
      </c>
      <c r="Y75" s="5">
        <f>SUMIFS(Generation!T:T,Generation!$A:$A,Summary_CDP,Generation!$B:$B,IF($B$54="NEM","*",$B$54),Generation!$C:$C,$H75)</f>
        <v>-1209.4927688287548</v>
      </c>
      <c r="Z75" s="5">
        <f>SUMIFS(Generation!U:U,Generation!$A:$A,Summary_CDP,Generation!$B:$B,IF($B$54="NEM","*",$B$54),Generation!$C:$C,$H75)</f>
        <v>-1246.1242992764608</v>
      </c>
      <c r="AA75" s="5">
        <f>SUMIFS(Generation!V:V,Generation!$A:$A,Summary_CDP,Generation!$B:$B,IF($B$54="NEM","*",$B$54),Generation!$C:$C,$H75)</f>
        <v>-1283.7503906886536</v>
      </c>
      <c r="AB75" s="5">
        <f>SUMIFS(Generation!W:W,Generation!$A:$A,Summary_CDP,Generation!$B:$B,IF($B$54="NEM","*",$B$54),Generation!$C:$C,$H75)</f>
        <v>-1324.689821803199</v>
      </c>
      <c r="AC75" s="5">
        <f>SUMIFS(Generation!X:X,Generation!$A:$A,Summary_CDP,Generation!$B:$B,IF($B$54="NEM","*",$B$54),Generation!$C:$C,$H75)</f>
        <v>-1362.1992934480061</v>
      </c>
      <c r="AD75" s="5">
        <f>SUMIFS(Generation!Y:Y,Generation!$A:$A,Summary_CDP,Generation!$B:$B,IF($B$54="NEM","*",$B$54),Generation!$C:$C,$H75)</f>
        <v>-1399.9931289233352</v>
      </c>
      <c r="AE75" s="5">
        <f>SUMIFS(Generation!Z:Z,Generation!$A:$A,Summary_CDP,Generation!$B:$B,IF($B$54="NEM","*",$B$54),Generation!$C:$C,$H75)</f>
        <v>-1445.6156780334709</v>
      </c>
      <c r="AF75" s="5">
        <f>SUMIFS(Generation!AA:AA,Generation!$A:$A,Summary_CDP,Generation!$B:$B,IF($B$54="NEM","*",$B$54),Generation!$C:$C,$H75)</f>
        <v>-1503.805628589201</v>
      </c>
      <c r="AG75" s="5">
        <f>SUMIFS(Generation!AB:AB,Generation!$A:$A,Summary_CDP,Generation!$B:$B,IF($B$54="NEM","*",$B$54),Generation!$C:$C,$H75)</f>
        <v>-1550.8104204802733</v>
      </c>
      <c r="AH75" s="5">
        <f>SUMIFS(Generation!AC:AC,Generation!$A:$A,Summary_CDP,Generation!$B:$B,IF($B$54="NEM","*",$B$54),Generation!$C:$C,$H75)</f>
        <v>-1592.8580040546144</v>
      </c>
      <c r="AI75" s="5">
        <f>SUMIFS(Generation!AD:AD,Generation!$A:$A,Summary_CDP,Generation!$B:$B,IF($B$54="NEM","*",$B$54),Generation!$C:$C,$H75)</f>
        <v>-1632.6841519480618</v>
      </c>
      <c r="AJ75" s="5">
        <f>SUMIFS(Generation!AE:AE,Generation!$A:$A,Summary_CDP,Generation!$B:$B,IF($B$54="NEM","*",$B$54),Generation!$C:$C,$H75)</f>
        <v>-1693.5730363196681</v>
      </c>
    </row>
    <row r="77" spans="8:40" ht="15" customHeight="1">
      <c r="H77" s="9" t="s">
        <v>146</v>
      </c>
      <c r="I77" s="5">
        <f>SUMIFS(Generation!D:D,Generation!$A:$A,Summary_CDP,Generation!$B:$B,IF($B$54="NEM","*",$B$54),Generation!$C:$C,$H77)</f>
        <v>1.5267149999999991E-6</v>
      </c>
      <c r="J77" s="5">
        <f>SUMIFS(Generation!E:E,Generation!$A:$A,Summary_CDP,Generation!$B:$B,IF($B$54="NEM","*",$B$54),Generation!$C:$C,$H77)</f>
        <v>1.5817799999999991E-6</v>
      </c>
      <c r="K77" s="5">
        <f>SUMIFS(Generation!F:F,Generation!$A:$A,Summary_CDP,Generation!$B:$B,IF($B$54="NEM","*",$B$54),Generation!$C:$C,$H77)</f>
        <v>1.6748999999999986E-6</v>
      </c>
      <c r="L77" s="5">
        <f>SUMIFS(Generation!G:G,Generation!$A:$A,Summary_CDP,Generation!$B:$B,IF($B$54="NEM","*",$B$54),Generation!$C:$C,$H77)</f>
        <v>0.10364140865499999</v>
      </c>
      <c r="M77" s="5">
        <f>SUMIFS(Generation!H:H,Generation!$A:$A,Summary_CDP,Generation!$B:$B,IF($B$54="NEM","*",$B$54),Generation!$C:$C,$H77)</f>
        <v>0.15455026046000062</v>
      </c>
      <c r="N77" s="5">
        <f>SUMIFS(Generation!I:I,Generation!$A:$A,Summary_CDP,Generation!$B:$B,IF($B$54="NEM","*",$B$54),Generation!$C:$C,$H77)</f>
        <v>1.8375677689999988E-2</v>
      </c>
      <c r="O77" s="5">
        <f>SUMIFS(Generation!J:J,Generation!$A:$A,Summary_CDP,Generation!$B:$B,IF($B$54="NEM","*",$B$54),Generation!$C:$C,$H77)</f>
        <v>2.0108250000000008E-6</v>
      </c>
      <c r="P77" s="5">
        <f>SUMIFS(Generation!K:K,Generation!$A:$A,Summary_CDP,Generation!$B:$B,IF($B$54="NEM","*",$B$54),Generation!$C:$C,$H77)</f>
        <v>0.15963421049999979</v>
      </c>
      <c r="Q77" s="5">
        <f>SUMIFS(Generation!L:L,Generation!$A:$A,Summary_CDP,Generation!$B:$B,IF($B$54="NEM","*",$B$54),Generation!$C:$C,$H77)</f>
        <v>0.26267775945499788</v>
      </c>
      <c r="R77" s="5">
        <f>SUMIFS(Generation!M:M,Generation!$A:$A,Summary_CDP,Generation!$B:$B,IF($B$54="NEM","*",$B$54),Generation!$C:$C,$H77)</f>
        <v>4.6644849999999989E-6</v>
      </c>
      <c r="S77" s="5">
        <f>SUMIFS(Generation!N:N,Generation!$A:$A,Summary_CDP,Generation!$B:$B,IF($B$54="NEM","*",$B$54),Generation!$C:$C,$H77)</f>
        <v>4.8986750000000018E-6</v>
      </c>
      <c r="T77" s="5">
        <f>SUMIFS(Generation!O:O,Generation!$A:$A,Summary_CDP,Generation!$B:$B,IF($B$54="NEM","*",$B$54),Generation!$C:$C,$H77)</f>
        <v>5.211894999999998E-6</v>
      </c>
      <c r="U77" s="5">
        <f>SUMIFS(Generation!P:P,Generation!$A:$A,Summary_CDP,Generation!$B:$B,IF($B$54="NEM","*",$B$54),Generation!$C:$C,$H77)</f>
        <v>5.5031199999999996E-6</v>
      </c>
      <c r="V77" s="5">
        <f>SUMIFS(Generation!Q:Q,Generation!$A:$A,Summary_CDP,Generation!$B:$B,IF($B$54="NEM","*",$B$54),Generation!$C:$C,$H77)</f>
        <v>6.0423981219999971E-2</v>
      </c>
      <c r="W77" s="5">
        <f>SUMIFS(Generation!R:R,Generation!$A:$A,Summary_CDP,Generation!$B:$B,IF($B$54="NEM","*",$B$54),Generation!$C:$C,$H77)</f>
        <v>0.49672319102499962</v>
      </c>
      <c r="X77" s="5">
        <f>SUMIFS(Generation!S:S,Generation!$A:$A,Summary_CDP,Generation!$B:$B,IF($B$54="NEM","*",$B$54),Generation!$C:$C,$H77)</f>
        <v>6.1395747065000041E-2</v>
      </c>
      <c r="Y77" s="5">
        <f>SUMIFS(Generation!T:T,Generation!$A:$A,Summary_CDP,Generation!$B:$B,IF($B$54="NEM","*",$B$54),Generation!$C:$C,$H77)</f>
        <v>3.5022749999999986E-6</v>
      </c>
      <c r="Z77" s="5">
        <f>SUMIFS(Generation!U:U,Generation!$A:$A,Summary_CDP,Generation!$B:$B,IF($B$54="NEM","*",$B$54),Generation!$C:$C,$H77)</f>
        <v>0.10101553150500001</v>
      </c>
      <c r="AA77" s="5">
        <f>SUMIFS(Generation!V:V,Generation!$A:$A,Summary_CDP,Generation!$B:$B,IF($B$54="NEM","*",$B$54),Generation!$C:$C,$H77)</f>
        <v>4.187394999999997E-6</v>
      </c>
      <c r="AB77" s="5">
        <f>SUMIFS(Generation!W:W,Generation!$A:$A,Summary_CDP,Generation!$B:$B,IF($B$54="NEM","*",$B$54),Generation!$C:$C,$H77)</f>
        <v>0.35796334177000011</v>
      </c>
      <c r="AC77" s="5">
        <f>SUMIFS(Generation!X:X,Generation!$A:$A,Summary_CDP,Generation!$B:$B,IF($B$54="NEM","*",$B$54),Generation!$C:$C,$H77)</f>
        <v>3.9300380284400021</v>
      </c>
      <c r="AD77" s="5">
        <f>SUMIFS(Generation!Y:Y,Generation!$A:$A,Summary_CDP,Generation!$B:$B,IF($B$54="NEM","*",$B$54),Generation!$C:$C,$H77)</f>
        <v>1.015093525395002</v>
      </c>
      <c r="AE77" s="5">
        <f>SUMIFS(Generation!Z:Z,Generation!$A:$A,Summary_CDP,Generation!$B:$B,IF($B$54="NEM","*",$B$54),Generation!$C:$C,$H77)</f>
        <v>7.0795549999999993E-6</v>
      </c>
      <c r="AF77" s="5">
        <f>SUMIFS(Generation!AA:AA,Generation!$A:$A,Summary_CDP,Generation!$B:$B,IF($B$54="NEM","*",$B$54),Generation!$C:$C,$H77)</f>
        <v>0.33052803650500046</v>
      </c>
      <c r="AG77" s="5">
        <f>SUMIFS(Generation!AB:AB,Generation!$A:$A,Summary_CDP,Generation!$B:$B,IF($B$54="NEM","*",$B$54),Generation!$C:$C,$H77)</f>
        <v>8.2741773398800191</v>
      </c>
      <c r="AH77" s="5">
        <f>SUMIFS(Generation!AC:AC,Generation!$A:$A,Summary_CDP,Generation!$B:$B,IF($B$54="NEM","*",$B$54),Generation!$C:$C,$H77)</f>
        <v>0.31462154967500011</v>
      </c>
      <c r="AI77" s="5">
        <f>SUMIFS(Generation!AD:AD,Generation!$A:$A,Summary_CDP,Generation!$B:$B,IF($B$54="NEM","*",$B$54),Generation!$C:$C,$H77)</f>
        <v>9.2401549999999935E-6</v>
      </c>
      <c r="AJ77" s="5">
        <f>SUMIFS(Generation!AE:AE,Generation!$A:$A,Summary_CDP,Generation!$B:$B,IF($B$54="NEM","*",$B$54),Generation!$C:$C,$H77)</f>
        <v>3.3125791944049991</v>
      </c>
    </row>
    <row r="78" spans="8:40" ht="15" customHeight="1"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</row>
    <row r="79" spans="8:40" ht="15" customHeight="1"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</row>
    <row r="80" spans="8:40" ht="15" customHeight="1"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</row>
    <row r="81" spans="1:30" s="51" customFormat="1" ht="24" customHeight="1" thickBot="1">
      <c r="A81" s="49" t="str">
        <f>B82&amp;" generation by technology type"</f>
        <v>NEM generation by technology type</v>
      </c>
      <c r="B81" s="47"/>
      <c r="C81" s="47"/>
      <c r="D81" s="47"/>
      <c r="E81" s="47"/>
      <c r="F81" s="47"/>
      <c r="G81" s="47"/>
      <c r="H81" s="47"/>
      <c r="I81" s="50"/>
      <c r="J81" s="47"/>
      <c r="K81" s="47"/>
      <c r="L81" s="47"/>
      <c r="M81" s="47"/>
      <c r="N81" s="47"/>
      <c r="O81" s="47"/>
      <c r="P81" s="47"/>
      <c r="Q81" s="50"/>
      <c r="R81" s="50"/>
      <c r="S81" s="47"/>
      <c r="T81" s="47"/>
      <c r="U81" s="47"/>
      <c r="V81" s="47"/>
      <c r="W81" s="47"/>
      <c r="X81" s="47"/>
      <c r="Y81" s="47"/>
      <c r="Z81" s="47"/>
      <c r="AA81" s="47"/>
      <c r="AB81" s="50"/>
      <c r="AC81" s="47"/>
      <c r="AD81" s="47"/>
    </row>
    <row r="82" spans="1:30" ht="15" customHeight="1" thickTop="1">
      <c r="A82" s="11" t="s">
        <v>127</v>
      </c>
      <c r="B82" s="21" t="s">
        <v>128</v>
      </c>
    </row>
    <row r="84" spans="1:30" ht="15" customHeight="1">
      <c r="H84" s="44" t="s">
        <v>147</v>
      </c>
      <c r="I84" s="8" t="s">
        <v>90</v>
      </c>
      <c r="J84" s="8" t="s">
        <v>97</v>
      </c>
      <c r="K84" s="8" t="s">
        <v>107</v>
      </c>
      <c r="L84" s="8" t="s">
        <v>117</v>
      </c>
    </row>
    <row r="85" spans="1:30" ht="15" customHeight="1">
      <c r="H85" s="9" t="s">
        <v>130</v>
      </c>
      <c r="I85" s="5">
        <f>SUMIFS(Generation!D:D,Generation!$A:$A,Summary_CDP,Generation!$B:$B,IF($B$82="NEM","*",$B$82),Generation!$C:$C,$H85)</f>
        <v>72572.434932065138</v>
      </c>
      <c r="J85" s="5">
        <f>SUMIFS(Generation!K:K,Generation!$A:$A,Summary_CDP,Generation!$B:$B,IF($B$82="NEM","*",$B$82),Generation!$C:$C,$H85)</f>
        <v>31041.042512611399</v>
      </c>
      <c r="K85" s="5">
        <f>SUMIFS(Generation!U:U,Generation!$A:$A,Summary_CDP,Generation!$B:$B,IF($B$82="NEM","*",$B$82),Generation!$C:$C,$H85)</f>
        <v>25826.420671185359</v>
      </c>
      <c r="L85" s="5">
        <f>SUMIFS(Generation!AE:AE,Generation!$A:$A,Summary_CDP,Generation!$B:$B,IF($B$82="NEM","*",$B$82),Generation!$C:$C,$H85)</f>
        <v>10372.37739658373</v>
      </c>
    </row>
    <row r="86" spans="1:30" ht="15" customHeight="1">
      <c r="H86" s="9" t="s">
        <v>131</v>
      </c>
      <c r="I86" s="5">
        <f>SUMIFS(Generation!D:D,Generation!$A:$A,Summary_CDP,Generation!$B:$B,IF($B$82="NEM","*",$B$82),Generation!$C:$C,$H86)</f>
        <v>31708.34600983575</v>
      </c>
      <c r="J86" s="5">
        <f>SUMIFS(Generation!K:K,Generation!$A:$A,Summary_CDP,Generation!$B:$B,IF($B$82="NEM","*",$B$82),Generation!$C:$C,$H86)</f>
        <v>20484.159504025261</v>
      </c>
      <c r="K86" s="5">
        <f>SUMIFS(Generation!U:U,Generation!$A:$A,Summary_CDP,Generation!$B:$B,IF($B$82="NEM","*",$B$82),Generation!$C:$C,$H86)</f>
        <v>24742.715043523269</v>
      </c>
      <c r="L86" s="5">
        <f>SUMIFS(Generation!AE:AE,Generation!$A:$A,Summary_CDP,Generation!$B:$B,IF($B$82="NEM","*",$B$82),Generation!$C:$C,$H86)</f>
        <v>0</v>
      </c>
    </row>
    <row r="87" spans="1:30" ht="15" customHeight="1">
      <c r="H87" s="9" t="s">
        <v>132</v>
      </c>
      <c r="I87" s="5">
        <f>SUMIFS(Generation!D:D,Generation!$A:$A,Summary_CDP,Generation!$B:$B,IF($B$82="NEM","*",$B$82),Generation!$C:$C,$H87)</f>
        <v>1320.7270615952091</v>
      </c>
      <c r="J87" s="5">
        <f>SUMIFS(Generation!K:K,Generation!$A:$A,Summary_CDP,Generation!$B:$B,IF($B$82="NEM","*",$B$82),Generation!$C:$C,$H87)</f>
        <v>179.52224731083498</v>
      </c>
      <c r="K87" s="5">
        <f>SUMIFS(Generation!U:U,Generation!$A:$A,Summary_CDP,Generation!$B:$B,IF($B$82="NEM","*",$B$82),Generation!$C:$C,$H87)</f>
        <v>1111.1186949644152</v>
      </c>
      <c r="L87" s="5">
        <f>SUMIFS(Generation!AE:AE,Generation!$A:$A,Summary_CDP,Generation!$B:$B,IF($B$82="NEM","*",$B$82),Generation!$C:$C,$H87)</f>
        <v>0</v>
      </c>
    </row>
    <row r="88" spans="1:30" ht="15" customHeight="1">
      <c r="H88" s="9" t="s">
        <v>133</v>
      </c>
      <c r="I88" s="5">
        <f>SUMIFS(Generation!D:D,Generation!$A:$A,Summary_CDP,Generation!$B:$B,IF($B$82="NEM","*",$B$82),Generation!$C:$C,$H88)</f>
        <v>0</v>
      </c>
      <c r="J88" s="5">
        <f>SUMIFS(Generation!K:K,Generation!$A:$A,Summary_CDP,Generation!$B:$B,IF($B$82="NEM","*",$B$82),Generation!$C:$C,$H88)</f>
        <v>0</v>
      </c>
      <c r="K88" s="5">
        <f>SUMIFS(Generation!U:U,Generation!$A:$A,Summary_CDP,Generation!$B:$B,IF($B$82="NEM","*",$B$82),Generation!$C:$C,$H88)</f>
        <v>0</v>
      </c>
      <c r="L88" s="5">
        <f>SUMIFS(Generation!AE:AE,Generation!$A:$A,Summary_CDP,Generation!$B:$B,IF($B$82="NEM","*",$B$82),Generation!$C:$C,$H88)</f>
        <v>0</v>
      </c>
    </row>
    <row r="89" spans="1:30" ht="15" customHeight="1">
      <c r="H89" s="9" t="s">
        <v>134</v>
      </c>
      <c r="I89" s="5">
        <f>SUMIFS(Generation!D:D,Generation!$A:$A,Summary_CDP,Generation!$B:$B,IF($B$82="NEM","*",$B$82),Generation!$C:$C,$H89)</f>
        <v>34.31063532990003</v>
      </c>
      <c r="J89" s="5">
        <f>SUMIFS(Generation!K:K,Generation!$A:$A,Summary_CDP,Generation!$B:$B,IF($B$82="NEM","*",$B$82),Generation!$C:$C,$H89)</f>
        <v>31.636689452155021</v>
      </c>
      <c r="K89" s="5">
        <f>SUMIFS(Generation!U:U,Generation!$A:$A,Summary_CDP,Generation!$B:$B,IF($B$82="NEM","*",$B$82),Generation!$C:$C,$H89)</f>
        <v>154.48387464287993</v>
      </c>
      <c r="L89" s="5">
        <f>SUMIFS(Generation!AE:AE,Generation!$A:$A,Summary_CDP,Generation!$B:$B,IF($B$82="NEM","*",$B$82),Generation!$C:$C,$H89)</f>
        <v>4234.9991994274096</v>
      </c>
    </row>
    <row r="90" spans="1:30" ht="15" customHeight="1">
      <c r="H90" s="9" t="s">
        <v>135</v>
      </c>
      <c r="I90" s="5">
        <f>SUMIFS(Generation!D:D,Generation!$A:$A,Summary_CDP,Generation!$B:$B,IF($B$82="NEM","*",$B$82),Generation!$C:$C,$H90)</f>
        <v>0</v>
      </c>
      <c r="J90" s="5">
        <f>SUMIFS(Generation!K:K,Generation!$A:$A,Summary_CDP,Generation!$B:$B,IF($B$82="NEM","*",$B$82),Generation!$C:$C,$H90)</f>
        <v>0</v>
      </c>
      <c r="K90" s="5">
        <f>SUMIFS(Generation!U:U,Generation!$A:$A,Summary_CDP,Generation!$B:$B,IF($B$82="NEM","*",$B$82),Generation!$C:$C,$H90)</f>
        <v>0</v>
      </c>
      <c r="L90" s="5">
        <f>SUMIFS(Generation!AE:AE,Generation!$A:$A,Summary_CDP,Generation!$B:$B,IF($B$82="NEM","*",$B$82),Generation!$C:$C,$H90)</f>
        <v>0</v>
      </c>
    </row>
    <row r="91" spans="1:30" ht="15" customHeight="1">
      <c r="H91" s="9" t="s">
        <v>136</v>
      </c>
      <c r="I91" s="5">
        <f>SUMIFS(Generation!D:D,Generation!$A:$A,Summary_CDP,Generation!$B:$B,IF($B$82="NEM","*",$B$82),Generation!$C:$C,$H91)</f>
        <v>13743.037449585754</v>
      </c>
      <c r="J91" s="5">
        <f>SUMIFS(Generation!K:K,Generation!$A:$A,Summary_CDP,Generation!$B:$B,IF($B$82="NEM","*",$B$82),Generation!$C:$C,$H91)</f>
        <v>11630.37342135108</v>
      </c>
      <c r="K91" s="5">
        <f>SUMIFS(Generation!U:U,Generation!$A:$A,Summary_CDP,Generation!$B:$B,IF($B$82="NEM","*",$B$82),Generation!$C:$C,$H91)</f>
        <v>15240.148450233806</v>
      </c>
      <c r="L91" s="5">
        <f>SUMIFS(Generation!AE:AE,Generation!$A:$A,Summary_CDP,Generation!$B:$B,IF($B$82="NEM","*",$B$82),Generation!$C:$C,$H91)</f>
        <v>11418.441368791351</v>
      </c>
    </row>
    <row r="92" spans="1:30" ht="15" customHeight="1">
      <c r="H92" s="9" t="s">
        <v>137</v>
      </c>
      <c r="I92" s="5">
        <f>SUMIFS(Generation!D:D,Generation!$A:$A,Summary_CDP,Generation!$B:$B,IF($B$82="NEM","*",$B$82),Generation!$C:$C,$H92)</f>
        <v>2157.7694196686152</v>
      </c>
      <c r="J92" s="5">
        <f>SUMIFS(Generation!K:K,Generation!$A:$A,Summary_CDP,Generation!$B:$B,IF($B$82="NEM","*",$B$82),Generation!$C:$C,$H92)</f>
        <v>13938.48853292127</v>
      </c>
      <c r="K92" s="5">
        <f>SUMIFS(Generation!U:U,Generation!$A:$A,Summary_CDP,Generation!$B:$B,IF($B$82="NEM","*",$B$82),Generation!$C:$C,$H92)</f>
        <v>18447.392111798057</v>
      </c>
      <c r="L92" s="5">
        <f>SUMIFS(Generation!AE:AE,Generation!$A:$A,Summary_CDP,Generation!$B:$B,IF($B$82="NEM","*",$B$82),Generation!$C:$C,$H92)</f>
        <v>27745.100951057608</v>
      </c>
    </row>
    <row r="93" spans="1:30" ht="15" customHeight="1">
      <c r="H93" s="9" t="s">
        <v>138</v>
      </c>
      <c r="I93" s="5">
        <f>SUMIFS(Generation!D:D,Generation!$A:$A,Summary_CDP,Generation!$B:$B,IF($B$82="NEM","*",$B$82),Generation!$C:$C,$H93)</f>
        <v>127.9807779227051</v>
      </c>
      <c r="J93" s="5">
        <f>SUMIFS(Generation!K:K,Generation!$A:$A,Summary_CDP,Generation!$B:$B,IF($B$82="NEM","*",$B$82),Generation!$C:$C,$H93)</f>
        <v>476.80606123631509</v>
      </c>
      <c r="K93" s="5">
        <f>SUMIFS(Generation!U:U,Generation!$A:$A,Summary_CDP,Generation!$B:$B,IF($B$82="NEM","*",$B$82),Generation!$C:$C,$H93)</f>
        <v>1117.1465439677554</v>
      </c>
      <c r="L93" s="5">
        <f>SUMIFS(Generation!AE:AE,Generation!$A:$A,Summary_CDP,Generation!$B:$B,IF($B$82="NEM","*",$B$82),Generation!$C:$C,$H93)</f>
        <v>3069.5165148823899</v>
      </c>
    </row>
    <row r="94" spans="1:30" ht="15" customHeight="1">
      <c r="H94" s="9" t="s">
        <v>139</v>
      </c>
      <c r="I94" s="5">
        <f>SUMIFS(Generation!D:D,Generation!$A:$A,Summary_CDP,Generation!$B:$B,IF($B$82="NEM","*",$B$82),Generation!$C:$C,$H94)</f>
        <v>317.69331744210444</v>
      </c>
      <c r="J94" s="5">
        <f>SUMIFS(Generation!K:K,Generation!$A:$A,Summary_CDP,Generation!$B:$B,IF($B$82="NEM","*",$B$82),Generation!$C:$C,$H94)</f>
        <v>748.49826648461317</v>
      </c>
      <c r="K94" s="5">
        <f>SUMIFS(Generation!U:U,Generation!$A:$A,Summary_CDP,Generation!$B:$B,IF($B$82="NEM","*",$B$82),Generation!$C:$C,$H94)</f>
        <v>1056.9635736635876</v>
      </c>
      <c r="L94" s="5">
        <f>SUMIFS(Generation!AE:AE,Generation!$A:$A,Summary_CDP,Generation!$B:$B,IF($B$82="NEM","*",$B$82),Generation!$C:$C,$H94)</f>
        <v>1444.4819460832171</v>
      </c>
    </row>
    <row r="95" spans="1:30" ht="15" customHeight="1">
      <c r="H95" s="9" t="s">
        <v>140</v>
      </c>
      <c r="I95" s="5">
        <f>SUMIFS(Generation!D:D,Generation!$A:$A,Summary_CDP,Generation!$B:$B,IF($B$82="NEM","*",$B$82),Generation!$C:$C,$H95)</f>
        <v>0</v>
      </c>
      <c r="J95" s="5">
        <f>SUMIFS(Generation!K:K,Generation!$A:$A,Summary_CDP,Generation!$B:$B,IF($B$82="NEM","*",$B$82),Generation!$C:$C,$H95)</f>
        <v>0</v>
      </c>
      <c r="K95" s="5">
        <f>SUMIFS(Generation!U:U,Generation!$A:$A,Summary_CDP,Generation!$B:$B,IF($B$82="NEM","*",$B$82),Generation!$C:$C,$H95)</f>
        <v>0</v>
      </c>
      <c r="L95" s="5">
        <f>SUMIFS(Generation!AE:AE,Generation!$A:$A,Summary_CDP,Generation!$B:$B,IF($B$82="NEM","*",$B$82),Generation!$C:$C,$H95)</f>
        <v>0</v>
      </c>
    </row>
    <row r="96" spans="1:30" ht="15" customHeight="1">
      <c r="H96" s="9" t="s">
        <v>141</v>
      </c>
      <c r="I96" s="5">
        <f>SUMIFS(Generation!D:D,Generation!$A:$A,Summary_CDP,Generation!$B:$B,IF($B$82="NEM","*",$B$82),Generation!$C:$C,$H96)</f>
        <v>0</v>
      </c>
      <c r="J96" s="5">
        <f>SUMIFS(Generation!K:K,Generation!$A:$A,Summary_CDP,Generation!$B:$B,IF($B$82="NEM","*",$B$82),Generation!$C:$C,$H96)</f>
        <v>0</v>
      </c>
      <c r="K96" s="5">
        <f>SUMIFS(Generation!U:U,Generation!$A:$A,Summary_CDP,Generation!$B:$B,IF($B$82="NEM","*",$B$82),Generation!$C:$C,$H96)</f>
        <v>0</v>
      </c>
      <c r="L96" s="5">
        <f>SUMIFS(Generation!AE:AE,Generation!$A:$A,Summary_CDP,Generation!$B:$B,IF($B$82="NEM","*",$B$82),Generation!$C:$C,$H96)</f>
        <v>0</v>
      </c>
    </row>
    <row r="97" spans="1:30" ht="15" customHeight="1">
      <c r="H97" s="9" t="s">
        <v>142</v>
      </c>
      <c r="I97" s="5">
        <f>SUMIFS(Generation!D:D,Generation!$A:$A,Summary_CDP,Generation!$B:$B,IF($B$82="NEM","*",$B$82),Generation!$C:$C,$H97)</f>
        <v>29051.893573276124</v>
      </c>
      <c r="J97" s="5">
        <f>SUMIFS(Generation!K:K,Generation!$A:$A,Summary_CDP,Generation!$B:$B,IF($B$82="NEM","*",$B$82),Generation!$C:$C,$H97)</f>
        <v>55079.099671505683</v>
      </c>
      <c r="K97" s="5">
        <f>SUMIFS(Generation!U:U,Generation!$A:$A,Summary_CDP,Generation!$B:$B,IF($B$82="NEM","*",$B$82),Generation!$C:$C,$H97)</f>
        <v>65745.179183509346</v>
      </c>
      <c r="L97" s="5">
        <f>SUMIFS(Generation!AE:AE,Generation!$A:$A,Summary_CDP,Generation!$B:$B,IF($B$82="NEM","*",$B$82),Generation!$C:$C,$H97)</f>
        <v>113218.38936147801</v>
      </c>
    </row>
    <row r="98" spans="1:30" ht="15" customHeight="1">
      <c r="H98" s="9" t="s">
        <v>143</v>
      </c>
      <c r="I98" s="5">
        <f>SUMIFS(Generation!D:D,Generation!$A:$A,Summary_CDP,Generation!$B:$B,IF($B$82="NEM","*",$B$82),Generation!$C:$C,$H98)</f>
        <v>13995.257843390031</v>
      </c>
      <c r="J98" s="5">
        <f>SUMIFS(Generation!K:K,Generation!$A:$A,Summary_CDP,Generation!$B:$B,IF($B$82="NEM","*",$B$82),Generation!$C:$C,$H98)</f>
        <v>21058.829182231773</v>
      </c>
      <c r="K98" s="5">
        <f>SUMIFS(Generation!U:U,Generation!$A:$A,Summary_CDP,Generation!$B:$B,IF($B$82="NEM","*",$B$82),Generation!$C:$C,$H98)</f>
        <v>25085.815307077461</v>
      </c>
      <c r="L98" s="5">
        <f>SUMIFS(Generation!AE:AE,Generation!$A:$A,Summary_CDP,Generation!$B:$B,IF($B$82="NEM","*",$B$82),Generation!$C:$C,$H98)</f>
        <v>34930.328494986396</v>
      </c>
    </row>
    <row r="99" spans="1:30" ht="15" customHeight="1">
      <c r="H99" s="9" t="s">
        <v>144</v>
      </c>
      <c r="I99" s="5">
        <f>SUMIFS(Generation!D:D,Generation!$A:$A,Summary_CDP,Generation!$B:$B,IF($B$82="NEM","*",$B$82),Generation!$C:$C,$H99)</f>
        <v>26593.141655099997</v>
      </c>
      <c r="J99" s="5">
        <f>SUMIFS(Generation!K:K,Generation!$A:$A,Summary_CDP,Generation!$B:$B,IF($B$82="NEM","*",$B$82),Generation!$C:$C,$H99)</f>
        <v>40072.686885199997</v>
      </c>
      <c r="K99" s="5">
        <f>SUMIFS(Generation!U:U,Generation!$A:$A,Summary_CDP,Generation!$B:$B,IF($B$82="NEM","*",$B$82),Generation!$C:$C,$H99)</f>
        <v>47734.605625299999</v>
      </c>
      <c r="L99" s="5">
        <f>SUMIFS(Generation!AE:AE,Generation!$A:$A,Summary_CDP,Generation!$B:$B,IF($B$82="NEM","*",$B$82),Generation!$C:$C,$H99)</f>
        <v>58128.0806151</v>
      </c>
    </row>
    <row r="100" spans="1:30" ht="15" customHeight="1">
      <c r="H100" s="11" t="s">
        <v>148</v>
      </c>
    </row>
    <row r="101" spans="1:30" ht="15" customHeight="1">
      <c r="H101" s="9" t="s">
        <v>149</v>
      </c>
      <c r="I101" s="5">
        <f>SUMIFS(Generation!D:D,Generation!$A:$A,Summary_CDP,Generation!$B:$B,IF($B$82="NEM","*",$B$82),Generation!$C:$C,$H101)</f>
        <v>-3951.7418431215601</v>
      </c>
      <c r="J101" s="5">
        <f>SUMIFS(Generation!K:K,Generation!$A:$A,Summary_CDP,Generation!$B:$B,IF($B$82="NEM","*",$B$82),Generation!$C:$C,$H101)</f>
        <v>-18602.282793690054</v>
      </c>
      <c r="K101" s="5">
        <f>SUMIFS(Generation!U:U,Generation!$A:$A,Summary_CDP,Generation!$B:$B,IF($B$82="NEM","*",$B$82),Generation!$C:$C,$H101)</f>
        <v>-24316.919679059603</v>
      </c>
      <c r="L101" s="5">
        <f>SUMIFS(Generation!AE:AE,Generation!$A:$A,Summary_CDP,Generation!$B:$B,IF($B$82="NEM","*",$B$82),Generation!$C:$C,$H101)</f>
        <v>-35801.577423923423</v>
      </c>
    </row>
    <row r="102" spans="1:30" ht="15" customHeight="1">
      <c r="H102" s="9" t="s">
        <v>150</v>
      </c>
      <c r="I102" s="5">
        <f>SUMIFS(Generation!D:D,Generation!$A:$A,Summary_CDP,Generation!$B:$B,IF($B$82="NEM","*",$B$82),Generation!$C:$C,$H102)</f>
        <v>-150.55074046527992</v>
      </c>
      <c r="J102" s="5">
        <f>SUMIFS(Generation!K:K,Generation!$A:$A,Summary_CDP,Generation!$B:$B,IF($B$82="NEM","*",$B$82),Generation!$C:$C,$H102)</f>
        <v>-562.95721268040995</v>
      </c>
      <c r="K102" s="5">
        <f>SUMIFS(Generation!U:U,Generation!$A:$A,Summary_CDP,Generation!$B:$B,IF($B$82="NEM","*",$B$82),Generation!$C:$C,$H102)</f>
        <v>-1432.7194276709399</v>
      </c>
      <c r="L102" s="5">
        <f>SUMIFS(Generation!AE:AE,Generation!$A:$A,Summary_CDP,Generation!$B:$B,IF($B$82="NEM","*",$B$82),Generation!$C:$C,$H102)</f>
        <v>-4036.4715539573845</v>
      </c>
    </row>
    <row r="103" spans="1:30" ht="15" customHeight="1">
      <c r="H103" s="9" t="s">
        <v>151</v>
      </c>
      <c r="I103" s="5">
        <f>SUMIFS(Generation!D:D,Generation!$A:$A,Summary_CDP,Generation!$B:$B,IF($B$82="NEM","*",$B$82),Generation!$C:$C,$H103)</f>
        <v>-375.13374830778935</v>
      </c>
      <c r="J103" s="5">
        <f>SUMIFS(Generation!K:K,Generation!$A:$A,Summary_CDP,Generation!$B:$B,IF($B$82="NEM","*",$B$82),Generation!$C:$C,$H103)</f>
        <v>-881.94225981945522</v>
      </c>
      <c r="K103" s="5">
        <f>SUMIFS(Generation!U:U,Generation!$A:$A,Summary_CDP,Generation!$B:$B,IF($B$82="NEM","*",$B$82),Generation!$C:$C,$H103)</f>
        <v>-1246.1242992764608</v>
      </c>
      <c r="L103" s="5">
        <f>SUMIFS(Generation!AE:AE,Generation!$A:$A,Summary_CDP,Generation!$B:$B,IF($B$82="NEM","*",$B$82),Generation!$C:$C,$H103)</f>
        <v>-1693.5730363196681</v>
      </c>
    </row>
    <row r="105" spans="1:30" ht="15" customHeight="1">
      <c r="H105" s="9" t="s">
        <v>146</v>
      </c>
      <c r="I105" s="5">
        <f>SUMIFS(Generation!D:D,Generation!$A:$A,Summary_CDP,Generation!$B:$B,IF($B$82="NEM","*",$B$82),Generation!$C:$C,$H105)</f>
        <v>1.5267149999999991E-6</v>
      </c>
      <c r="J105" s="5">
        <f>SUMIFS(Generation!K:K,Generation!$A:$A,Summary_CDP,Generation!$B:$B,IF($B$82="NEM","*",$B$82),Generation!$C:$C,$H105)</f>
        <v>0.15963421049999979</v>
      </c>
      <c r="K105" s="5">
        <f>SUMIFS(Generation!U:U,Generation!$A:$A,Summary_CDP,Generation!$B:$B,IF($B$82="NEM","*",$B$82),Generation!$C:$C,$H105)</f>
        <v>0.10101553150500001</v>
      </c>
      <c r="L105" s="5">
        <f>SUMIFS(Generation!AE:AE,Generation!$A:$A,Summary_CDP,Generation!$B:$B,IF($B$82="NEM","*",$B$82),Generation!$C:$C,$H105)</f>
        <v>3.3125791944049991</v>
      </c>
    </row>
    <row r="108" spans="1:30" s="51" customFormat="1" ht="24" customHeight="1" thickBot="1">
      <c r="A108" s="49" t="str">
        <f>B109&amp;" Capacity by storage type"</f>
        <v>NEM Capacity by storage type</v>
      </c>
      <c r="B108" s="47"/>
      <c r="C108" s="47"/>
      <c r="D108" s="47"/>
      <c r="E108" s="47"/>
      <c r="F108" s="47"/>
      <c r="G108" s="47"/>
      <c r="H108" s="47"/>
      <c r="I108" s="50"/>
      <c r="J108" s="47"/>
      <c r="K108" s="47"/>
      <c r="L108" s="47"/>
      <c r="M108" s="47"/>
      <c r="N108" s="47"/>
      <c r="O108" s="47"/>
      <c r="P108" s="47"/>
      <c r="Q108" s="50"/>
      <c r="R108" s="50"/>
      <c r="S108" s="47"/>
      <c r="T108" s="47"/>
      <c r="U108" s="47"/>
      <c r="V108" s="47"/>
      <c r="W108" s="47"/>
      <c r="X108" s="47"/>
      <c r="Y108" s="47"/>
      <c r="Z108" s="47"/>
      <c r="AA108" s="47"/>
      <c r="AB108" s="50"/>
      <c r="AC108" s="47"/>
      <c r="AD108" s="47"/>
    </row>
    <row r="109" spans="1:30" ht="15" customHeight="1" thickTop="1">
      <c r="A109" s="11" t="s">
        <v>127</v>
      </c>
      <c r="B109" s="21" t="s">
        <v>128</v>
      </c>
    </row>
    <row r="111" spans="1:30" ht="15" customHeight="1">
      <c r="H111" s="44" t="s">
        <v>129</v>
      </c>
      <c r="I111" s="8" t="s">
        <v>90</v>
      </c>
      <c r="J111" s="8" t="s">
        <v>97</v>
      </c>
      <c r="K111" s="8" t="s">
        <v>107</v>
      </c>
      <c r="L111" s="8" t="s">
        <v>117</v>
      </c>
    </row>
    <row r="112" spans="1:30" ht="15" customHeight="1">
      <c r="H112" s="25" t="s">
        <v>152</v>
      </c>
      <c r="I112" s="5">
        <f>SUMIFS('Storage Capacity'!D:D,'Storage Capacity'!$A:$A,Summary_CDP,'Storage Capacity'!$B:$B,IF($B$109="NEM","*",$B$109),'Storage Capacity'!$C:$C,$H112)</f>
        <v>0</v>
      </c>
      <c r="J112" s="5">
        <f>SUMIFS('Storage Capacity'!K:K,'Storage Capacity'!$A:$A,Summary_CDP,'Storage Capacity'!$B:$B,IF($B$109="NEM","*",$B$109),'Storage Capacity'!$C:$C,$H112)</f>
        <v>2040</v>
      </c>
      <c r="K112" s="5">
        <f>SUMIFS('Storage Capacity'!U:U,'Storage Capacity'!$A:$A,Summary_CDP,'Storage Capacity'!$B:$B,IF($B$109="NEM","*",$B$109),'Storage Capacity'!$C:$C,$H112)</f>
        <v>2040</v>
      </c>
      <c r="L112" s="5">
        <f>SUMIFS('Storage Capacity'!AE:AE,'Storage Capacity'!$A:$A,Summary_CDP,'Storage Capacity'!$B:$B,IF($B$109="NEM","*",$B$109),'Storage Capacity'!$C:$C,$H112)</f>
        <v>2040</v>
      </c>
    </row>
    <row r="113" spans="1:30" ht="15" customHeight="1">
      <c r="H113" s="25" t="s">
        <v>153</v>
      </c>
      <c r="I113" s="5">
        <f>SUMIFS('Storage Capacity'!D:D,'Storage Capacity'!$A:$A,Summary_CDP,'Storage Capacity'!$B:$B,IF($B$109="NEM","*",$B$109),'Storage Capacity'!$C:$C,$H113)</f>
        <v>160</v>
      </c>
      <c r="J113" s="5">
        <f>SUMIFS('Storage Capacity'!K:K,'Storage Capacity'!$A:$A,Summary_CDP,'Storage Capacity'!$B:$B,IF($B$109="NEM","*",$B$109),'Storage Capacity'!$C:$C,$H113)</f>
        <v>160.00009918999999</v>
      </c>
      <c r="K113" s="5">
        <f>SUMIFS('Storage Capacity'!U:U,'Storage Capacity'!$A:$A,Summary_CDP,'Storage Capacity'!$B:$B,IF($B$109="NEM","*",$B$109),'Storage Capacity'!$C:$C,$H113)</f>
        <v>160.00024968</v>
      </c>
      <c r="L113" s="5">
        <f>SUMIFS('Storage Capacity'!AE:AE,'Storage Capacity'!$A:$A,Summary_CDP,'Storage Capacity'!$B:$B,IF($B$109="NEM","*",$B$109),'Storage Capacity'!$C:$C,$H113)</f>
        <v>1977.9426470200001</v>
      </c>
    </row>
    <row r="114" spans="1:30" ht="15" customHeight="1">
      <c r="H114" s="25" t="s">
        <v>154</v>
      </c>
      <c r="I114" s="5">
        <f>SUMIFS('Storage Capacity'!D:D,'Storage Capacity'!$A:$A,Summary_CDP,'Storage Capacity'!$B:$B,IF($B$109="NEM","*",$B$109),'Storage Capacity'!$C:$C,$H114)</f>
        <v>650.00005666000004</v>
      </c>
      <c r="J114" s="5">
        <f>SUMIFS('Storage Capacity'!K:K,'Storage Capacity'!$A:$A,Summary_CDP,'Storage Capacity'!$B:$B,IF($B$109="NEM","*",$B$109),'Storage Capacity'!$C:$C,$H114)</f>
        <v>3786.4564580299993</v>
      </c>
      <c r="K114" s="5">
        <f>SUMIFS('Storage Capacity'!U:U,'Storage Capacity'!$A:$A,Summary_CDP,'Storage Capacity'!$B:$B,IF($B$109="NEM","*",$B$109),'Storage Capacity'!$C:$C,$H114)</f>
        <v>8309.6773311500001</v>
      </c>
      <c r="L114" s="5">
        <f>SUMIFS('Storage Capacity'!AE:AE,'Storage Capacity'!$A:$A,Summary_CDP,'Storage Capacity'!$B:$B,IF($B$109="NEM","*",$B$109),'Storage Capacity'!$C:$C,$H114)</f>
        <v>12387.500764170001</v>
      </c>
    </row>
    <row r="115" spans="1:30" ht="15" customHeight="1">
      <c r="H115" s="25" t="s">
        <v>155</v>
      </c>
      <c r="I115" s="5">
        <f>SUMIFS('Storage Capacity'!D:D,'Storage Capacity'!$A:$A,Summary_CDP,'Storage Capacity'!$B:$B,IF($B$109="NEM","*",$B$109),'Storage Capacity'!$C:$C,$H115)</f>
        <v>748.56000534999998</v>
      </c>
      <c r="J115" s="5">
        <f>SUMIFS('Storage Capacity'!K:K,'Storage Capacity'!$A:$A,Summary_CDP,'Storage Capacity'!$B:$B,IF($B$109="NEM","*",$B$109),'Storage Capacity'!$C:$C,$H115)</f>
        <v>747.46005656</v>
      </c>
      <c r="K115" s="5">
        <f>SUMIFS('Storage Capacity'!U:U,'Storage Capacity'!$A:$A,Summary_CDP,'Storage Capacity'!$B:$B,IF($B$109="NEM","*",$B$109),'Storage Capacity'!$C:$C,$H115)</f>
        <v>997.46011552000004</v>
      </c>
      <c r="L115" s="5">
        <f>SUMIFS('Storage Capacity'!AE:AE,'Storage Capacity'!$A:$A,Summary_CDP,'Storage Capacity'!$B:$B,IF($B$109="NEM","*",$B$109),'Storage Capacity'!$C:$C,$H115)</f>
        <v>997.46015710000006</v>
      </c>
    </row>
    <row r="116" spans="1:30" ht="15" customHeight="1">
      <c r="H116" s="25" t="s">
        <v>138</v>
      </c>
      <c r="I116" s="5">
        <f>SUMIFS('Storage Capacity'!D:D,'Storage Capacity'!$A:$A,Summary_CDP,'Storage Capacity'!$B:$B,IF($B$109="NEM","*",$B$109),'Storage Capacity'!$C:$C,$H116)</f>
        <v>111.40499999000001</v>
      </c>
      <c r="J116" s="5">
        <f>SUMIFS('Storage Capacity'!K:K,'Storage Capacity'!$A:$A,Summary_CDP,'Storage Capacity'!$B:$B,IF($B$109="NEM","*",$B$109),'Storage Capacity'!$C:$C,$H116)</f>
        <v>430.93977090999999</v>
      </c>
      <c r="K116" s="5">
        <f>SUMIFS('Storage Capacity'!U:U,'Storage Capacity'!$A:$A,Summary_CDP,'Storage Capacity'!$B:$B,IF($B$109="NEM","*",$B$109),'Storage Capacity'!$C:$C,$H116)</f>
        <v>1083.7471971300001</v>
      </c>
      <c r="L116" s="5">
        <f>SUMIFS('Storage Capacity'!AE:AE,'Storage Capacity'!$A:$A,Summary_CDP,'Storage Capacity'!$B:$B,IF($B$109="NEM","*",$B$109),'Storage Capacity'!$C:$C,$H116)</f>
        <v>2441.3963590400003</v>
      </c>
    </row>
    <row r="117" spans="1:30" ht="15" customHeight="1">
      <c r="H117" s="25" t="s">
        <v>139</v>
      </c>
      <c r="I117" s="5">
        <f>SUMIFS('Storage Capacity'!D:D,'Storage Capacity'!$A:$A,Summary_CDP,'Storage Capacity'!$B:$B,IF($B$109="NEM","*",$B$109),'Storage Capacity'!$C:$C,$H117)</f>
        <v>952.89200000000005</v>
      </c>
      <c r="J117" s="5">
        <f>SUMIFS('Storage Capacity'!K:K,'Storage Capacity'!$A:$A,Summary_CDP,'Storage Capacity'!$B:$B,IF($B$109="NEM","*",$B$109),'Storage Capacity'!$C:$C,$H117)</f>
        <v>2133.3130000000001</v>
      </c>
      <c r="K117" s="5">
        <f>SUMIFS('Storage Capacity'!U:U,'Storage Capacity'!$A:$A,Summary_CDP,'Storage Capacity'!$B:$B,IF($B$109="NEM","*",$B$109),'Storage Capacity'!$C:$C,$H117)</f>
        <v>3006.482</v>
      </c>
      <c r="L117" s="5">
        <f>SUMIFS('Storage Capacity'!AE:AE,'Storage Capacity'!$A:$A,Summary_CDP,'Storage Capacity'!$B:$B,IF($B$109="NEM","*",$B$109),'Storage Capacity'!$C:$C,$H117)</f>
        <v>3965.9280000000003</v>
      </c>
    </row>
    <row r="126" spans="1:30" s="51" customFormat="1" ht="24" customHeight="1" thickBot="1">
      <c r="A126" s="49" t="str">
        <f>B127&amp;" storage capacity by year"</f>
        <v>NEM storage capacity by year</v>
      </c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</row>
    <row r="127" spans="1:30" ht="15" customHeight="1" thickTop="1">
      <c r="A127" s="11" t="s">
        <v>127</v>
      </c>
      <c r="B127" s="21" t="s">
        <v>128</v>
      </c>
    </row>
    <row r="129" spans="1:36" ht="15" customHeight="1">
      <c r="G129" s="11"/>
      <c r="H129" t="s">
        <v>129</v>
      </c>
      <c r="I129" s="8" t="s">
        <v>90</v>
      </c>
      <c r="J129" s="8" t="s">
        <v>91</v>
      </c>
      <c r="K129" s="8" t="s">
        <v>92</v>
      </c>
      <c r="L129" s="8" t="s">
        <v>93</v>
      </c>
      <c r="M129" s="8" t="s">
        <v>94</v>
      </c>
      <c r="N129" s="8" t="s">
        <v>95</v>
      </c>
      <c r="O129" s="8" t="s">
        <v>96</v>
      </c>
      <c r="P129" s="8" t="s">
        <v>97</v>
      </c>
      <c r="Q129" s="8" t="s">
        <v>98</v>
      </c>
      <c r="R129" s="8" t="s">
        <v>99</v>
      </c>
      <c r="S129" s="8" t="s">
        <v>100</v>
      </c>
      <c r="T129" s="8" t="s">
        <v>101</v>
      </c>
      <c r="U129" s="8" t="s">
        <v>102</v>
      </c>
      <c r="V129" s="8" t="s">
        <v>103</v>
      </c>
      <c r="W129" s="8" t="s">
        <v>104</v>
      </c>
      <c r="X129" s="8" t="s">
        <v>105</v>
      </c>
      <c r="Y129" s="8" t="s">
        <v>106</v>
      </c>
      <c r="Z129" s="8" t="s">
        <v>107</v>
      </c>
      <c r="AA129" s="8" t="s">
        <v>108</v>
      </c>
      <c r="AB129" s="8" t="s">
        <v>109</v>
      </c>
      <c r="AC129" s="8" t="s">
        <v>110</v>
      </c>
      <c r="AD129" s="8" t="s">
        <v>111</v>
      </c>
      <c r="AE129" s="8" t="s">
        <v>112</v>
      </c>
      <c r="AF129" s="8" t="s">
        <v>113</v>
      </c>
      <c r="AG129" s="8" t="s">
        <v>114</v>
      </c>
      <c r="AH129" s="8" t="s">
        <v>115</v>
      </c>
      <c r="AI129" s="8" t="s">
        <v>116</v>
      </c>
      <c r="AJ129" s="8" t="s">
        <v>117</v>
      </c>
    </row>
    <row r="130" spans="1:36" ht="15" customHeight="1">
      <c r="H130" s="25" t="s">
        <v>152</v>
      </c>
      <c r="I130" s="5">
        <f>SUMIFS('Storage Capacity'!D:D,'Storage Capacity'!$A:$A,Summary_CDP,'Storage Capacity'!$B:$B,IF($B$127="NEM","*",$B$127),'Storage Capacity'!$C:$C,$H130)</f>
        <v>0</v>
      </c>
      <c r="J130" s="5">
        <f>SUMIFS('Storage Capacity'!E:E,'Storage Capacity'!$A:$A,Summary_CDP,'Storage Capacity'!$B:$B,IF($B$127="NEM","*",$B$127),'Storage Capacity'!$C:$C,$H130)</f>
        <v>0</v>
      </c>
      <c r="K130" s="5">
        <f>SUMIFS('Storage Capacity'!F:F,'Storage Capacity'!$A:$A,Summary_CDP,'Storage Capacity'!$B:$B,IF($B$127="NEM","*",$B$127),'Storage Capacity'!$C:$C,$H130)</f>
        <v>680</v>
      </c>
      <c r="L130" s="5">
        <f>SUMIFS('Storage Capacity'!G:G,'Storage Capacity'!$A:$A,Summary_CDP,'Storage Capacity'!$B:$B,IF($B$127="NEM","*",$B$127),'Storage Capacity'!$C:$C,$H130)</f>
        <v>2040</v>
      </c>
      <c r="M130" s="5">
        <f>SUMIFS('Storage Capacity'!H:H,'Storage Capacity'!$A:$A,Summary_CDP,'Storage Capacity'!$B:$B,IF($B$127="NEM","*",$B$127),'Storage Capacity'!$C:$C,$H130)</f>
        <v>2040</v>
      </c>
      <c r="N130" s="5">
        <f>SUMIFS('Storage Capacity'!I:I,'Storage Capacity'!$A:$A,Summary_CDP,'Storage Capacity'!$B:$B,IF($B$127="NEM","*",$B$127),'Storage Capacity'!$C:$C,$H130)</f>
        <v>2040</v>
      </c>
      <c r="O130" s="5">
        <f>SUMIFS('Storage Capacity'!J:J,'Storage Capacity'!$A:$A,Summary_CDP,'Storage Capacity'!$B:$B,IF($B$127="NEM","*",$B$127),'Storage Capacity'!$C:$C,$H130)</f>
        <v>2040</v>
      </c>
      <c r="P130" s="5">
        <f>SUMIFS('Storage Capacity'!K:K,'Storage Capacity'!$A:$A,Summary_CDP,'Storage Capacity'!$B:$B,IF($B$127="NEM","*",$B$127),'Storage Capacity'!$C:$C,$H130)</f>
        <v>2040</v>
      </c>
      <c r="Q130" s="5">
        <f>SUMIFS('Storage Capacity'!L:L,'Storage Capacity'!$A:$A,Summary_CDP,'Storage Capacity'!$B:$B,IF($B$127="NEM","*",$B$127),'Storage Capacity'!$C:$C,$H130)</f>
        <v>2040</v>
      </c>
      <c r="R130" s="5">
        <f>SUMIFS('Storage Capacity'!M:M,'Storage Capacity'!$A:$A,Summary_CDP,'Storage Capacity'!$B:$B,IF($B$127="NEM","*",$B$127),'Storage Capacity'!$C:$C,$H130)</f>
        <v>2040</v>
      </c>
      <c r="S130" s="5">
        <f>SUMIFS('Storage Capacity'!N:N,'Storage Capacity'!$A:$A,Summary_CDP,'Storage Capacity'!$B:$B,IF($B$127="NEM","*",$B$127),'Storage Capacity'!$C:$C,$H130)</f>
        <v>2040</v>
      </c>
      <c r="T130" s="5">
        <f>SUMIFS('Storage Capacity'!O:O,'Storage Capacity'!$A:$A,Summary_CDP,'Storage Capacity'!$B:$B,IF($B$127="NEM","*",$B$127),'Storage Capacity'!$C:$C,$H130)</f>
        <v>2040</v>
      </c>
      <c r="U130" s="5">
        <f>SUMIFS('Storage Capacity'!P:P,'Storage Capacity'!$A:$A,Summary_CDP,'Storage Capacity'!$B:$B,IF($B$127="NEM","*",$B$127),'Storage Capacity'!$C:$C,$H130)</f>
        <v>2040</v>
      </c>
      <c r="V130" s="5">
        <f>SUMIFS('Storage Capacity'!Q:Q,'Storage Capacity'!$A:$A,Summary_CDP,'Storage Capacity'!$B:$B,IF($B$127="NEM","*",$B$127),'Storage Capacity'!$C:$C,$H130)</f>
        <v>2040</v>
      </c>
      <c r="W130" s="5">
        <f>SUMIFS('Storage Capacity'!R:R,'Storage Capacity'!$A:$A,Summary_CDP,'Storage Capacity'!$B:$B,IF($B$127="NEM","*",$B$127),'Storage Capacity'!$C:$C,$H130)</f>
        <v>2040</v>
      </c>
      <c r="X130" s="5">
        <f>SUMIFS('Storage Capacity'!S:S,'Storage Capacity'!$A:$A,Summary_CDP,'Storage Capacity'!$B:$B,IF($B$127="NEM","*",$B$127),'Storage Capacity'!$C:$C,$H130)</f>
        <v>2040</v>
      </c>
      <c r="Y130" s="5">
        <f>SUMIFS('Storage Capacity'!T:T,'Storage Capacity'!$A:$A,Summary_CDP,'Storage Capacity'!$B:$B,IF($B$127="NEM","*",$B$127),'Storage Capacity'!$C:$C,$H130)</f>
        <v>2040</v>
      </c>
      <c r="Z130" s="5">
        <f>SUMIFS('Storage Capacity'!U:U,'Storage Capacity'!$A:$A,Summary_CDP,'Storage Capacity'!$B:$B,IF($B$127="NEM","*",$B$127),'Storage Capacity'!$C:$C,$H130)</f>
        <v>2040</v>
      </c>
      <c r="AA130" s="5">
        <f>SUMIFS('Storage Capacity'!V:V,'Storage Capacity'!$A:$A,Summary_CDP,'Storage Capacity'!$B:$B,IF($B$127="NEM","*",$B$127),'Storage Capacity'!$C:$C,$H130)</f>
        <v>2040</v>
      </c>
      <c r="AB130" s="5">
        <f>SUMIFS('Storage Capacity'!W:W,'Storage Capacity'!$A:$A,Summary_CDP,'Storage Capacity'!$B:$B,IF($B$127="NEM","*",$B$127),'Storage Capacity'!$C:$C,$H130)</f>
        <v>2040</v>
      </c>
      <c r="AC130" s="5">
        <f>SUMIFS('Storage Capacity'!X:X,'Storage Capacity'!$A:$A,Summary_CDP,'Storage Capacity'!$B:$B,IF($B$127="NEM","*",$B$127),'Storage Capacity'!$C:$C,$H130)</f>
        <v>2040</v>
      </c>
      <c r="AD130" s="5">
        <f>SUMIFS('Storage Capacity'!Y:Y,'Storage Capacity'!$A:$A,Summary_CDP,'Storage Capacity'!$B:$B,IF($B$127="NEM","*",$B$127),'Storage Capacity'!$C:$C,$H130)</f>
        <v>2040</v>
      </c>
      <c r="AE130" s="5">
        <f>SUMIFS('Storage Capacity'!Z:Z,'Storage Capacity'!$A:$A,Summary_CDP,'Storage Capacity'!$B:$B,IF($B$127="NEM","*",$B$127),'Storage Capacity'!$C:$C,$H130)</f>
        <v>2040</v>
      </c>
      <c r="AF130" s="5">
        <f>SUMIFS('Storage Capacity'!AA:AA,'Storage Capacity'!$A:$A,Summary_CDP,'Storage Capacity'!$B:$B,IF($B$127="NEM","*",$B$127),'Storage Capacity'!$C:$C,$H130)</f>
        <v>2040</v>
      </c>
      <c r="AG130" s="5">
        <f>SUMIFS('Storage Capacity'!AB:AB,'Storage Capacity'!$A:$A,Summary_CDP,'Storage Capacity'!$B:$B,IF($B$127="NEM","*",$B$127),'Storage Capacity'!$C:$C,$H130)</f>
        <v>2040</v>
      </c>
      <c r="AH130" s="5">
        <f>SUMIFS('Storage Capacity'!AC:AC,'Storage Capacity'!$A:$A,Summary_CDP,'Storage Capacity'!$B:$B,IF($B$127="NEM","*",$B$127),'Storage Capacity'!$C:$C,$H130)</f>
        <v>2040</v>
      </c>
      <c r="AI130" s="5">
        <f>SUMIFS('Storage Capacity'!AD:AD,'Storage Capacity'!$A:$A,Summary_CDP,'Storage Capacity'!$B:$B,IF($B$127="NEM","*",$B$127),'Storage Capacity'!$C:$C,$H130)</f>
        <v>2040</v>
      </c>
      <c r="AJ130" s="5">
        <f>SUMIFS('Storage Capacity'!AE:AE,'Storage Capacity'!$A:$A,Summary_CDP,'Storage Capacity'!$B:$B,IF($B$127="NEM","*",$B$127),'Storage Capacity'!$C:$C,$H130)</f>
        <v>2040</v>
      </c>
    </row>
    <row r="131" spans="1:36" ht="15" customHeight="1">
      <c r="H131" s="25" t="s">
        <v>153</v>
      </c>
      <c r="I131" s="5">
        <f>SUMIFS('Storage Capacity'!D:D,'Storage Capacity'!$A:$A,Summary_CDP,'Storage Capacity'!$B:$B,IF($B$127="NEM","*",$B$127),'Storage Capacity'!$C:$C,$H131)</f>
        <v>160</v>
      </c>
      <c r="J131" s="5">
        <f>SUMIFS('Storage Capacity'!E:E,'Storage Capacity'!$A:$A,Summary_CDP,'Storage Capacity'!$B:$B,IF($B$127="NEM","*",$B$127),'Storage Capacity'!$C:$C,$H131)</f>
        <v>160</v>
      </c>
      <c r="K131" s="5">
        <f>SUMIFS('Storage Capacity'!F:F,'Storage Capacity'!$A:$A,Summary_CDP,'Storage Capacity'!$B:$B,IF($B$127="NEM","*",$B$127),'Storage Capacity'!$C:$C,$H131)</f>
        <v>160</v>
      </c>
      <c r="L131" s="5">
        <f>SUMIFS('Storage Capacity'!G:G,'Storage Capacity'!$A:$A,Summary_CDP,'Storage Capacity'!$B:$B,IF($B$127="NEM","*",$B$127),'Storage Capacity'!$C:$C,$H131)</f>
        <v>160</v>
      </c>
      <c r="M131" s="5">
        <f>SUMIFS('Storage Capacity'!H:H,'Storage Capacity'!$A:$A,Summary_CDP,'Storage Capacity'!$B:$B,IF($B$127="NEM","*",$B$127),'Storage Capacity'!$C:$C,$H131)</f>
        <v>160</v>
      </c>
      <c r="N131" s="5">
        <f>SUMIFS('Storage Capacity'!I:I,'Storage Capacity'!$A:$A,Summary_CDP,'Storage Capacity'!$B:$B,IF($B$127="NEM","*",$B$127),'Storage Capacity'!$C:$C,$H131)</f>
        <v>160.00005772</v>
      </c>
      <c r="O131" s="5">
        <f>SUMIFS('Storage Capacity'!J:J,'Storage Capacity'!$A:$A,Summary_CDP,'Storage Capacity'!$B:$B,IF($B$127="NEM","*",$B$127),'Storage Capacity'!$C:$C,$H131)</f>
        <v>160.00006059</v>
      </c>
      <c r="P131" s="5">
        <f>SUMIFS('Storage Capacity'!K:K,'Storage Capacity'!$A:$A,Summary_CDP,'Storage Capacity'!$B:$B,IF($B$127="NEM","*",$B$127),'Storage Capacity'!$C:$C,$H131)</f>
        <v>160.00009918999999</v>
      </c>
      <c r="Q131" s="5">
        <f>SUMIFS('Storage Capacity'!L:L,'Storage Capacity'!$A:$A,Summary_CDP,'Storage Capacity'!$B:$B,IF($B$127="NEM","*",$B$127),'Storage Capacity'!$C:$C,$H131)</f>
        <v>160.00010030999999</v>
      </c>
      <c r="R131" s="5">
        <f>SUMIFS('Storage Capacity'!M:M,'Storage Capacity'!$A:$A,Summary_CDP,'Storage Capacity'!$B:$B,IF($B$127="NEM","*",$B$127),'Storage Capacity'!$C:$C,$H131)</f>
        <v>160.00010063000002</v>
      </c>
      <c r="S131" s="5">
        <f>SUMIFS('Storage Capacity'!N:N,'Storage Capacity'!$A:$A,Summary_CDP,'Storage Capacity'!$B:$B,IF($B$127="NEM","*",$B$127),'Storage Capacity'!$C:$C,$H131)</f>
        <v>160.00010111</v>
      </c>
      <c r="T131" s="5">
        <f>SUMIFS('Storage Capacity'!O:O,'Storage Capacity'!$A:$A,Summary_CDP,'Storage Capacity'!$B:$B,IF($B$127="NEM","*",$B$127),'Storage Capacity'!$C:$C,$H131)</f>
        <v>160.00021913999998</v>
      </c>
      <c r="U131" s="5">
        <f>SUMIFS('Storage Capacity'!P:P,'Storage Capacity'!$A:$A,Summary_CDP,'Storage Capacity'!$B:$B,IF($B$127="NEM","*",$B$127),'Storage Capacity'!$C:$C,$H131)</f>
        <v>160.00022008999997</v>
      </c>
      <c r="V131" s="5">
        <f>SUMIFS('Storage Capacity'!Q:Q,'Storage Capacity'!$A:$A,Summary_CDP,'Storage Capacity'!$B:$B,IF($B$127="NEM","*",$B$127),'Storage Capacity'!$C:$C,$H131)</f>
        <v>160.00022297999999</v>
      </c>
      <c r="W131" s="5">
        <f>SUMIFS('Storage Capacity'!R:R,'Storage Capacity'!$A:$A,Summary_CDP,'Storage Capacity'!$B:$B,IF($B$127="NEM","*",$B$127),'Storage Capacity'!$C:$C,$H131)</f>
        <v>160.00023041</v>
      </c>
      <c r="X131" s="5">
        <f>SUMIFS('Storage Capacity'!S:S,'Storage Capacity'!$A:$A,Summary_CDP,'Storage Capacity'!$B:$B,IF($B$127="NEM","*",$B$127),'Storage Capacity'!$C:$C,$H131)</f>
        <v>160.00023711</v>
      </c>
      <c r="Y131" s="5">
        <f>SUMIFS('Storage Capacity'!T:T,'Storage Capacity'!$A:$A,Summary_CDP,'Storage Capacity'!$B:$B,IF($B$127="NEM","*",$B$127),'Storage Capacity'!$C:$C,$H131)</f>
        <v>160.00024822</v>
      </c>
      <c r="Z131" s="5">
        <f>SUMIFS('Storage Capacity'!U:U,'Storage Capacity'!$A:$A,Summary_CDP,'Storage Capacity'!$B:$B,IF($B$127="NEM","*",$B$127),'Storage Capacity'!$C:$C,$H131)</f>
        <v>160.00024968</v>
      </c>
      <c r="AA131" s="5">
        <f>SUMIFS('Storage Capacity'!V:V,'Storage Capacity'!$A:$A,Summary_CDP,'Storage Capacity'!$B:$B,IF($B$127="NEM","*",$B$127),'Storage Capacity'!$C:$C,$H131)</f>
        <v>160.00025158</v>
      </c>
      <c r="AB131" s="5">
        <f>SUMIFS('Storage Capacity'!W:W,'Storage Capacity'!$A:$A,Summary_CDP,'Storage Capacity'!$B:$B,IF($B$127="NEM","*",$B$127),'Storage Capacity'!$C:$C,$H131)</f>
        <v>160.00025263000001</v>
      </c>
      <c r="AC131" s="5">
        <f>SUMIFS('Storage Capacity'!X:X,'Storage Capacity'!$A:$A,Summary_CDP,'Storage Capacity'!$B:$B,IF($B$127="NEM","*",$B$127),'Storage Capacity'!$C:$C,$H131)</f>
        <v>287.76848804000002</v>
      </c>
      <c r="AD131" s="5">
        <f>SUMIFS('Storage Capacity'!Y:Y,'Storage Capacity'!$A:$A,Summary_CDP,'Storage Capacity'!$B:$B,IF($B$127="NEM","*",$B$127),'Storage Capacity'!$C:$C,$H131)</f>
        <v>413.22663083999998</v>
      </c>
      <c r="AE131" s="5">
        <f>SUMIFS('Storage Capacity'!Z:Z,'Storage Capacity'!$A:$A,Summary_CDP,'Storage Capacity'!$B:$B,IF($B$127="NEM","*",$B$127),'Storage Capacity'!$C:$C,$H131)</f>
        <v>519.32506450999995</v>
      </c>
      <c r="AF131" s="5">
        <f>SUMIFS('Storage Capacity'!AA:AA,'Storage Capacity'!$A:$A,Summary_CDP,'Storage Capacity'!$B:$B,IF($B$127="NEM","*",$B$127),'Storage Capacity'!$C:$C,$H131)</f>
        <v>1159.9064494199999</v>
      </c>
      <c r="AG131" s="5">
        <f>SUMIFS('Storage Capacity'!AB:AB,'Storage Capacity'!$A:$A,Summary_CDP,'Storage Capacity'!$B:$B,IF($B$127="NEM","*",$B$127),'Storage Capacity'!$C:$C,$H131)</f>
        <v>1936.7658808600002</v>
      </c>
      <c r="AH131" s="5">
        <f>SUMIFS('Storage Capacity'!AC:AC,'Storage Capacity'!$A:$A,Summary_CDP,'Storage Capacity'!$B:$B,IF($B$127="NEM","*",$B$127),'Storage Capacity'!$C:$C,$H131)</f>
        <v>1936.7658808600002</v>
      </c>
      <c r="AI131" s="5">
        <f>SUMIFS('Storage Capacity'!AD:AD,'Storage Capacity'!$A:$A,Summary_CDP,'Storage Capacity'!$B:$B,IF($B$127="NEM","*",$B$127),'Storage Capacity'!$C:$C,$H131)</f>
        <v>1936.7658808799999</v>
      </c>
      <c r="AJ131" s="5">
        <f>SUMIFS('Storage Capacity'!AE:AE,'Storage Capacity'!$A:$A,Summary_CDP,'Storage Capacity'!$B:$B,IF($B$127="NEM","*",$B$127),'Storage Capacity'!$C:$C,$H131)</f>
        <v>1977.9426470200001</v>
      </c>
    </row>
    <row r="132" spans="1:36" ht="15" customHeight="1">
      <c r="H132" s="25" t="s">
        <v>154</v>
      </c>
      <c r="I132" s="5">
        <f>SUMIFS('Storage Capacity'!D:D,'Storage Capacity'!$A:$A,Summary_CDP,'Storage Capacity'!$B:$B,IF($B$127="NEM","*",$B$127),'Storage Capacity'!$C:$C,$H132)</f>
        <v>650.00005666000004</v>
      </c>
      <c r="J132" s="5">
        <f>SUMIFS('Storage Capacity'!E:E,'Storage Capacity'!$A:$A,Summary_CDP,'Storage Capacity'!$B:$B,IF($B$127="NEM","*",$B$127),'Storage Capacity'!$C:$C,$H132)</f>
        <v>650.00006531000008</v>
      </c>
      <c r="K132" s="5">
        <f>SUMIFS('Storage Capacity'!F:F,'Storage Capacity'!$A:$A,Summary_CDP,'Storage Capacity'!$B:$B,IF($B$127="NEM","*",$B$127),'Storage Capacity'!$C:$C,$H132)</f>
        <v>1500.0009591799999</v>
      </c>
      <c r="L132" s="5">
        <f>SUMIFS('Storage Capacity'!G:G,'Storage Capacity'!$A:$A,Summary_CDP,'Storage Capacity'!$B:$B,IF($B$127="NEM","*",$B$127),'Storage Capacity'!$C:$C,$H132)</f>
        <v>1500.0009668099999</v>
      </c>
      <c r="M132" s="5">
        <f>SUMIFS('Storage Capacity'!H:H,'Storage Capacity'!$A:$A,Summary_CDP,'Storage Capacity'!$B:$B,IF($B$127="NEM","*",$B$127),'Storage Capacity'!$C:$C,$H132)</f>
        <v>2425.0009904899998</v>
      </c>
      <c r="N132" s="5">
        <f>SUMIFS('Storage Capacity'!I:I,'Storage Capacity'!$A:$A,Summary_CDP,'Storage Capacity'!$B:$B,IF($B$127="NEM","*",$B$127),'Storage Capacity'!$C:$C,$H132)</f>
        <v>3197.8464671500005</v>
      </c>
      <c r="O132" s="5">
        <f>SUMIFS('Storage Capacity'!J:J,'Storage Capacity'!$A:$A,Summary_CDP,'Storage Capacity'!$B:$B,IF($B$127="NEM","*",$B$127),'Storage Capacity'!$C:$C,$H132)</f>
        <v>3272.8440032600001</v>
      </c>
      <c r="P132" s="5">
        <f>SUMIFS('Storage Capacity'!K:K,'Storage Capacity'!$A:$A,Summary_CDP,'Storage Capacity'!$B:$B,IF($B$127="NEM","*",$B$127),'Storage Capacity'!$C:$C,$H132)</f>
        <v>3786.4564580299993</v>
      </c>
      <c r="Q132" s="5">
        <f>SUMIFS('Storage Capacity'!L:L,'Storage Capacity'!$A:$A,Summary_CDP,'Storage Capacity'!$B:$B,IF($B$127="NEM","*",$B$127),'Storage Capacity'!$C:$C,$H132)</f>
        <v>3924.3939579299999</v>
      </c>
      <c r="R132" s="5">
        <f>SUMIFS('Storage Capacity'!M:M,'Storage Capacity'!$A:$A,Summary_CDP,'Storage Capacity'!$B:$B,IF($B$127="NEM","*",$B$127),'Storage Capacity'!$C:$C,$H132)</f>
        <v>4028.8646369400003</v>
      </c>
      <c r="S132" s="5">
        <f>SUMIFS('Storage Capacity'!N:N,'Storage Capacity'!$A:$A,Summary_CDP,'Storage Capacity'!$B:$B,IF($B$127="NEM","*",$B$127),'Storage Capacity'!$C:$C,$H132)</f>
        <v>4328.8971252000001</v>
      </c>
      <c r="T132" s="5">
        <f>SUMIFS('Storage Capacity'!O:O,'Storage Capacity'!$A:$A,Summary_CDP,'Storage Capacity'!$B:$B,IF($B$127="NEM","*",$B$127),'Storage Capacity'!$C:$C,$H132)</f>
        <v>4659.583504719998</v>
      </c>
      <c r="U132" s="5">
        <f>SUMIFS('Storage Capacity'!P:P,'Storage Capacity'!$A:$A,Summary_CDP,'Storage Capacity'!$B:$B,IF($B$127="NEM","*",$B$127),'Storage Capacity'!$C:$C,$H132)</f>
        <v>4659.5835252200004</v>
      </c>
      <c r="V132" s="5">
        <f>SUMIFS('Storage Capacity'!Q:Q,'Storage Capacity'!$A:$A,Summary_CDP,'Storage Capacity'!$B:$B,IF($B$127="NEM","*",$B$127),'Storage Capacity'!$C:$C,$H132)</f>
        <v>4684.9642153799996</v>
      </c>
      <c r="W132" s="5">
        <f>SUMIFS('Storage Capacity'!R:R,'Storage Capacity'!$A:$A,Summary_CDP,'Storage Capacity'!$B:$B,IF($B$127="NEM","*",$B$127),'Storage Capacity'!$C:$C,$H132)</f>
        <v>5137.5966083900003</v>
      </c>
      <c r="X132" s="5">
        <f>SUMIFS('Storage Capacity'!S:S,'Storage Capacity'!$A:$A,Summary_CDP,'Storage Capacity'!$B:$B,IF($B$127="NEM","*",$B$127),'Storage Capacity'!$C:$C,$H132)</f>
        <v>5226.0492425100001</v>
      </c>
      <c r="Y132" s="5">
        <f>SUMIFS('Storage Capacity'!T:T,'Storage Capacity'!$A:$A,Summary_CDP,'Storage Capacity'!$B:$B,IF($B$127="NEM","*",$B$127),'Storage Capacity'!$C:$C,$H132)</f>
        <v>8309.6773273700001</v>
      </c>
      <c r="Z132" s="5">
        <f>SUMIFS('Storage Capacity'!U:U,'Storage Capacity'!$A:$A,Summary_CDP,'Storage Capacity'!$B:$B,IF($B$127="NEM","*",$B$127),'Storage Capacity'!$C:$C,$H132)</f>
        <v>8309.6773311500001</v>
      </c>
      <c r="AA132" s="5">
        <f>SUMIFS('Storage Capacity'!V:V,'Storage Capacity'!$A:$A,Summary_CDP,'Storage Capacity'!$B:$B,IF($B$127="NEM","*",$B$127),'Storage Capacity'!$C:$C,$H132)</f>
        <v>8309.6773334599984</v>
      </c>
      <c r="AB132" s="5">
        <f>SUMIFS('Storage Capacity'!W:W,'Storage Capacity'!$A:$A,Summary_CDP,'Storage Capacity'!$B:$B,IF($B$127="NEM","*",$B$127),'Storage Capacity'!$C:$C,$H132)</f>
        <v>8309.6773337800005</v>
      </c>
      <c r="AC132" s="5">
        <f>SUMIFS('Storage Capacity'!X:X,'Storage Capacity'!$A:$A,Summary_CDP,'Storage Capacity'!$B:$B,IF($B$127="NEM","*",$B$127),'Storage Capacity'!$C:$C,$H132)</f>
        <v>8309.6773126600019</v>
      </c>
      <c r="AD132" s="5">
        <f>SUMIFS('Storage Capacity'!Y:Y,'Storage Capacity'!$A:$A,Summary_CDP,'Storage Capacity'!$B:$B,IF($B$127="NEM","*",$B$127),'Storage Capacity'!$C:$C,$H132)</f>
        <v>8309.6780181300001</v>
      </c>
      <c r="AE132" s="5">
        <f>SUMIFS('Storage Capacity'!Z:Z,'Storage Capacity'!$A:$A,Summary_CDP,'Storage Capacity'!$B:$B,IF($B$127="NEM","*",$B$127),'Storage Capacity'!$C:$C,$H132)</f>
        <v>8957.9575614700007</v>
      </c>
      <c r="AF132" s="5">
        <f>SUMIFS('Storage Capacity'!AA:AA,'Storage Capacity'!$A:$A,Summary_CDP,'Storage Capacity'!$B:$B,IF($B$127="NEM","*",$B$127),'Storage Capacity'!$C:$C,$H132)</f>
        <v>11237.369451479999</v>
      </c>
      <c r="AG132" s="5">
        <f>SUMIFS('Storage Capacity'!AB:AB,'Storage Capacity'!$A:$A,Summary_CDP,'Storage Capacity'!$B:$B,IF($B$127="NEM","*",$B$127),'Storage Capacity'!$C:$C,$H132)</f>
        <v>10683.561398740001</v>
      </c>
      <c r="AH132" s="5">
        <f>SUMIFS('Storage Capacity'!AC:AC,'Storage Capacity'!$A:$A,Summary_CDP,'Storage Capacity'!$B:$B,IF($B$127="NEM","*",$B$127),'Storage Capacity'!$C:$C,$H132)</f>
        <v>10518.105398250002</v>
      </c>
      <c r="AI132" s="5">
        <f>SUMIFS('Storage Capacity'!AD:AD,'Storage Capacity'!$A:$A,Summary_CDP,'Storage Capacity'!$B:$B,IF($B$127="NEM","*",$B$127),'Storage Capacity'!$C:$C,$H132)</f>
        <v>11349.989950140001</v>
      </c>
      <c r="AJ132" s="5">
        <f>SUMIFS('Storage Capacity'!AE:AE,'Storage Capacity'!$A:$A,Summary_CDP,'Storage Capacity'!$B:$B,IF($B$127="NEM","*",$B$127),'Storage Capacity'!$C:$C,$H132)</f>
        <v>12387.500764170001</v>
      </c>
    </row>
    <row r="133" spans="1:36" ht="15" customHeight="1">
      <c r="H133" s="25" t="s">
        <v>155</v>
      </c>
      <c r="I133" s="5">
        <f>SUMIFS('Storage Capacity'!D:D,'Storage Capacity'!$A:$A,Summary_CDP,'Storage Capacity'!$B:$B,IF($B$127="NEM","*",$B$127),'Storage Capacity'!$C:$C,$H133)</f>
        <v>748.56000534999998</v>
      </c>
      <c r="J133" s="5">
        <f>SUMIFS('Storage Capacity'!E:E,'Storage Capacity'!$A:$A,Summary_CDP,'Storage Capacity'!$B:$B,IF($B$127="NEM","*",$B$127),'Storage Capacity'!$C:$C,$H133)</f>
        <v>747.46000638999999</v>
      </c>
      <c r="K133" s="5">
        <f>SUMIFS('Storage Capacity'!F:F,'Storage Capacity'!$A:$A,Summary_CDP,'Storage Capacity'!$B:$B,IF($B$127="NEM","*",$B$127),'Storage Capacity'!$C:$C,$H133)</f>
        <v>747.46000694999998</v>
      </c>
      <c r="L133" s="5">
        <f>SUMIFS('Storage Capacity'!G:G,'Storage Capacity'!$A:$A,Summary_CDP,'Storage Capacity'!$B:$B,IF($B$127="NEM","*",$B$127),'Storage Capacity'!$C:$C,$H133)</f>
        <v>747.46000855</v>
      </c>
      <c r="M133" s="5">
        <f>SUMIFS('Storage Capacity'!H:H,'Storage Capacity'!$A:$A,Summary_CDP,'Storage Capacity'!$B:$B,IF($B$127="NEM","*",$B$127),'Storage Capacity'!$C:$C,$H133)</f>
        <v>748.56000898000002</v>
      </c>
      <c r="N133" s="5">
        <f>SUMIFS('Storage Capacity'!I:I,'Storage Capacity'!$A:$A,Summary_CDP,'Storage Capacity'!$B:$B,IF($B$127="NEM","*",$B$127),'Storage Capacity'!$C:$C,$H133)</f>
        <v>747.46003148999989</v>
      </c>
      <c r="O133" s="5">
        <f>SUMIFS('Storage Capacity'!J:J,'Storage Capacity'!$A:$A,Summary_CDP,'Storage Capacity'!$B:$B,IF($B$127="NEM","*",$B$127),'Storage Capacity'!$C:$C,$H133)</f>
        <v>747.46003148999989</v>
      </c>
      <c r="P133" s="5">
        <f>SUMIFS('Storage Capacity'!K:K,'Storage Capacity'!$A:$A,Summary_CDP,'Storage Capacity'!$B:$B,IF($B$127="NEM","*",$B$127),'Storage Capacity'!$C:$C,$H133)</f>
        <v>747.46005656</v>
      </c>
      <c r="Q133" s="5">
        <f>SUMIFS('Storage Capacity'!L:L,'Storage Capacity'!$A:$A,Summary_CDP,'Storage Capacity'!$B:$B,IF($B$127="NEM","*",$B$127),'Storage Capacity'!$C:$C,$H133)</f>
        <v>747.46006554999997</v>
      </c>
      <c r="R133" s="5">
        <f>SUMIFS('Storage Capacity'!M:M,'Storage Capacity'!$A:$A,Summary_CDP,'Storage Capacity'!$B:$B,IF($B$127="NEM","*",$B$127),'Storage Capacity'!$C:$C,$H133)</f>
        <v>998.56006653999998</v>
      </c>
      <c r="S133" s="5">
        <f>SUMIFS('Storage Capacity'!N:N,'Storage Capacity'!$A:$A,Summary_CDP,'Storage Capacity'!$B:$B,IF($B$127="NEM","*",$B$127),'Storage Capacity'!$C:$C,$H133)</f>
        <v>998.56007501999989</v>
      </c>
      <c r="T133" s="5">
        <f>SUMIFS('Storage Capacity'!O:O,'Storage Capacity'!$A:$A,Summary_CDP,'Storage Capacity'!$B:$B,IF($B$127="NEM","*",$B$127),'Storage Capacity'!$C:$C,$H133)</f>
        <v>998.56008827000005</v>
      </c>
      <c r="U133" s="5">
        <f>SUMIFS('Storage Capacity'!P:P,'Storage Capacity'!$A:$A,Summary_CDP,'Storage Capacity'!$B:$B,IF($B$127="NEM","*",$B$127),'Storage Capacity'!$C:$C,$H133)</f>
        <v>997.46008830999995</v>
      </c>
      <c r="V133" s="5">
        <f>SUMIFS('Storage Capacity'!Q:Q,'Storage Capacity'!$A:$A,Summary_CDP,'Storage Capacity'!$B:$B,IF($B$127="NEM","*",$B$127),'Storage Capacity'!$C:$C,$H133)</f>
        <v>997.46008839000001</v>
      </c>
      <c r="W133" s="5">
        <f>SUMIFS('Storage Capacity'!R:R,'Storage Capacity'!$A:$A,Summary_CDP,'Storage Capacity'!$B:$B,IF($B$127="NEM","*",$B$127),'Storage Capacity'!$C:$C,$H133)</f>
        <v>997.46009002999995</v>
      </c>
      <c r="X133" s="5">
        <f>SUMIFS('Storage Capacity'!S:S,'Storage Capacity'!$A:$A,Summary_CDP,'Storage Capacity'!$B:$B,IF($B$127="NEM","*",$B$127),'Storage Capacity'!$C:$C,$H133)</f>
        <v>998.56009055000004</v>
      </c>
      <c r="Y133" s="5">
        <f>SUMIFS('Storage Capacity'!T:T,'Storage Capacity'!$A:$A,Summary_CDP,'Storage Capacity'!$B:$B,IF($B$127="NEM","*",$B$127),'Storage Capacity'!$C:$C,$H133)</f>
        <v>997.46011552000004</v>
      </c>
      <c r="Z133" s="5">
        <f>SUMIFS('Storage Capacity'!U:U,'Storage Capacity'!$A:$A,Summary_CDP,'Storage Capacity'!$B:$B,IF($B$127="NEM","*",$B$127),'Storage Capacity'!$C:$C,$H133)</f>
        <v>997.46011552000004</v>
      </c>
      <c r="AA133" s="5">
        <f>SUMIFS('Storage Capacity'!V:V,'Storage Capacity'!$A:$A,Summary_CDP,'Storage Capacity'!$B:$B,IF($B$127="NEM","*",$B$127),'Storage Capacity'!$C:$C,$H133)</f>
        <v>997.46011552000004</v>
      </c>
      <c r="AB133" s="5">
        <f>SUMIFS('Storage Capacity'!W:W,'Storage Capacity'!$A:$A,Summary_CDP,'Storage Capacity'!$B:$B,IF($B$127="NEM","*",$B$127),'Storage Capacity'!$C:$C,$H133)</f>
        <v>997.46011552000004</v>
      </c>
      <c r="AC133" s="5">
        <f>SUMIFS('Storage Capacity'!X:X,'Storage Capacity'!$A:$A,Summary_CDP,'Storage Capacity'!$B:$B,IF($B$127="NEM","*",$B$127),'Storage Capacity'!$C:$C,$H133)</f>
        <v>998.56011018000004</v>
      </c>
      <c r="AD133" s="5">
        <f>SUMIFS('Storage Capacity'!Y:Y,'Storage Capacity'!$A:$A,Summary_CDP,'Storage Capacity'!$B:$B,IF($B$127="NEM","*",$B$127),'Storage Capacity'!$C:$C,$H133)</f>
        <v>997.46011928999997</v>
      </c>
      <c r="AE133" s="5">
        <f>SUMIFS('Storage Capacity'!Z:Z,'Storage Capacity'!$A:$A,Summary_CDP,'Storage Capacity'!$B:$B,IF($B$127="NEM","*",$B$127),'Storage Capacity'!$C:$C,$H133)</f>
        <v>998.56013546000008</v>
      </c>
      <c r="AF133" s="5">
        <f>SUMIFS('Storage Capacity'!AA:AA,'Storage Capacity'!$A:$A,Summary_CDP,'Storage Capacity'!$B:$B,IF($B$127="NEM","*",$B$127),'Storage Capacity'!$C:$C,$H133)</f>
        <v>997.46013388999995</v>
      </c>
      <c r="AG133" s="5">
        <f>SUMIFS('Storage Capacity'!AB:AB,'Storage Capacity'!$A:$A,Summary_CDP,'Storage Capacity'!$B:$B,IF($B$127="NEM","*",$B$127),'Storage Capacity'!$C:$C,$H133)</f>
        <v>997.46013346999985</v>
      </c>
      <c r="AH133" s="5">
        <f>SUMIFS('Storage Capacity'!AC:AC,'Storage Capacity'!$A:$A,Summary_CDP,'Storage Capacity'!$B:$B,IF($B$127="NEM","*",$B$127),'Storage Capacity'!$C:$C,$H133)</f>
        <v>997.46011357999987</v>
      </c>
      <c r="AI133" s="5">
        <f>SUMIFS('Storage Capacity'!AD:AD,'Storage Capacity'!$A:$A,Summary_CDP,'Storage Capacity'!$B:$B,IF($B$127="NEM","*",$B$127),'Storage Capacity'!$C:$C,$H133)</f>
        <v>998.56015561000004</v>
      </c>
      <c r="AJ133" s="5">
        <f>SUMIFS('Storage Capacity'!AE:AE,'Storage Capacity'!$A:$A,Summary_CDP,'Storage Capacity'!$B:$B,IF($B$127="NEM","*",$B$127),'Storage Capacity'!$C:$C,$H133)</f>
        <v>997.46015710000006</v>
      </c>
    </row>
    <row r="134" spans="1:36" ht="15" customHeight="1">
      <c r="H134" s="25" t="s">
        <v>138</v>
      </c>
      <c r="I134" s="5">
        <f>SUMIFS('Storage Capacity'!D:D,'Storage Capacity'!$A:$A,Summary_CDP,'Storage Capacity'!$B:$B,IF($B$127="NEM","*",$B$127),'Storage Capacity'!$C:$C,$H134)</f>
        <v>111.40499999000001</v>
      </c>
      <c r="J134" s="5">
        <f>SUMIFS('Storage Capacity'!E:E,'Storage Capacity'!$A:$A,Summary_CDP,'Storage Capacity'!$B:$B,IF($B$127="NEM","*",$B$127),'Storage Capacity'!$C:$C,$H134)</f>
        <v>148.81700000000001</v>
      </c>
      <c r="K134" s="5">
        <f>SUMIFS('Storage Capacity'!F:F,'Storage Capacity'!$A:$A,Summary_CDP,'Storage Capacity'!$B:$B,IF($B$127="NEM","*",$B$127),'Storage Capacity'!$C:$C,$H134)</f>
        <v>183.71799999999999</v>
      </c>
      <c r="L134" s="5">
        <f>SUMIFS('Storage Capacity'!G:G,'Storage Capacity'!$A:$A,Summary_CDP,'Storage Capacity'!$B:$B,IF($B$127="NEM","*",$B$127),'Storage Capacity'!$C:$C,$H134)</f>
        <v>232.61500000000001</v>
      </c>
      <c r="M134" s="5">
        <f>SUMIFS('Storage Capacity'!H:H,'Storage Capacity'!$A:$A,Summary_CDP,'Storage Capacity'!$B:$B,IF($B$127="NEM","*",$B$127),'Storage Capacity'!$C:$C,$H134)</f>
        <v>281.42400000000004</v>
      </c>
      <c r="N134" s="5">
        <f>SUMIFS('Storage Capacity'!I:I,'Storage Capacity'!$A:$A,Summary_CDP,'Storage Capacity'!$B:$B,IF($B$127="NEM","*",$B$127),'Storage Capacity'!$C:$C,$H134)</f>
        <v>333.94899999999996</v>
      </c>
      <c r="O134" s="5">
        <f>SUMIFS('Storage Capacity'!J:J,'Storage Capacity'!$A:$A,Summary_CDP,'Storage Capacity'!$B:$B,IF($B$127="NEM","*",$B$127),'Storage Capacity'!$C:$C,$H134)</f>
        <v>391.39299999999997</v>
      </c>
      <c r="P134" s="5">
        <f>SUMIFS('Storage Capacity'!K:K,'Storage Capacity'!$A:$A,Summary_CDP,'Storage Capacity'!$B:$B,IF($B$127="NEM","*",$B$127),'Storage Capacity'!$C:$C,$H134)</f>
        <v>430.93977090999999</v>
      </c>
      <c r="Q134" s="5">
        <f>SUMIFS('Storage Capacity'!L:L,'Storage Capacity'!$A:$A,Summary_CDP,'Storage Capacity'!$B:$B,IF($B$127="NEM","*",$B$127),'Storage Capacity'!$C:$C,$H134)</f>
        <v>473.28940886000004</v>
      </c>
      <c r="R134" s="5">
        <f>SUMIFS('Storage Capacity'!M:M,'Storage Capacity'!$A:$A,Summary_CDP,'Storage Capacity'!$B:$B,IF($B$127="NEM","*",$B$127),'Storage Capacity'!$C:$C,$H134)</f>
        <v>517.50341893999996</v>
      </c>
      <c r="S134" s="5">
        <f>SUMIFS('Storage Capacity'!N:N,'Storage Capacity'!$A:$A,Summary_CDP,'Storage Capacity'!$B:$B,IF($B$127="NEM","*",$B$127),'Storage Capacity'!$C:$C,$H134)</f>
        <v>565.77777415000003</v>
      </c>
      <c r="T134" s="5">
        <f>SUMIFS('Storage Capacity'!O:O,'Storage Capacity'!$A:$A,Summary_CDP,'Storage Capacity'!$B:$B,IF($B$127="NEM","*",$B$127),'Storage Capacity'!$C:$C,$H134)</f>
        <v>620.05086360999985</v>
      </c>
      <c r="U134" s="5">
        <f>SUMIFS('Storage Capacity'!P:P,'Storage Capacity'!$A:$A,Summary_CDP,'Storage Capacity'!$B:$B,IF($B$127="NEM","*",$B$127),'Storage Capacity'!$C:$C,$H134)</f>
        <v>682.82500654</v>
      </c>
      <c r="V134" s="5">
        <f>SUMIFS('Storage Capacity'!Q:Q,'Storage Capacity'!$A:$A,Summary_CDP,'Storage Capacity'!$B:$B,IF($B$127="NEM","*",$B$127),'Storage Capacity'!$C:$C,$H134)</f>
        <v>748.89323060000004</v>
      </c>
      <c r="W134" s="5">
        <f>SUMIFS('Storage Capacity'!R:R,'Storage Capacity'!$A:$A,Summary_CDP,'Storage Capacity'!$B:$B,IF($B$127="NEM","*",$B$127),'Storage Capacity'!$C:$C,$H134)</f>
        <v>821.19279307999989</v>
      </c>
      <c r="X134" s="5">
        <f>SUMIFS('Storage Capacity'!S:S,'Storage Capacity'!$A:$A,Summary_CDP,'Storage Capacity'!$B:$B,IF($B$127="NEM","*",$B$127),'Storage Capacity'!$C:$C,$H134)</f>
        <v>900.37567619999993</v>
      </c>
      <c r="Y134" s="5">
        <f>SUMIFS('Storage Capacity'!T:T,'Storage Capacity'!$A:$A,Summary_CDP,'Storage Capacity'!$B:$B,IF($B$127="NEM","*",$B$127),'Storage Capacity'!$C:$C,$H134)</f>
        <v>989.9396001099999</v>
      </c>
      <c r="Z134" s="5">
        <f>SUMIFS('Storage Capacity'!U:U,'Storage Capacity'!$A:$A,Summary_CDP,'Storage Capacity'!$B:$B,IF($B$127="NEM","*",$B$127),'Storage Capacity'!$C:$C,$H134)</f>
        <v>1083.7471971300001</v>
      </c>
      <c r="AA134" s="5">
        <f>SUMIFS('Storage Capacity'!V:V,'Storage Capacity'!$A:$A,Summary_CDP,'Storage Capacity'!$B:$B,IF($B$127="NEM","*",$B$127),'Storage Capacity'!$C:$C,$H134)</f>
        <v>1185.9524348499999</v>
      </c>
      <c r="AB134" s="5">
        <f>SUMIFS('Storage Capacity'!W:W,'Storage Capacity'!$A:$A,Summary_CDP,'Storage Capacity'!$B:$B,IF($B$127="NEM","*",$B$127),'Storage Capacity'!$C:$C,$H134)</f>
        <v>1295.9687169599999</v>
      </c>
      <c r="AC134" s="5">
        <f>SUMIFS('Storage Capacity'!X:X,'Storage Capacity'!$A:$A,Summary_CDP,'Storage Capacity'!$B:$B,IF($B$127="NEM","*",$B$127),'Storage Capacity'!$C:$C,$H134)</f>
        <v>1417.00997093</v>
      </c>
      <c r="AD134" s="5">
        <f>SUMIFS('Storage Capacity'!Y:Y,'Storage Capacity'!$A:$A,Summary_CDP,'Storage Capacity'!$B:$B,IF($B$127="NEM","*",$B$127),'Storage Capacity'!$C:$C,$H134)</f>
        <v>1546.30699822</v>
      </c>
      <c r="AE134" s="5">
        <f>SUMIFS('Storage Capacity'!Z:Z,'Storage Capacity'!$A:$A,Summary_CDP,'Storage Capacity'!$B:$B,IF($B$127="NEM","*",$B$127),'Storage Capacity'!$C:$C,$H134)</f>
        <v>1687.40591012</v>
      </c>
      <c r="AF134" s="5">
        <f>SUMIFS('Storage Capacity'!AA:AA,'Storage Capacity'!$A:$A,Summary_CDP,'Storage Capacity'!$B:$B,IF($B$127="NEM","*",$B$127),'Storage Capacity'!$C:$C,$H134)</f>
        <v>1836.3761124099999</v>
      </c>
      <c r="AG134" s="5">
        <f>SUMIFS('Storage Capacity'!AB:AB,'Storage Capacity'!$A:$A,Summary_CDP,'Storage Capacity'!$B:$B,IF($B$127="NEM","*",$B$127),'Storage Capacity'!$C:$C,$H134)</f>
        <v>1998.5903829900001</v>
      </c>
      <c r="AH134" s="5">
        <f>SUMIFS('Storage Capacity'!AC:AC,'Storage Capacity'!$A:$A,Summary_CDP,'Storage Capacity'!$B:$B,IF($B$127="NEM","*",$B$127),'Storage Capacity'!$C:$C,$H134)</f>
        <v>2164.4985838500002</v>
      </c>
      <c r="AI134" s="5">
        <f>SUMIFS('Storage Capacity'!AD:AD,'Storage Capacity'!$A:$A,Summary_CDP,'Storage Capacity'!$B:$B,IF($B$127="NEM","*",$B$127),'Storage Capacity'!$C:$C,$H134)</f>
        <v>2338.4904375400001</v>
      </c>
      <c r="AJ134" s="5">
        <f>SUMIFS('Storage Capacity'!AE:AE,'Storage Capacity'!$A:$A,Summary_CDP,'Storage Capacity'!$B:$B,IF($B$127="NEM","*",$B$127),'Storage Capacity'!$C:$C,$H134)</f>
        <v>2441.3963590400003</v>
      </c>
    </row>
    <row r="135" spans="1:36" ht="15" customHeight="1">
      <c r="H135" s="25" t="s">
        <v>139</v>
      </c>
      <c r="I135" s="5">
        <f>SUMIFS('Storage Capacity'!D:D,'Storage Capacity'!$A:$A,Summary_CDP,'Storage Capacity'!$B:$B,IF($B$127="NEM","*",$B$127),'Storage Capacity'!$C:$C,$H135)</f>
        <v>952.89200000000005</v>
      </c>
      <c r="J135" s="5">
        <f>SUMIFS('Storage Capacity'!E:E,'Storage Capacity'!$A:$A,Summary_CDP,'Storage Capacity'!$B:$B,IF($B$127="NEM","*",$B$127),'Storage Capacity'!$C:$C,$H135)</f>
        <v>1171.0549999999998</v>
      </c>
      <c r="K135" s="5">
        <f>SUMIFS('Storage Capacity'!F:F,'Storage Capacity'!$A:$A,Summary_CDP,'Storage Capacity'!$B:$B,IF($B$127="NEM","*",$B$127),'Storage Capacity'!$C:$C,$H135)</f>
        <v>1313.8779999999999</v>
      </c>
      <c r="L135" s="5">
        <f>SUMIFS('Storage Capacity'!G:G,'Storage Capacity'!$A:$A,Summary_CDP,'Storage Capacity'!$B:$B,IF($B$127="NEM","*",$B$127),'Storage Capacity'!$C:$C,$H135)</f>
        <v>1538.3610000000001</v>
      </c>
      <c r="M135" s="5">
        <f>SUMIFS('Storage Capacity'!H:H,'Storage Capacity'!$A:$A,Summary_CDP,'Storage Capacity'!$B:$B,IF($B$127="NEM","*",$B$127),'Storage Capacity'!$C:$C,$H135)</f>
        <v>1705.6210000000001</v>
      </c>
      <c r="N135" s="5">
        <f>SUMIFS('Storage Capacity'!I:I,'Storage Capacity'!$A:$A,Summary_CDP,'Storage Capacity'!$B:$B,IF($B$127="NEM","*",$B$127),'Storage Capacity'!$C:$C,$H135)</f>
        <v>1866.5519999999999</v>
      </c>
      <c r="O135" s="5">
        <f>SUMIFS('Storage Capacity'!J:J,'Storage Capacity'!$A:$A,Summary_CDP,'Storage Capacity'!$B:$B,IF($B$127="NEM","*",$B$127),'Storage Capacity'!$C:$C,$H135)</f>
        <v>2015.3290000000002</v>
      </c>
      <c r="P135" s="5">
        <f>SUMIFS('Storage Capacity'!K:K,'Storage Capacity'!$A:$A,Summary_CDP,'Storage Capacity'!$B:$B,IF($B$127="NEM","*",$B$127),'Storage Capacity'!$C:$C,$H135)</f>
        <v>2133.3130000000001</v>
      </c>
      <c r="Q135" s="5">
        <f>SUMIFS('Storage Capacity'!L:L,'Storage Capacity'!$A:$A,Summary_CDP,'Storage Capacity'!$B:$B,IF($B$127="NEM","*",$B$127),'Storage Capacity'!$C:$C,$H135)</f>
        <v>2226.9660000000003</v>
      </c>
      <c r="R135" s="5">
        <f>SUMIFS('Storage Capacity'!M:M,'Storage Capacity'!$A:$A,Summary_CDP,'Storage Capacity'!$B:$B,IF($B$127="NEM","*",$B$127),'Storage Capacity'!$C:$C,$H135)</f>
        <v>2319.904</v>
      </c>
      <c r="S135" s="5">
        <f>SUMIFS('Storage Capacity'!N:N,'Storage Capacity'!$A:$A,Summary_CDP,'Storage Capacity'!$B:$B,IF($B$127="NEM","*",$B$127),'Storage Capacity'!$C:$C,$H135)</f>
        <v>2405.7119999999995</v>
      </c>
      <c r="T135" s="5">
        <f>SUMIFS('Storage Capacity'!O:O,'Storage Capacity'!$A:$A,Summary_CDP,'Storage Capacity'!$B:$B,IF($B$127="NEM","*",$B$127),'Storage Capacity'!$C:$C,$H135)</f>
        <v>2493.7850000000003</v>
      </c>
      <c r="U135" s="5">
        <f>SUMIFS('Storage Capacity'!P:P,'Storage Capacity'!$A:$A,Summary_CDP,'Storage Capacity'!$B:$B,IF($B$127="NEM","*",$B$127),'Storage Capacity'!$C:$C,$H135)</f>
        <v>2575.9580000000005</v>
      </c>
      <c r="V135" s="5">
        <f>SUMIFS('Storage Capacity'!Q:Q,'Storage Capacity'!$A:$A,Summary_CDP,'Storage Capacity'!$B:$B,IF($B$127="NEM","*",$B$127),'Storage Capacity'!$C:$C,$H135)</f>
        <v>2661.6459999999997</v>
      </c>
      <c r="W135" s="5">
        <f>SUMIFS('Storage Capacity'!R:R,'Storage Capacity'!$A:$A,Summary_CDP,'Storage Capacity'!$B:$B,IF($B$127="NEM","*",$B$127),'Storage Capacity'!$C:$C,$H135)</f>
        <v>2746.6779999999999</v>
      </c>
      <c r="X135" s="5">
        <f>SUMIFS('Storage Capacity'!S:S,'Storage Capacity'!$A:$A,Summary_CDP,'Storage Capacity'!$B:$B,IF($B$127="NEM","*",$B$127),'Storage Capacity'!$C:$C,$H135)</f>
        <v>2832.9440000000004</v>
      </c>
      <c r="Y135" s="5">
        <f>SUMIFS('Storage Capacity'!T:T,'Storage Capacity'!$A:$A,Summary_CDP,'Storage Capacity'!$B:$B,IF($B$127="NEM","*",$B$127),'Storage Capacity'!$C:$C,$H135)</f>
        <v>2916.6790000000001</v>
      </c>
      <c r="Z135" s="5">
        <f>SUMIFS('Storage Capacity'!U:U,'Storage Capacity'!$A:$A,Summary_CDP,'Storage Capacity'!$B:$B,IF($B$127="NEM","*",$B$127),'Storage Capacity'!$C:$C,$H135)</f>
        <v>3006.482</v>
      </c>
      <c r="AA135" s="5">
        <f>SUMIFS('Storage Capacity'!V:V,'Storage Capacity'!$A:$A,Summary_CDP,'Storage Capacity'!$B:$B,IF($B$127="NEM","*",$B$127),'Storage Capacity'!$C:$C,$H135)</f>
        <v>3100.62</v>
      </c>
      <c r="AB135" s="5">
        <f>SUMIFS('Storage Capacity'!W:W,'Storage Capacity'!$A:$A,Summary_CDP,'Storage Capacity'!$B:$B,IF($B$127="NEM","*",$B$127),'Storage Capacity'!$C:$C,$H135)</f>
        <v>3195.7979999999998</v>
      </c>
      <c r="AC135" s="5">
        <f>SUMIFS('Storage Capacity'!X:X,'Storage Capacity'!$A:$A,Summary_CDP,'Storage Capacity'!$B:$B,IF($B$127="NEM","*",$B$127),'Storage Capacity'!$C:$C,$H135)</f>
        <v>3285.1950000000002</v>
      </c>
      <c r="AD135" s="5">
        <f>SUMIFS('Storage Capacity'!Y:Y,'Storage Capacity'!$A:$A,Summary_CDP,'Storage Capacity'!$B:$B,IF($B$127="NEM","*",$B$127),'Storage Capacity'!$C:$C,$H135)</f>
        <v>3392.8760000000002</v>
      </c>
      <c r="AE135" s="5">
        <f>SUMIFS('Storage Capacity'!Z:Z,'Storage Capacity'!$A:$A,Summary_CDP,'Storage Capacity'!$B:$B,IF($B$127="NEM","*",$B$127),'Storage Capacity'!$C:$C,$H135)</f>
        <v>3507.1839999999997</v>
      </c>
      <c r="AF135" s="5">
        <f>SUMIFS('Storage Capacity'!AA:AA,'Storage Capacity'!$A:$A,Summary_CDP,'Storage Capacity'!$B:$B,IF($B$127="NEM","*",$B$127),'Storage Capacity'!$C:$C,$H135)</f>
        <v>3624.1910000000003</v>
      </c>
      <c r="AG135" s="5">
        <f>SUMIFS('Storage Capacity'!AB:AB,'Storage Capacity'!$A:$A,Summary_CDP,'Storage Capacity'!$B:$B,IF($B$127="NEM","*",$B$127),'Storage Capacity'!$C:$C,$H135)</f>
        <v>3735.8450000000003</v>
      </c>
      <c r="AH135" s="5">
        <f>SUMIFS('Storage Capacity'!AC:AC,'Storage Capacity'!$A:$A,Summary_CDP,'Storage Capacity'!$B:$B,IF($B$127="NEM","*",$B$127),'Storage Capacity'!$C:$C,$H135)</f>
        <v>3851.1050000000005</v>
      </c>
      <c r="AI135" s="5">
        <f>SUMIFS('Storage Capacity'!AD:AD,'Storage Capacity'!$A:$A,Summary_CDP,'Storage Capacity'!$B:$B,IF($B$127="NEM","*",$B$127),'Storage Capacity'!$C:$C,$H135)</f>
        <v>3965.9280000000003</v>
      </c>
      <c r="AJ135" s="5">
        <f>SUMIFS('Storage Capacity'!AE:AE,'Storage Capacity'!$A:$A,Summary_CDP,'Storage Capacity'!$B:$B,IF($B$127="NEM","*",$B$127),'Storage Capacity'!$C:$C,$H135)</f>
        <v>3965.9280000000003</v>
      </c>
    </row>
    <row r="136" spans="1:36" ht="15" customHeight="1"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</row>
    <row r="137" spans="1:36" ht="15" customHeight="1"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</row>
    <row r="138" spans="1:36" ht="15" customHeight="1"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</row>
    <row r="139" spans="1:36" ht="15" customHeight="1"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</row>
    <row r="140" spans="1:36" ht="15" customHeight="1"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</row>
    <row r="141" spans="1:36" ht="15" customHeight="1"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</row>
    <row r="142" spans="1:36" ht="15" customHeight="1"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</row>
    <row r="143" spans="1:36" ht="15" customHeight="1"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</row>
    <row r="144" spans="1:36" s="51" customFormat="1" ht="24" customHeight="1" thickBot="1">
      <c r="A144" s="49" t="str">
        <f>B145&amp;" storage energy by year"</f>
        <v>NEM storage energy by year</v>
      </c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</row>
    <row r="145" spans="1:36" ht="15" customHeight="1" thickTop="1">
      <c r="A145" s="11" t="s">
        <v>127</v>
      </c>
      <c r="B145" s="21" t="s">
        <v>128</v>
      </c>
    </row>
    <row r="147" spans="1:36" ht="15" customHeight="1">
      <c r="H147" t="s">
        <v>156</v>
      </c>
      <c r="I147" s="8" t="s">
        <v>90</v>
      </c>
      <c r="J147" s="8" t="s">
        <v>91</v>
      </c>
      <c r="K147" s="8" t="s">
        <v>92</v>
      </c>
      <c r="L147" s="8" t="s">
        <v>93</v>
      </c>
      <c r="M147" s="8" t="s">
        <v>94</v>
      </c>
      <c r="N147" s="8" t="s">
        <v>95</v>
      </c>
      <c r="O147" s="8" t="s">
        <v>96</v>
      </c>
      <c r="P147" s="8" t="s">
        <v>97</v>
      </c>
      <c r="Q147" s="8" t="s">
        <v>98</v>
      </c>
      <c r="R147" s="8" t="s">
        <v>99</v>
      </c>
      <c r="S147" s="8" t="s">
        <v>100</v>
      </c>
      <c r="T147" s="8" t="s">
        <v>101</v>
      </c>
      <c r="U147" s="8" t="s">
        <v>102</v>
      </c>
      <c r="V147" s="8" t="s">
        <v>103</v>
      </c>
      <c r="W147" s="8" t="s">
        <v>104</v>
      </c>
      <c r="X147" s="8" t="s">
        <v>105</v>
      </c>
      <c r="Y147" s="8" t="s">
        <v>106</v>
      </c>
      <c r="Z147" s="8" t="s">
        <v>107</v>
      </c>
      <c r="AA147" s="8" t="s">
        <v>108</v>
      </c>
      <c r="AB147" s="8" t="s">
        <v>109</v>
      </c>
      <c r="AC147" s="8" t="s">
        <v>110</v>
      </c>
      <c r="AD147" s="8" t="s">
        <v>111</v>
      </c>
      <c r="AE147" s="8" t="s">
        <v>112</v>
      </c>
      <c r="AF147" s="8" t="s">
        <v>113</v>
      </c>
      <c r="AG147" s="8" t="s">
        <v>114</v>
      </c>
      <c r="AH147" s="8" t="s">
        <v>115</v>
      </c>
      <c r="AI147" s="8" t="s">
        <v>116</v>
      </c>
      <c r="AJ147" s="8" t="s">
        <v>117</v>
      </c>
    </row>
    <row r="148" spans="1:36" ht="15" customHeight="1">
      <c r="H148" s="25" t="s">
        <v>152</v>
      </c>
      <c r="I148" s="5">
        <f>SUMIFS('Storage Energy'!D:D,'Storage Energy'!$A:$A,Summary_CDP,'Storage Energy'!$B:$B,IF($B$145="NEM","*",$B$145),'Storage Energy'!$C:$C,$H148)</f>
        <v>0</v>
      </c>
      <c r="J148" s="5">
        <f>SUMIFS('Storage Energy'!E:E,'Storage Energy'!$A:$A,Summary_CDP,'Storage Energy'!$B:$B,IF($B$145="NEM","*",$B$145),'Storage Energy'!$C:$C,$H148)</f>
        <v>0</v>
      </c>
      <c r="K148" s="5">
        <f>SUMIFS('Storage Energy'!F:F,'Storage Energy'!$A:$A,Summary_CDP,'Storage Energy'!$B:$B,IF($B$145="NEM","*",$B$145),'Storage Energy'!$C:$C,$H148)</f>
        <v>116.28</v>
      </c>
      <c r="L148" s="5">
        <f>SUMIFS('Storage Energy'!G:G,'Storage Energy'!$A:$A,Summary_CDP,'Storage Energy'!$B:$B,IF($B$145="NEM","*",$B$145),'Storage Energy'!$C:$C,$H148)</f>
        <v>348.84</v>
      </c>
      <c r="M148" s="5">
        <f>SUMIFS('Storage Energy'!H:H,'Storage Energy'!$A:$A,Summary_CDP,'Storage Energy'!$B:$B,IF($B$145="NEM","*",$B$145),'Storage Energy'!$C:$C,$H148)</f>
        <v>348.84</v>
      </c>
      <c r="N148" s="5">
        <f>SUMIFS('Storage Energy'!I:I,'Storage Energy'!$A:$A,Summary_CDP,'Storage Energy'!$B:$B,IF($B$145="NEM","*",$B$145),'Storage Energy'!$C:$C,$H148)</f>
        <v>348.84</v>
      </c>
      <c r="O148" s="5">
        <f>SUMIFS('Storage Energy'!J:J,'Storage Energy'!$A:$A,Summary_CDP,'Storage Energy'!$B:$B,IF($B$145="NEM","*",$B$145),'Storage Energy'!$C:$C,$H148)</f>
        <v>348.84</v>
      </c>
      <c r="P148" s="5">
        <f>SUMIFS('Storage Energy'!K:K,'Storage Energy'!$A:$A,Summary_CDP,'Storage Energy'!$B:$B,IF($B$145="NEM","*",$B$145),'Storage Energy'!$C:$C,$H148)</f>
        <v>348.84</v>
      </c>
      <c r="Q148" s="5">
        <f>SUMIFS('Storage Energy'!L:L,'Storage Energy'!$A:$A,Summary_CDP,'Storage Energy'!$B:$B,IF($B$145="NEM","*",$B$145),'Storage Energy'!$C:$C,$H148)</f>
        <v>348.84</v>
      </c>
      <c r="R148" s="5">
        <f>SUMIFS('Storage Energy'!M:M,'Storage Energy'!$A:$A,Summary_CDP,'Storage Energy'!$B:$B,IF($B$145="NEM","*",$B$145),'Storage Energy'!$C:$C,$H148)</f>
        <v>348.84</v>
      </c>
      <c r="S148" s="5">
        <f>SUMIFS('Storage Energy'!N:N,'Storage Energy'!$A:$A,Summary_CDP,'Storage Energy'!$B:$B,IF($B$145="NEM","*",$B$145),'Storage Energy'!$C:$C,$H148)</f>
        <v>348.84</v>
      </c>
      <c r="T148" s="5">
        <f>SUMIFS('Storage Energy'!O:O,'Storage Energy'!$A:$A,Summary_CDP,'Storage Energy'!$B:$B,IF($B$145="NEM","*",$B$145),'Storage Energy'!$C:$C,$H148)</f>
        <v>348.84</v>
      </c>
      <c r="U148" s="5">
        <f>SUMIFS('Storage Energy'!P:P,'Storage Energy'!$A:$A,Summary_CDP,'Storage Energy'!$B:$B,IF($B$145="NEM","*",$B$145),'Storage Energy'!$C:$C,$H148)</f>
        <v>348.84</v>
      </c>
      <c r="V148" s="5">
        <f>SUMIFS('Storage Energy'!Q:Q,'Storage Energy'!$A:$A,Summary_CDP,'Storage Energy'!$B:$B,IF($B$145="NEM","*",$B$145),'Storage Energy'!$C:$C,$H148)</f>
        <v>348.84</v>
      </c>
      <c r="W148" s="5">
        <f>SUMIFS('Storage Energy'!R:R,'Storage Energy'!$A:$A,Summary_CDP,'Storage Energy'!$B:$B,IF($B$145="NEM","*",$B$145),'Storage Energy'!$C:$C,$H148)</f>
        <v>348.84</v>
      </c>
      <c r="X148" s="5">
        <f>SUMIFS('Storage Energy'!S:S,'Storage Energy'!$A:$A,Summary_CDP,'Storage Energy'!$B:$B,IF($B$145="NEM","*",$B$145),'Storage Energy'!$C:$C,$H148)</f>
        <v>348.84</v>
      </c>
      <c r="Y148" s="5">
        <f>SUMIFS('Storage Energy'!T:T,'Storage Energy'!$A:$A,Summary_CDP,'Storage Energy'!$B:$B,IF($B$145="NEM","*",$B$145),'Storage Energy'!$C:$C,$H148)</f>
        <v>348.84</v>
      </c>
      <c r="Z148" s="5">
        <f>SUMIFS('Storage Energy'!U:U,'Storage Energy'!$A:$A,Summary_CDP,'Storage Energy'!$B:$B,IF($B$145="NEM","*",$B$145),'Storage Energy'!$C:$C,$H148)</f>
        <v>348.84</v>
      </c>
      <c r="AA148" s="5">
        <f>SUMIFS('Storage Energy'!V:V,'Storage Energy'!$A:$A,Summary_CDP,'Storage Energy'!$B:$B,IF($B$145="NEM","*",$B$145),'Storage Energy'!$C:$C,$H148)</f>
        <v>348.84</v>
      </c>
      <c r="AB148" s="5">
        <f>SUMIFS('Storage Energy'!W:W,'Storage Energy'!$A:$A,Summary_CDP,'Storage Energy'!$B:$B,IF($B$145="NEM","*",$B$145),'Storage Energy'!$C:$C,$H148)</f>
        <v>348.84</v>
      </c>
      <c r="AC148" s="5">
        <f>SUMIFS('Storage Energy'!X:X,'Storage Energy'!$A:$A,Summary_CDP,'Storage Energy'!$B:$B,IF($B$145="NEM","*",$B$145),'Storage Energy'!$C:$C,$H148)</f>
        <v>348.84</v>
      </c>
      <c r="AD148" s="5">
        <f>SUMIFS('Storage Energy'!Y:Y,'Storage Energy'!$A:$A,Summary_CDP,'Storage Energy'!$B:$B,IF($B$145="NEM","*",$B$145),'Storage Energy'!$C:$C,$H148)</f>
        <v>348.84</v>
      </c>
      <c r="AE148" s="5">
        <f>SUMIFS('Storage Energy'!Z:Z,'Storage Energy'!$A:$A,Summary_CDP,'Storage Energy'!$B:$B,IF($B$145="NEM","*",$B$145),'Storage Energy'!$C:$C,$H148)</f>
        <v>348.84</v>
      </c>
      <c r="AF148" s="5">
        <f>SUMIFS('Storage Energy'!AA:AA,'Storage Energy'!$A:$A,Summary_CDP,'Storage Energy'!$B:$B,IF($B$145="NEM","*",$B$145),'Storage Energy'!$C:$C,$H148)</f>
        <v>348.84</v>
      </c>
      <c r="AG148" s="5">
        <f>SUMIFS('Storage Energy'!AB:AB,'Storage Energy'!$A:$A,Summary_CDP,'Storage Energy'!$B:$B,IF($B$145="NEM","*",$B$145),'Storage Energy'!$C:$C,$H148)</f>
        <v>348.84</v>
      </c>
      <c r="AH148" s="5">
        <f>SUMIFS('Storage Energy'!AC:AC,'Storage Energy'!$A:$A,Summary_CDP,'Storage Energy'!$B:$B,IF($B$145="NEM","*",$B$145),'Storage Energy'!$C:$C,$H148)</f>
        <v>348.84</v>
      </c>
      <c r="AI148" s="5">
        <f>SUMIFS('Storage Energy'!AD:AD,'Storage Energy'!$A:$A,Summary_CDP,'Storage Energy'!$B:$B,IF($B$145="NEM","*",$B$145),'Storage Energy'!$C:$C,$H148)</f>
        <v>348.84</v>
      </c>
      <c r="AJ148" s="5">
        <f>SUMIFS('Storage Energy'!AE:AE,'Storage Energy'!$A:$A,Summary_CDP,'Storage Energy'!$B:$B,IF($B$145="NEM","*",$B$145),'Storage Energy'!$C:$C,$H148)</f>
        <v>348.84</v>
      </c>
    </row>
    <row r="149" spans="1:36" ht="15" customHeight="1">
      <c r="H149" s="25" t="s">
        <v>153</v>
      </c>
      <c r="I149" s="5">
        <f>SUMIFS('Storage Energy'!D:D,'Storage Energy'!$A:$A,Summary_CDP,'Storage Energy'!$B:$B,IF($B$145="NEM","*",$B$145),'Storage Energy'!$C:$C,$H149)</f>
        <v>6.0490000000000004</v>
      </c>
      <c r="J149" s="5">
        <f>SUMIFS('Storage Energy'!E:E,'Storage Energy'!$A:$A,Summary_CDP,'Storage Energy'!$B:$B,IF($B$145="NEM","*",$B$145),'Storage Energy'!$C:$C,$H149)</f>
        <v>6.0490000000000004</v>
      </c>
      <c r="K149" s="5">
        <f>SUMIFS('Storage Energy'!F:F,'Storage Energy'!$A:$A,Summary_CDP,'Storage Energy'!$B:$B,IF($B$145="NEM","*",$B$145),'Storage Energy'!$C:$C,$H149)</f>
        <v>6.0490000000000004</v>
      </c>
      <c r="L149" s="5">
        <f>SUMIFS('Storage Energy'!G:G,'Storage Energy'!$A:$A,Summary_CDP,'Storage Energy'!$B:$B,IF($B$145="NEM","*",$B$145),'Storage Energy'!$C:$C,$H149)</f>
        <v>6.0490000000000004</v>
      </c>
      <c r="M149" s="5">
        <f>SUMIFS('Storage Energy'!H:H,'Storage Energy'!$A:$A,Summary_CDP,'Storage Energy'!$B:$B,IF($B$145="NEM","*",$B$145),'Storage Energy'!$C:$C,$H149)</f>
        <v>6.0490000000000004</v>
      </c>
      <c r="N149" s="5">
        <f>SUMIFS('Storage Energy'!I:I,'Storage Energy'!$A:$A,Summary_CDP,'Storage Energy'!$B:$B,IF($B$145="NEM","*",$B$145),'Storage Energy'!$C:$C,$H149)</f>
        <v>6.0490017185600005</v>
      </c>
      <c r="O149" s="5">
        <f>SUMIFS('Storage Energy'!J:J,'Storage Energy'!$A:$A,Summary_CDP,'Storage Energy'!$B:$B,IF($B$145="NEM","*",$B$145),'Storage Energy'!$C:$C,$H149)</f>
        <v>6.0490018148799996</v>
      </c>
      <c r="P149" s="5">
        <f>SUMIFS('Storage Energy'!K:K,'Storage Energy'!$A:$A,Summary_CDP,'Storage Energy'!$B:$B,IF($B$145="NEM","*",$B$145),'Storage Energy'!$C:$C,$H149)</f>
        <v>6.0490029520799995</v>
      </c>
      <c r="Q149" s="5">
        <f>SUMIFS('Storage Energy'!L:L,'Storage Energy'!$A:$A,Summary_CDP,'Storage Energy'!$B:$B,IF($B$145="NEM","*",$B$145),'Storage Energy'!$C:$C,$H149)</f>
        <v>6.0490029908000009</v>
      </c>
      <c r="R149" s="5">
        <f>SUMIFS('Storage Energy'!M:M,'Storage Energy'!$A:$A,Summary_CDP,'Storage Energy'!$B:$B,IF($B$145="NEM","*",$B$145),'Storage Energy'!$C:$C,$H149)</f>
        <v>6.0490030032399993</v>
      </c>
      <c r="S149" s="5">
        <f>SUMIFS('Storage Energy'!N:N,'Storage Energy'!$A:$A,Summary_CDP,'Storage Energy'!$B:$B,IF($B$145="NEM","*",$B$145),'Storage Energy'!$C:$C,$H149)</f>
        <v>6.0490030214000008</v>
      </c>
      <c r="T149" s="5">
        <f>SUMIFS('Storage Energy'!O:O,'Storage Energy'!$A:$A,Summary_CDP,'Storage Energy'!$B:$B,IF($B$145="NEM","*",$B$145),'Storage Energy'!$C:$C,$H149)</f>
        <v>6.0490059786800003</v>
      </c>
      <c r="U149" s="5">
        <f>SUMIFS('Storage Energy'!P:P,'Storage Energy'!$A:$A,Summary_CDP,'Storage Energy'!$B:$B,IF($B$145="NEM","*",$B$145),'Storage Energy'!$C:$C,$H149)</f>
        <v>6.0490060086400002</v>
      </c>
      <c r="V149" s="5">
        <f>SUMIFS('Storage Energy'!Q:Q,'Storage Energy'!$A:$A,Summary_CDP,'Storage Energy'!$B:$B,IF($B$145="NEM","*",$B$145),'Storage Energy'!$C:$C,$H149)</f>
        <v>6.0490061138000009</v>
      </c>
      <c r="W149" s="5">
        <f>SUMIFS('Storage Energy'!R:R,'Storage Energy'!$A:$A,Summary_CDP,'Storage Energy'!$B:$B,IF($B$145="NEM","*",$B$145),'Storage Energy'!$C:$C,$H149)</f>
        <v>6.0490063488400008</v>
      </c>
      <c r="X149" s="5">
        <f>SUMIFS('Storage Energy'!S:S,'Storage Energy'!$A:$A,Summary_CDP,'Storage Energy'!$B:$B,IF($B$145="NEM","*",$B$145),'Storage Energy'!$C:$C,$H149)</f>
        <v>6.0490065815600014</v>
      </c>
      <c r="Y149" s="5">
        <f>SUMIFS('Storage Energy'!T:T,'Storage Energy'!$A:$A,Summary_CDP,'Storage Energy'!$B:$B,IF($B$145="NEM","*",$B$145),'Storage Energy'!$C:$C,$H149)</f>
        <v>6.0490069126000012</v>
      </c>
      <c r="Z149" s="5">
        <f>SUMIFS('Storage Energy'!U:U,'Storage Energy'!$A:$A,Summary_CDP,'Storage Energy'!$B:$B,IF($B$145="NEM","*",$B$145),'Storage Energy'!$C:$C,$H149)</f>
        <v>6.0490069625200009</v>
      </c>
      <c r="AA149" s="5">
        <f>SUMIFS('Storage Energy'!V:V,'Storage Energy'!$A:$A,Summary_CDP,'Storage Energy'!$B:$B,IF($B$145="NEM","*",$B$145),'Storage Energy'!$C:$C,$H149)</f>
        <v>6.0490070033200016</v>
      </c>
      <c r="AB149" s="5">
        <f>SUMIFS('Storage Energy'!W:W,'Storage Energy'!$A:$A,Summary_CDP,'Storage Energy'!$B:$B,IF($B$145="NEM","*",$B$145),'Storage Energy'!$C:$C,$H149)</f>
        <v>6.049007038880001</v>
      </c>
      <c r="AC149" s="5">
        <f>SUMIFS('Storage Energy'!X:X,'Storage Energy'!$A:$A,Summary_CDP,'Storage Energy'!$B:$B,IF($B$145="NEM","*",$B$145),'Storage Energy'!$C:$C,$H149)</f>
        <v>12.1818815892</v>
      </c>
      <c r="AD149" s="5">
        <f>SUMIFS('Storage Energy'!Y:Y,'Storage Energy'!$A:$A,Summary_CDP,'Storage Energy'!$B:$B,IF($B$145="NEM","*",$B$145),'Storage Energy'!$C:$C,$H149)</f>
        <v>15.192877104039999</v>
      </c>
      <c r="AE149" s="5">
        <f>SUMIFS('Storage Energy'!Z:Z,'Storage Energy'!$A:$A,Summary_CDP,'Storage Energy'!$B:$B,IF($B$145="NEM","*",$B$145),'Storage Energy'!$C:$C,$H149)</f>
        <v>20.285598357720005</v>
      </c>
      <c r="AF149" s="5">
        <f>SUMIFS('Storage Energy'!AA:AA,'Storage Energy'!$A:$A,Summary_CDP,'Storage Energy'!$B:$B,IF($B$145="NEM","*",$B$145),'Storage Energy'!$C:$C,$H149)</f>
        <v>35.659550881159994</v>
      </c>
      <c r="AG149" s="5">
        <f>SUMIFS('Storage Energy'!AB:AB,'Storage Energy'!$A:$A,Summary_CDP,'Storage Energy'!$B:$B,IF($B$145="NEM","*",$B$145),'Storage Energy'!$C:$C,$H149)</f>
        <v>60.691382676880004</v>
      </c>
      <c r="AH149" s="5">
        <f>SUMIFS('Storage Energy'!AC:AC,'Storage Energy'!$A:$A,Summary_CDP,'Storage Energy'!$B:$B,IF($B$145="NEM","*",$B$145),'Storage Energy'!$C:$C,$H149)</f>
        <v>60.691382676880004</v>
      </c>
      <c r="AI149" s="5">
        <f>SUMIFS('Storage Energy'!AD:AD,'Storage Energy'!$A:$A,Summary_CDP,'Storage Energy'!$B:$B,IF($B$145="NEM","*",$B$145),'Storage Energy'!$C:$C,$H149)</f>
        <v>60.691382677600004</v>
      </c>
      <c r="AJ149" s="5">
        <f>SUMIFS('Storage Energy'!AE:AE,'Storage Energy'!$A:$A,Summary_CDP,'Storage Energy'!$B:$B,IF($B$145="NEM","*",$B$145),'Storage Energy'!$C:$C,$H149)</f>
        <v>61.679625065640003</v>
      </c>
    </row>
    <row r="150" spans="1:36" ht="15" customHeight="1">
      <c r="H150" s="25" t="s">
        <v>154</v>
      </c>
      <c r="I150" s="5">
        <f>SUMIFS('Storage Energy'!D:D,'Storage Energy'!$A:$A,Summary_CDP,'Storage Energy'!$B:$B,IF($B$145="NEM","*",$B$145),'Storage Energy'!$C:$C,$H150)</f>
        <v>5.9220003052400001</v>
      </c>
      <c r="J150" s="5">
        <f>SUMIFS('Storage Energy'!E:E,'Storage Energy'!$A:$A,Summary_CDP,'Storage Energy'!$B:$B,IF($B$145="NEM","*",$B$145),'Storage Energy'!$C:$C,$H150)</f>
        <v>5.9220003524400004</v>
      </c>
      <c r="K150" s="5">
        <f>SUMIFS('Storage Energy'!F:F,'Storage Energy'!$A:$A,Summary_CDP,'Storage Energy'!$B:$B,IF($B$145="NEM","*",$B$145),'Storage Energy'!$C:$C,$H150)</f>
        <v>12.72200730192</v>
      </c>
      <c r="L150" s="5">
        <f>SUMIFS('Storage Energy'!G:G,'Storage Energy'!$A:$A,Summary_CDP,'Storage Energy'!$B:$B,IF($B$145="NEM","*",$B$145),'Storage Energy'!$C:$C,$H150)</f>
        <v>12.722007343</v>
      </c>
      <c r="M150" s="5">
        <f>SUMIFS('Storage Energy'!H:H,'Storage Energy'!$A:$A,Summary_CDP,'Storage Energy'!$B:$B,IF($B$145="NEM","*",$B$145),'Storage Energy'!$C:$C,$H150)</f>
        <v>20.122007522280004</v>
      </c>
      <c r="N150" s="5">
        <f>SUMIFS('Storage Energy'!I:I,'Storage Energy'!$A:$A,Summary_CDP,'Storage Energy'!$B:$B,IF($B$145="NEM","*",$B$145),'Storage Energy'!$C:$C,$H150)</f>
        <v>25.642947459320002</v>
      </c>
      <c r="O150" s="5">
        <f>SUMIFS('Storage Energy'!J:J,'Storage Energy'!$A:$A,Summary_CDP,'Storage Energy'!$B:$B,IF($B$145="NEM","*",$B$145),'Storage Energy'!$C:$C,$H150)</f>
        <v>26.242927741759996</v>
      </c>
      <c r="P150" s="5">
        <f>SUMIFS('Storage Energy'!K:K,'Storage Energy'!$A:$A,Summary_CDP,'Storage Energy'!$B:$B,IF($B$145="NEM","*",$B$145),'Storage Energy'!$C:$C,$H150)</f>
        <v>28.297377700359998</v>
      </c>
      <c r="Q150" s="5">
        <f>SUMIFS('Storage Energy'!L:L,'Storage Energy'!$A:$A,Summary_CDP,'Storage Energy'!$B:$B,IF($B$145="NEM","*",$B$145),'Storage Energy'!$C:$C,$H150)</f>
        <v>28.849127747960001</v>
      </c>
      <c r="R150" s="5">
        <f>SUMIFS('Storage Energy'!M:M,'Storage Energy'!$A:$A,Summary_CDP,'Storage Energy'!$B:$B,IF($B$145="NEM","*",$B$145),'Storage Energy'!$C:$C,$H150)</f>
        <v>29.267010518879996</v>
      </c>
      <c r="S150" s="5">
        <f>SUMIFS('Storage Energy'!N:N,'Storage Energy'!$A:$A,Summary_CDP,'Storage Energy'!$B:$B,IF($B$145="NEM","*",$B$145),'Storage Energy'!$C:$C,$H150)</f>
        <v>30.467140555319997</v>
      </c>
      <c r="T150" s="5">
        <f>SUMIFS('Storage Energy'!O:O,'Storage Energy'!$A:$A,Summary_CDP,'Storage Energy'!$B:$B,IF($B$145="NEM","*",$B$145),'Storage Energy'!$C:$C,$H150)</f>
        <v>31.977062501559999</v>
      </c>
      <c r="U150" s="5">
        <f>SUMIFS('Storage Energy'!P:P,'Storage Energy'!$A:$A,Summary_CDP,'Storage Energy'!$B:$B,IF($B$145="NEM","*",$B$145),'Storage Energy'!$C:$C,$H150)</f>
        <v>31.977062601519997</v>
      </c>
      <c r="V150" s="5">
        <f>SUMIFS('Storage Energy'!Q:Q,'Storage Energy'!$A:$A,Summary_CDP,'Storage Energy'!$B:$B,IF($B$145="NEM","*",$B$145),'Storage Energy'!$C:$C,$H150)</f>
        <v>32.18010799572</v>
      </c>
      <c r="W150" s="5">
        <f>SUMIFS('Storage Energy'!R:R,'Storage Energy'!$A:$A,Summary_CDP,'Storage Energy'!$B:$B,IF($B$145="NEM","*",$B$145),'Storage Energy'!$C:$C,$H150)</f>
        <v>33.990637654000004</v>
      </c>
      <c r="X150" s="5">
        <f>SUMIFS('Storage Energy'!S:S,'Storage Energy'!$A:$A,Summary_CDP,'Storage Energy'!$B:$B,IF($B$145="NEM","*",$B$145),'Storage Energy'!$C:$C,$H150)</f>
        <v>34.34444830148</v>
      </c>
      <c r="Y150" s="5">
        <f>SUMIFS('Storage Energy'!T:T,'Storage Energy'!$A:$A,Summary_CDP,'Storage Energy'!$B:$B,IF($B$145="NEM","*",$B$145),'Storage Energy'!$C:$C,$H150)</f>
        <v>46.678960865160001</v>
      </c>
      <c r="Z150" s="5">
        <f>SUMIFS('Storage Energy'!U:U,'Storage Energy'!$A:$A,Summary_CDP,'Storage Energy'!$B:$B,IF($B$145="NEM","*",$B$145),'Storage Energy'!$C:$C,$H150)</f>
        <v>46.678960888760002</v>
      </c>
      <c r="AA150" s="5">
        <f>SUMIFS('Storage Energy'!V:V,'Storage Energy'!$A:$A,Summary_CDP,'Storage Energy'!$B:$B,IF($B$145="NEM","*",$B$145),'Storage Energy'!$C:$C,$H150)</f>
        <v>46.678960898360003</v>
      </c>
      <c r="AB150" s="5">
        <f>SUMIFS('Storage Energy'!W:W,'Storage Energy'!$A:$A,Summary_CDP,'Storage Energy'!$B:$B,IF($B$145="NEM","*",$B$145),'Storage Energy'!$C:$C,$H150)</f>
        <v>46.67896089968</v>
      </c>
      <c r="AC150" s="5">
        <f>SUMIFS('Storage Energy'!X:X,'Storage Energy'!$A:$A,Summary_CDP,'Storage Energy'!$B:$B,IF($B$145="NEM","*",$B$145),'Storage Energy'!$C:$C,$H150)</f>
        <v>46.678960756400002</v>
      </c>
      <c r="AD150" s="5">
        <f>SUMIFS('Storage Energy'!Y:Y,'Storage Energy'!$A:$A,Summary_CDP,'Storage Energy'!$B:$B,IF($B$145="NEM","*",$B$145),'Storage Energy'!$C:$C,$H150)</f>
        <v>46.678966361399993</v>
      </c>
      <c r="AE150" s="5">
        <f>SUMIFS('Storage Energy'!Z:Z,'Storage Energy'!$A:$A,Summary_CDP,'Storage Energy'!$B:$B,IF($B$145="NEM","*",$B$145),'Storage Energy'!$C:$C,$H150)</f>
        <v>46.87208149792</v>
      </c>
      <c r="AF150" s="5">
        <f>SUMIFS('Storage Energy'!AA:AA,'Storage Energy'!$A:$A,Summary_CDP,'Storage Energy'!$B:$B,IF($B$145="NEM","*",$B$145),'Storage Energy'!$C:$C,$H150)</f>
        <v>55.989733681320004</v>
      </c>
      <c r="AG150" s="5">
        <f>SUMIFS('Storage Energy'!AB:AB,'Storage Energy'!$A:$A,Summary_CDP,'Storage Energy'!$B:$B,IF($B$145="NEM","*",$B$145),'Storage Energy'!$C:$C,$H150)</f>
        <v>51.559269269280001</v>
      </c>
      <c r="AH150" s="5">
        <f>SUMIFS('Storage Energy'!AC:AC,'Storage Energy'!$A:$A,Summary_CDP,'Storage Energy'!$B:$B,IF($B$145="NEM","*",$B$145),'Storage Energy'!$C:$C,$H150)</f>
        <v>50.897445141399992</v>
      </c>
      <c r="AI150" s="5">
        <f>SUMIFS('Storage Energy'!AD:AD,'Storage Energy'!$A:$A,Summary_CDP,'Storage Energy'!$B:$B,IF($B$145="NEM","*",$B$145),'Storage Energy'!$C:$C,$H150)</f>
        <v>54.225009114320002</v>
      </c>
      <c r="AJ150" s="5">
        <f>SUMIFS('Storage Energy'!AE:AE,'Storage Energy'!$A:$A,Summary_CDP,'Storage Energy'!$B:$B,IF($B$145="NEM","*",$B$145),'Storage Energy'!$C:$C,$H150)</f>
        <v>62.00365510684</v>
      </c>
    </row>
    <row r="151" spans="1:36" ht="15" customHeight="1">
      <c r="H151" s="25" t="s">
        <v>155</v>
      </c>
      <c r="I151" s="5">
        <f>SUMIFS('Storage Energy'!D:D,'Storage Energy'!$A:$A,Summary_CDP,'Storage Energy'!$B:$B,IF($B$145="NEM","*",$B$145),'Storage Energy'!$C:$C,$H151)</f>
        <v>0.93026741069999996</v>
      </c>
      <c r="J151" s="5">
        <f>SUMIFS('Storage Energy'!E:E,'Storage Energy'!$A:$A,Summary_CDP,'Storage Energy'!$B:$B,IF($B$145="NEM","*",$B$145),'Storage Energy'!$C:$C,$H151)</f>
        <v>0.92916741277999992</v>
      </c>
      <c r="K151" s="5">
        <f>SUMIFS('Storage Energy'!F:F,'Storage Energy'!$A:$A,Summary_CDP,'Storage Energy'!$B:$B,IF($B$145="NEM","*",$B$145),'Storage Energy'!$C:$C,$H151)</f>
        <v>0.92916741389999991</v>
      </c>
      <c r="L151" s="5">
        <f>SUMIFS('Storage Energy'!G:G,'Storage Energy'!$A:$A,Summary_CDP,'Storage Energy'!$B:$B,IF($B$145="NEM","*",$B$145),'Storage Energy'!$C:$C,$H151)</f>
        <v>0.92916741709999995</v>
      </c>
      <c r="M151" s="5">
        <f>SUMIFS('Storage Energy'!H:H,'Storage Energy'!$A:$A,Summary_CDP,'Storage Energy'!$B:$B,IF($B$145="NEM","*",$B$145),'Storage Energy'!$C:$C,$H151)</f>
        <v>0.9302674179599999</v>
      </c>
      <c r="N151" s="5">
        <f>SUMIFS('Storage Energy'!I:I,'Storage Energy'!$A:$A,Summary_CDP,'Storage Energy'!$B:$B,IF($B$145="NEM","*",$B$145),'Storage Energy'!$C:$C,$H151)</f>
        <v>0.92916746297999986</v>
      </c>
      <c r="O151" s="5">
        <f>SUMIFS('Storage Energy'!J:J,'Storage Energy'!$A:$A,Summary_CDP,'Storage Energy'!$B:$B,IF($B$145="NEM","*",$B$145),'Storage Energy'!$C:$C,$H151)</f>
        <v>0.92916746297999986</v>
      </c>
      <c r="P151" s="5">
        <f>SUMIFS('Storage Energy'!K:K,'Storage Energy'!$A:$A,Summary_CDP,'Storage Energy'!$B:$B,IF($B$145="NEM","*",$B$145),'Storage Energy'!$C:$C,$H151)</f>
        <v>0.9291675131199999</v>
      </c>
      <c r="Q151" s="5">
        <f>SUMIFS('Storage Energy'!L:L,'Storage Energy'!$A:$A,Summary_CDP,'Storage Energy'!$B:$B,IF($B$145="NEM","*",$B$145),'Storage Energy'!$C:$C,$H151)</f>
        <v>0.92916753109999994</v>
      </c>
      <c r="R151" s="5">
        <f>SUMIFS('Storage Energy'!M:M,'Storage Energy'!$A:$A,Summary_CDP,'Storage Energy'!$B:$B,IF($B$145="NEM","*",$B$145),'Storage Energy'!$C:$C,$H151)</f>
        <v>1.3052675330799999</v>
      </c>
      <c r="S151" s="5">
        <f>SUMIFS('Storage Energy'!N:N,'Storage Energy'!$A:$A,Summary_CDP,'Storage Energy'!$B:$B,IF($B$145="NEM","*",$B$145),'Storage Energy'!$C:$C,$H151)</f>
        <v>1.3052675500399999</v>
      </c>
      <c r="T151" s="5">
        <f>SUMIFS('Storage Energy'!O:O,'Storage Energy'!$A:$A,Summary_CDP,'Storage Energy'!$B:$B,IF($B$145="NEM","*",$B$145),'Storage Energy'!$C:$C,$H151)</f>
        <v>1.3052675765399999</v>
      </c>
      <c r="U151" s="5">
        <f>SUMIFS('Storage Energy'!P:P,'Storage Energy'!$A:$A,Summary_CDP,'Storage Energy'!$B:$B,IF($B$145="NEM","*",$B$145),'Storage Energy'!$C:$C,$H151)</f>
        <v>1.3041675766199998</v>
      </c>
      <c r="V151" s="5">
        <f>SUMIFS('Storage Energy'!Q:Q,'Storage Energy'!$A:$A,Summary_CDP,'Storage Energy'!$B:$B,IF($B$145="NEM","*",$B$145),'Storage Energy'!$C:$C,$H151)</f>
        <v>1.3041675767799998</v>
      </c>
      <c r="W151" s="5">
        <f>SUMIFS('Storage Energy'!R:R,'Storage Energy'!$A:$A,Summary_CDP,'Storage Energy'!$B:$B,IF($B$145="NEM","*",$B$145),'Storage Energy'!$C:$C,$H151)</f>
        <v>1.3041675800599999</v>
      </c>
      <c r="X151" s="5">
        <f>SUMIFS('Storage Energy'!S:S,'Storage Energy'!$A:$A,Summary_CDP,'Storage Energy'!$B:$B,IF($B$145="NEM","*",$B$145),'Storage Energy'!$C:$C,$H151)</f>
        <v>1.3052675810999999</v>
      </c>
      <c r="Y151" s="5">
        <f>SUMIFS('Storage Energy'!T:T,'Storage Energy'!$A:$A,Summary_CDP,'Storage Energy'!$B:$B,IF($B$145="NEM","*",$B$145),'Storage Energy'!$C:$C,$H151)</f>
        <v>1.3041676310399999</v>
      </c>
      <c r="Z151" s="5">
        <f>SUMIFS('Storage Energy'!U:U,'Storage Energy'!$A:$A,Summary_CDP,'Storage Energy'!$B:$B,IF($B$145="NEM","*",$B$145),'Storage Energy'!$C:$C,$H151)</f>
        <v>1.3041676310399999</v>
      </c>
      <c r="AA151" s="5">
        <f>SUMIFS('Storage Energy'!V:V,'Storage Energy'!$A:$A,Summary_CDP,'Storage Energy'!$B:$B,IF($B$145="NEM","*",$B$145),'Storage Energy'!$C:$C,$H151)</f>
        <v>1.3041676310399999</v>
      </c>
      <c r="AB151" s="5">
        <f>SUMIFS('Storage Energy'!W:W,'Storage Energy'!$A:$A,Summary_CDP,'Storage Energy'!$B:$B,IF($B$145="NEM","*",$B$145),'Storage Energy'!$C:$C,$H151)</f>
        <v>1.3041676310399999</v>
      </c>
      <c r="AC151" s="5">
        <f>SUMIFS('Storage Energy'!X:X,'Storage Energy'!$A:$A,Summary_CDP,'Storage Energy'!$B:$B,IF($B$145="NEM","*",$B$145),'Storage Energy'!$C:$C,$H151)</f>
        <v>1.30526762036</v>
      </c>
      <c r="AD151" s="5">
        <f>SUMIFS('Storage Energy'!Y:Y,'Storage Energy'!$A:$A,Summary_CDP,'Storage Energy'!$B:$B,IF($B$145="NEM","*",$B$145),'Storage Energy'!$C:$C,$H151)</f>
        <v>1.3041676385799998</v>
      </c>
      <c r="AE151" s="5">
        <f>SUMIFS('Storage Energy'!Z:Z,'Storage Energy'!$A:$A,Summary_CDP,'Storage Energy'!$B:$B,IF($B$145="NEM","*",$B$145),'Storage Energy'!$C:$C,$H151)</f>
        <v>1.30526767092</v>
      </c>
      <c r="AF151" s="5">
        <f>SUMIFS('Storage Energy'!AA:AA,'Storage Energy'!$A:$A,Summary_CDP,'Storage Energy'!$B:$B,IF($B$145="NEM","*",$B$145),'Storage Energy'!$C:$C,$H151)</f>
        <v>1.3041676677799998</v>
      </c>
      <c r="AG151" s="5">
        <f>SUMIFS('Storage Energy'!AB:AB,'Storage Energy'!$A:$A,Summary_CDP,'Storage Energy'!$B:$B,IF($B$145="NEM","*",$B$145),'Storage Energy'!$C:$C,$H151)</f>
        <v>1.3041676669399997</v>
      </c>
      <c r="AH151" s="5">
        <f>SUMIFS('Storage Energy'!AC:AC,'Storage Energy'!$A:$A,Summary_CDP,'Storage Energy'!$B:$B,IF($B$145="NEM","*",$B$145),'Storage Energy'!$C:$C,$H151)</f>
        <v>1.30416762716</v>
      </c>
      <c r="AI151" s="5">
        <f>SUMIFS('Storage Energy'!AD:AD,'Storage Energy'!$A:$A,Summary_CDP,'Storage Energy'!$B:$B,IF($B$145="NEM","*",$B$145),'Storage Energy'!$C:$C,$H151)</f>
        <v>1.30526771122</v>
      </c>
      <c r="AJ151" s="5">
        <f>SUMIFS('Storage Energy'!AE:AE,'Storage Energy'!$A:$A,Summary_CDP,'Storage Energy'!$B:$B,IF($B$145="NEM","*",$B$145),'Storage Energy'!$C:$C,$H151)</f>
        <v>1.3041677141999999</v>
      </c>
    </row>
    <row r="152" spans="1:36" ht="15" customHeight="1">
      <c r="H152" s="25" t="s">
        <v>138</v>
      </c>
      <c r="I152" s="5">
        <f>SUMIFS('Storage Energy'!D:D,'Storage Energy'!$A:$A,Summary_CDP,'Storage Energy'!$B:$B,IF($B$145="NEM","*",$B$145),'Storage Energy'!$C:$C,$H152)</f>
        <v>0.22280999997999998</v>
      </c>
      <c r="J152" s="5">
        <f>SUMIFS('Storage Energy'!E:E,'Storage Energy'!$A:$A,Summary_CDP,'Storage Energy'!$B:$B,IF($B$145="NEM","*",$B$145),'Storage Energy'!$C:$C,$H152)</f>
        <v>0.29763400000000001</v>
      </c>
      <c r="K152" s="5">
        <f>SUMIFS('Storage Energy'!F:F,'Storage Energy'!$A:$A,Summary_CDP,'Storage Energy'!$B:$B,IF($B$145="NEM","*",$B$145),'Storage Energy'!$C:$C,$H152)</f>
        <v>0.36743599999999993</v>
      </c>
      <c r="L152" s="5">
        <f>SUMIFS('Storage Energy'!G:G,'Storage Energy'!$A:$A,Summary_CDP,'Storage Energy'!$B:$B,IF($B$145="NEM","*",$B$145),'Storage Energy'!$C:$C,$H152)</f>
        <v>0.46522999999999998</v>
      </c>
      <c r="M152" s="5">
        <f>SUMIFS('Storage Energy'!H:H,'Storage Energy'!$A:$A,Summary_CDP,'Storage Energy'!$B:$B,IF($B$145="NEM","*",$B$145),'Storage Energy'!$C:$C,$H152)</f>
        <v>0.56284800000000001</v>
      </c>
      <c r="N152" s="5">
        <f>SUMIFS('Storage Energy'!I:I,'Storage Energy'!$A:$A,Summary_CDP,'Storage Energy'!$B:$B,IF($B$145="NEM","*",$B$145),'Storage Energy'!$C:$C,$H152)</f>
        <v>0.66789799999999999</v>
      </c>
      <c r="O152" s="5">
        <f>SUMIFS('Storage Energy'!J:J,'Storage Energy'!$A:$A,Summary_CDP,'Storage Energy'!$B:$B,IF($B$145="NEM","*",$B$145),'Storage Energy'!$C:$C,$H152)</f>
        <v>0.78278599999999998</v>
      </c>
      <c r="P152" s="5">
        <f>SUMIFS('Storage Energy'!K:K,'Storage Energy'!$A:$A,Summary_CDP,'Storage Energy'!$B:$B,IF($B$145="NEM","*",$B$145),'Storage Energy'!$C:$C,$H152)</f>
        <v>0.88302255273499997</v>
      </c>
      <c r="Q152" s="5">
        <f>SUMIFS('Storage Energy'!L:L,'Storage Energy'!$A:$A,Summary_CDP,'Storage Energy'!$B:$B,IF($B$145="NEM","*",$B$145),'Storage Energy'!$C:$C,$H152)</f>
        <v>1.0055104753099999</v>
      </c>
      <c r="R152" s="5">
        <f>SUMIFS('Storage Energy'!M:M,'Storage Energy'!$A:$A,Summary_CDP,'Storage Energy'!$B:$B,IF($B$145="NEM","*",$B$145),'Storage Energy'!$C:$C,$H152)</f>
        <v>1.1536670610550002</v>
      </c>
      <c r="S152" s="5">
        <f>SUMIFS('Storage Energy'!N:N,'Storage Energy'!$A:$A,Summary_CDP,'Storage Energy'!$B:$B,IF($B$145="NEM","*",$B$145),'Storage Energy'!$C:$C,$H152)</f>
        <v>1.3382215802749999</v>
      </c>
      <c r="T152" s="5">
        <f>SUMIFS('Storage Energy'!O:O,'Storage Energy'!$A:$A,Summary_CDP,'Storage Energy'!$B:$B,IF($B$145="NEM","*",$B$145),'Storage Energy'!$C:$C,$H152)</f>
        <v>1.5622733406849998</v>
      </c>
      <c r="U152" s="5">
        <f>SUMIFS('Storage Energy'!P:P,'Storage Energy'!$A:$A,Summary_CDP,'Storage Energy'!$B:$B,IF($B$145="NEM","*",$B$145),'Storage Energy'!$C:$C,$H152)</f>
        <v>1.83282455559</v>
      </c>
      <c r="V152" s="5">
        <f>SUMIFS('Storage Energy'!Q:Q,'Storage Energy'!$A:$A,Summary_CDP,'Storage Energy'!$B:$B,IF($B$145="NEM","*",$B$145),'Storage Energy'!$C:$C,$H152)</f>
        <v>2.1401699600999997</v>
      </c>
      <c r="W152" s="5">
        <f>SUMIFS('Storage Energy'!R:R,'Storage Energy'!$A:$A,Summary_CDP,'Storage Energy'!$B:$B,IF($B$145="NEM","*",$B$145),'Storage Energy'!$C:$C,$H152)</f>
        <v>2.4915312411150001</v>
      </c>
      <c r="X152" s="5">
        <f>SUMIFS('Storage Energy'!S:S,'Storage Energy'!$A:$A,Summary_CDP,'Storage Energy'!$B:$B,IF($B$145="NEM","*",$B$145),'Storage Energy'!$C:$C,$H152)</f>
        <v>2.8894407477650002</v>
      </c>
      <c r="Y152" s="5">
        <f>SUMIFS('Storage Energy'!T:T,'Storage Energy'!$A:$A,Summary_CDP,'Storage Energy'!$B:$B,IF($B$145="NEM","*",$B$145),'Storage Energy'!$C:$C,$H152)</f>
        <v>3.3421206008700004</v>
      </c>
      <c r="Z152" s="5">
        <f>SUMIFS('Storage Energy'!U:U,'Storage Energy'!$A:$A,Summary_CDP,'Storage Energy'!$B:$B,IF($B$145="NEM","*",$B$145),'Storage Energy'!$C:$C,$H152)</f>
        <v>3.8385221756700001</v>
      </c>
      <c r="AA152" s="5">
        <f>SUMIFS('Storage Energy'!V:V,'Storage Energy'!$A:$A,Summary_CDP,'Storage Energy'!$B:$B,IF($B$145="NEM","*",$B$145),'Storage Energy'!$C:$C,$H152)</f>
        <v>4.3881946962899994</v>
      </c>
      <c r="AB152" s="5">
        <f>SUMIFS('Storage Energy'!W:W,'Storage Energy'!$A:$A,Summary_CDP,'Storage Energy'!$B:$B,IF($B$145="NEM","*",$B$145),'Storage Energy'!$C:$C,$H152)</f>
        <v>4.9910140942250001</v>
      </c>
      <c r="AC152" s="5">
        <f>SUMIFS('Storage Energy'!X:X,'Storage Energy'!$A:$A,Summary_CDP,'Storage Energy'!$B:$B,IF($B$145="NEM","*",$B$145),'Storage Energy'!$C:$C,$H152)</f>
        <v>5.6521662528399998</v>
      </c>
      <c r="AD152" s="5">
        <f>SUMIFS('Storage Energy'!Y:Y,'Storage Energy'!$A:$A,Summary_CDP,'Storage Energy'!$B:$B,IF($B$145="NEM","*",$B$145),'Storage Energy'!$C:$C,$H152)</f>
        <v>6.371148984805</v>
      </c>
      <c r="AE152" s="5">
        <f>SUMIFS('Storage Energy'!Z:Z,'Storage Energy'!$A:$A,Summary_CDP,'Storage Energy'!$B:$B,IF($B$145="NEM","*",$B$145),'Storage Energy'!$C:$C,$H152)</f>
        <v>7.1644282361500009</v>
      </c>
      <c r="AF152" s="5">
        <f>SUMIFS('Storage Energy'!AA:AA,'Storage Energy'!$A:$A,Summary_CDP,'Storage Energy'!$B:$B,IF($B$145="NEM","*",$B$145),'Storage Energy'!$C:$C,$H152)</f>
        <v>8.0048989554850003</v>
      </c>
      <c r="AG152" s="5">
        <f>SUMIFS('Storage Energy'!AB:AB,'Storage Energy'!$A:$A,Summary_CDP,'Storage Energy'!$B:$B,IF($B$145="NEM","*",$B$145),'Storage Energy'!$C:$C,$H152)</f>
        <v>8.9129512554150008</v>
      </c>
      <c r="AH152" s="5">
        <f>SUMIFS('Storage Energy'!AC:AC,'Storage Energy'!$A:$A,Summary_CDP,'Storage Energy'!$B:$B,IF($B$145="NEM","*",$B$145),'Storage Energy'!$C:$C,$H152)</f>
        <v>9.8688924627250003</v>
      </c>
      <c r="AI152" s="5">
        <f>SUMIFS('Storage Energy'!AD:AD,'Storage Energy'!$A:$A,Summary_CDP,'Storage Energy'!$B:$B,IF($B$145="NEM","*",$B$145),'Storage Energy'!$C:$C,$H152)</f>
        <v>10.87886121909</v>
      </c>
      <c r="AJ152" s="5">
        <f>SUMIFS('Storage Energy'!AE:AE,'Storage Energy'!$A:$A,Summary_CDP,'Storage Energy'!$B:$B,IF($B$145="NEM","*",$B$145),'Storage Energy'!$C:$C,$H152)</f>
        <v>11.455452051840002</v>
      </c>
    </row>
    <row r="153" spans="1:36" ht="15" customHeight="1">
      <c r="H153" s="25" t="s">
        <v>139</v>
      </c>
      <c r="I153" s="5">
        <f>SUMIFS('Storage Energy'!D:D,'Storage Energy'!$A:$A,Summary_CDP,'Storage Energy'!$B:$B,IF($B$145="NEM","*",$B$145),'Storage Energy'!$C:$C,$H153)</f>
        <v>1.9963639999999998</v>
      </c>
      <c r="J153" s="5">
        <f>SUMIFS('Storage Energy'!E:E,'Storage Energy'!$A:$A,Summary_CDP,'Storage Energy'!$B:$B,IF($B$145="NEM","*",$B$145),'Storage Energy'!$C:$C,$H153)</f>
        <v>2.443883</v>
      </c>
      <c r="K153" s="5">
        <f>SUMIFS('Storage Energy'!F:F,'Storage Energy'!$A:$A,Summary_CDP,'Storage Energy'!$B:$B,IF($B$145="NEM","*",$B$145),'Storage Energy'!$C:$C,$H153)</f>
        <v>2.7187449999999997</v>
      </c>
      <c r="L153" s="5">
        <f>SUMIFS('Storage Energy'!G:G,'Storage Energy'!$A:$A,Summary_CDP,'Storage Energy'!$B:$B,IF($B$145="NEM","*",$B$145),'Storage Energy'!$C:$C,$H153)</f>
        <v>3.1690969999999998</v>
      </c>
      <c r="M153" s="5">
        <f>SUMIFS('Storage Energy'!H:H,'Storage Energy'!$A:$A,Summary_CDP,'Storage Energy'!$B:$B,IF($B$145="NEM","*",$B$145),'Storage Energy'!$C:$C,$H153)</f>
        <v>3.4867780000000002</v>
      </c>
      <c r="N153" s="5">
        <f>SUMIFS('Storage Energy'!I:I,'Storage Energy'!$A:$A,Summary_CDP,'Storage Energy'!$B:$B,IF($B$145="NEM","*",$B$145),'Storage Energy'!$C:$C,$H153)</f>
        <v>3.7857760000000003</v>
      </c>
      <c r="O153" s="5">
        <f>SUMIFS('Storage Energy'!J:J,'Storage Energy'!$A:$A,Summary_CDP,'Storage Energy'!$B:$B,IF($B$145="NEM","*",$B$145),'Storage Energy'!$C:$C,$H153)</f>
        <v>4.0539390000000006</v>
      </c>
      <c r="P153" s="5">
        <f>SUMIFS('Storage Energy'!K:K,'Storage Energy'!$A:$A,Summary_CDP,'Storage Energy'!$B:$B,IF($B$145="NEM","*",$B$145),'Storage Energy'!$C:$C,$H153)</f>
        <v>4.2466079999999993</v>
      </c>
      <c r="Q153" s="5">
        <f>SUMIFS('Storage Energy'!L:L,'Storage Energy'!$A:$A,Summary_CDP,'Storage Energy'!$B:$B,IF($B$145="NEM","*",$B$145),'Storage Energy'!$C:$C,$H153)</f>
        <v>4.3831899999999999</v>
      </c>
      <c r="R153" s="5">
        <f>SUMIFS('Storage Energy'!M:M,'Storage Energy'!$A:$A,Summary_CDP,'Storage Energy'!$B:$B,IF($B$145="NEM","*",$B$145),'Storage Energy'!$C:$C,$H153)</f>
        <v>4.5158600000000009</v>
      </c>
      <c r="S153" s="5">
        <f>SUMIFS('Storage Energy'!N:N,'Storage Energy'!$A:$A,Summary_CDP,'Storage Energy'!$B:$B,IF($B$145="NEM","*",$B$145),'Storage Energy'!$C:$C,$H153)</f>
        <v>4.632892</v>
      </c>
      <c r="T153" s="5">
        <f>SUMIFS('Storage Energy'!O:O,'Storage Energy'!$A:$A,Summary_CDP,'Storage Energy'!$B:$B,IF($B$145="NEM","*",$B$145),'Storage Energy'!$C:$C,$H153)</f>
        <v>4.753698</v>
      </c>
      <c r="U153" s="5">
        <f>SUMIFS('Storage Energy'!P:P,'Storage Energy'!$A:$A,Summary_CDP,'Storage Energy'!$B:$B,IF($B$145="NEM","*",$B$145),'Storage Energy'!$C:$C,$H153)</f>
        <v>4.8608549999999999</v>
      </c>
      <c r="V153" s="5">
        <f>SUMIFS('Storage Energy'!Q:Q,'Storage Energy'!$A:$A,Summary_CDP,'Storage Energy'!$B:$B,IF($B$145="NEM","*",$B$145),'Storage Energy'!$C:$C,$H153)</f>
        <v>4.9734200000000008</v>
      </c>
      <c r="W153" s="5">
        <f>SUMIFS('Storage Energy'!R:R,'Storage Energy'!$A:$A,Summary_CDP,'Storage Energy'!$B:$B,IF($B$145="NEM","*",$B$145),'Storage Energy'!$C:$C,$H153)</f>
        <v>5.0830439999999992</v>
      </c>
      <c r="X153" s="5">
        <f>SUMIFS('Storage Energy'!S:S,'Storage Energy'!$A:$A,Summary_CDP,'Storage Energy'!$B:$B,IF($B$145="NEM","*",$B$145),'Storage Energy'!$C:$C,$H153)</f>
        <v>5.193937</v>
      </c>
      <c r="Y153" s="5">
        <f>SUMIFS('Storage Energy'!T:T,'Storage Energy'!$A:$A,Summary_CDP,'Storage Energy'!$B:$B,IF($B$145="NEM","*",$B$145),'Storage Energy'!$C:$C,$H153)</f>
        <v>5.3000869999999995</v>
      </c>
      <c r="Z153" s="5">
        <f>SUMIFS('Storage Energy'!U:U,'Storage Energy'!$A:$A,Summary_CDP,'Storage Energy'!$B:$B,IF($B$145="NEM","*",$B$145),'Storage Energy'!$C:$C,$H153)</f>
        <v>5.4170829999999999</v>
      </c>
      <c r="AA153" s="5">
        <f>SUMIFS('Storage Energy'!V:V,'Storage Energy'!$A:$A,Summary_CDP,'Storage Energy'!$B:$B,IF($B$145="NEM","*",$B$145),'Storage Energy'!$C:$C,$H153)</f>
        <v>5.5422029999999998</v>
      </c>
      <c r="AB153" s="5">
        <f>SUMIFS('Storage Energy'!W:W,'Storage Energy'!$A:$A,Summary_CDP,'Storage Energy'!$B:$B,IF($B$145="NEM","*",$B$145),'Storage Energy'!$C:$C,$H153)</f>
        <v>5.6681480000000004</v>
      </c>
      <c r="AC153" s="5">
        <f>SUMIFS('Storage Energy'!X:X,'Storage Energy'!$A:$A,Summary_CDP,'Storage Energy'!$B:$B,IF($B$145="NEM","*",$B$145),'Storage Energy'!$C:$C,$H153)</f>
        <v>5.7816699999999992</v>
      </c>
      <c r="AD153" s="5">
        <f>SUMIFS('Storage Energy'!Y:Y,'Storage Energy'!$A:$A,Summary_CDP,'Storage Energy'!$B:$B,IF($B$145="NEM","*",$B$145),'Storage Energy'!$C:$C,$H153)</f>
        <v>5.932328</v>
      </c>
      <c r="AE153" s="5">
        <f>SUMIFS('Storage Energy'!Z:Z,'Storage Energy'!$A:$A,Summary_CDP,'Storage Energy'!$B:$B,IF($B$145="NEM","*",$B$145),'Storage Energy'!$C:$C,$H153)</f>
        <v>6.0956709999999994</v>
      </c>
      <c r="AF153" s="5">
        <f>SUMIFS('Storage Energy'!AA:AA,'Storage Energy'!$A:$A,Summary_CDP,'Storage Energy'!$B:$B,IF($B$145="NEM","*",$B$145),'Storage Energy'!$C:$C,$H153)</f>
        <v>6.2628790000000008</v>
      </c>
      <c r="AG153" s="5">
        <f>SUMIFS('Storage Energy'!AB:AB,'Storage Energy'!$A:$A,Summary_CDP,'Storage Energy'!$B:$B,IF($B$145="NEM","*",$B$145),'Storage Energy'!$C:$C,$H153)</f>
        <v>6.4184560000000008</v>
      </c>
      <c r="AH153" s="5">
        <f>SUMIFS('Storage Energy'!AC:AC,'Storage Energy'!$A:$A,Summary_CDP,'Storage Energy'!$B:$B,IF($B$145="NEM","*",$B$145),'Storage Energy'!$C:$C,$H153)</f>
        <v>6.577865000000001</v>
      </c>
      <c r="AI153" s="5">
        <f>SUMIFS('Storage Energy'!AD:AD,'Storage Energy'!$A:$A,Summary_CDP,'Storage Energy'!$B:$B,IF($B$145="NEM","*",$B$145),'Storage Energy'!$C:$C,$H153)</f>
        <v>6.7343760000000001</v>
      </c>
      <c r="AJ153" s="5">
        <f>SUMIFS('Storage Energy'!AE:AE,'Storage Energy'!$A:$A,Summary_CDP,'Storage Energy'!$B:$B,IF($B$145="NEM","*",$B$145),'Storage Energy'!$C:$C,$H153)</f>
        <v>6.7343760000000001</v>
      </c>
    </row>
    <row r="161" spans="1:36" s="51" customFormat="1" ht="24" customHeight="1" thickBot="1">
      <c r="A161" s="49" t="str">
        <f>B162&amp;" dispatchable capacity addition vs retired by year"</f>
        <v>NEM dispatchable capacity addition vs retired by year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spans="1:36" ht="15" customHeight="1" thickTop="1">
      <c r="A162" s="11" t="s">
        <v>127</v>
      </c>
      <c r="B162" s="21" t="s">
        <v>128</v>
      </c>
    </row>
    <row r="164" spans="1:36" ht="15" customHeight="1">
      <c r="H164" s="44" t="s">
        <v>157</v>
      </c>
      <c r="I164" s="8" t="s">
        <v>90</v>
      </c>
      <c r="J164" s="8" t="s">
        <v>91</v>
      </c>
      <c r="K164" s="8" t="s">
        <v>92</v>
      </c>
      <c r="L164" s="8" t="s">
        <v>93</v>
      </c>
      <c r="M164" s="8" t="s">
        <v>94</v>
      </c>
      <c r="N164" s="8" t="s">
        <v>95</v>
      </c>
      <c r="O164" s="8" t="s">
        <v>96</v>
      </c>
      <c r="P164" s="8" t="s">
        <v>97</v>
      </c>
      <c r="Q164" s="8" t="s">
        <v>98</v>
      </c>
      <c r="R164" s="8" t="s">
        <v>99</v>
      </c>
      <c r="S164" s="8" t="s">
        <v>100</v>
      </c>
      <c r="T164" s="8" t="s">
        <v>101</v>
      </c>
      <c r="U164" s="8" t="s">
        <v>102</v>
      </c>
      <c r="V164" s="8" t="s">
        <v>103</v>
      </c>
      <c r="W164" s="8" t="s">
        <v>104</v>
      </c>
      <c r="X164" s="8" t="s">
        <v>105</v>
      </c>
      <c r="Y164" s="8" t="s">
        <v>106</v>
      </c>
      <c r="Z164" s="8" t="s">
        <v>107</v>
      </c>
      <c r="AA164" s="8" t="s">
        <v>108</v>
      </c>
      <c r="AB164" s="8" t="s">
        <v>109</v>
      </c>
      <c r="AC164" s="8" t="s">
        <v>110</v>
      </c>
      <c r="AD164" s="8" t="s">
        <v>111</v>
      </c>
      <c r="AE164" s="8" t="s">
        <v>112</v>
      </c>
      <c r="AF164" s="8" t="s">
        <v>113</v>
      </c>
      <c r="AG164" s="8" t="s">
        <v>114</v>
      </c>
      <c r="AH164" s="8" t="s">
        <v>115</v>
      </c>
      <c r="AI164" s="8" t="s">
        <v>116</v>
      </c>
      <c r="AJ164" s="8" t="s">
        <v>117</v>
      </c>
    </row>
    <row r="165" spans="1:36" ht="15" customHeight="1">
      <c r="H165" s="9" t="s">
        <v>132</v>
      </c>
      <c r="I165" s="5">
        <f>SUMIFS('Dispatchable Built'!D:D,'Dispatchable Built'!$A:$A,Summary_CDP,'Dispatchable Built'!$B:$B,IF($B$162="NEM","*",$B$162),'Dispatchable Built'!$C:$C,$H165)</f>
        <v>316</v>
      </c>
      <c r="J165" s="5">
        <f>SUMIFS('Dispatchable Built'!E:E,'Dispatchable Built'!$A:$A,Summary_CDP,'Dispatchable Built'!$B:$B,IF($B$162="NEM","*",$B$162),'Dispatchable Built'!$C:$C,$H165)</f>
        <v>316</v>
      </c>
      <c r="K165" s="5">
        <f>SUMIFS('Dispatchable Built'!F:F,'Dispatchable Built'!$A:$A,Summary_CDP,'Dispatchable Built'!$B:$B,IF($B$162="NEM","*",$B$162),'Dispatchable Built'!$C:$C,$H165)</f>
        <v>316</v>
      </c>
      <c r="L165" s="5">
        <f>SUMIFS('Dispatchable Built'!G:G,'Dispatchable Built'!$A:$A,Summary_CDP,'Dispatchable Built'!$B:$B,IF($B$162="NEM","*",$B$162),'Dispatchable Built'!$C:$C,$H165)</f>
        <v>316</v>
      </c>
      <c r="M165" s="5">
        <f>SUMIFS('Dispatchable Built'!H:H,'Dispatchable Built'!$A:$A,Summary_CDP,'Dispatchable Built'!$B:$B,IF($B$162="NEM","*",$B$162),'Dispatchable Built'!$C:$C,$H165)</f>
        <v>316</v>
      </c>
      <c r="N165" s="5">
        <f>SUMIFS('Dispatchable Built'!I:I,'Dispatchable Built'!$A:$A,Summary_CDP,'Dispatchable Built'!$B:$B,IF($B$162="NEM","*",$B$162),'Dispatchable Built'!$C:$C,$H165)</f>
        <v>316</v>
      </c>
      <c r="O165" s="5">
        <f>SUMIFS('Dispatchable Built'!J:J,'Dispatchable Built'!$A:$A,Summary_CDP,'Dispatchable Built'!$B:$B,IF($B$162="NEM","*",$B$162),'Dispatchable Built'!$C:$C,$H165)</f>
        <v>316</v>
      </c>
      <c r="P165" s="5">
        <f>SUMIFS('Dispatchable Built'!K:K,'Dispatchable Built'!$A:$A,Summary_CDP,'Dispatchable Built'!$B:$B,IF($B$162="NEM","*",$B$162),'Dispatchable Built'!$C:$C,$H165)</f>
        <v>316</v>
      </c>
      <c r="Q165" s="5">
        <f>SUMIFS('Dispatchable Built'!L:L,'Dispatchable Built'!$A:$A,Summary_CDP,'Dispatchable Built'!$B:$B,IF($B$162="NEM","*",$B$162),'Dispatchable Built'!$C:$C,$H165)</f>
        <v>316</v>
      </c>
      <c r="R165" s="5">
        <f>SUMIFS('Dispatchable Built'!M:M,'Dispatchable Built'!$A:$A,Summary_CDP,'Dispatchable Built'!$B:$B,IF($B$162="NEM","*",$B$162),'Dispatchable Built'!$C:$C,$H165)</f>
        <v>316</v>
      </c>
      <c r="S165" s="5">
        <f>SUMIFS('Dispatchable Built'!N:N,'Dispatchable Built'!$A:$A,Summary_CDP,'Dispatchable Built'!$B:$B,IF($B$162="NEM","*",$B$162),'Dispatchable Built'!$C:$C,$H165)</f>
        <v>316</v>
      </c>
      <c r="T165" s="5">
        <f>SUMIFS('Dispatchable Built'!O:O,'Dispatchable Built'!$A:$A,Summary_CDP,'Dispatchable Built'!$B:$B,IF($B$162="NEM","*",$B$162),'Dispatchable Built'!$C:$C,$H165)</f>
        <v>316</v>
      </c>
      <c r="U165" s="5">
        <f>SUMIFS('Dispatchable Built'!P:P,'Dispatchable Built'!$A:$A,Summary_CDP,'Dispatchable Built'!$B:$B,IF($B$162="NEM","*",$B$162),'Dispatchable Built'!$C:$C,$H165)</f>
        <v>316</v>
      </c>
      <c r="V165" s="5">
        <f>SUMIFS('Dispatchable Built'!Q:Q,'Dispatchable Built'!$A:$A,Summary_CDP,'Dispatchable Built'!$B:$B,IF($B$162="NEM","*",$B$162),'Dispatchable Built'!$C:$C,$H165)</f>
        <v>316</v>
      </c>
      <c r="W165" s="5">
        <f>SUMIFS('Dispatchable Built'!R:R,'Dispatchable Built'!$A:$A,Summary_CDP,'Dispatchable Built'!$B:$B,IF($B$162="NEM","*",$B$162),'Dispatchable Built'!$C:$C,$H165)</f>
        <v>316</v>
      </c>
      <c r="X165" s="5">
        <f>SUMIFS('Dispatchable Built'!S:S,'Dispatchable Built'!$A:$A,Summary_CDP,'Dispatchable Built'!$B:$B,IF($B$162="NEM","*",$B$162),'Dispatchable Built'!$C:$C,$H165)</f>
        <v>316</v>
      </c>
      <c r="Y165" s="5">
        <f>SUMIFS('Dispatchable Built'!T:T,'Dispatchable Built'!$A:$A,Summary_CDP,'Dispatchable Built'!$B:$B,IF($B$162="NEM","*",$B$162),'Dispatchable Built'!$C:$C,$H165)</f>
        <v>316</v>
      </c>
      <c r="Z165" s="5">
        <f>SUMIFS('Dispatchable Built'!U:U,'Dispatchable Built'!$A:$A,Summary_CDP,'Dispatchable Built'!$B:$B,IF($B$162="NEM","*",$B$162),'Dispatchable Built'!$C:$C,$H165)</f>
        <v>316</v>
      </c>
      <c r="AA165" s="5">
        <f>SUMIFS('Dispatchable Built'!V:V,'Dispatchable Built'!$A:$A,Summary_CDP,'Dispatchable Built'!$B:$B,IF($B$162="NEM","*",$B$162),'Dispatchable Built'!$C:$C,$H165)</f>
        <v>316</v>
      </c>
      <c r="AB165" s="5">
        <f>SUMIFS('Dispatchable Built'!W:W,'Dispatchable Built'!$A:$A,Summary_CDP,'Dispatchable Built'!$B:$B,IF($B$162="NEM","*",$B$162),'Dispatchable Built'!$C:$C,$H165)</f>
        <v>316</v>
      </c>
      <c r="AC165" s="5">
        <f>SUMIFS('Dispatchable Built'!X:X,'Dispatchable Built'!$A:$A,Summary_CDP,'Dispatchable Built'!$B:$B,IF($B$162="NEM","*",$B$162),'Dispatchable Built'!$C:$C,$H165)</f>
        <v>316</v>
      </c>
      <c r="AD165" s="5">
        <f>SUMIFS('Dispatchable Built'!Y:Y,'Dispatchable Built'!$A:$A,Summary_CDP,'Dispatchable Built'!$B:$B,IF($B$162="NEM","*",$B$162),'Dispatchable Built'!$C:$C,$H165)</f>
        <v>316</v>
      </c>
      <c r="AE165" s="5">
        <f>SUMIFS('Dispatchable Built'!Z:Z,'Dispatchable Built'!$A:$A,Summary_CDP,'Dispatchable Built'!$B:$B,IF($B$162="NEM","*",$B$162),'Dispatchable Built'!$C:$C,$H165)</f>
        <v>316</v>
      </c>
      <c r="AF165" s="5">
        <f>SUMIFS('Dispatchable Built'!AA:AA,'Dispatchable Built'!$A:$A,Summary_CDP,'Dispatchable Built'!$B:$B,IF($B$162="NEM","*",$B$162),'Dispatchable Built'!$C:$C,$H165)</f>
        <v>316</v>
      </c>
      <c r="AG165" s="5">
        <f>SUMIFS('Dispatchable Built'!AB:AB,'Dispatchable Built'!$A:$A,Summary_CDP,'Dispatchable Built'!$B:$B,IF($B$162="NEM","*",$B$162),'Dispatchable Built'!$C:$C,$H165)</f>
        <v>316</v>
      </c>
      <c r="AH165" s="5">
        <f>SUMIFS('Dispatchable Built'!AC:AC,'Dispatchable Built'!$A:$A,Summary_CDP,'Dispatchable Built'!$B:$B,IF($B$162="NEM","*",$B$162),'Dispatchable Built'!$C:$C,$H165)</f>
        <v>316</v>
      </c>
      <c r="AI165" s="5">
        <f>SUMIFS('Dispatchable Built'!AD:AD,'Dispatchable Built'!$A:$A,Summary_CDP,'Dispatchable Built'!$B:$B,IF($B$162="NEM","*",$B$162),'Dispatchable Built'!$C:$C,$H165)</f>
        <v>316</v>
      </c>
      <c r="AJ165" s="5">
        <f>SUMIFS('Dispatchable Built'!AE:AE,'Dispatchable Built'!$A:$A,Summary_CDP,'Dispatchable Built'!$B:$B,IF($B$162="NEM","*",$B$162),'Dispatchable Built'!$C:$C,$H165)</f>
        <v>316</v>
      </c>
    </row>
    <row r="166" spans="1:36" ht="15" customHeight="1">
      <c r="H166" s="9" t="s">
        <v>133</v>
      </c>
      <c r="I166" s="5">
        <f>SUMIFS('Dispatchable Built'!D:D,'Dispatchable Built'!$A:$A,Summary_CDP,'Dispatchable Built'!$B:$B,IF($B$162="NEM","*",$B$162),'Dispatchable Built'!$C:$C,$H166)</f>
        <v>0</v>
      </c>
      <c r="J166" s="5">
        <f>SUMIFS('Dispatchable Built'!E:E,'Dispatchable Built'!$A:$A,Summary_CDP,'Dispatchable Built'!$B:$B,IF($B$162="NEM","*",$B$162),'Dispatchable Built'!$C:$C,$H166)</f>
        <v>0</v>
      </c>
      <c r="K166" s="5">
        <f>SUMIFS('Dispatchable Built'!F:F,'Dispatchable Built'!$A:$A,Summary_CDP,'Dispatchable Built'!$B:$B,IF($B$162="NEM","*",$B$162),'Dispatchable Built'!$C:$C,$H166)</f>
        <v>0</v>
      </c>
      <c r="L166" s="5">
        <f>SUMIFS('Dispatchable Built'!G:G,'Dispatchable Built'!$A:$A,Summary_CDP,'Dispatchable Built'!$B:$B,IF($B$162="NEM","*",$B$162),'Dispatchable Built'!$C:$C,$H166)</f>
        <v>0</v>
      </c>
      <c r="M166" s="5">
        <f>SUMIFS('Dispatchable Built'!H:H,'Dispatchable Built'!$A:$A,Summary_CDP,'Dispatchable Built'!$B:$B,IF($B$162="NEM","*",$B$162),'Dispatchable Built'!$C:$C,$H166)</f>
        <v>0</v>
      </c>
      <c r="N166" s="5">
        <f>SUMIFS('Dispatchable Built'!I:I,'Dispatchable Built'!$A:$A,Summary_CDP,'Dispatchable Built'!$B:$B,IF($B$162="NEM","*",$B$162),'Dispatchable Built'!$C:$C,$H166)</f>
        <v>0</v>
      </c>
      <c r="O166" s="5">
        <f>SUMIFS('Dispatchable Built'!J:J,'Dispatchable Built'!$A:$A,Summary_CDP,'Dispatchable Built'!$B:$B,IF($B$162="NEM","*",$B$162),'Dispatchable Built'!$C:$C,$H166)</f>
        <v>0</v>
      </c>
      <c r="P166" s="5">
        <f>SUMIFS('Dispatchable Built'!K:K,'Dispatchable Built'!$A:$A,Summary_CDP,'Dispatchable Built'!$B:$B,IF($B$162="NEM","*",$B$162),'Dispatchable Built'!$C:$C,$H166)</f>
        <v>0</v>
      </c>
      <c r="Q166" s="5">
        <f>SUMIFS('Dispatchable Built'!L:L,'Dispatchable Built'!$A:$A,Summary_CDP,'Dispatchable Built'!$B:$B,IF($B$162="NEM","*",$B$162),'Dispatchable Built'!$C:$C,$H166)</f>
        <v>0</v>
      </c>
      <c r="R166" s="5">
        <f>SUMIFS('Dispatchable Built'!M:M,'Dispatchable Built'!$A:$A,Summary_CDP,'Dispatchable Built'!$B:$B,IF($B$162="NEM","*",$B$162),'Dispatchable Built'!$C:$C,$H166)</f>
        <v>0</v>
      </c>
      <c r="S166" s="5">
        <f>SUMIFS('Dispatchable Built'!N:N,'Dispatchable Built'!$A:$A,Summary_CDP,'Dispatchable Built'!$B:$B,IF($B$162="NEM","*",$B$162),'Dispatchable Built'!$C:$C,$H166)</f>
        <v>0</v>
      </c>
      <c r="T166" s="5">
        <f>SUMIFS('Dispatchable Built'!O:O,'Dispatchable Built'!$A:$A,Summary_CDP,'Dispatchable Built'!$B:$B,IF($B$162="NEM","*",$B$162),'Dispatchable Built'!$C:$C,$H166)</f>
        <v>0</v>
      </c>
      <c r="U166" s="5">
        <f>SUMIFS('Dispatchable Built'!P:P,'Dispatchable Built'!$A:$A,Summary_CDP,'Dispatchable Built'!$B:$B,IF($B$162="NEM","*",$B$162),'Dispatchable Built'!$C:$C,$H166)</f>
        <v>0</v>
      </c>
      <c r="V166" s="5">
        <f>SUMIFS('Dispatchable Built'!Q:Q,'Dispatchable Built'!$A:$A,Summary_CDP,'Dispatchable Built'!$B:$B,IF($B$162="NEM","*",$B$162),'Dispatchable Built'!$C:$C,$H166)</f>
        <v>0</v>
      </c>
      <c r="W166" s="5">
        <f>SUMIFS('Dispatchable Built'!R:R,'Dispatchable Built'!$A:$A,Summary_CDP,'Dispatchable Built'!$B:$B,IF($B$162="NEM","*",$B$162),'Dispatchable Built'!$C:$C,$H166)</f>
        <v>0</v>
      </c>
      <c r="X166" s="5">
        <f>SUMIFS('Dispatchable Built'!S:S,'Dispatchable Built'!$A:$A,Summary_CDP,'Dispatchable Built'!$B:$B,IF($B$162="NEM","*",$B$162),'Dispatchable Built'!$C:$C,$H166)</f>
        <v>0</v>
      </c>
      <c r="Y166" s="5">
        <f>SUMIFS('Dispatchable Built'!T:T,'Dispatchable Built'!$A:$A,Summary_CDP,'Dispatchable Built'!$B:$B,IF($B$162="NEM","*",$B$162),'Dispatchable Built'!$C:$C,$H166)</f>
        <v>0</v>
      </c>
      <c r="Z166" s="5">
        <f>SUMIFS('Dispatchable Built'!U:U,'Dispatchable Built'!$A:$A,Summary_CDP,'Dispatchable Built'!$B:$B,IF($B$162="NEM","*",$B$162),'Dispatchable Built'!$C:$C,$H166)</f>
        <v>0</v>
      </c>
      <c r="AA166" s="5">
        <f>SUMIFS('Dispatchable Built'!V:V,'Dispatchable Built'!$A:$A,Summary_CDP,'Dispatchable Built'!$B:$B,IF($B$162="NEM","*",$B$162),'Dispatchable Built'!$C:$C,$H166)</f>
        <v>0</v>
      </c>
      <c r="AB166" s="5">
        <f>SUMIFS('Dispatchable Built'!W:W,'Dispatchable Built'!$A:$A,Summary_CDP,'Dispatchable Built'!$B:$B,IF($B$162="NEM","*",$B$162),'Dispatchable Built'!$C:$C,$H166)</f>
        <v>0</v>
      </c>
      <c r="AC166" s="5">
        <f>SUMIFS('Dispatchable Built'!X:X,'Dispatchable Built'!$A:$A,Summary_CDP,'Dispatchable Built'!$B:$B,IF($B$162="NEM","*",$B$162),'Dispatchable Built'!$C:$C,$H166)</f>
        <v>0</v>
      </c>
      <c r="AD166" s="5">
        <f>SUMIFS('Dispatchable Built'!Y:Y,'Dispatchable Built'!$A:$A,Summary_CDP,'Dispatchable Built'!$B:$B,IF($B$162="NEM","*",$B$162),'Dispatchable Built'!$C:$C,$H166)</f>
        <v>0</v>
      </c>
      <c r="AE166" s="5">
        <f>SUMIFS('Dispatchable Built'!Z:Z,'Dispatchable Built'!$A:$A,Summary_CDP,'Dispatchable Built'!$B:$B,IF($B$162="NEM","*",$B$162),'Dispatchable Built'!$C:$C,$H166)</f>
        <v>0</v>
      </c>
      <c r="AF166" s="5">
        <f>SUMIFS('Dispatchable Built'!AA:AA,'Dispatchable Built'!$A:$A,Summary_CDP,'Dispatchable Built'!$B:$B,IF($B$162="NEM","*",$B$162),'Dispatchable Built'!$C:$C,$H166)</f>
        <v>0</v>
      </c>
      <c r="AG166" s="5">
        <f>SUMIFS('Dispatchable Built'!AB:AB,'Dispatchable Built'!$A:$A,Summary_CDP,'Dispatchable Built'!$B:$B,IF($B$162="NEM","*",$B$162),'Dispatchable Built'!$C:$C,$H166)</f>
        <v>0</v>
      </c>
      <c r="AH166" s="5">
        <f>SUMIFS('Dispatchable Built'!AC:AC,'Dispatchable Built'!$A:$A,Summary_CDP,'Dispatchable Built'!$B:$B,IF($B$162="NEM","*",$B$162),'Dispatchable Built'!$C:$C,$H166)</f>
        <v>0</v>
      </c>
      <c r="AI166" s="5">
        <f>SUMIFS('Dispatchable Built'!AD:AD,'Dispatchable Built'!$A:$A,Summary_CDP,'Dispatchable Built'!$B:$B,IF($B$162="NEM","*",$B$162),'Dispatchable Built'!$C:$C,$H166)</f>
        <v>0</v>
      </c>
      <c r="AJ166" s="5">
        <f>SUMIFS('Dispatchable Built'!AE:AE,'Dispatchable Built'!$A:$A,Summary_CDP,'Dispatchable Built'!$B:$B,IF($B$162="NEM","*",$B$162),'Dispatchable Built'!$C:$C,$H166)</f>
        <v>0</v>
      </c>
    </row>
    <row r="167" spans="1:36" ht="15" customHeight="1">
      <c r="H167" s="9" t="s">
        <v>134</v>
      </c>
      <c r="I167" s="5">
        <f>SUMIFS('Dispatchable Built'!D:D,'Dispatchable Built'!$A:$A,Summary_CDP,'Dispatchable Built'!$B:$B,IF($B$162="NEM","*",$B$162),'Dispatchable Built'!$C:$C,$H167)</f>
        <v>0</v>
      </c>
      <c r="J167" s="5">
        <f>SUMIFS('Dispatchable Built'!E:E,'Dispatchable Built'!$A:$A,Summary_CDP,'Dispatchable Built'!$B:$B,IF($B$162="NEM","*",$B$162),'Dispatchable Built'!$C:$C,$H167)</f>
        <v>0</v>
      </c>
      <c r="K167" s="5">
        <f>SUMIFS('Dispatchable Built'!F:F,'Dispatchable Built'!$A:$A,Summary_CDP,'Dispatchable Built'!$B:$B,IF($B$162="NEM","*",$B$162),'Dispatchable Built'!$C:$C,$H167)</f>
        <v>24.0759814</v>
      </c>
      <c r="L167" s="5">
        <f>SUMIFS('Dispatchable Built'!G:G,'Dispatchable Built'!$A:$A,Summary_CDP,'Dispatchable Built'!$B:$B,IF($B$162="NEM","*",$B$162),'Dispatchable Built'!$C:$C,$H167)</f>
        <v>24.0759814</v>
      </c>
      <c r="M167" s="5">
        <f>SUMIFS('Dispatchable Built'!H:H,'Dispatchable Built'!$A:$A,Summary_CDP,'Dispatchable Built'!$B:$B,IF($B$162="NEM","*",$B$162),'Dispatchable Built'!$C:$C,$H167)</f>
        <v>24.0759814</v>
      </c>
      <c r="N167" s="5">
        <f>SUMIFS('Dispatchable Built'!I:I,'Dispatchable Built'!$A:$A,Summary_CDP,'Dispatchable Built'!$B:$B,IF($B$162="NEM","*",$B$162),'Dispatchable Built'!$C:$C,$H167)</f>
        <v>177.18635904999999</v>
      </c>
      <c r="O167" s="5">
        <f>SUMIFS('Dispatchable Built'!J:J,'Dispatchable Built'!$A:$A,Summary_CDP,'Dispatchable Built'!$B:$B,IF($B$162="NEM","*",$B$162),'Dispatchable Built'!$C:$C,$H167)</f>
        <v>177.18635904999999</v>
      </c>
      <c r="P167" s="5">
        <f>SUMIFS('Dispatchable Built'!K:K,'Dispatchable Built'!$A:$A,Summary_CDP,'Dispatchable Built'!$B:$B,IF($B$162="NEM","*",$B$162),'Dispatchable Built'!$C:$C,$H167)</f>
        <v>177.18652069999999</v>
      </c>
      <c r="Q167" s="5">
        <f>SUMIFS('Dispatchable Built'!L:L,'Dispatchable Built'!$A:$A,Summary_CDP,'Dispatchable Built'!$B:$B,IF($B$162="NEM","*",$B$162),'Dispatchable Built'!$C:$C,$H167)</f>
        <v>177.18659489999999</v>
      </c>
      <c r="R167" s="5">
        <f>SUMIFS('Dispatchable Built'!M:M,'Dispatchable Built'!$A:$A,Summary_CDP,'Dispatchable Built'!$B:$B,IF($B$162="NEM","*",$B$162),'Dispatchable Built'!$C:$C,$H167)</f>
        <v>177.18666910000002</v>
      </c>
      <c r="S167" s="5">
        <f>SUMIFS('Dispatchable Built'!N:N,'Dispatchable Built'!$A:$A,Summary_CDP,'Dispatchable Built'!$B:$B,IF($B$162="NEM","*",$B$162),'Dispatchable Built'!$C:$C,$H167)</f>
        <v>177.18674330000002</v>
      </c>
      <c r="T167" s="5">
        <f>SUMIFS('Dispatchable Built'!O:O,'Dispatchable Built'!$A:$A,Summary_CDP,'Dispatchable Built'!$B:$B,IF($B$162="NEM","*",$B$162),'Dispatchable Built'!$C:$C,$H167)</f>
        <v>177.18681749999999</v>
      </c>
      <c r="U167" s="5">
        <f>SUMIFS('Dispatchable Built'!P:P,'Dispatchable Built'!$A:$A,Summary_CDP,'Dispatchable Built'!$B:$B,IF($B$162="NEM","*",$B$162),'Dispatchable Built'!$C:$C,$H167)</f>
        <v>177.18689169999999</v>
      </c>
      <c r="V167" s="5">
        <f>SUMIFS('Dispatchable Built'!Q:Q,'Dispatchable Built'!$A:$A,Summary_CDP,'Dispatchable Built'!$B:$B,IF($B$162="NEM","*",$B$162),'Dispatchable Built'!$C:$C,$H167)</f>
        <v>177.18696590000002</v>
      </c>
      <c r="W167" s="5">
        <f>SUMIFS('Dispatchable Built'!R:R,'Dispatchable Built'!$A:$A,Summary_CDP,'Dispatchable Built'!$B:$B,IF($B$162="NEM","*",$B$162),'Dispatchable Built'!$C:$C,$H167)</f>
        <v>177.18696590000002</v>
      </c>
      <c r="X167" s="5">
        <f>SUMIFS('Dispatchable Built'!S:S,'Dispatchable Built'!$A:$A,Summary_CDP,'Dispatchable Built'!$B:$B,IF($B$162="NEM","*",$B$162),'Dispatchable Built'!$C:$C,$H167)</f>
        <v>177.18698180000001</v>
      </c>
      <c r="Y167" s="5">
        <f>SUMIFS('Dispatchable Built'!T:T,'Dispatchable Built'!$A:$A,Summary_CDP,'Dispatchable Built'!$B:$B,IF($B$162="NEM","*",$B$162),'Dispatchable Built'!$C:$C,$H167)</f>
        <v>177.18703215000002</v>
      </c>
      <c r="Z167" s="5">
        <f>SUMIFS('Dispatchable Built'!U:U,'Dispatchable Built'!$A:$A,Summary_CDP,'Dispatchable Built'!$B:$B,IF($B$162="NEM","*",$B$162),'Dispatchable Built'!$C:$C,$H167)</f>
        <v>177.18703480000002</v>
      </c>
      <c r="AA167" s="5">
        <f>SUMIFS('Dispatchable Built'!V:V,'Dispatchable Built'!$A:$A,Summary_CDP,'Dispatchable Built'!$B:$B,IF($B$162="NEM","*",$B$162),'Dispatchable Built'!$C:$C,$H167)</f>
        <v>177.18703745000002</v>
      </c>
      <c r="AB167" s="5">
        <f>SUMIFS('Dispatchable Built'!W:W,'Dispatchable Built'!$A:$A,Summary_CDP,'Dispatchable Built'!$B:$B,IF($B$162="NEM","*",$B$162),'Dispatchable Built'!$C:$C,$H167)</f>
        <v>177.18704540000002</v>
      </c>
      <c r="AC167" s="5">
        <f>SUMIFS('Dispatchable Built'!X:X,'Dispatchable Built'!$A:$A,Summary_CDP,'Dispatchable Built'!$B:$B,IF($B$162="NEM","*",$B$162),'Dispatchable Built'!$C:$C,$H167)</f>
        <v>880.32616545000008</v>
      </c>
      <c r="AD167" s="5">
        <f>SUMIFS('Dispatchable Built'!Y:Y,'Dispatchable Built'!$A:$A,Summary_CDP,'Dispatchable Built'!$B:$B,IF($B$162="NEM","*",$B$162),'Dispatchable Built'!$C:$C,$H167)</f>
        <v>1163.68585835</v>
      </c>
      <c r="AE167" s="5">
        <f>SUMIFS('Dispatchable Built'!Z:Z,'Dispatchable Built'!$A:$A,Summary_CDP,'Dispatchable Built'!$B:$B,IF($B$162="NEM","*",$B$162),'Dispatchable Built'!$C:$C,$H167)</f>
        <v>1163.6858636500001</v>
      </c>
      <c r="AF167" s="5">
        <f>SUMIFS('Dispatchable Built'!AA:AA,'Dispatchable Built'!$A:$A,Summary_CDP,'Dispatchable Built'!$B:$B,IF($B$162="NEM","*",$B$162),'Dispatchable Built'!$C:$C,$H167)</f>
        <v>2122.6927657000001</v>
      </c>
      <c r="AG167" s="5">
        <f>SUMIFS('Dispatchable Built'!AB:AB,'Dispatchable Built'!$A:$A,Summary_CDP,'Dispatchable Built'!$B:$B,IF($B$162="NEM","*",$B$162),'Dispatchable Built'!$C:$C,$H167)</f>
        <v>2343.3208371000001</v>
      </c>
      <c r="AH167" s="5">
        <f>SUMIFS('Dispatchable Built'!AC:AC,'Dispatchable Built'!$A:$A,Summary_CDP,'Dispatchable Built'!$B:$B,IF($B$162="NEM","*",$B$162),'Dispatchable Built'!$C:$C,$H167)</f>
        <v>2343.3208371000001</v>
      </c>
      <c r="AI167" s="5">
        <f>SUMIFS('Dispatchable Built'!AD:AD,'Dispatchable Built'!$A:$A,Summary_CDP,'Dispatchable Built'!$B:$B,IF($B$162="NEM","*",$B$162),'Dispatchable Built'!$C:$C,$H167)</f>
        <v>2343.3208371000001</v>
      </c>
      <c r="AJ167" s="5">
        <f>SUMIFS('Dispatchable Built'!AE:AE,'Dispatchable Built'!$A:$A,Summary_CDP,'Dispatchable Built'!$B:$B,IF($B$162="NEM","*",$B$162),'Dispatchable Built'!$C:$C,$H167)</f>
        <v>2587.1509093</v>
      </c>
    </row>
    <row r="168" spans="1:36" ht="15" customHeight="1">
      <c r="H168" s="9" t="s">
        <v>135</v>
      </c>
      <c r="I168" s="5">
        <f>SUMIFS('Dispatchable Built'!D:D,'Dispatchable Built'!$A:$A,Summary_CDP,'Dispatchable Built'!$B:$B,IF($B$162="NEM","*",$B$162),'Dispatchable Built'!$C:$C,$H168)</f>
        <v>0</v>
      </c>
      <c r="J168" s="5">
        <f>SUMIFS('Dispatchable Built'!E:E,'Dispatchable Built'!$A:$A,Summary_CDP,'Dispatchable Built'!$B:$B,IF($B$162="NEM","*",$B$162),'Dispatchable Built'!$C:$C,$H168)</f>
        <v>0</v>
      </c>
      <c r="K168" s="5">
        <f>SUMIFS('Dispatchable Built'!F:F,'Dispatchable Built'!$A:$A,Summary_CDP,'Dispatchable Built'!$B:$B,IF($B$162="NEM","*",$B$162),'Dispatchable Built'!$C:$C,$H168)</f>
        <v>0</v>
      </c>
      <c r="L168" s="5">
        <f>SUMIFS('Dispatchable Built'!G:G,'Dispatchable Built'!$A:$A,Summary_CDP,'Dispatchable Built'!$B:$B,IF($B$162="NEM","*",$B$162),'Dispatchable Built'!$C:$C,$H168)</f>
        <v>0</v>
      </c>
      <c r="M168" s="5">
        <f>SUMIFS('Dispatchable Built'!H:H,'Dispatchable Built'!$A:$A,Summary_CDP,'Dispatchable Built'!$B:$B,IF($B$162="NEM","*",$B$162),'Dispatchable Built'!$C:$C,$H168)</f>
        <v>0</v>
      </c>
      <c r="N168" s="5">
        <f>SUMIFS('Dispatchable Built'!I:I,'Dispatchable Built'!$A:$A,Summary_CDP,'Dispatchable Built'!$B:$B,IF($B$162="NEM","*",$B$162),'Dispatchable Built'!$C:$C,$H168)</f>
        <v>0</v>
      </c>
      <c r="O168" s="5">
        <f>SUMIFS('Dispatchable Built'!J:J,'Dispatchable Built'!$A:$A,Summary_CDP,'Dispatchable Built'!$B:$B,IF($B$162="NEM","*",$B$162),'Dispatchable Built'!$C:$C,$H168)</f>
        <v>0</v>
      </c>
      <c r="P168" s="5">
        <f>SUMIFS('Dispatchable Built'!K:K,'Dispatchable Built'!$A:$A,Summary_CDP,'Dispatchable Built'!$B:$B,IF($B$162="NEM","*",$B$162),'Dispatchable Built'!$C:$C,$H168)</f>
        <v>0</v>
      </c>
      <c r="Q168" s="5">
        <f>SUMIFS('Dispatchable Built'!L:L,'Dispatchable Built'!$A:$A,Summary_CDP,'Dispatchable Built'!$B:$B,IF($B$162="NEM","*",$B$162),'Dispatchable Built'!$C:$C,$H168)</f>
        <v>0</v>
      </c>
      <c r="R168" s="5">
        <f>SUMIFS('Dispatchable Built'!M:M,'Dispatchable Built'!$A:$A,Summary_CDP,'Dispatchable Built'!$B:$B,IF($B$162="NEM","*",$B$162),'Dispatchable Built'!$C:$C,$H168)</f>
        <v>0</v>
      </c>
      <c r="S168" s="5">
        <f>SUMIFS('Dispatchable Built'!N:N,'Dispatchable Built'!$A:$A,Summary_CDP,'Dispatchable Built'!$B:$B,IF($B$162="NEM","*",$B$162),'Dispatchable Built'!$C:$C,$H168)</f>
        <v>0</v>
      </c>
      <c r="T168" s="5">
        <f>SUMIFS('Dispatchable Built'!O:O,'Dispatchable Built'!$A:$A,Summary_CDP,'Dispatchable Built'!$B:$B,IF($B$162="NEM","*",$B$162),'Dispatchable Built'!$C:$C,$H168)</f>
        <v>0</v>
      </c>
      <c r="U168" s="5">
        <f>SUMIFS('Dispatchable Built'!P:P,'Dispatchable Built'!$A:$A,Summary_CDP,'Dispatchable Built'!$B:$B,IF($B$162="NEM","*",$B$162),'Dispatchable Built'!$C:$C,$H168)</f>
        <v>0</v>
      </c>
      <c r="V168" s="5">
        <f>SUMIFS('Dispatchable Built'!Q:Q,'Dispatchable Built'!$A:$A,Summary_CDP,'Dispatchable Built'!$B:$B,IF($B$162="NEM","*",$B$162),'Dispatchable Built'!$C:$C,$H168)</f>
        <v>0</v>
      </c>
      <c r="W168" s="5">
        <f>SUMIFS('Dispatchable Built'!R:R,'Dispatchable Built'!$A:$A,Summary_CDP,'Dispatchable Built'!$B:$B,IF($B$162="NEM","*",$B$162),'Dispatchable Built'!$C:$C,$H168)</f>
        <v>0</v>
      </c>
      <c r="X168" s="5">
        <f>SUMIFS('Dispatchable Built'!S:S,'Dispatchable Built'!$A:$A,Summary_CDP,'Dispatchable Built'!$B:$B,IF($B$162="NEM","*",$B$162),'Dispatchable Built'!$C:$C,$H168)</f>
        <v>0</v>
      </c>
      <c r="Y168" s="5">
        <f>SUMIFS('Dispatchable Built'!T:T,'Dispatchable Built'!$A:$A,Summary_CDP,'Dispatchable Built'!$B:$B,IF($B$162="NEM","*",$B$162),'Dispatchable Built'!$C:$C,$H168)</f>
        <v>0</v>
      </c>
      <c r="Z168" s="5">
        <f>SUMIFS('Dispatchable Built'!U:U,'Dispatchable Built'!$A:$A,Summary_CDP,'Dispatchable Built'!$B:$B,IF($B$162="NEM","*",$B$162),'Dispatchable Built'!$C:$C,$H168)</f>
        <v>0</v>
      </c>
      <c r="AA168" s="5">
        <f>SUMIFS('Dispatchable Built'!V:V,'Dispatchable Built'!$A:$A,Summary_CDP,'Dispatchable Built'!$B:$B,IF($B$162="NEM","*",$B$162),'Dispatchable Built'!$C:$C,$H168)</f>
        <v>0</v>
      </c>
      <c r="AB168" s="5">
        <f>SUMIFS('Dispatchable Built'!W:W,'Dispatchable Built'!$A:$A,Summary_CDP,'Dispatchable Built'!$B:$B,IF($B$162="NEM","*",$B$162),'Dispatchable Built'!$C:$C,$H168)</f>
        <v>0</v>
      </c>
      <c r="AC168" s="5">
        <f>SUMIFS('Dispatchable Built'!X:X,'Dispatchable Built'!$A:$A,Summary_CDP,'Dispatchable Built'!$B:$B,IF($B$162="NEM","*",$B$162),'Dispatchable Built'!$C:$C,$H168)</f>
        <v>0</v>
      </c>
      <c r="AD168" s="5">
        <f>SUMIFS('Dispatchable Built'!Y:Y,'Dispatchable Built'!$A:$A,Summary_CDP,'Dispatchable Built'!$B:$B,IF($B$162="NEM","*",$B$162),'Dispatchable Built'!$C:$C,$H168)</f>
        <v>0</v>
      </c>
      <c r="AE168" s="5">
        <f>SUMIFS('Dispatchable Built'!Z:Z,'Dispatchable Built'!$A:$A,Summary_CDP,'Dispatchable Built'!$B:$B,IF($B$162="NEM","*",$B$162),'Dispatchable Built'!$C:$C,$H168)</f>
        <v>0</v>
      </c>
      <c r="AF168" s="5">
        <f>SUMIFS('Dispatchable Built'!AA:AA,'Dispatchable Built'!$A:$A,Summary_CDP,'Dispatchable Built'!$B:$B,IF($B$162="NEM","*",$B$162),'Dispatchable Built'!$C:$C,$H168)</f>
        <v>0</v>
      </c>
      <c r="AG168" s="5">
        <f>SUMIFS('Dispatchable Built'!AB:AB,'Dispatchable Built'!$A:$A,Summary_CDP,'Dispatchable Built'!$B:$B,IF($B$162="NEM","*",$B$162),'Dispatchable Built'!$C:$C,$H168)</f>
        <v>0</v>
      </c>
      <c r="AH168" s="5">
        <f>SUMIFS('Dispatchable Built'!AC:AC,'Dispatchable Built'!$A:$A,Summary_CDP,'Dispatchable Built'!$B:$B,IF($B$162="NEM","*",$B$162),'Dispatchable Built'!$C:$C,$H168)</f>
        <v>0</v>
      </c>
      <c r="AI168" s="5">
        <f>SUMIFS('Dispatchable Built'!AD:AD,'Dispatchable Built'!$A:$A,Summary_CDP,'Dispatchable Built'!$B:$B,IF($B$162="NEM","*",$B$162),'Dispatchable Built'!$C:$C,$H168)</f>
        <v>0</v>
      </c>
      <c r="AJ168" s="5">
        <f>SUMIFS('Dispatchable Built'!AE:AE,'Dispatchable Built'!$A:$A,Summary_CDP,'Dispatchable Built'!$B:$B,IF($B$162="NEM","*",$B$162),'Dispatchable Built'!$C:$C,$H168)</f>
        <v>0</v>
      </c>
    </row>
    <row r="169" spans="1:36" ht="15" customHeight="1">
      <c r="H169" s="9" t="s">
        <v>136</v>
      </c>
      <c r="I169" s="5">
        <f>SUMIFS('Dispatchable Built'!D:D,'Dispatchable Built'!$A:$A,Summary_CDP,'Dispatchable Built'!$B:$B,IF($B$162="NEM","*",$B$162),'Dispatchable Built'!$C:$C,$H169)</f>
        <v>0</v>
      </c>
      <c r="J169" s="5">
        <f>SUMIFS('Dispatchable Built'!E:E,'Dispatchable Built'!$A:$A,Summary_CDP,'Dispatchable Built'!$B:$B,IF($B$162="NEM","*",$B$162),'Dispatchable Built'!$C:$C,$H169)</f>
        <v>0</v>
      </c>
      <c r="K169" s="5">
        <f>SUMIFS('Dispatchable Built'!F:F,'Dispatchable Built'!$A:$A,Summary_CDP,'Dispatchable Built'!$B:$B,IF($B$162="NEM","*",$B$162),'Dispatchable Built'!$C:$C,$H169)</f>
        <v>0</v>
      </c>
      <c r="L169" s="5">
        <f>SUMIFS('Dispatchable Built'!G:G,'Dispatchable Built'!$A:$A,Summary_CDP,'Dispatchable Built'!$B:$B,IF($B$162="NEM","*",$B$162),'Dispatchable Built'!$C:$C,$H169)</f>
        <v>0</v>
      </c>
      <c r="M169" s="5">
        <f>SUMIFS('Dispatchable Built'!H:H,'Dispatchable Built'!$A:$A,Summary_CDP,'Dispatchable Built'!$B:$B,IF($B$162="NEM","*",$B$162),'Dispatchable Built'!$C:$C,$H169)</f>
        <v>0</v>
      </c>
      <c r="N169" s="5">
        <f>SUMIFS('Dispatchable Built'!I:I,'Dispatchable Built'!$A:$A,Summary_CDP,'Dispatchable Built'!$B:$B,IF($B$162="NEM","*",$B$162),'Dispatchable Built'!$C:$C,$H169)</f>
        <v>0</v>
      </c>
      <c r="O169" s="5">
        <f>SUMIFS('Dispatchable Built'!J:J,'Dispatchable Built'!$A:$A,Summary_CDP,'Dispatchable Built'!$B:$B,IF($B$162="NEM","*",$B$162),'Dispatchable Built'!$C:$C,$H169)</f>
        <v>390.00000000000011</v>
      </c>
      <c r="P169" s="5">
        <f>SUMIFS('Dispatchable Built'!K:K,'Dispatchable Built'!$A:$A,Summary_CDP,'Dispatchable Built'!$B:$B,IF($B$162="NEM","*",$B$162),'Dispatchable Built'!$C:$C,$H169)</f>
        <v>390.00000000000011</v>
      </c>
      <c r="Q169" s="5">
        <f>SUMIFS('Dispatchable Built'!L:L,'Dispatchable Built'!$A:$A,Summary_CDP,'Dispatchable Built'!$B:$B,IF($B$162="NEM","*",$B$162),'Dispatchable Built'!$C:$C,$H169)</f>
        <v>390.00000000000011</v>
      </c>
      <c r="R169" s="5">
        <f>SUMIFS('Dispatchable Built'!M:M,'Dispatchable Built'!$A:$A,Summary_CDP,'Dispatchable Built'!$B:$B,IF($B$162="NEM","*",$B$162),'Dispatchable Built'!$C:$C,$H169)</f>
        <v>390.00000000000011</v>
      </c>
      <c r="S169" s="5">
        <f>SUMIFS('Dispatchable Built'!N:N,'Dispatchable Built'!$A:$A,Summary_CDP,'Dispatchable Built'!$B:$B,IF($B$162="NEM","*",$B$162),'Dispatchable Built'!$C:$C,$H169)</f>
        <v>390.00000000000011</v>
      </c>
      <c r="T169" s="5">
        <f>SUMIFS('Dispatchable Built'!O:O,'Dispatchable Built'!$A:$A,Summary_CDP,'Dispatchable Built'!$B:$B,IF($B$162="NEM","*",$B$162),'Dispatchable Built'!$C:$C,$H169)</f>
        <v>390.00000000000011</v>
      </c>
      <c r="U169" s="5">
        <f>SUMIFS('Dispatchable Built'!P:P,'Dispatchable Built'!$A:$A,Summary_CDP,'Dispatchable Built'!$B:$B,IF($B$162="NEM","*",$B$162),'Dispatchable Built'!$C:$C,$H169)</f>
        <v>390.00000000000011</v>
      </c>
      <c r="V169" s="5">
        <f>SUMIFS('Dispatchable Built'!Q:Q,'Dispatchable Built'!$A:$A,Summary_CDP,'Dispatchable Built'!$B:$B,IF($B$162="NEM","*",$B$162),'Dispatchable Built'!$C:$C,$H169)</f>
        <v>390.00000000000011</v>
      </c>
      <c r="W169" s="5">
        <f>SUMIFS('Dispatchable Built'!R:R,'Dispatchable Built'!$A:$A,Summary_CDP,'Dispatchable Built'!$B:$B,IF($B$162="NEM","*",$B$162),'Dispatchable Built'!$C:$C,$H169)</f>
        <v>390.00000000000011</v>
      </c>
      <c r="X169" s="5">
        <f>SUMIFS('Dispatchable Built'!S:S,'Dispatchable Built'!$A:$A,Summary_CDP,'Dispatchable Built'!$B:$B,IF($B$162="NEM","*",$B$162),'Dispatchable Built'!$C:$C,$H169)</f>
        <v>390.00000000000011</v>
      </c>
      <c r="Y169" s="5">
        <f>SUMIFS('Dispatchable Built'!T:T,'Dispatchable Built'!$A:$A,Summary_CDP,'Dispatchable Built'!$B:$B,IF($B$162="NEM","*",$B$162),'Dispatchable Built'!$C:$C,$H169)</f>
        <v>390.00000000000011</v>
      </c>
      <c r="Z169" s="5">
        <f>SUMIFS('Dispatchable Built'!U:U,'Dispatchable Built'!$A:$A,Summary_CDP,'Dispatchable Built'!$B:$B,IF($B$162="NEM","*",$B$162),'Dispatchable Built'!$C:$C,$H169)</f>
        <v>390.00000000000011</v>
      </c>
      <c r="AA169" s="5">
        <f>SUMIFS('Dispatchable Built'!V:V,'Dispatchable Built'!$A:$A,Summary_CDP,'Dispatchable Built'!$B:$B,IF($B$162="NEM","*",$B$162),'Dispatchable Built'!$C:$C,$H169)</f>
        <v>390.00000000000011</v>
      </c>
      <c r="AB169" s="5">
        <f>SUMIFS('Dispatchable Built'!W:W,'Dispatchable Built'!$A:$A,Summary_CDP,'Dispatchable Built'!$B:$B,IF($B$162="NEM","*",$B$162),'Dispatchable Built'!$C:$C,$H169)</f>
        <v>390.00000000000011</v>
      </c>
      <c r="AC169" s="5">
        <f>SUMIFS('Dispatchable Built'!X:X,'Dispatchable Built'!$A:$A,Summary_CDP,'Dispatchable Built'!$B:$B,IF($B$162="NEM","*",$B$162),'Dispatchable Built'!$C:$C,$H169)</f>
        <v>390.00000000000011</v>
      </c>
      <c r="AD169" s="5">
        <f>SUMIFS('Dispatchable Built'!Y:Y,'Dispatchable Built'!$A:$A,Summary_CDP,'Dispatchable Built'!$B:$B,IF($B$162="NEM","*",$B$162),'Dispatchable Built'!$C:$C,$H169)</f>
        <v>390.00000000000011</v>
      </c>
      <c r="AE169" s="5">
        <f>SUMIFS('Dispatchable Built'!Z:Z,'Dispatchable Built'!$A:$A,Summary_CDP,'Dispatchable Built'!$B:$B,IF($B$162="NEM","*",$B$162),'Dispatchable Built'!$C:$C,$H169)</f>
        <v>390.00000000000011</v>
      </c>
      <c r="AF169" s="5">
        <f>SUMIFS('Dispatchable Built'!AA:AA,'Dispatchable Built'!$A:$A,Summary_CDP,'Dispatchable Built'!$B:$B,IF($B$162="NEM","*",$B$162),'Dispatchable Built'!$C:$C,$H169)</f>
        <v>390.00000000000011</v>
      </c>
      <c r="AG169" s="5">
        <f>SUMIFS('Dispatchable Built'!AB:AB,'Dispatchable Built'!$A:$A,Summary_CDP,'Dispatchable Built'!$B:$B,IF($B$162="NEM","*",$B$162),'Dispatchable Built'!$C:$C,$H169)</f>
        <v>390.00000000000011</v>
      </c>
      <c r="AH169" s="5">
        <f>SUMIFS('Dispatchable Built'!AC:AC,'Dispatchable Built'!$A:$A,Summary_CDP,'Dispatchable Built'!$B:$B,IF($B$162="NEM","*",$B$162),'Dispatchable Built'!$C:$C,$H169)</f>
        <v>390.00000000000011</v>
      </c>
      <c r="AI169" s="5">
        <f>SUMIFS('Dispatchable Built'!AD:AD,'Dispatchable Built'!$A:$A,Summary_CDP,'Dispatchable Built'!$B:$B,IF($B$162="NEM","*",$B$162),'Dispatchable Built'!$C:$C,$H169)</f>
        <v>390.00000000000011</v>
      </c>
      <c r="AJ169" s="5">
        <f>SUMIFS('Dispatchable Built'!AE:AE,'Dispatchable Built'!$A:$A,Summary_CDP,'Dispatchable Built'!$B:$B,IF($B$162="NEM","*",$B$162),'Dispatchable Built'!$C:$C,$H169)</f>
        <v>390.00000000000011</v>
      </c>
    </row>
    <row r="170" spans="1:36" ht="15" customHeight="1">
      <c r="H170" s="9" t="s">
        <v>152</v>
      </c>
      <c r="I170" s="5">
        <f>SUMIFS('Dispatchable Built'!D:D,'Dispatchable Built'!$A:$A,Summary_CDP,'Dispatchable Built'!$B:$B,IF($B$162="NEM","*",$B$162),'Dispatchable Built'!$C:$C,$H170)</f>
        <v>0</v>
      </c>
      <c r="J170" s="5">
        <f>SUMIFS('Dispatchable Built'!E:E,'Dispatchable Built'!$A:$A,Summary_CDP,'Dispatchable Built'!$B:$B,IF($B$162="NEM","*",$B$162),'Dispatchable Built'!$C:$C,$H170)</f>
        <v>0</v>
      </c>
      <c r="K170" s="5">
        <f>SUMIFS('Dispatchable Built'!F:F,'Dispatchable Built'!$A:$A,Summary_CDP,'Dispatchable Built'!$B:$B,IF($B$162="NEM","*",$B$162),'Dispatchable Built'!$C:$C,$H170)</f>
        <v>680</v>
      </c>
      <c r="L170" s="5">
        <f>SUMIFS('Dispatchable Built'!G:G,'Dispatchable Built'!$A:$A,Summary_CDP,'Dispatchable Built'!$B:$B,IF($B$162="NEM","*",$B$162),'Dispatchable Built'!$C:$C,$H170)</f>
        <v>2040</v>
      </c>
      <c r="M170" s="5">
        <f>SUMIFS('Dispatchable Built'!H:H,'Dispatchable Built'!$A:$A,Summary_CDP,'Dispatchable Built'!$B:$B,IF($B$162="NEM","*",$B$162),'Dispatchable Built'!$C:$C,$H170)</f>
        <v>2040</v>
      </c>
      <c r="N170" s="5">
        <f>SUMIFS('Dispatchable Built'!I:I,'Dispatchable Built'!$A:$A,Summary_CDP,'Dispatchable Built'!$B:$B,IF($B$162="NEM","*",$B$162),'Dispatchable Built'!$C:$C,$H170)</f>
        <v>2040</v>
      </c>
      <c r="O170" s="5">
        <f>SUMIFS('Dispatchable Built'!J:J,'Dispatchable Built'!$A:$A,Summary_CDP,'Dispatchable Built'!$B:$B,IF($B$162="NEM","*",$B$162),'Dispatchable Built'!$C:$C,$H170)</f>
        <v>2040</v>
      </c>
      <c r="P170" s="5">
        <f>SUMIFS('Dispatchable Built'!K:K,'Dispatchable Built'!$A:$A,Summary_CDP,'Dispatchable Built'!$B:$B,IF($B$162="NEM","*",$B$162),'Dispatchable Built'!$C:$C,$H170)</f>
        <v>2040</v>
      </c>
      <c r="Q170" s="5">
        <f>SUMIFS('Dispatchable Built'!L:L,'Dispatchable Built'!$A:$A,Summary_CDP,'Dispatchable Built'!$B:$B,IF($B$162="NEM","*",$B$162),'Dispatchable Built'!$C:$C,$H170)</f>
        <v>2040</v>
      </c>
      <c r="R170" s="5">
        <f>SUMIFS('Dispatchable Built'!M:M,'Dispatchable Built'!$A:$A,Summary_CDP,'Dispatchable Built'!$B:$B,IF($B$162="NEM","*",$B$162),'Dispatchable Built'!$C:$C,$H170)</f>
        <v>2040</v>
      </c>
      <c r="S170" s="5">
        <f>SUMIFS('Dispatchable Built'!N:N,'Dispatchable Built'!$A:$A,Summary_CDP,'Dispatchable Built'!$B:$B,IF($B$162="NEM","*",$B$162),'Dispatchable Built'!$C:$C,$H170)</f>
        <v>2040</v>
      </c>
      <c r="T170" s="5">
        <f>SUMIFS('Dispatchable Built'!O:O,'Dispatchable Built'!$A:$A,Summary_CDP,'Dispatchable Built'!$B:$B,IF($B$162="NEM","*",$B$162),'Dispatchable Built'!$C:$C,$H170)</f>
        <v>2040</v>
      </c>
      <c r="U170" s="5">
        <f>SUMIFS('Dispatchable Built'!P:P,'Dispatchable Built'!$A:$A,Summary_CDP,'Dispatchable Built'!$B:$B,IF($B$162="NEM","*",$B$162),'Dispatchable Built'!$C:$C,$H170)</f>
        <v>2040</v>
      </c>
      <c r="V170" s="5">
        <f>SUMIFS('Dispatchable Built'!Q:Q,'Dispatchable Built'!$A:$A,Summary_CDP,'Dispatchable Built'!$B:$B,IF($B$162="NEM","*",$B$162),'Dispatchable Built'!$C:$C,$H170)</f>
        <v>2040</v>
      </c>
      <c r="W170" s="5">
        <f>SUMIFS('Dispatchable Built'!R:R,'Dispatchable Built'!$A:$A,Summary_CDP,'Dispatchable Built'!$B:$B,IF($B$162="NEM","*",$B$162),'Dispatchable Built'!$C:$C,$H170)</f>
        <v>2040</v>
      </c>
      <c r="X170" s="5">
        <f>SUMIFS('Dispatchable Built'!S:S,'Dispatchable Built'!$A:$A,Summary_CDP,'Dispatchable Built'!$B:$B,IF($B$162="NEM","*",$B$162),'Dispatchable Built'!$C:$C,$H170)</f>
        <v>2040</v>
      </c>
      <c r="Y170" s="5">
        <f>SUMIFS('Dispatchable Built'!T:T,'Dispatchable Built'!$A:$A,Summary_CDP,'Dispatchable Built'!$B:$B,IF($B$162="NEM","*",$B$162),'Dispatchable Built'!$C:$C,$H170)</f>
        <v>2040</v>
      </c>
      <c r="Z170" s="5">
        <f>SUMIFS('Dispatchable Built'!U:U,'Dispatchable Built'!$A:$A,Summary_CDP,'Dispatchable Built'!$B:$B,IF($B$162="NEM","*",$B$162),'Dispatchable Built'!$C:$C,$H170)</f>
        <v>2040</v>
      </c>
      <c r="AA170" s="5">
        <f>SUMIFS('Dispatchable Built'!V:V,'Dispatchable Built'!$A:$A,Summary_CDP,'Dispatchable Built'!$B:$B,IF($B$162="NEM","*",$B$162),'Dispatchable Built'!$C:$C,$H170)</f>
        <v>2040</v>
      </c>
      <c r="AB170" s="5">
        <f>SUMIFS('Dispatchable Built'!W:W,'Dispatchable Built'!$A:$A,Summary_CDP,'Dispatchable Built'!$B:$B,IF($B$162="NEM","*",$B$162),'Dispatchable Built'!$C:$C,$H170)</f>
        <v>2040</v>
      </c>
      <c r="AC170" s="5">
        <f>SUMIFS('Dispatchable Built'!X:X,'Dispatchable Built'!$A:$A,Summary_CDP,'Dispatchable Built'!$B:$B,IF($B$162="NEM","*",$B$162),'Dispatchable Built'!$C:$C,$H170)</f>
        <v>2040</v>
      </c>
      <c r="AD170" s="5">
        <f>SUMIFS('Dispatchable Built'!Y:Y,'Dispatchable Built'!$A:$A,Summary_CDP,'Dispatchable Built'!$B:$B,IF($B$162="NEM","*",$B$162),'Dispatchable Built'!$C:$C,$H170)</f>
        <v>2040</v>
      </c>
      <c r="AE170" s="5">
        <f>SUMIFS('Dispatchable Built'!Z:Z,'Dispatchable Built'!$A:$A,Summary_CDP,'Dispatchable Built'!$B:$B,IF($B$162="NEM","*",$B$162),'Dispatchable Built'!$C:$C,$H170)</f>
        <v>2040</v>
      </c>
      <c r="AF170" s="5">
        <f>SUMIFS('Dispatchable Built'!AA:AA,'Dispatchable Built'!$A:$A,Summary_CDP,'Dispatchable Built'!$B:$B,IF($B$162="NEM","*",$B$162),'Dispatchable Built'!$C:$C,$H170)</f>
        <v>2040</v>
      </c>
      <c r="AG170" s="5">
        <f>SUMIFS('Dispatchable Built'!AB:AB,'Dispatchable Built'!$A:$A,Summary_CDP,'Dispatchable Built'!$B:$B,IF($B$162="NEM","*",$B$162),'Dispatchable Built'!$C:$C,$H170)</f>
        <v>2040</v>
      </c>
      <c r="AH170" s="5">
        <f>SUMIFS('Dispatchable Built'!AC:AC,'Dispatchable Built'!$A:$A,Summary_CDP,'Dispatchable Built'!$B:$B,IF($B$162="NEM","*",$B$162),'Dispatchable Built'!$C:$C,$H170)</f>
        <v>2040</v>
      </c>
      <c r="AI170" s="5">
        <f>SUMIFS('Dispatchable Built'!AD:AD,'Dispatchable Built'!$A:$A,Summary_CDP,'Dispatchable Built'!$B:$B,IF($B$162="NEM","*",$B$162),'Dispatchable Built'!$C:$C,$H170)</f>
        <v>2040</v>
      </c>
      <c r="AJ170" s="5">
        <f>SUMIFS('Dispatchable Built'!AE:AE,'Dispatchable Built'!$A:$A,Summary_CDP,'Dispatchable Built'!$B:$B,IF($B$162="NEM","*",$B$162),'Dispatchable Built'!$C:$C,$H170)</f>
        <v>2040</v>
      </c>
    </row>
    <row r="171" spans="1:36" ht="15" customHeight="1">
      <c r="H171" s="9" t="s">
        <v>153</v>
      </c>
      <c r="I171" s="5">
        <f>SUMIFS('Dispatchable Built'!D:D,'Dispatchable Built'!$A:$A,Summary_CDP,'Dispatchable Built'!$B:$B,IF($B$162="NEM","*",$B$162),'Dispatchable Built'!$C:$C,$H171)</f>
        <v>0</v>
      </c>
      <c r="J171" s="5">
        <f>SUMIFS('Dispatchable Built'!E:E,'Dispatchable Built'!$A:$A,Summary_CDP,'Dispatchable Built'!$B:$B,IF($B$162="NEM","*",$B$162),'Dispatchable Built'!$C:$C,$H171)</f>
        <v>0</v>
      </c>
      <c r="K171" s="5">
        <f>SUMIFS('Dispatchable Built'!F:F,'Dispatchable Built'!$A:$A,Summary_CDP,'Dispatchable Built'!$B:$B,IF($B$162="NEM","*",$B$162),'Dispatchable Built'!$C:$C,$H171)</f>
        <v>0</v>
      </c>
      <c r="L171" s="5">
        <f>SUMIFS('Dispatchable Built'!G:G,'Dispatchable Built'!$A:$A,Summary_CDP,'Dispatchable Built'!$B:$B,IF($B$162="NEM","*",$B$162),'Dispatchable Built'!$C:$C,$H171)</f>
        <v>0</v>
      </c>
      <c r="M171" s="5">
        <f>SUMIFS('Dispatchable Built'!H:H,'Dispatchable Built'!$A:$A,Summary_CDP,'Dispatchable Built'!$B:$B,IF($B$162="NEM","*",$B$162),'Dispatchable Built'!$C:$C,$H171)</f>
        <v>0</v>
      </c>
      <c r="N171" s="5">
        <f>SUMIFS('Dispatchable Built'!I:I,'Dispatchable Built'!$A:$A,Summary_CDP,'Dispatchable Built'!$B:$B,IF($B$162="NEM","*",$B$162),'Dispatchable Built'!$C:$C,$H171)</f>
        <v>5.7719999999999996E-5</v>
      </c>
      <c r="O171" s="5">
        <f>SUMIFS('Dispatchable Built'!J:J,'Dispatchable Built'!$A:$A,Summary_CDP,'Dispatchable Built'!$B:$B,IF($B$162="NEM","*",$B$162),'Dispatchable Built'!$C:$C,$H171)</f>
        <v>6.0589999999999994E-5</v>
      </c>
      <c r="P171" s="5">
        <f>SUMIFS('Dispatchable Built'!K:K,'Dispatchable Built'!$A:$A,Summary_CDP,'Dispatchable Built'!$B:$B,IF($B$162="NEM","*",$B$162),'Dispatchable Built'!$C:$C,$H171)</f>
        <v>9.9190000000000004E-5</v>
      </c>
      <c r="Q171" s="5">
        <f>SUMIFS('Dispatchable Built'!L:L,'Dispatchable Built'!$A:$A,Summary_CDP,'Dispatchable Built'!$B:$B,IF($B$162="NEM","*",$B$162),'Dispatchable Built'!$C:$C,$H171)</f>
        <v>1.0031000000000001E-4</v>
      </c>
      <c r="R171" s="5">
        <f>SUMIFS('Dispatchable Built'!M:M,'Dispatchable Built'!$A:$A,Summary_CDP,'Dispatchable Built'!$B:$B,IF($B$162="NEM","*",$B$162),'Dispatchable Built'!$C:$C,$H171)</f>
        <v>1.0063E-4</v>
      </c>
      <c r="S171" s="5">
        <f>SUMIFS('Dispatchable Built'!N:N,'Dispatchable Built'!$A:$A,Summary_CDP,'Dispatchable Built'!$B:$B,IF($B$162="NEM","*",$B$162),'Dispatchable Built'!$C:$C,$H171)</f>
        <v>1.0111E-4</v>
      </c>
      <c r="T171" s="5">
        <f>SUMIFS('Dispatchable Built'!O:O,'Dispatchable Built'!$A:$A,Summary_CDP,'Dispatchable Built'!$B:$B,IF($B$162="NEM","*",$B$162),'Dispatchable Built'!$C:$C,$H171)</f>
        <v>2.1913999999999999E-4</v>
      </c>
      <c r="U171" s="5">
        <f>SUMIFS('Dispatchable Built'!P:P,'Dispatchable Built'!$A:$A,Summary_CDP,'Dispatchable Built'!$B:$B,IF($B$162="NEM","*",$B$162),'Dispatchable Built'!$C:$C,$H171)</f>
        <v>2.2009000000000002E-4</v>
      </c>
      <c r="V171" s="5">
        <f>SUMIFS('Dispatchable Built'!Q:Q,'Dispatchable Built'!$A:$A,Summary_CDP,'Dispatchable Built'!$B:$B,IF($B$162="NEM","*",$B$162),'Dispatchable Built'!$C:$C,$H171)</f>
        <v>2.2297999999999998E-4</v>
      </c>
      <c r="W171" s="5">
        <f>SUMIFS('Dispatchable Built'!R:R,'Dispatchable Built'!$A:$A,Summary_CDP,'Dispatchable Built'!$B:$B,IF($B$162="NEM","*",$B$162),'Dispatchable Built'!$C:$C,$H171)</f>
        <v>2.3041000000000001E-4</v>
      </c>
      <c r="X171" s="5">
        <f>SUMIFS('Dispatchable Built'!S:S,'Dispatchable Built'!$A:$A,Summary_CDP,'Dispatchable Built'!$B:$B,IF($B$162="NEM","*",$B$162),'Dispatchable Built'!$C:$C,$H171)</f>
        <v>2.3710999999999998E-4</v>
      </c>
      <c r="Y171" s="5">
        <f>SUMIFS('Dispatchable Built'!T:T,'Dispatchable Built'!$A:$A,Summary_CDP,'Dispatchable Built'!$B:$B,IF($B$162="NEM","*",$B$162),'Dispatchable Built'!$C:$C,$H171)</f>
        <v>2.4822000000000001E-4</v>
      </c>
      <c r="Z171" s="5">
        <f>SUMIFS('Dispatchable Built'!U:U,'Dispatchable Built'!$A:$A,Summary_CDP,'Dispatchable Built'!$B:$B,IF($B$162="NEM","*",$B$162),'Dispatchable Built'!$C:$C,$H171)</f>
        <v>2.4968000000000001E-4</v>
      </c>
      <c r="AA171" s="5">
        <f>SUMIFS('Dispatchable Built'!V:V,'Dispatchable Built'!$A:$A,Summary_CDP,'Dispatchable Built'!$B:$B,IF($B$162="NEM","*",$B$162),'Dispatchable Built'!$C:$C,$H171)</f>
        <v>2.5158E-4</v>
      </c>
      <c r="AB171" s="5">
        <f>SUMIFS('Dispatchable Built'!W:W,'Dispatchable Built'!$A:$A,Summary_CDP,'Dispatchable Built'!$B:$B,IF($B$162="NEM","*",$B$162),'Dispatchable Built'!$C:$C,$H171)</f>
        <v>2.5263E-4</v>
      </c>
      <c r="AC171" s="5">
        <f>SUMIFS('Dispatchable Built'!X:X,'Dispatchable Built'!$A:$A,Summary_CDP,'Dispatchable Built'!$B:$B,IF($B$162="NEM","*",$B$162),'Dispatchable Built'!$C:$C,$H171)</f>
        <v>127.76848803999999</v>
      </c>
      <c r="AD171" s="5">
        <f>SUMIFS('Dispatchable Built'!Y:Y,'Dispatchable Built'!$A:$A,Summary_CDP,'Dispatchable Built'!$B:$B,IF($B$162="NEM","*",$B$162),'Dispatchable Built'!$C:$C,$H171)</f>
        <v>253.22663084000001</v>
      </c>
      <c r="AE171" s="5">
        <f>SUMIFS('Dispatchable Built'!Z:Z,'Dispatchable Built'!$A:$A,Summary_CDP,'Dispatchable Built'!$B:$B,IF($B$162="NEM","*",$B$162),'Dispatchable Built'!$C:$C,$H171)</f>
        <v>359.32506451</v>
      </c>
      <c r="AF171" s="5">
        <f>SUMIFS('Dispatchable Built'!AA:AA,'Dispatchable Built'!$A:$A,Summary_CDP,'Dispatchable Built'!$B:$B,IF($B$162="NEM","*",$B$162),'Dispatchable Built'!$C:$C,$H171)</f>
        <v>999.90644942000006</v>
      </c>
      <c r="AG171" s="5">
        <f>SUMIFS('Dispatchable Built'!AB:AB,'Dispatchable Built'!$A:$A,Summary_CDP,'Dispatchable Built'!$B:$B,IF($B$162="NEM","*",$B$162),'Dispatchable Built'!$C:$C,$H171)</f>
        <v>1776.7658808600002</v>
      </c>
      <c r="AH171" s="5">
        <f>SUMIFS('Dispatchable Built'!AC:AC,'Dispatchable Built'!$A:$A,Summary_CDP,'Dispatchable Built'!$B:$B,IF($B$162="NEM","*",$B$162),'Dispatchable Built'!$C:$C,$H171)</f>
        <v>1776.7658808600002</v>
      </c>
      <c r="AI171" s="5">
        <f>SUMIFS('Dispatchable Built'!AD:AD,'Dispatchable Built'!$A:$A,Summary_CDP,'Dispatchable Built'!$B:$B,IF($B$162="NEM","*",$B$162),'Dispatchable Built'!$C:$C,$H171)</f>
        <v>1776.7658808799999</v>
      </c>
      <c r="AJ171" s="5">
        <f>SUMIFS('Dispatchable Built'!AE:AE,'Dispatchable Built'!$A:$A,Summary_CDP,'Dispatchable Built'!$B:$B,IF($B$162="NEM","*",$B$162),'Dispatchable Built'!$C:$C,$H171)</f>
        <v>1817.9426470200001</v>
      </c>
    </row>
    <row r="172" spans="1:36" ht="15" customHeight="1">
      <c r="H172" s="9" t="s">
        <v>154</v>
      </c>
      <c r="I172" s="5">
        <f>SUMIFS('Dispatchable Built'!D:D,'Dispatchable Built'!$A:$A,Summary_CDP,'Dispatchable Built'!$B:$B,IF($B$162="NEM","*",$B$162),'Dispatchable Built'!$C:$C,$H172)</f>
        <v>5.6659999999999996E-5</v>
      </c>
      <c r="J172" s="5">
        <f>SUMIFS('Dispatchable Built'!E:E,'Dispatchable Built'!$A:$A,Summary_CDP,'Dispatchable Built'!$B:$B,IF($B$162="NEM","*",$B$162),'Dispatchable Built'!$C:$C,$H172)</f>
        <v>6.5309999999999996E-5</v>
      </c>
      <c r="K172" s="5">
        <f>SUMIFS('Dispatchable Built'!F:F,'Dispatchable Built'!$A:$A,Summary_CDP,'Dispatchable Built'!$B:$B,IF($B$162="NEM","*",$B$162),'Dispatchable Built'!$C:$C,$H172)</f>
        <v>850.00095917999988</v>
      </c>
      <c r="L172" s="5">
        <f>SUMIFS('Dispatchable Built'!G:G,'Dispatchable Built'!$A:$A,Summary_CDP,'Dispatchable Built'!$B:$B,IF($B$162="NEM","*",$B$162),'Dispatchable Built'!$C:$C,$H172)</f>
        <v>850.00096681000014</v>
      </c>
      <c r="M172" s="5">
        <f>SUMIFS('Dispatchable Built'!H:H,'Dispatchable Built'!$A:$A,Summary_CDP,'Dispatchable Built'!$B:$B,IF($B$162="NEM","*",$B$162),'Dispatchable Built'!$C:$C,$H172)</f>
        <v>1775.00099049</v>
      </c>
      <c r="N172" s="5">
        <f>SUMIFS('Dispatchable Built'!I:I,'Dispatchable Built'!$A:$A,Summary_CDP,'Dispatchable Built'!$B:$B,IF($B$162="NEM","*",$B$162),'Dispatchable Built'!$C:$C,$H172)</f>
        <v>2547.8464671500005</v>
      </c>
      <c r="O172" s="5">
        <f>SUMIFS('Dispatchable Built'!J:J,'Dispatchable Built'!$A:$A,Summary_CDP,'Dispatchable Built'!$B:$B,IF($B$162="NEM","*",$B$162),'Dispatchable Built'!$C:$C,$H172)</f>
        <v>2622.8440032600001</v>
      </c>
      <c r="P172" s="5">
        <f>SUMIFS('Dispatchable Built'!K:K,'Dispatchable Built'!$A:$A,Summary_CDP,'Dispatchable Built'!$B:$B,IF($B$162="NEM","*",$B$162),'Dispatchable Built'!$C:$C,$H172)</f>
        <v>3136.4564580299993</v>
      </c>
      <c r="Q172" s="5">
        <f>SUMIFS('Dispatchable Built'!L:L,'Dispatchable Built'!$A:$A,Summary_CDP,'Dispatchable Built'!$B:$B,IF($B$162="NEM","*",$B$162),'Dispatchable Built'!$C:$C,$H172)</f>
        <v>3274.3939579299999</v>
      </c>
      <c r="R172" s="5">
        <f>SUMIFS('Dispatchable Built'!M:M,'Dispatchable Built'!$A:$A,Summary_CDP,'Dispatchable Built'!$B:$B,IF($B$162="NEM","*",$B$162),'Dispatchable Built'!$C:$C,$H172)</f>
        <v>3378.8646369400003</v>
      </c>
      <c r="S172" s="5">
        <f>SUMIFS('Dispatchable Built'!N:N,'Dispatchable Built'!$A:$A,Summary_CDP,'Dispatchable Built'!$B:$B,IF($B$162="NEM","*",$B$162),'Dispatchable Built'!$C:$C,$H172)</f>
        <v>3678.8971252000001</v>
      </c>
      <c r="T172" s="5">
        <f>SUMIFS('Dispatchable Built'!O:O,'Dispatchable Built'!$A:$A,Summary_CDP,'Dispatchable Built'!$B:$B,IF($B$162="NEM","*",$B$162),'Dispatchable Built'!$C:$C,$H172)</f>
        <v>4009.5835047200003</v>
      </c>
      <c r="U172" s="5">
        <f>SUMIFS('Dispatchable Built'!P:P,'Dispatchable Built'!$A:$A,Summary_CDP,'Dispatchable Built'!$B:$B,IF($B$162="NEM","*",$B$162),'Dispatchable Built'!$C:$C,$H172)</f>
        <v>4009.58352522</v>
      </c>
      <c r="V172" s="5">
        <f>SUMIFS('Dispatchable Built'!Q:Q,'Dispatchable Built'!$A:$A,Summary_CDP,'Dispatchable Built'!$B:$B,IF($B$162="NEM","*",$B$162),'Dispatchable Built'!$C:$C,$H172)</f>
        <v>4034.96421538</v>
      </c>
      <c r="W172" s="5">
        <f>SUMIFS('Dispatchable Built'!R:R,'Dispatchable Built'!$A:$A,Summary_CDP,'Dispatchable Built'!$B:$B,IF($B$162="NEM","*",$B$162),'Dispatchable Built'!$C:$C,$H172)</f>
        <v>4487.5966083900003</v>
      </c>
      <c r="X172" s="5">
        <f>SUMIFS('Dispatchable Built'!S:S,'Dispatchable Built'!$A:$A,Summary_CDP,'Dispatchable Built'!$B:$B,IF($B$162="NEM","*",$B$162),'Dispatchable Built'!$C:$C,$H172)</f>
        <v>4576.0492425100001</v>
      </c>
      <c r="Y172" s="5">
        <f>SUMIFS('Dispatchable Built'!T:T,'Dispatchable Built'!$A:$A,Summary_CDP,'Dispatchable Built'!$B:$B,IF($B$162="NEM","*",$B$162),'Dispatchable Built'!$C:$C,$H172)</f>
        <v>7659.677327370001</v>
      </c>
      <c r="Z172" s="5">
        <f>SUMIFS('Dispatchable Built'!U:U,'Dispatchable Built'!$A:$A,Summary_CDP,'Dispatchable Built'!$B:$B,IF($B$162="NEM","*",$B$162),'Dispatchable Built'!$C:$C,$H172)</f>
        <v>7659.677331150001</v>
      </c>
      <c r="AA172" s="5">
        <f>SUMIFS('Dispatchable Built'!V:V,'Dispatchable Built'!$A:$A,Summary_CDP,'Dispatchable Built'!$B:$B,IF($B$162="NEM","*",$B$162),'Dispatchable Built'!$C:$C,$H172)</f>
        <v>7659.6773334600011</v>
      </c>
      <c r="AB172" s="5">
        <f>SUMIFS('Dispatchable Built'!W:W,'Dispatchable Built'!$A:$A,Summary_CDP,'Dispatchable Built'!$B:$B,IF($B$162="NEM","*",$B$162),'Dispatchable Built'!$C:$C,$H172)</f>
        <v>7659.6773337800005</v>
      </c>
      <c r="AC172" s="5">
        <f>SUMIFS('Dispatchable Built'!X:X,'Dispatchable Built'!$A:$A,Summary_CDP,'Dispatchable Built'!$B:$B,IF($B$162="NEM","*",$B$162),'Dispatchable Built'!$C:$C,$H172)</f>
        <v>7659.6773601900013</v>
      </c>
      <c r="AD172" s="5">
        <f>SUMIFS('Dispatchable Built'!Y:Y,'Dispatchable Built'!$A:$A,Summary_CDP,'Dispatchable Built'!$B:$B,IF($B$162="NEM","*",$B$162),'Dispatchable Built'!$C:$C,$H172)</f>
        <v>7659.6780715000014</v>
      </c>
      <c r="AE172" s="5">
        <f>SUMIFS('Dispatchable Built'!Z:Z,'Dispatchable Built'!$A:$A,Summary_CDP,'Dispatchable Built'!$B:$B,IF($B$162="NEM","*",$B$162),'Dispatchable Built'!$C:$C,$H172)</f>
        <v>8907.9584096000017</v>
      </c>
      <c r="AF172" s="5">
        <f>SUMIFS('Dispatchable Built'!AA:AA,'Dispatchable Built'!$A:$A,Summary_CDP,'Dispatchable Built'!$B:$B,IF($B$162="NEM","*",$B$162),'Dispatchable Built'!$C:$C,$H172)</f>
        <v>11187.37030343</v>
      </c>
      <c r="AG172" s="5">
        <f>SUMIFS('Dispatchable Built'!AB:AB,'Dispatchable Built'!$A:$A,Summary_CDP,'Dispatchable Built'!$B:$B,IF($B$162="NEM","*",$B$162),'Dispatchable Built'!$C:$C,$H172)</f>
        <v>11558.560067169999</v>
      </c>
      <c r="AH172" s="5">
        <f>SUMIFS('Dispatchable Built'!AC:AC,'Dispatchable Built'!$A:$A,Summary_CDP,'Dispatchable Built'!$B:$B,IF($B$162="NEM","*",$B$162),'Dispatchable Built'!$C:$C,$H172)</f>
        <v>11558.56006718</v>
      </c>
      <c r="AI172" s="5">
        <f>SUMIFS('Dispatchable Built'!AD:AD,'Dispatchable Built'!$A:$A,Summary_CDP,'Dispatchable Built'!$B:$B,IF($B$162="NEM","*",$B$162),'Dispatchable Built'!$C:$C,$H172)</f>
        <v>12390.444620279999</v>
      </c>
      <c r="AJ172" s="5">
        <f>SUMIFS('Dispatchable Built'!AE:AE,'Dispatchable Built'!$A:$A,Summary_CDP,'Dispatchable Built'!$B:$B,IF($B$162="NEM","*",$B$162),'Dispatchable Built'!$C:$C,$H172)</f>
        <v>13941.567845239995</v>
      </c>
    </row>
    <row r="173" spans="1:36" ht="15" customHeight="1">
      <c r="H173" s="9" t="s">
        <v>155</v>
      </c>
      <c r="I173" s="5">
        <f>SUMIFS('Dispatchable Built'!D:D,'Dispatchable Built'!$A:$A,Summary_CDP,'Dispatchable Built'!$B:$B,IF($B$162="NEM","*",$B$162),'Dispatchable Built'!$C:$C,$H173)</f>
        <v>268.00000534999998</v>
      </c>
      <c r="J173" s="5">
        <f>SUMIFS('Dispatchable Built'!E:E,'Dispatchable Built'!$A:$A,Summary_CDP,'Dispatchable Built'!$B:$B,IF($B$162="NEM","*",$B$162),'Dispatchable Built'!$C:$C,$H173)</f>
        <v>268.00000639000001</v>
      </c>
      <c r="K173" s="5">
        <f>SUMIFS('Dispatchable Built'!F:F,'Dispatchable Built'!$A:$A,Summary_CDP,'Dispatchable Built'!$B:$B,IF($B$162="NEM","*",$B$162),'Dispatchable Built'!$C:$C,$H173)</f>
        <v>268.00000695</v>
      </c>
      <c r="L173" s="5">
        <f>SUMIFS('Dispatchable Built'!G:G,'Dispatchable Built'!$A:$A,Summary_CDP,'Dispatchable Built'!$B:$B,IF($B$162="NEM","*",$B$162),'Dispatchable Built'!$C:$C,$H173)</f>
        <v>268.00000855000002</v>
      </c>
      <c r="M173" s="5">
        <f>SUMIFS('Dispatchable Built'!H:H,'Dispatchable Built'!$A:$A,Summary_CDP,'Dispatchable Built'!$B:$B,IF($B$162="NEM","*",$B$162),'Dispatchable Built'!$C:$C,$H173)</f>
        <v>269.10000897999998</v>
      </c>
      <c r="N173" s="5">
        <f>SUMIFS('Dispatchable Built'!I:I,'Dispatchable Built'!$A:$A,Summary_CDP,'Dispatchable Built'!$B:$B,IF($B$162="NEM","*",$B$162),'Dispatchable Built'!$C:$C,$H173)</f>
        <v>269.10003148999999</v>
      </c>
      <c r="O173" s="5">
        <f>SUMIFS('Dispatchable Built'!J:J,'Dispatchable Built'!$A:$A,Summary_CDP,'Dispatchable Built'!$B:$B,IF($B$162="NEM","*",$B$162),'Dispatchable Built'!$C:$C,$H173)</f>
        <v>269.10003148999999</v>
      </c>
      <c r="P173" s="5">
        <f>SUMIFS('Dispatchable Built'!K:K,'Dispatchable Built'!$A:$A,Summary_CDP,'Dispatchable Built'!$B:$B,IF($B$162="NEM","*",$B$162),'Dispatchable Built'!$C:$C,$H173)</f>
        <v>269.10005655999998</v>
      </c>
      <c r="Q173" s="5">
        <f>SUMIFS('Dispatchable Built'!L:L,'Dispatchable Built'!$A:$A,Summary_CDP,'Dispatchable Built'!$B:$B,IF($B$162="NEM","*",$B$162),'Dispatchable Built'!$C:$C,$H173)</f>
        <v>269.10006555000001</v>
      </c>
      <c r="R173" s="5">
        <f>SUMIFS('Dispatchable Built'!M:M,'Dispatchable Built'!$A:$A,Summary_CDP,'Dispatchable Built'!$B:$B,IF($B$162="NEM","*",$B$162),'Dispatchable Built'!$C:$C,$H173)</f>
        <v>520.20006653999997</v>
      </c>
      <c r="S173" s="5">
        <f>SUMIFS('Dispatchable Built'!N:N,'Dispatchable Built'!$A:$A,Summary_CDP,'Dispatchable Built'!$B:$B,IF($B$162="NEM","*",$B$162),'Dispatchable Built'!$C:$C,$H173)</f>
        <v>520.20007501999999</v>
      </c>
      <c r="T173" s="5">
        <f>SUMIFS('Dispatchable Built'!O:O,'Dispatchable Built'!$A:$A,Summary_CDP,'Dispatchable Built'!$B:$B,IF($B$162="NEM","*",$B$162),'Dispatchable Built'!$C:$C,$H173)</f>
        <v>520.20008826999992</v>
      </c>
      <c r="U173" s="5">
        <f>SUMIFS('Dispatchable Built'!P:P,'Dispatchable Built'!$A:$A,Summary_CDP,'Dispatchable Built'!$B:$B,IF($B$162="NEM","*",$B$162),'Dispatchable Built'!$C:$C,$H173)</f>
        <v>520.20008830999996</v>
      </c>
      <c r="V173" s="5">
        <f>SUMIFS('Dispatchable Built'!Q:Q,'Dispatchable Built'!$A:$A,Summary_CDP,'Dispatchable Built'!$B:$B,IF($B$162="NEM","*",$B$162),'Dispatchable Built'!$C:$C,$H173)</f>
        <v>520.20008839000002</v>
      </c>
      <c r="W173" s="5">
        <f>SUMIFS('Dispatchable Built'!R:R,'Dispatchable Built'!$A:$A,Summary_CDP,'Dispatchable Built'!$B:$B,IF($B$162="NEM","*",$B$162),'Dispatchable Built'!$C:$C,$H173)</f>
        <v>520.20009002999996</v>
      </c>
      <c r="X173" s="5">
        <f>SUMIFS('Dispatchable Built'!S:S,'Dispatchable Built'!$A:$A,Summary_CDP,'Dispatchable Built'!$B:$B,IF($B$162="NEM","*",$B$162),'Dispatchable Built'!$C:$C,$H173)</f>
        <v>521.30009055000005</v>
      </c>
      <c r="Y173" s="5">
        <f>SUMIFS('Dispatchable Built'!T:T,'Dispatchable Built'!$A:$A,Summary_CDP,'Dispatchable Built'!$B:$B,IF($B$162="NEM","*",$B$162),'Dispatchable Built'!$C:$C,$H173)</f>
        <v>521.30011551999996</v>
      </c>
      <c r="Z173" s="5">
        <f>SUMIFS('Dispatchable Built'!U:U,'Dispatchable Built'!$A:$A,Summary_CDP,'Dispatchable Built'!$B:$B,IF($B$162="NEM","*",$B$162),'Dispatchable Built'!$C:$C,$H173)</f>
        <v>521.30011551999996</v>
      </c>
      <c r="AA173" s="5">
        <f>SUMIFS('Dispatchable Built'!V:V,'Dispatchable Built'!$A:$A,Summary_CDP,'Dispatchable Built'!$B:$B,IF($B$162="NEM","*",$B$162),'Dispatchable Built'!$C:$C,$H173)</f>
        <v>521.30011551999996</v>
      </c>
      <c r="AB173" s="5">
        <f>SUMIFS('Dispatchable Built'!W:W,'Dispatchable Built'!$A:$A,Summary_CDP,'Dispatchable Built'!$B:$B,IF($B$162="NEM","*",$B$162),'Dispatchable Built'!$C:$C,$H173)</f>
        <v>521.30011551999996</v>
      </c>
      <c r="AC173" s="5">
        <f>SUMIFS('Dispatchable Built'!X:X,'Dispatchable Built'!$A:$A,Summary_CDP,'Dispatchable Built'!$B:$B,IF($B$162="NEM","*",$B$162),'Dispatchable Built'!$C:$C,$H173)</f>
        <v>522.40011551999999</v>
      </c>
      <c r="AD173" s="5">
        <f>SUMIFS('Dispatchable Built'!Y:Y,'Dispatchable Built'!$A:$A,Summary_CDP,'Dispatchable Built'!$B:$B,IF($B$162="NEM","*",$B$162),'Dispatchable Built'!$C:$C,$H173)</f>
        <v>522.40012462999994</v>
      </c>
      <c r="AE173" s="5">
        <f>SUMIFS('Dispatchable Built'!Z:Z,'Dispatchable Built'!$A:$A,Summary_CDP,'Dispatchable Built'!$B:$B,IF($B$162="NEM","*",$B$162),'Dispatchable Built'!$C:$C,$H173)</f>
        <v>523.50014080000005</v>
      </c>
      <c r="AF173" s="5">
        <f>SUMIFS('Dispatchable Built'!AA:AA,'Dispatchable Built'!$A:$A,Summary_CDP,'Dispatchable Built'!$B:$B,IF($B$162="NEM","*",$B$162),'Dispatchable Built'!$C:$C,$H173)</f>
        <v>523.50014080000005</v>
      </c>
      <c r="AG173" s="5">
        <f>SUMIFS('Dispatchable Built'!AB:AB,'Dispatchable Built'!$A:$A,Summary_CDP,'Dispatchable Built'!$B:$B,IF($B$162="NEM","*",$B$162),'Dispatchable Built'!$C:$C,$H173)</f>
        <v>523.50014080000005</v>
      </c>
      <c r="AH173" s="5">
        <f>SUMIFS('Dispatchable Built'!AC:AC,'Dispatchable Built'!$A:$A,Summary_CDP,'Dispatchable Built'!$B:$B,IF($B$162="NEM","*",$B$162),'Dispatchable Built'!$C:$C,$H173)</f>
        <v>523.50014080000005</v>
      </c>
      <c r="AI173" s="5">
        <f>SUMIFS('Dispatchable Built'!AD:AD,'Dispatchable Built'!$A:$A,Summary_CDP,'Dispatchable Built'!$B:$B,IF($B$162="NEM","*",$B$162),'Dispatchable Built'!$C:$C,$H173)</f>
        <v>524.60018282999999</v>
      </c>
      <c r="AJ173" s="5">
        <f>SUMIFS('Dispatchable Built'!AE:AE,'Dispatchable Built'!$A:$A,Summary_CDP,'Dispatchable Built'!$B:$B,IF($B$162="NEM","*",$B$162),'Dispatchable Built'!$C:$C,$H173)</f>
        <v>524.60018432000004</v>
      </c>
    </row>
    <row r="174" spans="1:36" ht="15" customHeight="1">
      <c r="H174" s="9" t="s">
        <v>146</v>
      </c>
      <c r="I174" s="5">
        <f>SUMIFS('Dispatchable Built'!D:D,'Dispatchable Built'!$A:$A,Summary_CDP,'Dispatchable Built'!$B:$B,IF($B$162="NEM","*",$B$162),'Dispatchable Built'!$C:$C,$H174)</f>
        <v>-10.589676403977712</v>
      </c>
      <c r="J174" s="5">
        <f>SUMIFS('Dispatchable Built'!E:E,'Dispatchable Built'!$A:$A,Summary_CDP,'Dispatchable Built'!$B:$B,IF($B$162="NEM","*",$B$162),'Dispatchable Built'!$C:$C,$H174)</f>
        <v>-10.50769763463871</v>
      </c>
      <c r="K174" s="5">
        <f>SUMIFS('Dispatchable Built'!F:F,'Dispatchable Built'!$A:$A,Summary_CDP,'Dispatchable Built'!$B:$B,IF($B$162="NEM","*",$B$162),'Dispatchable Built'!$C:$C,$H174)</f>
        <v>-10.803183522065837</v>
      </c>
      <c r="L174" s="5">
        <f>SUMIFS('Dispatchable Built'!G:G,'Dispatchable Built'!$A:$A,Summary_CDP,'Dispatchable Built'!$B:$B,IF($B$162="NEM","*",$B$162),'Dispatchable Built'!$C:$C,$H174)</f>
        <v>-12.108303311713827</v>
      </c>
      <c r="M174" s="5">
        <f>SUMIFS('Dispatchable Built'!H:H,'Dispatchable Built'!$A:$A,Summary_CDP,'Dispatchable Built'!$B:$B,IF($B$162="NEM","*",$B$162),'Dispatchable Built'!$C:$C,$H174)</f>
        <v>-13.58754336439992</v>
      </c>
      <c r="N174" s="5">
        <f>SUMIFS('Dispatchable Built'!I:I,'Dispatchable Built'!$A:$A,Summary_CDP,'Dispatchable Built'!$B:$B,IF($B$162="NEM","*",$B$162),'Dispatchable Built'!$C:$C,$H174)</f>
        <v>-16.543883837282568</v>
      </c>
      <c r="O174" s="5">
        <f>SUMIFS('Dispatchable Built'!J:J,'Dispatchable Built'!$A:$A,Summary_CDP,'Dispatchable Built'!$B:$B,IF($B$162="NEM","*",$B$162),'Dispatchable Built'!$C:$C,$H174)</f>
        <v>-11.602038576382403</v>
      </c>
      <c r="P174" s="5">
        <f>SUMIFS('Dispatchable Built'!K:K,'Dispatchable Built'!$A:$A,Summary_CDP,'Dispatchable Built'!$B:$B,IF($B$162="NEM","*",$B$162),'Dispatchable Built'!$C:$C,$H174)</f>
        <v>-38.8406015320707</v>
      </c>
      <c r="Q174" s="5">
        <f>SUMIFS('Dispatchable Built'!L:L,'Dispatchable Built'!$A:$A,Summary_CDP,'Dispatchable Built'!$B:$B,IF($B$162="NEM","*",$B$162),'Dispatchable Built'!$C:$C,$H174)</f>
        <v>-34.992585999192791</v>
      </c>
      <c r="R174" s="5">
        <f>SUMIFS('Dispatchable Built'!M:M,'Dispatchable Built'!$A:$A,Summary_CDP,'Dispatchable Built'!$B:$B,IF($B$162="NEM","*",$B$162),'Dispatchable Built'!$C:$C,$H174)</f>
        <v>-29.973243227873919</v>
      </c>
      <c r="S174" s="5">
        <f>SUMIFS('Dispatchable Built'!N:N,'Dispatchable Built'!$A:$A,Summary_CDP,'Dispatchable Built'!$B:$B,IF($B$162="NEM","*",$B$162),'Dispatchable Built'!$C:$C,$H174)</f>
        <v>-25.797577949830675</v>
      </c>
      <c r="T174" s="5">
        <f>SUMIFS('Dispatchable Built'!O:O,'Dispatchable Built'!$A:$A,Summary_CDP,'Dispatchable Built'!$B:$B,IF($B$162="NEM","*",$B$162),'Dispatchable Built'!$C:$C,$H174)</f>
        <v>-20.84779204591219</v>
      </c>
      <c r="U174" s="5">
        <f>SUMIFS('Dispatchable Built'!P:P,'Dispatchable Built'!$A:$A,Summary_CDP,'Dispatchable Built'!$B:$B,IF($B$162="NEM","*",$B$162),'Dispatchable Built'!$C:$C,$H174)</f>
        <v>-11.576309090355913</v>
      </c>
      <c r="V174" s="5">
        <f>SUMIFS('Dispatchable Built'!Q:Q,'Dispatchable Built'!$A:$A,Summary_CDP,'Dispatchable Built'!$B:$B,IF($B$162="NEM","*",$B$162),'Dispatchable Built'!$C:$C,$H174)</f>
        <v>-7.7074971351744388</v>
      </c>
      <c r="W174" s="5">
        <f>SUMIFS('Dispatchable Built'!R:R,'Dispatchable Built'!$A:$A,Summary_CDP,'Dispatchable Built'!$B:$B,IF($B$162="NEM","*",$B$162),'Dispatchable Built'!$C:$C,$H174)</f>
        <v>-2.8726937309807674</v>
      </c>
      <c r="X174" s="5">
        <f>SUMIFS('Dispatchable Built'!S:S,'Dispatchable Built'!$A:$A,Summary_CDP,'Dispatchable Built'!$B:$B,IF($B$162="NEM","*",$B$162),'Dispatchable Built'!$C:$C,$H174)</f>
        <v>3.0309569492022845</v>
      </c>
      <c r="Y174" s="5">
        <f>SUMIFS('Dispatchable Built'!T:T,'Dispatchable Built'!$A:$A,Summary_CDP,'Dispatchable Built'!$B:$B,IF($B$162="NEM","*",$B$162),'Dispatchable Built'!$C:$C,$H174)</f>
        <v>10.901833500944608</v>
      </c>
      <c r="Z174" s="5">
        <f>SUMIFS('Dispatchable Built'!U:U,'Dispatchable Built'!$A:$A,Summary_CDP,'Dispatchable Built'!$B:$B,IF($B$162="NEM","*",$B$162),'Dispatchable Built'!$C:$C,$H174)</f>
        <v>16.22427485909882</v>
      </c>
      <c r="AA174" s="5">
        <f>SUMIFS('Dispatchable Built'!V:V,'Dispatchable Built'!$A:$A,Summary_CDP,'Dispatchable Built'!$B:$B,IF($B$162="NEM","*",$B$162),'Dispatchable Built'!$C:$C,$H174)</f>
        <v>26.552771244436833</v>
      </c>
      <c r="AB174" s="5">
        <f>SUMIFS('Dispatchable Built'!W:W,'Dispatchable Built'!$A:$A,Summary_CDP,'Dispatchable Built'!$B:$B,IF($B$162="NEM","*",$B$162),'Dispatchable Built'!$C:$C,$H174)</f>
        <v>31.327858731336764</v>
      </c>
      <c r="AC174" s="5">
        <f>SUMIFS('Dispatchable Built'!X:X,'Dispatchable Built'!$A:$A,Summary_CDP,'Dispatchable Built'!$B:$B,IF($B$162="NEM","*",$B$162),'Dispatchable Built'!$C:$C,$H174)</f>
        <v>36.787476759214165</v>
      </c>
      <c r="AD174" s="5">
        <f>SUMIFS('Dispatchable Built'!Y:Y,'Dispatchable Built'!$A:$A,Summary_CDP,'Dispatchable Built'!$B:$B,IF($B$162="NEM","*",$B$162),'Dispatchable Built'!$C:$C,$H174)</f>
        <v>46.424898075154729</v>
      </c>
      <c r="AE174" s="5">
        <f>SUMIFS('Dispatchable Built'!Z:Z,'Dispatchable Built'!$A:$A,Summary_CDP,'Dispatchable Built'!$B:$B,IF($B$162="NEM","*",$B$162),'Dispatchable Built'!$C:$C,$H174)</f>
        <v>55.420596747113805</v>
      </c>
      <c r="AF174" s="5">
        <f>SUMIFS('Dispatchable Built'!AA:AA,'Dispatchable Built'!$A:$A,Summary_CDP,'Dispatchable Built'!$B:$B,IF($B$162="NEM","*",$B$162),'Dispatchable Built'!$C:$C,$H174)</f>
        <v>62.952610070412902</v>
      </c>
      <c r="AG174" s="5">
        <f>SUMIFS('Dispatchable Built'!AB:AB,'Dispatchable Built'!$A:$A,Summary_CDP,'Dispatchable Built'!$B:$B,IF($B$162="NEM","*",$B$162),'Dispatchable Built'!$C:$C,$H174)</f>
        <v>68.226345736747135</v>
      </c>
      <c r="AH174" s="5">
        <f>SUMIFS('Dispatchable Built'!AC:AC,'Dispatchable Built'!$A:$A,Summary_CDP,'Dispatchable Built'!$B:$B,IF($B$162="NEM","*",$B$162),'Dispatchable Built'!$C:$C,$H174)</f>
        <v>77.826460617120404</v>
      </c>
      <c r="AI174" s="5">
        <f>SUMIFS('Dispatchable Built'!AD:AD,'Dispatchable Built'!$A:$A,Summary_CDP,'Dispatchable Built'!$B:$B,IF($B$162="NEM","*",$B$162),'Dispatchable Built'!$C:$C,$H174)</f>
        <v>85.74967017051172</v>
      </c>
      <c r="AJ174" s="5">
        <f>SUMIFS('Dispatchable Built'!AE:AE,'Dispatchable Built'!$A:$A,Summary_CDP,'Dispatchable Built'!$B:$B,IF($B$162="NEM","*",$B$162),'Dispatchable Built'!$C:$C,$H174)</f>
        <v>101.34481167138179</v>
      </c>
    </row>
    <row r="175" spans="1:36" ht="15" customHeight="1">
      <c r="H175" s="9" t="s">
        <v>138</v>
      </c>
      <c r="I175" s="5">
        <f>SUMIFS('Dispatchable Built'!D:D,'Dispatchable Built'!$A:$A,Summary_CDP,'Dispatchable Built'!$B:$B,IF($B$162="NEM","*",$B$162),'Dispatchable Built'!$C:$C,$H175)</f>
        <v>53.021000000000001</v>
      </c>
      <c r="J175" s="5">
        <f>SUMIFS('Dispatchable Built'!E:E,'Dispatchable Built'!$A:$A,Summary_CDP,'Dispatchable Built'!$B:$B,IF($B$162="NEM","*",$B$162),'Dispatchable Built'!$C:$C,$H175)</f>
        <v>90.433000010000001</v>
      </c>
      <c r="K175" s="5">
        <f>SUMIFS('Dispatchable Built'!F:F,'Dispatchable Built'!$A:$A,Summary_CDP,'Dispatchable Built'!$B:$B,IF($B$162="NEM","*",$B$162),'Dispatchable Built'!$C:$C,$H175)</f>
        <v>125.33400000999998</v>
      </c>
      <c r="L175" s="5">
        <f>SUMIFS('Dispatchable Built'!G:G,'Dispatchable Built'!$A:$A,Summary_CDP,'Dispatchable Built'!$B:$B,IF($B$162="NEM","*",$B$162),'Dispatchable Built'!$C:$C,$H175)</f>
        <v>174.23100001000003</v>
      </c>
      <c r="M175" s="5">
        <f>SUMIFS('Dispatchable Built'!H:H,'Dispatchable Built'!$A:$A,Summary_CDP,'Dispatchable Built'!$B:$B,IF($B$162="NEM","*",$B$162),'Dispatchable Built'!$C:$C,$H175)</f>
        <v>223.04000000999997</v>
      </c>
      <c r="N175" s="5">
        <f>SUMIFS('Dispatchable Built'!I:I,'Dispatchable Built'!$A:$A,Summary_CDP,'Dispatchable Built'!$B:$B,IF($B$162="NEM","*",$B$162),'Dispatchable Built'!$C:$C,$H175)</f>
        <v>275.56500000999995</v>
      </c>
      <c r="O175" s="5">
        <f>SUMIFS('Dispatchable Built'!J:J,'Dispatchable Built'!$A:$A,Summary_CDP,'Dispatchable Built'!$B:$B,IF($B$162="NEM","*",$B$162),'Dispatchable Built'!$C:$C,$H175)</f>
        <v>333.00900001000008</v>
      </c>
      <c r="P175" s="5">
        <f>SUMIFS('Dispatchable Built'!K:K,'Dispatchable Built'!$A:$A,Summary_CDP,'Dispatchable Built'!$B:$B,IF($B$162="NEM","*",$B$162),'Dispatchable Built'!$C:$C,$H175)</f>
        <v>372.55577091999999</v>
      </c>
      <c r="Q175" s="5">
        <f>SUMIFS('Dispatchable Built'!L:L,'Dispatchable Built'!$A:$A,Summary_CDP,'Dispatchable Built'!$B:$B,IF($B$162="NEM","*",$B$162),'Dispatchable Built'!$C:$C,$H175)</f>
        <v>414.90540886999997</v>
      </c>
      <c r="R175" s="5">
        <f>SUMIFS('Dispatchable Built'!M:M,'Dispatchable Built'!$A:$A,Summary_CDP,'Dispatchable Built'!$B:$B,IF($B$162="NEM","*",$B$162),'Dispatchable Built'!$C:$C,$H175)</f>
        <v>459.11941895000007</v>
      </c>
      <c r="S175" s="5">
        <f>SUMIFS('Dispatchable Built'!N:N,'Dispatchable Built'!$A:$A,Summary_CDP,'Dispatchable Built'!$B:$B,IF($B$162="NEM","*",$B$162),'Dispatchable Built'!$C:$C,$H175)</f>
        <v>507.39377416000008</v>
      </c>
      <c r="T175" s="5">
        <f>SUMIFS('Dispatchable Built'!O:O,'Dispatchable Built'!$A:$A,Summary_CDP,'Dispatchable Built'!$B:$B,IF($B$162="NEM","*",$B$162),'Dispatchable Built'!$C:$C,$H175)</f>
        <v>561.66686361999996</v>
      </c>
      <c r="U175" s="5">
        <f>SUMIFS('Dispatchable Built'!P:P,'Dispatchable Built'!$A:$A,Summary_CDP,'Dispatchable Built'!$B:$B,IF($B$162="NEM","*",$B$162),'Dispatchable Built'!$C:$C,$H175)</f>
        <v>624.44100655</v>
      </c>
      <c r="V175" s="5">
        <f>SUMIFS('Dispatchable Built'!Q:Q,'Dispatchable Built'!$A:$A,Summary_CDP,'Dispatchable Built'!$B:$B,IF($B$162="NEM","*",$B$162),'Dispatchable Built'!$C:$C,$H175)</f>
        <v>690.50923061000003</v>
      </c>
      <c r="W175" s="5">
        <f>SUMIFS('Dispatchable Built'!R:R,'Dispatchable Built'!$A:$A,Summary_CDP,'Dispatchable Built'!$B:$B,IF($B$162="NEM","*",$B$162),'Dispatchable Built'!$C:$C,$H175)</f>
        <v>762.80879308999999</v>
      </c>
      <c r="X175" s="5">
        <f>SUMIFS('Dispatchable Built'!S:S,'Dispatchable Built'!$A:$A,Summary_CDP,'Dispatchable Built'!$B:$B,IF($B$162="NEM","*",$B$162),'Dispatchable Built'!$C:$C,$H175)</f>
        <v>841.99167621000004</v>
      </c>
      <c r="Y175" s="5">
        <f>SUMIFS('Dispatchable Built'!T:T,'Dispatchable Built'!$A:$A,Summary_CDP,'Dispatchable Built'!$B:$B,IF($B$162="NEM","*",$B$162),'Dispatchable Built'!$C:$C,$H175)</f>
        <v>931.55560012000012</v>
      </c>
      <c r="Z175" s="5">
        <f>SUMIFS('Dispatchable Built'!U:U,'Dispatchable Built'!$A:$A,Summary_CDP,'Dispatchable Built'!$B:$B,IF($B$162="NEM","*",$B$162),'Dispatchable Built'!$C:$C,$H175)</f>
        <v>1025.36319714</v>
      </c>
      <c r="AA175" s="5">
        <f>SUMIFS('Dispatchable Built'!V:V,'Dispatchable Built'!$A:$A,Summary_CDP,'Dispatchable Built'!$B:$B,IF($B$162="NEM","*",$B$162),'Dispatchable Built'!$C:$C,$H175)</f>
        <v>1127.5684348600003</v>
      </c>
      <c r="AB175" s="5">
        <f>SUMIFS('Dispatchable Built'!W:W,'Dispatchable Built'!$A:$A,Summary_CDP,'Dispatchable Built'!$B:$B,IF($B$162="NEM","*",$B$162),'Dispatchable Built'!$C:$C,$H175)</f>
        <v>1237.5847169700003</v>
      </c>
      <c r="AC175" s="5">
        <f>SUMIFS('Dispatchable Built'!X:X,'Dispatchable Built'!$A:$A,Summary_CDP,'Dispatchable Built'!$B:$B,IF($B$162="NEM","*",$B$162),'Dispatchable Built'!$C:$C,$H175)</f>
        <v>1358.6259709400001</v>
      </c>
      <c r="AD175" s="5">
        <f>SUMIFS('Dispatchable Built'!Y:Y,'Dispatchable Built'!$A:$A,Summary_CDP,'Dispatchable Built'!$B:$B,IF($B$162="NEM","*",$B$162),'Dispatchable Built'!$C:$C,$H175)</f>
        <v>1487.9229982300001</v>
      </c>
      <c r="AE175" s="5">
        <f>SUMIFS('Dispatchable Built'!Z:Z,'Dispatchable Built'!$A:$A,Summary_CDP,'Dispatchable Built'!$B:$B,IF($B$162="NEM","*",$B$162),'Dispatchable Built'!$C:$C,$H175)</f>
        <v>1629.0219101299999</v>
      </c>
      <c r="AF175" s="5">
        <f>SUMIFS('Dispatchable Built'!AA:AA,'Dispatchable Built'!$A:$A,Summary_CDP,'Dispatchable Built'!$B:$B,IF($B$162="NEM","*",$B$162),'Dispatchable Built'!$C:$C,$H175)</f>
        <v>1777.9921124199998</v>
      </c>
      <c r="AG175" s="5">
        <f>SUMIFS('Dispatchable Built'!AB:AB,'Dispatchable Built'!$A:$A,Summary_CDP,'Dispatchable Built'!$B:$B,IF($B$162="NEM","*",$B$162),'Dispatchable Built'!$C:$C,$H175)</f>
        <v>1940.2063829999997</v>
      </c>
      <c r="AH175" s="5">
        <f>SUMIFS('Dispatchable Built'!AC:AC,'Dispatchable Built'!$A:$A,Summary_CDP,'Dispatchable Built'!$B:$B,IF($B$162="NEM","*",$B$162),'Dispatchable Built'!$C:$C,$H175)</f>
        <v>2106.1145838599996</v>
      </c>
      <c r="AI175" s="5">
        <f>SUMIFS('Dispatchable Built'!AD:AD,'Dispatchable Built'!$A:$A,Summary_CDP,'Dispatchable Built'!$B:$B,IF($B$162="NEM","*",$B$162),'Dispatchable Built'!$C:$C,$H175)</f>
        <v>2280.10643755</v>
      </c>
      <c r="AJ175" s="5">
        <f>SUMIFS('Dispatchable Built'!AE:AE,'Dispatchable Built'!$A:$A,Summary_CDP,'Dispatchable Built'!$B:$B,IF($B$162="NEM","*",$B$162),'Dispatchable Built'!$C:$C,$H175)</f>
        <v>2383.0123590500002</v>
      </c>
    </row>
    <row r="178" spans="1:36" ht="15" customHeight="1">
      <c r="H178" s="44" t="s">
        <v>158</v>
      </c>
    </row>
    <row r="179" spans="1:36" ht="15" customHeight="1">
      <c r="H179" s="9" t="s">
        <v>130</v>
      </c>
      <c r="I179" s="5">
        <f>SUMIFS('Dispatchable Retired'!D:D,'Dispatchable Retired'!$A:$A,Summary_CDP,'Dispatchable Retired'!$B:$B,IF($B$162="NEM","*",$B$162),'Dispatchable Retired'!$C:$C,$H179)</f>
        <v>0</v>
      </c>
      <c r="J179" s="5">
        <f>SUMIFS('Dispatchable Retired'!E:E,'Dispatchable Retired'!$A:$A,Summary_CDP,'Dispatchable Retired'!$B:$B,IF($B$162="NEM","*",$B$162),'Dispatchable Retired'!$C:$C,$H179)</f>
        <v>0</v>
      </c>
      <c r="K179" s="5">
        <f>SUMIFS('Dispatchable Retired'!F:F,'Dispatchable Retired'!$A:$A,Summary_CDP,'Dispatchable Retired'!$B:$B,IF($B$162="NEM","*",$B$162),'Dispatchable Retired'!$C:$C,$H179)</f>
        <v>-3580</v>
      </c>
      <c r="L179" s="5">
        <f>SUMIFS('Dispatchable Retired'!G:G,'Dispatchable Retired'!$A:$A,Summary_CDP,'Dispatchable Retired'!$B:$B,IF($B$162="NEM","*",$B$162),'Dispatchable Retired'!$C:$C,$H179)</f>
        <v>-3930</v>
      </c>
      <c r="M179" s="5">
        <f>SUMIFS('Dispatchable Retired'!H:H,'Dispatchable Retired'!$A:$A,Summary_CDP,'Dispatchable Retired'!$B:$B,IF($B$162="NEM","*",$B$162),'Dispatchable Retired'!$C:$C,$H179)</f>
        <v>-5950</v>
      </c>
      <c r="N179" s="5">
        <f>SUMIFS('Dispatchable Retired'!I:I,'Dispatchable Retired'!$A:$A,Summary_CDP,'Dispatchable Retired'!$B:$B,IF($B$162="NEM","*",$B$162),'Dispatchable Retired'!$C:$C,$H179)</f>
        <v>-6750</v>
      </c>
      <c r="O179" s="5">
        <f>SUMIFS('Dispatchable Retired'!J:J,'Dispatchable Retired'!$A:$A,Summary_CDP,'Dispatchable Retired'!$B:$B,IF($B$162="NEM","*",$B$162),'Dispatchable Retired'!$C:$C,$H179)</f>
        <v>-6750</v>
      </c>
      <c r="P179" s="5">
        <f>SUMIFS('Dispatchable Retired'!K:K,'Dispatchable Retired'!$A:$A,Summary_CDP,'Dispatchable Retired'!$B:$B,IF($B$162="NEM","*",$B$162),'Dispatchable Retired'!$C:$C,$H179)</f>
        <v>-9520</v>
      </c>
      <c r="Q179" s="5">
        <f>SUMIFS('Dispatchable Retired'!L:L,'Dispatchable Retired'!$A:$A,Summary_CDP,'Dispatchable Retired'!$B:$B,IF($B$162="NEM","*",$B$162),'Dispatchable Retired'!$C:$C,$H179)</f>
        <v>-10890</v>
      </c>
      <c r="R179" s="5">
        <f>SUMIFS('Dispatchable Retired'!M:M,'Dispatchable Retired'!$A:$A,Summary_CDP,'Dispatchable Retired'!$B:$B,IF($B$162="NEM","*",$B$162),'Dispatchable Retired'!$C:$C,$H179)</f>
        <v>-10890</v>
      </c>
      <c r="S179" s="5">
        <f>SUMIFS('Dispatchable Retired'!N:N,'Dispatchable Retired'!$A:$A,Summary_CDP,'Dispatchable Retired'!$B:$B,IF($B$162="NEM","*",$B$162),'Dispatchable Retired'!$C:$C,$H179)</f>
        <v>-10890</v>
      </c>
      <c r="T179" s="5">
        <f>SUMIFS('Dispatchable Retired'!O:O,'Dispatchable Retired'!$A:$A,Summary_CDP,'Dispatchable Retired'!$B:$B,IF($B$162="NEM","*",$B$162),'Dispatchable Retired'!$C:$C,$H179)</f>
        <v>-10890</v>
      </c>
      <c r="U179" s="5">
        <f>SUMIFS('Dispatchable Retired'!P:P,'Dispatchable Retired'!$A:$A,Summary_CDP,'Dispatchable Retired'!$B:$B,IF($B$162="NEM","*",$B$162),'Dispatchable Retired'!$C:$C,$H179)</f>
        <v>-11170</v>
      </c>
      <c r="V179" s="5">
        <f>SUMIFS('Dispatchable Retired'!Q:Q,'Dispatchable Retired'!$A:$A,Summary_CDP,'Dispatchable Retired'!$B:$B,IF($B$162="NEM","*",$B$162),'Dispatchable Retired'!$C:$C,$H179)</f>
        <v>-11170</v>
      </c>
      <c r="W179" s="5">
        <f>SUMIFS('Dispatchable Retired'!R:R,'Dispatchable Retired'!$A:$A,Summary_CDP,'Dispatchable Retired'!$B:$B,IF($B$162="NEM","*",$B$162),'Dispatchable Retired'!$C:$C,$H179)</f>
        <v>-11170</v>
      </c>
      <c r="X179" s="5">
        <f>SUMIFS('Dispatchable Retired'!S:S,'Dispatchable Retired'!$A:$A,Summary_CDP,'Dispatchable Retired'!$B:$B,IF($B$162="NEM","*",$B$162),'Dispatchable Retired'!$C:$C,$H179)</f>
        <v>-11170</v>
      </c>
      <c r="Y179" s="5">
        <f>SUMIFS('Dispatchable Retired'!T:T,'Dispatchable Retired'!$A:$A,Summary_CDP,'Dispatchable Retired'!$B:$B,IF($B$162="NEM","*",$B$162),'Dispatchable Retired'!$C:$C,$H179)</f>
        <v>-11170</v>
      </c>
      <c r="Z179" s="5">
        <f>SUMIFS('Dispatchable Retired'!U:U,'Dispatchable Retired'!$A:$A,Summary_CDP,'Dispatchable Retired'!$B:$B,IF($B$162="NEM","*",$B$162),'Dispatchable Retired'!$C:$C,$H179)</f>
        <v>-12560</v>
      </c>
      <c r="AA179" s="5">
        <f>SUMIFS('Dispatchable Retired'!V:V,'Dispatchable Retired'!$A:$A,Summary_CDP,'Dispatchable Retired'!$B:$B,IF($B$162="NEM","*",$B$162),'Dispatchable Retired'!$C:$C,$H179)</f>
        <v>-12560</v>
      </c>
      <c r="AB179" s="5">
        <f>SUMIFS('Dispatchable Retired'!W:W,'Dispatchable Retired'!$A:$A,Summary_CDP,'Dispatchable Retired'!$B:$B,IF($B$162="NEM","*",$B$162),'Dispatchable Retired'!$C:$C,$H179)</f>
        <v>-13304</v>
      </c>
      <c r="AC179" s="5">
        <f>SUMIFS('Dispatchable Retired'!X:X,'Dispatchable Retired'!$A:$A,Summary_CDP,'Dispatchable Retired'!$B:$B,IF($B$162="NEM","*",$B$162),'Dispatchable Retired'!$C:$C,$H179)</f>
        <v>-13669</v>
      </c>
      <c r="AD179" s="5">
        <f>SUMIFS('Dispatchable Retired'!Y:Y,'Dispatchable Retired'!$A:$A,Summary_CDP,'Dispatchable Retired'!$B:$B,IF($B$162="NEM","*",$B$162),'Dispatchable Retired'!$C:$C,$H179)</f>
        <v>-14034</v>
      </c>
      <c r="AE179" s="5">
        <f>SUMIFS('Dispatchable Retired'!Z:Z,'Dispatchable Retired'!$A:$A,Summary_CDP,'Dispatchable Retired'!$B:$B,IF($B$162="NEM","*",$B$162),'Dispatchable Retired'!$C:$C,$H179)</f>
        <v>-14399</v>
      </c>
      <c r="AF179" s="5">
        <f>SUMIFS('Dispatchable Retired'!AA:AA,'Dispatchable Retired'!$A:$A,Summary_CDP,'Dispatchable Retired'!$B:$B,IF($B$162="NEM","*",$B$162),'Dispatchable Retired'!$C:$C,$H179)</f>
        <v>-14764</v>
      </c>
      <c r="AG179" s="5">
        <f>SUMIFS('Dispatchable Retired'!AB:AB,'Dispatchable Retired'!$A:$A,Summary_CDP,'Dispatchable Retired'!$B:$B,IF($B$162="NEM","*",$B$162),'Dispatchable Retired'!$C:$C,$H179)</f>
        <v>-14764</v>
      </c>
      <c r="AH179" s="5">
        <f>SUMIFS('Dispatchable Retired'!AC:AC,'Dispatchable Retired'!$A:$A,Summary_CDP,'Dispatchable Retired'!$B:$B,IF($B$162="NEM","*",$B$162),'Dispatchable Retired'!$C:$C,$H179)</f>
        <v>-14764</v>
      </c>
      <c r="AI179" s="5">
        <f>SUMIFS('Dispatchable Retired'!AD:AD,'Dispatchable Retired'!$A:$A,Summary_CDP,'Dispatchable Retired'!$B:$B,IF($B$162="NEM","*",$B$162),'Dispatchable Retired'!$C:$C,$H179)</f>
        <v>-14764</v>
      </c>
      <c r="AJ179" s="5">
        <f>SUMIFS('Dispatchable Retired'!AE:AE,'Dispatchable Retired'!$A:$A,Summary_CDP,'Dispatchable Retired'!$B:$B,IF($B$162="NEM","*",$B$162),'Dispatchable Retired'!$C:$C,$H179)</f>
        <v>-14764</v>
      </c>
    </row>
    <row r="180" spans="1:36" ht="15" customHeight="1">
      <c r="H180" s="9" t="s">
        <v>131</v>
      </c>
      <c r="I180" s="5">
        <f>SUMIFS('Dispatchable Retired'!D:D,'Dispatchable Retired'!$A:$A,Summary_CDP,'Dispatchable Retired'!$B:$B,IF($B$162="NEM","*",$B$162),'Dispatchable Retired'!$C:$C,$H180)</f>
        <v>0</v>
      </c>
      <c r="J180" s="5">
        <f>SUMIFS('Dispatchable Retired'!E:E,'Dispatchable Retired'!$A:$A,Summary_CDP,'Dispatchable Retired'!$B:$B,IF($B$162="NEM","*",$B$162),'Dispatchable Retired'!$C:$C,$H180)</f>
        <v>0</v>
      </c>
      <c r="K180" s="5">
        <f>SUMIFS('Dispatchable Retired'!F:F,'Dispatchable Retired'!$A:$A,Summary_CDP,'Dispatchable Retired'!$B:$B,IF($B$162="NEM","*",$B$162),'Dispatchable Retired'!$C:$C,$H180)</f>
        <v>-700</v>
      </c>
      <c r="L180" s="5">
        <f>SUMIFS('Dispatchable Retired'!G:G,'Dispatchable Retired'!$A:$A,Summary_CDP,'Dispatchable Retired'!$B:$B,IF($B$162="NEM","*",$B$162),'Dispatchable Retired'!$C:$C,$H180)</f>
        <v>-1450</v>
      </c>
      <c r="M180" s="5">
        <f>SUMIFS('Dispatchable Retired'!H:H,'Dispatchable Retired'!$A:$A,Summary_CDP,'Dispatchable Retired'!$B:$B,IF($B$162="NEM","*",$B$162),'Dispatchable Retired'!$C:$C,$H180)</f>
        <v>-1450</v>
      </c>
      <c r="N180" s="5">
        <f>SUMIFS('Dispatchable Retired'!I:I,'Dispatchable Retired'!$A:$A,Summary_CDP,'Dispatchable Retired'!$B:$B,IF($B$162="NEM","*",$B$162),'Dispatchable Retired'!$C:$C,$H180)</f>
        <v>-1450</v>
      </c>
      <c r="O180" s="5">
        <f>SUMIFS('Dispatchable Retired'!J:J,'Dispatchable Retired'!$A:$A,Summary_CDP,'Dispatchable Retired'!$B:$B,IF($B$162="NEM","*",$B$162),'Dispatchable Retired'!$C:$C,$H180)</f>
        <v>-1450</v>
      </c>
      <c r="P180" s="5">
        <f>SUMIFS('Dispatchable Retired'!K:K,'Dispatchable Retired'!$A:$A,Summary_CDP,'Dispatchable Retired'!$B:$B,IF($B$162="NEM","*",$B$162),'Dispatchable Retired'!$C:$C,$H180)</f>
        <v>-1450</v>
      </c>
      <c r="Q180" s="5">
        <f>SUMIFS('Dispatchable Retired'!L:L,'Dispatchable Retired'!$A:$A,Summary_CDP,'Dispatchable Retired'!$B:$B,IF($B$162="NEM","*",$B$162),'Dispatchable Retired'!$C:$C,$H180)</f>
        <v>-1450</v>
      </c>
      <c r="R180" s="5">
        <f>SUMIFS('Dispatchable Retired'!M:M,'Dispatchable Retired'!$A:$A,Summary_CDP,'Dispatchable Retired'!$B:$B,IF($B$162="NEM","*",$B$162),'Dispatchable Retired'!$C:$C,$H180)</f>
        <v>-1450</v>
      </c>
      <c r="S180" s="5">
        <f>SUMIFS('Dispatchable Retired'!N:N,'Dispatchable Retired'!$A:$A,Summary_CDP,'Dispatchable Retired'!$B:$B,IF($B$162="NEM","*",$B$162),'Dispatchable Retired'!$C:$C,$H180)</f>
        <v>-1450</v>
      </c>
      <c r="T180" s="5">
        <f>SUMIFS('Dispatchable Retired'!O:O,'Dispatchable Retired'!$A:$A,Summary_CDP,'Dispatchable Retired'!$B:$B,IF($B$162="NEM","*",$B$162),'Dispatchable Retired'!$C:$C,$H180)</f>
        <v>-1450</v>
      </c>
      <c r="U180" s="5">
        <f>SUMIFS('Dispatchable Retired'!P:P,'Dispatchable Retired'!$A:$A,Summary_CDP,'Dispatchable Retired'!$B:$B,IF($B$162="NEM","*",$B$162),'Dispatchable Retired'!$C:$C,$H180)</f>
        <v>-1450</v>
      </c>
      <c r="V180" s="5">
        <f>SUMIFS('Dispatchable Retired'!Q:Q,'Dispatchable Retired'!$A:$A,Summary_CDP,'Dispatchable Retired'!$B:$B,IF($B$162="NEM","*",$B$162),'Dispatchable Retired'!$C:$C,$H180)</f>
        <v>-1450</v>
      </c>
      <c r="W180" s="5">
        <f>SUMIFS('Dispatchable Retired'!R:R,'Dispatchable Retired'!$A:$A,Summary_CDP,'Dispatchable Retired'!$B:$B,IF($B$162="NEM","*",$B$162),'Dispatchable Retired'!$C:$C,$H180)</f>
        <v>-1450</v>
      </c>
      <c r="X180" s="5">
        <f>SUMIFS('Dispatchable Retired'!S:S,'Dispatchable Retired'!$A:$A,Summary_CDP,'Dispatchable Retired'!$B:$B,IF($B$162="NEM","*",$B$162),'Dispatchable Retired'!$C:$C,$H180)</f>
        <v>-1450</v>
      </c>
      <c r="Y180" s="5">
        <f>SUMIFS('Dispatchable Retired'!T:T,'Dispatchable Retired'!$A:$A,Summary_CDP,'Dispatchable Retired'!$B:$B,IF($B$162="NEM","*",$B$162),'Dispatchable Retired'!$C:$C,$H180)</f>
        <v>-1450</v>
      </c>
      <c r="Z180" s="5">
        <f>SUMIFS('Dispatchable Retired'!U:U,'Dispatchable Retired'!$A:$A,Summary_CDP,'Dispatchable Retired'!$B:$B,IF($B$162="NEM","*",$B$162),'Dispatchable Retired'!$C:$C,$H180)</f>
        <v>-1450</v>
      </c>
      <c r="AA180" s="5">
        <f>SUMIFS('Dispatchable Retired'!V:V,'Dispatchable Retired'!$A:$A,Summary_CDP,'Dispatchable Retired'!$B:$B,IF($B$162="NEM","*",$B$162),'Dispatchable Retired'!$C:$C,$H180)</f>
        <v>-1450</v>
      </c>
      <c r="AB180" s="5">
        <f>SUMIFS('Dispatchable Retired'!W:W,'Dispatchable Retired'!$A:$A,Summary_CDP,'Dispatchable Retired'!$B:$B,IF($B$162="NEM","*",$B$162),'Dispatchable Retired'!$C:$C,$H180)</f>
        <v>-1450</v>
      </c>
      <c r="AC180" s="5">
        <f>SUMIFS('Dispatchable Retired'!X:X,'Dispatchable Retired'!$A:$A,Summary_CDP,'Dispatchable Retired'!$B:$B,IF($B$162="NEM","*",$B$162),'Dispatchable Retired'!$C:$C,$H180)</f>
        <v>-1450</v>
      </c>
      <c r="AD180" s="5">
        <f>SUMIFS('Dispatchable Retired'!Y:Y,'Dispatchable Retired'!$A:$A,Summary_CDP,'Dispatchable Retired'!$B:$B,IF($B$162="NEM","*",$B$162),'Dispatchable Retired'!$C:$C,$H180)</f>
        <v>-1450</v>
      </c>
      <c r="AE180" s="5">
        <f>SUMIFS('Dispatchable Retired'!Z:Z,'Dispatchable Retired'!$A:$A,Summary_CDP,'Dispatchable Retired'!$B:$B,IF($B$162="NEM","*",$B$162),'Dispatchable Retired'!$C:$C,$H180)</f>
        <v>-3675</v>
      </c>
      <c r="AF180" s="5">
        <f>SUMIFS('Dispatchable Retired'!AA:AA,'Dispatchable Retired'!$A:$A,Summary_CDP,'Dispatchable Retired'!$B:$B,IF($B$162="NEM","*",$B$162),'Dispatchable Retired'!$C:$C,$H180)</f>
        <v>-3675</v>
      </c>
      <c r="AG180" s="5">
        <f>SUMIFS('Dispatchable Retired'!AB:AB,'Dispatchable Retired'!$A:$A,Summary_CDP,'Dispatchable Retired'!$B:$B,IF($B$162="NEM","*",$B$162),'Dispatchable Retired'!$C:$C,$H180)</f>
        <v>-4835</v>
      </c>
      <c r="AH180" s="5">
        <f>SUMIFS('Dispatchable Retired'!AC:AC,'Dispatchable Retired'!$A:$A,Summary_CDP,'Dispatchable Retired'!$B:$B,IF($B$162="NEM","*",$B$162),'Dispatchable Retired'!$C:$C,$H180)</f>
        <v>-4835</v>
      </c>
      <c r="AI180" s="5">
        <f>SUMIFS('Dispatchable Retired'!AD:AD,'Dispatchable Retired'!$A:$A,Summary_CDP,'Dispatchable Retired'!$B:$B,IF($B$162="NEM","*",$B$162),'Dispatchable Retired'!$C:$C,$H180)</f>
        <v>-4835</v>
      </c>
      <c r="AJ180" s="5">
        <f>SUMIFS('Dispatchable Retired'!AE:AE,'Dispatchable Retired'!$A:$A,Summary_CDP,'Dispatchable Retired'!$B:$B,IF($B$162="NEM","*",$B$162),'Dispatchable Retired'!$C:$C,$H180)</f>
        <v>-4835</v>
      </c>
    </row>
    <row r="181" spans="1:36" ht="15" customHeight="1">
      <c r="H181" s="9" t="s">
        <v>132</v>
      </c>
      <c r="I181" s="5">
        <f>SUMIFS('Dispatchable Retired'!D:D,'Dispatchable Retired'!$A:$A,Summary_CDP,'Dispatchable Retired'!$B:$B,IF($B$162="NEM","*",$B$162),'Dispatchable Retired'!$C:$C,$H181)</f>
        <v>0</v>
      </c>
      <c r="J181" s="5">
        <f>SUMIFS('Dispatchable Retired'!E:E,'Dispatchable Retired'!$A:$A,Summary_CDP,'Dispatchable Retired'!$B:$B,IF($B$162="NEM","*",$B$162),'Dispatchable Retired'!$C:$C,$H181)</f>
        <v>0</v>
      </c>
      <c r="K181" s="5">
        <f>SUMIFS('Dispatchable Retired'!F:F,'Dispatchable Retired'!$A:$A,Summary_CDP,'Dispatchable Retired'!$B:$B,IF($B$162="NEM","*",$B$162),'Dispatchable Retired'!$C:$C,$H181)</f>
        <v>0</v>
      </c>
      <c r="L181" s="5">
        <f>SUMIFS('Dispatchable Retired'!G:G,'Dispatchable Retired'!$A:$A,Summary_CDP,'Dispatchable Retired'!$B:$B,IF($B$162="NEM","*",$B$162),'Dispatchable Retired'!$C:$C,$H181)</f>
        <v>0</v>
      </c>
      <c r="M181" s="5">
        <f>SUMIFS('Dispatchable Retired'!H:H,'Dispatchable Retired'!$A:$A,Summary_CDP,'Dispatchable Retired'!$B:$B,IF($B$162="NEM","*",$B$162),'Dispatchable Retired'!$C:$C,$H181)</f>
        <v>0</v>
      </c>
      <c r="N181" s="5">
        <f>SUMIFS('Dispatchable Retired'!I:I,'Dispatchable Retired'!$A:$A,Summary_CDP,'Dispatchable Retired'!$B:$B,IF($B$162="NEM","*",$B$162),'Dispatchable Retired'!$C:$C,$H181)</f>
        <v>-1688</v>
      </c>
      <c r="O181" s="5">
        <f>SUMIFS('Dispatchable Retired'!J:J,'Dispatchable Retired'!$A:$A,Summary_CDP,'Dispatchable Retired'!$B:$B,IF($B$162="NEM","*",$B$162),'Dispatchable Retired'!$C:$C,$H181)</f>
        <v>-1688</v>
      </c>
      <c r="P181" s="5">
        <f>SUMIFS('Dispatchable Retired'!K:K,'Dispatchable Retired'!$A:$A,Summary_CDP,'Dispatchable Retired'!$B:$B,IF($B$162="NEM","*",$B$162),'Dispatchable Retired'!$C:$C,$H181)</f>
        <v>-1688</v>
      </c>
      <c r="Q181" s="5">
        <f>SUMIFS('Dispatchable Retired'!L:L,'Dispatchable Retired'!$A:$A,Summary_CDP,'Dispatchable Retired'!$B:$B,IF($B$162="NEM","*",$B$162),'Dispatchable Retired'!$C:$C,$H181)</f>
        <v>-1688</v>
      </c>
      <c r="R181" s="5">
        <f>SUMIFS('Dispatchable Retired'!M:M,'Dispatchable Retired'!$A:$A,Summary_CDP,'Dispatchable Retired'!$B:$B,IF($B$162="NEM","*",$B$162),'Dispatchable Retired'!$C:$C,$H181)</f>
        <v>-1688</v>
      </c>
      <c r="S181" s="5">
        <f>SUMIFS('Dispatchable Retired'!N:N,'Dispatchable Retired'!$A:$A,Summary_CDP,'Dispatchable Retired'!$B:$B,IF($B$162="NEM","*",$B$162),'Dispatchable Retired'!$C:$C,$H181)</f>
        <v>-1688</v>
      </c>
      <c r="T181" s="5">
        <f>SUMIFS('Dispatchable Retired'!O:O,'Dispatchable Retired'!$A:$A,Summary_CDP,'Dispatchable Retired'!$B:$B,IF($B$162="NEM","*",$B$162),'Dispatchable Retired'!$C:$C,$H181)</f>
        <v>-1688</v>
      </c>
      <c r="U181" s="5">
        <f>SUMIFS('Dispatchable Retired'!P:P,'Dispatchable Retired'!$A:$A,Summary_CDP,'Dispatchable Retired'!$B:$B,IF($B$162="NEM","*",$B$162),'Dispatchable Retired'!$C:$C,$H181)</f>
        <v>-1688</v>
      </c>
      <c r="V181" s="5">
        <f>SUMIFS('Dispatchable Retired'!Q:Q,'Dispatchable Retired'!$A:$A,Summary_CDP,'Dispatchable Retired'!$B:$B,IF($B$162="NEM","*",$B$162),'Dispatchable Retired'!$C:$C,$H181)</f>
        <v>-2073</v>
      </c>
      <c r="W181" s="5">
        <f>SUMIFS('Dispatchable Retired'!R:R,'Dispatchable Retired'!$A:$A,Summary_CDP,'Dispatchable Retired'!$B:$B,IF($B$162="NEM","*",$B$162),'Dispatchable Retired'!$C:$C,$H181)</f>
        <v>-2601.9999999900001</v>
      </c>
      <c r="X181" s="5">
        <f>SUMIFS('Dispatchable Retired'!S:S,'Dispatchable Retired'!$A:$A,Summary_CDP,'Dispatchable Retired'!$B:$B,IF($B$162="NEM","*",$B$162),'Dispatchable Retired'!$C:$C,$H181)</f>
        <v>-2601.9999999900001</v>
      </c>
      <c r="Y181" s="5">
        <f>SUMIFS('Dispatchable Retired'!T:T,'Dispatchable Retired'!$A:$A,Summary_CDP,'Dispatchable Retired'!$B:$B,IF($B$162="NEM","*",$B$162),'Dispatchable Retired'!$C:$C,$H181)</f>
        <v>-2746.3999999799998</v>
      </c>
      <c r="Z181" s="5">
        <f>SUMIFS('Dispatchable Retired'!U:U,'Dispatchable Retired'!$A:$A,Summary_CDP,'Dispatchable Retired'!$B:$B,IF($B$162="NEM","*",$B$162),'Dispatchable Retired'!$C:$C,$H181)</f>
        <v>-2746.3999999799998</v>
      </c>
      <c r="AA181" s="5">
        <f>SUMIFS('Dispatchable Retired'!V:V,'Dispatchable Retired'!$A:$A,Summary_CDP,'Dispatchable Retired'!$B:$B,IF($B$162="NEM","*",$B$162),'Dispatchable Retired'!$C:$C,$H181)</f>
        <v>-2746.3999999799998</v>
      </c>
      <c r="AB181" s="5">
        <f>SUMIFS('Dispatchable Retired'!W:W,'Dispatchable Retired'!$A:$A,Summary_CDP,'Dispatchable Retired'!$B:$B,IF($B$162="NEM","*",$B$162),'Dispatchable Retired'!$C:$C,$H181)</f>
        <v>-2746.3999999799998</v>
      </c>
      <c r="AC181" s="5">
        <f>SUMIFS('Dispatchable Retired'!X:X,'Dispatchable Retired'!$A:$A,Summary_CDP,'Dispatchable Retired'!$B:$B,IF($B$162="NEM","*",$B$162),'Dispatchable Retired'!$C:$C,$H181)</f>
        <v>-3186.3999999799998</v>
      </c>
      <c r="AD181" s="5">
        <f>SUMIFS('Dispatchable Retired'!Y:Y,'Dispatchable Retired'!$A:$A,Summary_CDP,'Dispatchable Retired'!$B:$B,IF($B$162="NEM","*",$B$162),'Dispatchable Retired'!$C:$C,$H181)</f>
        <v>-3186.3999999799998</v>
      </c>
      <c r="AE181" s="5">
        <f>SUMIFS('Dispatchable Retired'!Z:Z,'Dispatchable Retired'!$A:$A,Summary_CDP,'Dispatchable Retired'!$B:$B,IF($B$162="NEM","*",$B$162),'Dispatchable Retired'!$C:$C,$H181)</f>
        <v>-3830.8999999799998</v>
      </c>
      <c r="AF181" s="5">
        <f>SUMIFS('Dispatchable Retired'!AA:AA,'Dispatchable Retired'!$A:$A,Summary_CDP,'Dispatchable Retired'!$B:$B,IF($B$162="NEM","*",$B$162),'Dispatchable Retired'!$C:$C,$H181)</f>
        <v>-4074.8999999799998</v>
      </c>
      <c r="AG181" s="5">
        <f>SUMIFS('Dispatchable Retired'!AB:AB,'Dispatchable Retired'!$A:$A,Summary_CDP,'Dispatchable Retired'!$B:$B,IF($B$162="NEM","*",$B$162),'Dispatchable Retired'!$C:$C,$H181)</f>
        <v>-4074.8999999799998</v>
      </c>
      <c r="AH181" s="5">
        <f>SUMIFS('Dispatchable Retired'!AC:AC,'Dispatchable Retired'!$A:$A,Summary_CDP,'Dispatchable Retired'!$B:$B,IF($B$162="NEM","*",$B$162),'Dispatchable Retired'!$C:$C,$H181)</f>
        <v>-4074.8999999799998</v>
      </c>
      <c r="AI181" s="5">
        <f>SUMIFS('Dispatchable Retired'!AD:AD,'Dispatchable Retired'!$A:$A,Summary_CDP,'Dispatchable Retired'!$B:$B,IF($B$162="NEM","*",$B$162),'Dispatchable Retired'!$C:$C,$H181)</f>
        <v>-4074.8999999799998</v>
      </c>
      <c r="AJ181" s="5">
        <f>SUMIFS('Dispatchable Retired'!AE:AE,'Dispatchable Retired'!$A:$A,Summary_CDP,'Dispatchable Retired'!$B:$B,IF($B$162="NEM","*",$B$162),'Dispatchable Retired'!$C:$C,$H181)</f>
        <v>-4074.8999999799998</v>
      </c>
    </row>
    <row r="182" spans="1:36" ht="15" customHeight="1">
      <c r="H182" s="9" t="s">
        <v>134</v>
      </c>
      <c r="I182" s="5">
        <f>SUMIFS('Dispatchable Retired'!D:D,'Dispatchable Retired'!$A:$A,Summary_CDP,'Dispatchable Retired'!$B:$B,IF($B$162="NEM","*",$B$162),'Dispatchable Retired'!$C:$C,$H182)</f>
        <v>0</v>
      </c>
      <c r="J182" s="5">
        <f>SUMIFS('Dispatchable Retired'!E:E,'Dispatchable Retired'!$A:$A,Summary_CDP,'Dispatchable Retired'!$B:$B,IF($B$162="NEM","*",$B$162),'Dispatchable Retired'!$C:$C,$H182)</f>
        <v>0</v>
      </c>
      <c r="K182" s="5">
        <f>SUMIFS('Dispatchable Retired'!F:F,'Dispatchable Retired'!$A:$A,Summary_CDP,'Dispatchable Retired'!$B:$B,IF($B$162="NEM","*",$B$162),'Dispatchable Retired'!$C:$C,$H182)</f>
        <v>0</v>
      </c>
      <c r="L182" s="5">
        <f>SUMIFS('Dispatchable Retired'!G:G,'Dispatchable Retired'!$A:$A,Summary_CDP,'Dispatchable Retired'!$B:$B,IF($B$162="NEM","*",$B$162),'Dispatchable Retired'!$C:$C,$H182)</f>
        <v>0</v>
      </c>
      <c r="M182" s="5">
        <f>SUMIFS('Dispatchable Retired'!H:H,'Dispatchable Retired'!$A:$A,Summary_CDP,'Dispatchable Retired'!$B:$B,IF($B$162="NEM","*",$B$162),'Dispatchable Retired'!$C:$C,$H182)</f>
        <v>0</v>
      </c>
      <c r="N182" s="5">
        <f>SUMIFS('Dispatchable Retired'!I:I,'Dispatchable Retired'!$A:$A,Summary_CDP,'Dispatchable Retired'!$B:$B,IF($B$162="NEM","*",$B$162),'Dispatchable Retired'!$C:$C,$H182)</f>
        <v>0</v>
      </c>
      <c r="O182" s="5">
        <f>SUMIFS('Dispatchable Retired'!J:J,'Dispatchable Retired'!$A:$A,Summary_CDP,'Dispatchable Retired'!$B:$B,IF($B$162="NEM","*",$B$162),'Dispatchable Retired'!$C:$C,$H182)</f>
        <v>0</v>
      </c>
      <c r="P182" s="5">
        <f>SUMIFS('Dispatchable Retired'!K:K,'Dispatchable Retired'!$A:$A,Summary_CDP,'Dispatchable Retired'!$B:$B,IF($B$162="NEM","*",$B$162),'Dispatchable Retired'!$C:$C,$H182)</f>
        <v>-382.50025970000002</v>
      </c>
      <c r="Q182" s="5">
        <f>SUMIFS('Dispatchable Retired'!L:L,'Dispatchable Retired'!$A:$A,Summary_CDP,'Dispatchable Retired'!$B:$B,IF($B$162="NEM","*",$B$162),'Dispatchable Retired'!$C:$C,$H182)</f>
        <v>-382.50025970000002</v>
      </c>
      <c r="R182" s="5">
        <f>SUMIFS('Dispatchable Retired'!M:M,'Dispatchable Retired'!$A:$A,Summary_CDP,'Dispatchable Retired'!$B:$B,IF($B$162="NEM","*",$B$162),'Dispatchable Retired'!$C:$C,$H182)</f>
        <v>-622.16025974000001</v>
      </c>
      <c r="S182" s="5">
        <f>SUMIFS('Dispatchable Retired'!N:N,'Dispatchable Retired'!$A:$A,Summary_CDP,'Dispatchable Retired'!$B:$B,IF($B$162="NEM","*",$B$162),'Dispatchable Retired'!$C:$C,$H182)</f>
        <v>-1084.16025975</v>
      </c>
      <c r="T182" s="5">
        <f>SUMIFS('Dispatchable Retired'!O:O,'Dispatchable Retired'!$A:$A,Summary_CDP,'Dispatchable Retired'!$B:$B,IF($B$162="NEM","*",$B$162),'Dispatchable Retired'!$C:$C,$H182)</f>
        <v>-1201.16025975</v>
      </c>
      <c r="U182" s="5">
        <f>SUMIFS('Dispatchable Retired'!P:P,'Dispatchable Retired'!$A:$A,Summary_CDP,'Dispatchable Retired'!$B:$B,IF($B$162="NEM","*",$B$162),'Dispatchable Retired'!$C:$C,$H182)</f>
        <v>-1281.16025975</v>
      </c>
      <c r="V182" s="5">
        <f>SUMIFS('Dispatchable Retired'!Q:Q,'Dispatchable Retired'!$A:$A,Summary_CDP,'Dispatchable Retired'!$B:$B,IF($B$162="NEM","*",$B$162),'Dispatchable Retired'!$C:$C,$H182)</f>
        <v>-1281.16025975</v>
      </c>
      <c r="W182" s="5">
        <f>SUMIFS('Dispatchable Retired'!R:R,'Dispatchable Retired'!$A:$A,Summary_CDP,'Dispatchable Retired'!$B:$B,IF($B$162="NEM","*",$B$162),'Dispatchable Retired'!$C:$C,$H182)</f>
        <v>-1281.1606519500001</v>
      </c>
      <c r="X182" s="5">
        <f>SUMIFS('Dispatchable Retired'!S:S,'Dispatchable Retired'!$A:$A,Summary_CDP,'Dispatchable Retired'!$B:$B,IF($B$162="NEM","*",$B$162),'Dispatchable Retired'!$C:$C,$H182)</f>
        <v>-1281.1606519500001</v>
      </c>
      <c r="Y182" s="5">
        <f>SUMIFS('Dispatchable Retired'!T:T,'Dispatchable Retired'!$A:$A,Summary_CDP,'Dispatchable Retired'!$B:$B,IF($B$162="NEM","*",$B$162),'Dispatchable Retired'!$C:$C,$H182)</f>
        <v>-1721.1606519499999</v>
      </c>
      <c r="Z182" s="5">
        <f>SUMIFS('Dispatchable Retired'!U:U,'Dispatchable Retired'!$A:$A,Summary_CDP,'Dispatchable Retired'!$B:$B,IF($B$162="NEM","*",$B$162),'Dispatchable Retired'!$C:$C,$H182)</f>
        <v>-1841.1606519499999</v>
      </c>
      <c r="AA182" s="5">
        <f>SUMIFS('Dispatchable Retired'!V:V,'Dispatchable Retired'!$A:$A,Summary_CDP,'Dispatchable Retired'!$B:$B,IF($B$162="NEM","*",$B$162),'Dispatchable Retired'!$C:$C,$H182)</f>
        <v>-1841.1606519499999</v>
      </c>
      <c r="AB182" s="5">
        <f>SUMIFS('Dispatchable Retired'!W:W,'Dispatchable Retired'!$A:$A,Summary_CDP,'Dispatchable Retired'!$B:$B,IF($B$162="NEM","*",$B$162),'Dispatchable Retired'!$C:$C,$H182)</f>
        <v>-1935.1606519499999</v>
      </c>
      <c r="AC182" s="5">
        <f>SUMIFS('Dispatchable Retired'!X:X,'Dispatchable Retired'!$A:$A,Summary_CDP,'Dispatchable Retired'!$B:$B,IF($B$162="NEM","*",$B$162),'Dispatchable Retired'!$C:$C,$H182)</f>
        <v>-1935.1606519499999</v>
      </c>
      <c r="AD182" s="5">
        <f>SUMIFS('Dispatchable Retired'!Y:Y,'Dispatchable Retired'!$A:$A,Summary_CDP,'Dispatchable Retired'!$B:$B,IF($B$162="NEM","*",$B$162),'Dispatchable Retired'!$C:$C,$H182)</f>
        <v>-3253.6596864000003</v>
      </c>
      <c r="AE182" s="5">
        <f>SUMIFS('Dispatchable Retired'!Z:Z,'Dispatchable Retired'!$A:$A,Summary_CDP,'Dispatchable Retired'!$B:$B,IF($B$162="NEM","*",$B$162),'Dispatchable Retired'!$C:$C,$H182)</f>
        <v>-3376.8596864000001</v>
      </c>
      <c r="AF182" s="5">
        <f>SUMIFS('Dispatchable Retired'!AA:AA,'Dispatchable Retired'!$A:$A,Summary_CDP,'Dispatchable Retired'!$B:$B,IF($B$162="NEM","*",$B$162),'Dispatchable Retired'!$C:$C,$H182)</f>
        <v>-4079.8596864000001</v>
      </c>
      <c r="AG182" s="5">
        <f>SUMIFS('Dispatchable Retired'!AB:AB,'Dispatchable Retired'!$A:$A,Summary_CDP,'Dispatchable Retired'!$B:$B,IF($B$162="NEM","*",$B$162),'Dispatchable Retired'!$C:$C,$H182)</f>
        <v>-4663.8596864000001</v>
      </c>
      <c r="AH182" s="5">
        <f>SUMIFS('Dispatchable Retired'!AC:AC,'Dispatchable Retired'!$A:$A,Summary_CDP,'Dispatchable Retired'!$B:$B,IF($B$162="NEM","*",$B$162),'Dispatchable Retired'!$C:$C,$H182)</f>
        <v>-4663.8596864000001</v>
      </c>
      <c r="AI182" s="5">
        <f>SUMIFS('Dispatchable Retired'!AD:AD,'Dispatchable Retired'!$A:$A,Summary_CDP,'Dispatchable Retired'!$B:$B,IF($B$162="NEM","*",$B$162),'Dispatchable Retired'!$C:$C,$H182)</f>
        <v>-5182.8596864000001</v>
      </c>
      <c r="AJ182" s="5">
        <f>SUMIFS('Dispatchable Retired'!AE:AE,'Dispatchable Retired'!$A:$A,Summary_CDP,'Dispatchable Retired'!$B:$B,IF($B$162="NEM","*",$B$162),'Dispatchable Retired'!$C:$C,$H182)</f>
        <v>-5624.0596863999999</v>
      </c>
    </row>
    <row r="183" spans="1:36" ht="15" customHeight="1">
      <c r="H183" s="9" t="s">
        <v>136</v>
      </c>
      <c r="I183" s="5">
        <f>SUMIFS('Dispatchable Retired'!D:D,'Dispatchable Retired'!$A:$A,Summary_CDP,'Dispatchable Retired'!$B:$B,IF($B$162="NEM","*",$B$162),'Dispatchable Retired'!$C:$C,$H183)</f>
        <v>0</v>
      </c>
      <c r="J183" s="5">
        <f>SUMIFS('Dispatchable Retired'!E:E,'Dispatchable Retired'!$A:$A,Summary_CDP,'Dispatchable Retired'!$B:$B,IF($B$162="NEM","*",$B$162),'Dispatchable Retired'!$C:$C,$H183)</f>
        <v>0</v>
      </c>
      <c r="K183" s="5">
        <f>SUMIFS('Dispatchable Retired'!F:F,'Dispatchable Retired'!$A:$A,Summary_CDP,'Dispatchable Retired'!$B:$B,IF($B$162="NEM","*",$B$162),'Dispatchable Retired'!$C:$C,$H183)</f>
        <v>0</v>
      </c>
      <c r="L183" s="5">
        <f>SUMIFS('Dispatchable Retired'!G:G,'Dispatchable Retired'!$A:$A,Summary_CDP,'Dispatchable Retired'!$B:$B,IF($B$162="NEM","*",$B$162),'Dispatchable Retired'!$C:$C,$H183)</f>
        <v>0</v>
      </c>
      <c r="M183" s="5">
        <f>SUMIFS('Dispatchable Retired'!H:H,'Dispatchable Retired'!$A:$A,Summary_CDP,'Dispatchable Retired'!$B:$B,IF($B$162="NEM","*",$B$162),'Dispatchable Retired'!$C:$C,$H183)</f>
        <v>0</v>
      </c>
      <c r="N183" s="5">
        <f>SUMIFS('Dispatchable Retired'!I:I,'Dispatchable Retired'!$A:$A,Summary_CDP,'Dispatchable Retired'!$B:$B,IF($B$162="NEM","*",$B$162),'Dispatchable Retired'!$C:$C,$H183)</f>
        <v>0</v>
      </c>
      <c r="O183" s="5">
        <f>SUMIFS('Dispatchable Retired'!J:J,'Dispatchable Retired'!$A:$A,Summary_CDP,'Dispatchable Retired'!$B:$B,IF($B$162="NEM","*",$B$162),'Dispatchable Retired'!$C:$C,$H183)</f>
        <v>0</v>
      </c>
      <c r="P183" s="5">
        <f>SUMIFS('Dispatchable Retired'!K:K,'Dispatchable Retired'!$A:$A,Summary_CDP,'Dispatchable Retired'!$B:$B,IF($B$162="NEM","*",$B$162),'Dispatchable Retired'!$C:$C,$H183)</f>
        <v>0</v>
      </c>
      <c r="Q183" s="5">
        <f>SUMIFS('Dispatchable Retired'!L:L,'Dispatchable Retired'!$A:$A,Summary_CDP,'Dispatchable Retired'!$B:$B,IF($B$162="NEM","*",$B$162),'Dispatchable Retired'!$C:$C,$H183)</f>
        <v>0</v>
      </c>
      <c r="R183" s="5">
        <f>SUMIFS('Dispatchable Retired'!M:M,'Dispatchable Retired'!$A:$A,Summary_CDP,'Dispatchable Retired'!$B:$B,IF($B$162="NEM","*",$B$162),'Dispatchable Retired'!$C:$C,$H183)</f>
        <v>0</v>
      </c>
      <c r="S183" s="5">
        <f>SUMIFS('Dispatchable Retired'!N:N,'Dispatchable Retired'!$A:$A,Summary_CDP,'Dispatchable Retired'!$B:$B,IF($B$162="NEM","*",$B$162),'Dispatchable Retired'!$C:$C,$H183)</f>
        <v>0</v>
      </c>
      <c r="T183" s="5">
        <f>SUMIFS('Dispatchable Retired'!O:O,'Dispatchable Retired'!$A:$A,Summary_CDP,'Dispatchable Retired'!$B:$B,IF($B$162="NEM","*",$B$162),'Dispatchable Retired'!$C:$C,$H183)</f>
        <v>0</v>
      </c>
      <c r="U183" s="5">
        <f>SUMIFS('Dispatchable Retired'!P:P,'Dispatchable Retired'!$A:$A,Summary_CDP,'Dispatchable Retired'!$B:$B,IF($B$162="NEM","*",$B$162),'Dispatchable Retired'!$C:$C,$H183)</f>
        <v>0</v>
      </c>
      <c r="V183" s="5">
        <f>SUMIFS('Dispatchable Retired'!Q:Q,'Dispatchable Retired'!$A:$A,Summary_CDP,'Dispatchable Retired'!$B:$B,IF($B$162="NEM","*",$B$162),'Dispatchable Retired'!$C:$C,$H183)</f>
        <v>0</v>
      </c>
      <c r="W183" s="5">
        <f>SUMIFS('Dispatchable Retired'!R:R,'Dispatchable Retired'!$A:$A,Summary_CDP,'Dispatchable Retired'!$B:$B,IF($B$162="NEM","*",$B$162),'Dispatchable Retired'!$C:$C,$H183)</f>
        <v>-86.4</v>
      </c>
      <c r="X183" s="5">
        <f>SUMIFS('Dispatchable Retired'!S:S,'Dispatchable Retired'!$A:$A,Summary_CDP,'Dispatchable Retired'!$B:$B,IF($B$162="NEM","*",$B$162),'Dispatchable Retired'!$C:$C,$H183)</f>
        <v>-86.4</v>
      </c>
      <c r="Y183" s="5">
        <f>SUMIFS('Dispatchable Retired'!T:T,'Dispatchable Retired'!$A:$A,Summary_CDP,'Dispatchable Retired'!$B:$B,IF($B$162="NEM","*",$B$162),'Dispatchable Retired'!$C:$C,$H183)</f>
        <v>-86.4</v>
      </c>
      <c r="Z183" s="5">
        <f>SUMIFS('Dispatchable Retired'!U:U,'Dispatchable Retired'!$A:$A,Summary_CDP,'Dispatchable Retired'!$B:$B,IF($B$162="NEM","*",$B$162),'Dispatchable Retired'!$C:$C,$H183)</f>
        <v>-86.4</v>
      </c>
      <c r="AA183" s="5">
        <f>SUMIFS('Dispatchable Retired'!V:V,'Dispatchable Retired'!$A:$A,Summary_CDP,'Dispatchable Retired'!$B:$B,IF($B$162="NEM","*",$B$162),'Dispatchable Retired'!$C:$C,$H183)</f>
        <v>-86.4</v>
      </c>
      <c r="AB183" s="5">
        <f>SUMIFS('Dispatchable Retired'!W:W,'Dispatchable Retired'!$A:$A,Summary_CDP,'Dispatchable Retired'!$B:$B,IF($B$162="NEM","*",$B$162),'Dispatchable Retired'!$C:$C,$H183)</f>
        <v>-152.4</v>
      </c>
      <c r="AC183" s="5">
        <f>SUMIFS('Dispatchable Retired'!X:X,'Dispatchable Retired'!$A:$A,Summary_CDP,'Dispatchable Retired'!$B:$B,IF($B$162="NEM","*",$B$162),'Dispatchable Retired'!$C:$C,$H183)</f>
        <v>-152.4</v>
      </c>
      <c r="AD183" s="5">
        <f>SUMIFS('Dispatchable Retired'!Y:Y,'Dispatchable Retired'!$A:$A,Summary_CDP,'Dispatchable Retired'!$B:$B,IF($B$162="NEM","*",$B$162),'Dispatchable Retired'!$C:$C,$H183)</f>
        <v>-152.4</v>
      </c>
      <c r="AE183" s="5">
        <f>SUMIFS('Dispatchable Retired'!Z:Z,'Dispatchable Retired'!$A:$A,Summary_CDP,'Dispatchable Retired'!$B:$B,IF($B$162="NEM","*",$B$162),'Dispatchable Retired'!$C:$C,$H183)</f>
        <v>-152.4</v>
      </c>
      <c r="AF183" s="5">
        <f>SUMIFS('Dispatchable Retired'!AA:AA,'Dispatchable Retired'!$A:$A,Summary_CDP,'Dispatchable Retired'!$B:$B,IF($B$162="NEM","*",$B$162),'Dispatchable Retired'!$C:$C,$H183)</f>
        <v>-152.4</v>
      </c>
      <c r="AG183" s="5">
        <f>SUMIFS('Dispatchable Retired'!AB:AB,'Dispatchable Retired'!$A:$A,Summary_CDP,'Dispatchable Retired'!$B:$B,IF($B$162="NEM","*",$B$162),'Dispatchable Retired'!$C:$C,$H183)</f>
        <v>-152.4</v>
      </c>
      <c r="AH183" s="5">
        <f>SUMIFS('Dispatchable Retired'!AC:AC,'Dispatchable Retired'!$A:$A,Summary_CDP,'Dispatchable Retired'!$B:$B,IF($B$162="NEM","*",$B$162),'Dispatchable Retired'!$C:$C,$H183)</f>
        <v>-152.4</v>
      </c>
      <c r="AI183" s="5">
        <f>SUMIFS('Dispatchable Retired'!AD:AD,'Dispatchable Retired'!$A:$A,Summary_CDP,'Dispatchable Retired'!$B:$B,IF($B$162="NEM","*",$B$162),'Dispatchable Retired'!$C:$C,$H183)</f>
        <v>-152.4</v>
      </c>
      <c r="AJ183" s="5">
        <f>SUMIFS('Dispatchable Retired'!AE:AE,'Dispatchable Retired'!$A:$A,Summary_CDP,'Dispatchable Retired'!$B:$B,IF($B$162="NEM","*",$B$162),'Dispatchable Retired'!$C:$C,$H183)</f>
        <v>-152.4</v>
      </c>
    </row>
    <row r="184" spans="1:36" ht="15" customHeight="1">
      <c r="H184" s="9" t="s">
        <v>153</v>
      </c>
      <c r="I184" s="5">
        <f>SUMIFS('Dispatchable Retired'!D:D,'Dispatchable Retired'!$A:$A,Summary_CDP,'Dispatchable Retired'!$B:$B,IF($B$162="NEM","*",$B$162),'Dispatchable Retired'!$C:$C,$H184)</f>
        <v>0</v>
      </c>
      <c r="J184" s="5">
        <f>SUMIFS('Dispatchable Retired'!E:E,'Dispatchable Retired'!$A:$A,Summary_CDP,'Dispatchable Retired'!$B:$B,IF($B$162="NEM","*",$B$162),'Dispatchable Retired'!$C:$C,$H184)</f>
        <v>0</v>
      </c>
      <c r="K184" s="5">
        <f>SUMIFS('Dispatchable Retired'!F:F,'Dispatchable Retired'!$A:$A,Summary_CDP,'Dispatchable Retired'!$B:$B,IF($B$162="NEM","*",$B$162),'Dispatchable Retired'!$C:$C,$H184)</f>
        <v>0</v>
      </c>
      <c r="L184" s="5">
        <f>SUMIFS('Dispatchable Retired'!G:G,'Dispatchable Retired'!$A:$A,Summary_CDP,'Dispatchable Retired'!$B:$B,IF($B$162="NEM","*",$B$162),'Dispatchable Retired'!$C:$C,$H184)</f>
        <v>0</v>
      </c>
      <c r="M184" s="5">
        <f>SUMIFS('Dispatchable Retired'!H:H,'Dispatchable Retired'!$A:$A,Summary_CDP,'Dispatchable Retired'!$B:$B,IF($B$162="NEM","*",$B$162),'Dispatchable Retired'!$C:$C,$H184)</f>
        <v>0</v>
      </c>
      <c r="N184" s="5">
        <f>SUMIFS('Dispatchable Retired'!I:I,'Dispatchable Retired'!$A:$A,Summary_CDP,'Dispatchable Retired'!$B:$B,IF($B$162="NEM","*",$B$162),'Dispatchable Retired'!$C:$C,$H184)</f>
        <v>0</v>
      </c>
      <c r="O184" s="5">
        <f>SUMIFS('Dispatchable Retired'!J:J,'Dispatchable Retired'!$A:$A,Summary_CDP,'Dispatchable Retired'!$B:$B,IF($B$162="NEM","*",$B$162),'Dispatchable Retired'!$C:$C,$H184)</f>
        <v>0</v>
      </c>
      <c r="P184" s="5">
        <f>SUMIFS('Dispatchable Retired'!K:K,'Dispatchable Retired'!$A:$A,Summary_CDP,'Dispatchable Retired'!$B:$B,IF($B$162="NEM","*",$B$162),'Dispatchable Retired'!$C:$C,$H184)</f>
        <v>0</v>
      </c>
      <c r="Q184" s="5">
        <f>SUMIFS('Dispatchable Retired'!L:L,'Dispatchable Retired'!$A:$A,Summary_CDP,'Dispatchable Retired'!$B:$B,IF($B$162="NEM","*",$B$162),'Dispatchable Retired'!$C:$C,$H184)</f>
        <v>0</v>
      </c>
      <c r="R184" s="5">
        <f>SUMIFS('Dispatchable Retired'!M:M,'Dispatchable Retired'!$A:$A,Summary_CDP,'Dispatchable Retired'!$B:$B,IF($B$162="NEM","*",$B$162),'Dispatchable Retired'!$C:$C,$H184)</f>
        <v>0</v>
      </c>
      <c r="S184" s="5">
        <f>SUMIFS('Dispatchable Retired'!N:N,'Dispatchable Retired'!$A:$A,Summary_CDP,'Dispatchable Retired'!$B:$B,IF($B$162="NEM","*",$B$162),'Dispatchable Retired'!$C:$C,$H184)</f>
        <v>0</v>
      </c>
      <c r="T184" s="5">
        <f>SUMIFS('Dispatchable Retired'!O:O,'Dispatchable Retired'!$A:$A,Summary_CDP,'Dispatchable Retired'!$B:$B,IF($B$162="NEM","*",$B$162),'Dispatchable Retired'!$C:$C,$H184)</f>
        <v>0</v>
      </c>
      <c r="U184" s="5">
        <f>SUMIFS('Dispatchable Retired'!P:P,'Dispatchable Retired'!$A:$A,Summary_CDP,'Dispatchable Retired'!$B:$B,IF($B$162="NEM","*",$B$162),'Dispatchable Retired'!$C:$C,$H184)</f>
        <v>0</v>
      </c>
      <c r="V184" s="5">
        <f>SUMIFS('Dispatchable Retired'!Q:Q,'Dispatchable Retired'!$A:$A,Summary_CDP,'Dispatchable Retired'!$B:$B,IF($B$162="NEM","*",$B$162),'Dispatchable Retired'!$C:$C,$H184)</f>
        <v>0</v>
      </c>
      <c r="W184" s="5">
        <f>SUMIFS('Dispatchable Retired'!R:R,'Dispatchable Retired'!$A:$A,Summary_CDP,'Dispatchable Retired'!$B:$B,IF($B$162="NEM","*",$B$162),'Dispatchable Retired'!$C:$C,$H184)</f>
        <v>0</v>
      </c>
      <c r="X184" s="5">
        <f>SUMIFS('Dispatchable Retired'!S:S,'Dispatchable Retired'!$A:$A,Summary_CDP,'Dispatchable Retired'!$B:$B,IF($B$162="NEM","*",$B$162),'Dispatchable Retired'!$C:$C,$H184)</f>
        <v>0</v>
      </c>
      <c r="Y184" s="5">
        <f>SUMIFS('Dispatchable Retired'!T:T,'Dispatchable Retired'!$A:$A,Summary_CDP,'Dispatchable Retired'!$B:$B,IF($B$162="NEM","*",$B$162),'Dispatchable Retired'!$C:$C,$H184)</f>
        <v>0</v>
      </c>
      <c r="Z184" s="5">
        <f>SUMIFS('Dispatchable Retired'!U:U,'Dispatchable Retired'!$A:$A,Summary_CDP,'Dispatchable Retired'!$B:$B,IF($B$162="NEM","*",$B$162),'Dispatchable Retired'!$C:$C,$H184)</f>
        <v>0</v>
      </c>
      <c r="AA184" s="5">
        <f>SUMIFS('Dispatchable Retired'!V:V,'Dispatchable Retired'!$A:$A,Summary_CDP,'Dispatchable Retired'!$B:$B,IF($B$162="NEM","*",$B$162),'Dispatchable Retired'!$C:$C,$H184)</f>
        <v>0</v>
      </c>
      <c r="AB184" s="5">
        <f>SUMIFS('Dispatchable Retired'!W:W,'Dispatchable Retired'!$A:$A,Summary_CDP,'Dispatchable Retired'!$B:$B,IF($B$162="NEM","*",$B$162),'Dispatchable Retired'!$C:$C,$H184)</f>
        <v>0</v>
      </c>
      <c r="AC184" s="5">
        <f>SUMIFS('Dispatchable Retired'!X:X,'Dispatchable Retired'!$A:$A,Summary_CDP,'Dispatchable Retired'!$B:$B,IF($B$162="NEM","*",$B$162),'Dispatchable Retired'!$C:$C,$H184)</f>
        <v>0</v>
      </c>
      <c r="AD184" s="5">
        <f>SUMIFS('Dispatchable Retired'!Y:Y,'Dispatchable Retired'!$A:$A,Summary_CDP,'Dispatchable Retired'!$B:$B,IF($B$162="NEM","*",$B$162),'Dispatchable Retired'!$C:$C,$H184)</f>
        <v>0</v>
      </c>
      <c r="AE184" s="5">
        <f>SUMIFS('Dispatchable Retired'!Z:Z,'Dispatchable Retired'!$A:$A,Summary_CDP,'Dispatchable Retired'!$B:$B,IF($B$162="NEM","*",$B$162),'Dispatchable Retired'!$C:$C,$H184)</f>
        <v>0</v>
      </c>
      <c r="AF184" s="5">
        <f>SUMIFS('Dispatchable Retired'!AA:AA,'Dispatchable Retired'!$A:$A,Summary_CDP,'Dispatchable Retired'!$B:$B,IF($B$162="NEM","*",$B$162),'Dispatchable Retired'!$C:$C,$H184)</f>
        <v>0</v>
      </c>
      <c r="AG184" s="5">
        <f>SUMIFS('Dispatchable Retired'!AB:AB,'Dispatchable Retired'!$A:$A,Summary_CDP,'Dispatchable Retired'!$B:$B,IF($B$162="NEM","*",$B$162),'Dispatchable Retired'!$C:$C,$H184)</f>
        <v>0</v>
      </c>
      <c r="AH184" s="5">
        <f>SUMIFS('Dispatchable Retired'!AC:AC,'Dispatchable Retired'!$A:$A,Summary_CDP,'Dispatchable Retired'!$B:$B,IF($B$162="NEM","*",$B$162),'Dispatchable Retired'!$C:$C,$H184)</f>
        <v>0</v>
      </c>
      <c r="AI184" s="5">
        <f>SUMIFS('Dispatchable Retired'!AD:AD,'Dispatchable Retired'!$A:$A,Summary_CDP,'Dispatchable Retired'!$B:$B,IF($B$162="NEM","*",$B$162),'Dispatchable Retired'!$C:$C,$H184)</f>
        <v>0</v>
      </c>
      <c r="AJ184" s="5">
        <f>SUMIFS('Dispatchable Retired'!AE:AE,'Dispatchable Retired'!$A:$A,Summary_CDP,'Dispatchable Retired'!$B:$B,IF($B$162="NEM","*",$B$162),'Dispatchable Retired'!$C:$C,$H184)</f>
        <v>0</v>
      </c>
    </row>
    <row r="185" spans="1:36" ht="15" customHeight="1">
      <c r="H185" s="9" t="s">
        <v>154</v>
      </c>
      <c r="I185" s="5">
        <f>SUMIFS('Dispatchable Retired'!D:D,'Dispatchable Retired'!$A:$A,Summary_CDP,'Dispatchable Retired'!$B:$B,IF($B$162="NEM","*",$B$162),'Dispatchable Retired'!$C:$C,$H185)</f>
        <v>0</v>
      </c>
      <c r="J185" s="5">
        <f>SUMIFS('Dispatchable Retired'!E:E,'Dispatchable Retired'!$A:$A,Summary_CDP,'Dispatchable Retired'!$B:$B,IF($B$162="NEM","*",$B$162),'Dispatchable Retired'!$C:$C,$H185)</f>
        <v>0</v>
      </c>
      <c r="K185" s="5">
        <f>SUMIFS('Dispatchable Retired'!F:F,'Dispatchable Retired'!$A:$A,Summary_CDP,'Dispatchable Retired'!$B:$B,IF($B$162="NEM","*",$B$162),'Dispatchable Retired'!$C:$C,$H185)</f>
        <v>0</v>
      </c>
      <c r="L185" s="5">
        <f>SUMIFS('Dispatchable Retired'!G:G,'Dispatchable Retired'!$A:$A,Summary_CDP,'Dispatchable Retired'!$B:$B,IF($B$162="NEM","*",$B$162),'Dispatchable Retired'!$C:$C,$H185)</f>
        <v>0</v>
      </c>
      <c r="M185" s="5">
        <f>SUMIFS('Dispatchable Retired'!H:H,'Dispatchable Retired'!$A:$A,Summary_CDP,'Dispatchable Retired'!$B:$B,IF($B$162="NEM","*",$B$162),'Dispatchable Retired'!$C:$C,$H185)</f>
        <v>0</v>
      </c>
      <c r="N185" s="5">
        <f>SUMIFS('Dispatchable Retired'!I:I,'Dispatchable Retired'!$A:$A,Summary_CDP,'Dispatchable Retired'!$B:$B,IF($B$162="NEM","*",$B$162),'Dispatchable Retired'!$C:$C,$H185)</f>
        <v>0</v>
      </c>
      <c r="O185" s="5">
        <f>SUMIFS('Dispatchable Retired'!J:J,'Dispatchable Retired'!$A:$A,Summary_CDP,'Dispatchable Retired'!$B:$B,IF($B$162="NEM","*",$B$162),'Dispatchable Retired'!$C:$C,$H185)</f>
        <v>0</v>
      </c>
      <c r="P185" s="5">
        <f>SUMIFS('Dispatchable Retired'!K:K,'Dispatchable Retired'!$A:$A,Summary_CDP,'Dispatchable Retired'!$B:$B,IF($B$162="NEM","*",$B$162),'Dispatchable Retired'!$C:$C,$H185)</f>
        <v>0</v>
      </c>
      <c r="Q185" s="5">
        <f>SUMIFS('Dispatchable Retired'!L:L,'Dispatchable Retired'!$A:$A,Summary_CDP,'Dispatchable Retired'!$B:$B,IF($B$162="NEM","*",$B$162),'Dispatchable Retired'!$C:$C,$H185)</f>
        <v>0</v>
      </c>
      <c r="R185" s="5">
        <f>SUMIFS('Dispatchable Retired'!M:M,'Dispatchable Retired'!$A:$A,Summary_CDP,'Dispatchable Retired'!$B:$B,IF($B$162="NEM","*",$B$162),'Dispatchable Retired'!$C:$C,$H185)</f>
        <v>0</v>
      </c>
      <c r="S185" s="5">
        <f>SUMIFS('Dispatchable Retired'!N:N,'Dispatchable Retired'!$A:$A,Summary_CDP,'Dispatchable Retired'!$B:$B,IF($B$162="NEM","*",$B$162),'Dispatchable Retired'!$C:$C,$H185)</f>
        <v>0</v>
      </c>
      <c r="T185" s="5">
        <f>SUMIFS('Dispatchable Retired'!O:O,'Dispatchable Retired'!$A:$A,Summary_CDP,'Dispatchable Retired'!$B:$B,IF($B$162="NEM","*",$B$162),'Dispatchable Retired'!$C:$C,$H185)</f>
        <v>0</v>
      </c>
      <c r="U185" s="5">
        <f>SUMIFS('Dispatchable Retired'!P:P,'Dispatchable Retired'!$A:$A,Summary_CDP,'Dispatchable Retired'!$B:$B,IF($B$162="NEM","*",$B$162),'Dispatchable Retired'!$C:$C,$H185)</f>
        <v>0</v>
      </c>
      <c r="V185" s="5">
        <f>SUMIFS('Dispatchable Retired'!Q:Q,'Dispatchable Retired'!$A:$A,Summary_CDP,'Dispatchable Retired'!$B:$B,IF($B$162="NEM","*",$B$162),'Dispatchable Retired'!$C:$C,$H185)</f>
        <v>0</v>
      </c>
      <c r="W185" s="5">
        <f>SUMIFS('Dispatchable Retired'!R:R,'Dispatchable Retired'!$A:$A,Summary_CDP,'Dispatchable Retired'!$B:$B,IF($B$162="NEM","*",$B$162),'Dispatchable Retired'!$C:$C,$H185)</f>
        <v>0</v>
      </c>
      <c r="X185" s="5">
        <f>SUMIFS('Dispatchable Retired'!S:S,'Dispatchable Retired'!$A:$A,Summary_CDP,'Dispatchable Retired'!$B:$B,IF($B$162="NEM","*",$B$162),'Dispatchable Retired'!$C:$C,$H185)</f>
        <v>0</v>
      </c>
      <c r="Y185" s="5">
        <f>SUMIFS('Dispatchable Retired'!T:T,'Dispatchable Retired'!$A:$A,Summary_CDP,'Dispatchable Retired'!$B:$B,IF($B$162="NEM","*",$B$162),'Dispatchable Retired'!$C:$C,$H185)</f>
        <v>0</v>
      </c>
      <c r="Z185" s="5">
        <f>SUMIFS('Dispatchable Retired'!U:U,'Dispatchable Retired'!$A:$A,Summary_CDP,'Dispatchable Retired'!$B:$B,IF($B$162="NEM","*",$B$162),'Dispatchable Retired'!$C:$C,$H185)</f>
        <v>0</v>
      </c>
      <c r="AA185" s="5">
        <f>SUMIFS('Dispatchable Retired'!V:V,'Dispatchable Retired'!$A:$A,Summary_CDP,'Dispatchable Retired'!$B:$B,IF($B$162="NEM","*",$B$162),'Dispatchable Retired'!$C:$C,$H185)</f>
        <v>0</v>
      </c>
      <c r="AB185" s="5">
        <f>SUMIFS('Dispatchable Retired'!W:W,'Dispatchable Retired'!$A:$A,Summary_CDP,'Dispatchable Retired'!$B:$B,IF($B$162="NEM","*",$B$162),'Dispatchable Retired'!$C:$C,$H185)</f>
        <v>0</v>
      </c>
      <c r="AC185" s="5">
        <f>SUMIFS('Dispatchable Retired'!X:X,'Dispatchable Retired'!$A:$A,Summary_CDP,'Dispatchable Retired'!$B:$B,IF($B$162="NEM","*",$B$162),'Dispatchable Retired'!$C:$C,$H185)</f>
        <v>-4.752999997785879E-5</v>
      </c>
      <c r="AD185" s="5">
        <f>SUMIFS('Dispatchable Retired'!Y:Y,'Dispatchable Retired'!$A:$A,Summary_CDP,'Dispatchable Retired'!$B:$B,IF($B$162="NEM","*",$B$162),'Dispatchable Retired'!$C:$C,$H185)</f>
        <v>-5.3370000020526053E-5</v>
      </c>
      <c r="AE185" s="5">
        <f>SUMIFS('Dispatchable Retired'!Z:Z,'Dispatchable Retired'!$A:$A,Summary_CDP,'Dispatchable Retired'!$B:$B,IF($B$162="NEM","*",$B$162),'Dispatchable Retired'!$C:$C,$H185)</f>
        <v>-600.00084813000024</v>
      </c>
      <c r="AF185" s="5">
        <f>SUMIFS('Dispatchable Retired'!AA:AA,'Dispatchable Retired'!$A:$A,Summary_CDP,'Dispatchable Retired'!$B:$B,IF($B$162="NEM","*",$B$162),'Dispatchable Retired'!$C:$C,$H185)</f>
        <v>-600.00085194999986</v>
      </c>
      <c r="AG185" s="5">
        <f>SUMIFS('Dispatchable Retired'!AB:AB,'Dispatchable Retired'!$A:$A,Summary_CDP,'Dispatchable Retired'!$B:$B,IF($B$162="NEM","*",$B$162),'Dispatchable Retired'!$C:$C,$H185)</f>
        <v>-1524.9986684300002</v>
      </c>
      <c r="AH185" s="5">
        <f>SUMIFS('Dispatchable Retired'!AC:AC,'Dispatchable Retired'!$A:$A,Summary_CDP,'Dispatchable Retired'!$B:$B,IF($B$162="NEM","*",$B$162),'Dispatchable Retired'!$C:$C,$H185)</f>
        <v>-1690.4546689300003</v>
      </c>
      <c r="AI185" s="5">
        <f>SUMIFS('Dispatchable Retired'!AD:AD,'Dispatchable Retired'!$A:$A,Summary_CDP,'Dispatchable Retired'!$B:$B,IF($B$162="NEM","*",$B$162),'Dispatchable Retired'!$C:$C,$H185)</f>
        <v>-1690.4546701400004</v>
      </c>
      <c r="AJ185" s="5">
        <f>SUMIFS('Dispatchable Retired'!AE:AE,'Dispatchable Retired'!$A:$A,Summary_CDP,'Dispatchable Retired'!$B:$B,IF($B$162="NEM","*",$B$162),'Dispatchable Retired'!$C:$C,$H185)</f>
        <v>-2204.0670810699999</v>
      </c>
    </row>
    <row r="186" spans="1:36" ht="15" customHeight="1">
      <c r="H186" s="9" t="s">
        <v>155</v>
      </c>
      <c r="I186" s="5">
        <f>SUMIFS('Dispatchable Retired'!D:D,'Dispatchable Retired'!$A:$A,Summary_CDP,'Dispatchable Retired'!$B:$B,IF($B$162="NEM","*",$B$162),'Dispatchable Retired'!$C:$C,$H186)</f>
        <v>0</v>
      </c>
      <c r="J186" s="5">
        <f>SUMIFS('Dispatchable Retired'!E:E,'Dispatchable Retired'!$A:$A,Summary_CDP,'Dispatchable Retired'!$B:$B,IF($B$162="NEM","*",$B$162),'Dispatchable Retired'!$C:$C,$H186)</f>
        <v>-1.0999999999999981</v>
      </c>
      <c r="K186" s="5">
        <f>SUMIFS('Dispatchable Retired'!F:F,'Dispatchable Retired'!$A:$A,Summary_CDP,'Dispatchable Retired'!$B:$B,IF($B$162="NEM","*",$B$162),'Dispatchable Retired'!$C:$C,$H186)</f>
        <v>-1.0999999999999981</v>
      </c>
      <c r="L186" s="5">
        <f>SUMIFS('Dispatchable Retired'!G:G,'Dispatchable Retired'!$A:$A,Summary_CDP,'Dispatchable Retired'!$B:$B,IF($B$162="NEM","*",$B$162),'Dispatchable Retired'!$C:$C,$H186)</f>
        <v>-1.0999999999999981</v>
      </c>
      <c r="M186" s="5">
        <f>SUMIFS('Dispatchable Retired'!H:H,'Dispatchable Retired'!$A:$A,Summary_CDP,'Dispatchable Retired'!$B:$B,IF($B$162="NEM","*",$B$162),'Dispatchable Retired'!$C:$C,$H186)</f>
        <v>-1.0999999999999981</v>
      </c>
      <c r="N186" s="5">
        <f>SUMIFS('Dispatchable Retired'!I:I,'Dispatchable Retired'!$A:$A,Summary_CDP,'Dispatchable Retired'!$B:$B,IF($B$162="NEM","*",$B$162),'Dispatchable Retired'!$C:$C,$H186)</f>
        <v>-2.1999999999999962</v>
      </c>
      <c r="O186" s="5">
        <f>SUMIFS('Dispatchable Retired'!J:J,'Dispatchable Retired'!$A:$A,Summary_CDP,'Dispatchable Retired'!$B:$B,IF($B$162="NEM","*",$B$162),'Dispatchable Retired'!$C:$C,$H186)</f>
        <v>-2.1999999999999962</v>
      </c>
      <c r="P186" s="5">
        <f>SUMIFS('Dispatchable Retired'!K:K,'Dispatchable Retired'!$A:$A,Summary_CDP,'Dispatchable Retired'!$B:$B,IF($B$162="NEM","*",$B$162),'Dispatchable Retired'!$C:$C,$H186)</f>
        <v>-2.1999999999999962</v>
      </c>
      <c r="Q186" s="5">
        <f>SUMIFS('Dispatchable Retired'!L:L,'Dispatchable Retired'!$A:$A,Summary_CDP,'Dispatchable Retired'!$B:$B,IF($B$162="NEM","*",$B$162),'Dispatchable Retired'!$C:$C,$H186)</f>
        <v>-2.1999999999999962</v>
      </c>
      <c r="R186" s="5">
        <f>SUMIFS('Dispatchable Retired'!M:M,'Dispatchable Retired'!$A:$A,Summary_CDP,'Dispatchable Retired'!$B:$B,IF($B$162="NEM","*",$B$162),'Dispatchable Retired'!$C:$C,$H186)</f>
        <v>-2.1999999999999962</v>
      </c>
      <c r="S186" s="5">
        <f>SUMIFS('Dispatchable Retired'!N:N,'Dispatchable Retired'!$A:$A,Summary_CDP,'Dispatchable Retired'!$B:$B,IF($B$162="NEM","*",$B$162),'Dispatchable Retired'!$C:$C,$H186)</f>
        <v>-2.1999999999999962</v>
      </c>
      <c r="T186" s="5">
        <f>SUMIFS('Dispatchable Retired'!O:O,'Dispatchable Retired'!$A:$A,Summary_CDP,'Dispatchable Retired'!$B:$B,IF($B$162="NEM","*",$B$162),'Dispatchable Retired'!$C:$C,$H186)</f>
        <v>-2.1999999999999962</v>
      </c>
      <c r="U186" s="5">
        <f>SUMIFS('Dispatchable Retired'!P:P,'Dispatchable Retired'!$A:$A,Summary_CDP,'Dispatchable Retired'!$B:$B,IF($B$162="NEM","*",$B$162),'Dispatchable Retired'!$C:$C,$H186)</f>
        <v>-3.299999999999994</v>
      </c>
      <c r="V186" s="5">
        <f>SUMIFS('Dispatchable Retired'!Q:Q,'Dispatchable Retired'!$A:$A,Summary_CDP,'Dispatchable Retired'!$B:$B,IF($B$162="NEM","*",$B$162),'Dispatchable Retired'!$C:$C,$H186)</f>
        <v>-3.299999999999994</v>
      </c>
      <c r="W186" s="5">
        <f>SUMIFS('Dispatchable Retired'!R:R,'Dispatchable Retired'!$A:$A,Summary_CDP,'Dispatchable Retired'!$B:$B,IF($B$162="NEM","*",$B$162),'Dispatchable Retired'!$C:$C,$H186)</f>
        <v>-3.299999999999994</v>
      </c>
      <c r="X186" s="5">
        <f>SUMIFS('Dispatchable Retired'!S:S,'Dispatchable Retired'!$A:$A,Summary_CDP,'Dispatchable Retired'!$B:$B,IF($B$162="NEM","*",$B$162),'Dispatchable Retired'!$C:$C,$H186)</f>
        <v>-3.299999999999994</v>
      </c>
      <c r="Y186" s="5">
        <f>SUMIFS('Dispatchable Retired'!T:T,'Dispatchable Retired'!$A:$A,Summary_CDP,'Dispatchable Retired'!$B:$B,IF($B$162="NEM","*",$B$162),'Dispatchable Retired'!$C:$C,$H186)</f>
        <v>-4.3999999999999906</v>
      </c>
      <c r="Z186" s="5">
        <f>SUMIFS('Dispatchable Retired'!U:U,'Dispatchable Retired'!$A:$A,Summary_CDP,'Dispatchable Retired'!$B:$B,IF($B$162="NEM","*",$B$162),'Dispatchable Retired'!$C:$C,$H186)</f>
        <v>-4.3999999999999906</v>
      </c>
      <c r="AA186" s="5">
        <f>SUMIFS('Dispatchable Retired'!V:V,'Dispatchable Retired'!$A:$A,Summary_CDP,'Dispatchable Retired'!$B:$B,IF($B$162="NEM","*",$B$162),'Dispatchable Retired'!$C:$C,$H186)</f>
        <v>-4.3999999999999906</v>
      </c>
      <c r="AB186" s="5">
        <f>SUMIFS('Dispatchable Retired'!W:W,'Dispatchable Retired'!$A:$A,Summary_CDP,'Dispatchable Retired'!$B:$B,IF($B$162="NEM","*",$B$162),'Dispatchable Retired'!$C:$C,$H186)</f>
        <v>-4.3999999999999906</v>
      </c>
      <c r="AC186" s="5">
        <f>SUMIFS('Dispatchable Retired'!X:X,'Dispatchable Retired'!$A:$A,Summary_CDP,'Dispatchable Retired'!$B:$B,IF($B$162="NEM","*",$B$162),'Dispatchable Retired'!$C:$C,$H186)</f>
        <v>-4.400005339999991</v>
      </c>
      <c r="AD186" s="5">
        <f>SUMIFS('Dispatchable Retired'!Y:Y,'Dispatchable Retired'!$A:$A,Summary_CDP,'Dispatchable Retired'!$B:$B,IF($B$162="NEM","*",$B$162),'Dispatchable Retired'!$C:$C,$H186)</f>
        <v>-5.5000053399999898</v>
      </c>
      <c r="AE186" s="5">
        <f>SUMIFS('Dispatchable Retired'!Z:Z,'Dispatchable Retired'!$A:$A,Summary_CDP,'Dispatchable Retired'!$B:$B,IF($B$162="NEM","*",$B$162),'Dispatchable Retired'!$C:$C,$H186)</f>
        <v>-5.5000053399999898</v>
      </c>
      <c r="AF186" s="5">
        <f>SUMIFS('Dispatchable Retired'!AA:AA,'Dispatchable Retired'!$A:$A,Summary_CDP,'Dispatchable Retired'!$B:$B,IF($B$162="NEM","*",$B$162),'Dispatchable Retired'!$C:$C,$H186)</f>
        <v>-6.600006909999987</v>
      </c>
      <c r="AG186" s="5">
        <f>SUMIFS('Dispatchable Retired'!AB:AB,'Dispatchable Retired'!$A:$A,Summary_CDP,'Dispatchable Retired'!$B:$B,IF($B$162="NEM","*",$B$162),'Dispatchable Retired'!$C:$C,$H186)</f>
        <v>-6.6000073299999871</v>
      </c>
      <c r="AH186" s="5">
        <f>SUMIFS('Dispatchable Retired'!AC:AC,'Dispatchable Retired'!$A:$A,Summary_CDP,'Dispatchable Retired'!$B:$B,IF($B$162="NEM","*",$B$162),'Dispatchable Retired'!$C:$C,$H186)</f>
        <v>-6.600027219999987</v>
      </c>
      <c r="AI186" s="5">
        <f>SUMIFS('Dispatchable Retired'!AD:AD,'Dispatchable Retired'!$A:$A,Summary_CDP,'Dispatchable Retired'!$B:$B,IF($B$162="NEM","*",$B$162),'Dispatchable Retired'!$C:$C,$H186)</f>
        <v>-6.600027219999987</v>
      </c>
      <c r="AJ186" s="5">
        <f>SUMIFS('Dispatchable Retired'!AE:AE,'Dispatchable Retired'!$A:$A,Summary_CDP,'Dispatchable Retired'!$B:$B,IF($B$162="NEM","*",$B$162),'Dispatchable Retired'!$C:$C,$H186)</f>
        <v>-7.7000272199999849</v>
      </c>
    </row>
    <row r="187" spans="1:36" ht="15" customHeight="1">
      <c r="H187" s="9" t="s">
        <v>138</v>
      </c>
      <c r="I187" s="5">
        <f>SUMIFS('Dispatchable Retired'!D:D,'Dispatchable Retired'!$A:$A,Summary_CDP,'Dispatchable Retired'!$B:$B,IF($B$162="NEM","*",$B$162),'Dispatchable Retired'!$C:$C,$H187)</f>
        <v>0</v>
      </c>
      <c r="J187" s="5">
        <f>SUMIFS('Dispatchable Retired'!E:E,'Dispatchable Retired'!$A:$A,Summary_CDP,'Dispatchable Retired'!$B:$B,IF($B$162="NEM","*",$B$162),'Dispatchable Retired'!$C:$C,$H187)</f>
        <v>0</v>
      </c>
      <c r="K187" s="5">
        <f>SUMIFS('Dispatchable Retired'!F:F,'Dispatchable Retired'!$A:$A,Summary_CDP,'Dispatchable Retired'!$B:$B,IF($B$162="NEM","*",$B$162),'Dispatchable Retired'!$C:$C,$H187)</f>
        <v>0</v>
      </c>
      <c r="L187" s="5">
        <f>SUMIFS('Dispatchable Retired'!G:G,'Dispatchable Retired'!$A:$A,Summary_CDP,'Dispatchable Retired'!$B:$B,IF($B$162="NEM","*",$B$162),'Dispatchable Retired'!$C:$C,$H187)</f>
        <v>0</v>
      </c>
      <c r="M187" s="5">
        <f>SUMIFS('Dispatchable Retired'!H:H,'Dispatchable Retired'!$A:$A,Summary_CDP,'Dispatchable Retired'!$B:$B,IF($B$162="NEM","*",$B$162),'Dispatchable Retired'!$C:$C,$H187)</f>
        <v>0</v>
      </c>
      <c r="N187" s="5">
        <f>SUMIFS('Dispatchable Retired'!I:I,'Dispatchable Retired'!$A:$A,Summary_CDP,'Dispatchable Retired'!$B:$B,IF($B$162="NEM","*",$B$162),'Dispatchable Retired'!$C:$C,$H187)</f>
        <v>0</v>
      </c>
      <c r="O187" s="5">
        <f>SUMIFS('Dispatchable Retired'!J:J,'Dispatchable Retired'!$A:$A,Summary_CDP,'Dispatchable Retired'!$B:$B,IF($B$162="NEM","*",$B$162),'Dispatchable Retired'!$C:$C,$H187)</f>
        <v>0</v>
      </c>
      <c r="P187" s="5">
        <f>SUMIFS('Dispatchable Retired'!K:K,'Dispatchable Retired'!$A:$A,Summary_CDP,'Dispatchable Retired'!$B:$B,IF($B$162="NEM","*",$B$162),'Dispatchable Retired'!$C:$C,$H187)</f>
        <v>0</v>
      </c>
      <c r="Q187" s="5">
        <f>SUMIFS('Dispatchable Retired'!L:L,'Dispatchable Retired'!$A:$A,Summary_CDP,'Dispatchable Retired'!$B:$B,IF($B$162="NEM","*",$B$162),'Dispatchable Retired'!$C:$C,$H187)</f>
        <v>0</v>
      </c>
      <c r="R187" s="5">
        <f>SUMIFS('Dispatchable Retired'!M:M,'Dispatchable Retired'!$A:$A,Summary_CDP,'Dispatchable Retired'!$B:$B,IF($B$162="NEM","*",$B$162),'Dispatchable Retired'!$C:$C,$H187)</f>
        <v>0</v>
      </c>
      <c r="S187" s="5">
        <f>SUMIFS('Dispatchable Retired'!N:N,'Dispatchable Retired'!$A:$A,Summary_CDP,'Dispatchable Retired'!$B:$B,IF($B$162="NEM","*",$B$162),'Dispatchable Retired'!$C:$C,$H187)</f>
        <v>0</v>
      </c>
      <c r="T187" s="5">
        <f>SUMIFS('Dispatchable Retired'!O:O,'Dispatchable Retired'!$A:$A,Summary_CDP,'Dispatchable Retired'!$B:$B,IF($B$162="NEM","*",$B$162),'Dispatchable Retired'!$C:$C,$H187)</f>
        <v>0</v>
      </c>
      <c r="U187" s="5">
        <f>SUMIFS('Dispatchable Retired'!P:P,'Dispatchable Retired'!$A:$A,Summary_CDP,'Dispatchable Retired'!$B:$B,IF($B$162="NEM","*",$B$162),'Dispatchable Retired'!$C:$C,$H187)</f>
        <v>0</v>
      </c>
      <c r="V187" s="5">
        <f>SUMIFS('Dispatchable Retired'!Q:Q,'Dispatchable Retired'!$A:$A,Summary_CDP,'Dispatchable Retired'!$B:$B,IF($B$162="NEM","*",$B$162),'Dispatchable Retired'!$C:$C,$H187)</f>
        <v>0</v>
      </c>
      <c r="W187" s="5">
        <f>SUMIFS('Dispatchable Retired'!R:R,'Dispatchable Retired'!$A:$A,Summary_CDP,'Dispatchable Retired'!$B:$B,IF($B$162="NEM","*",$B$162),'Dispatchable Retired'!$C:$C,$H187)</f>
        <v>0</v>
      </c>
      <c r="X187" s="5">
        <f>SUMIFS('Dispatchable Retired'!S:S,'Dispatchable Retired'!$A:$A,Summary_CDP,'Dispatchable Retired'!$B:$B,IF($B$162="NEM","*",$B$162),'Dispatchable Retired'!$C:$C,$H187)</f>
        <v>0</v>
      </c>
      <c r="Y187" s="5">
        <f>SUMIFS('Dispatchable Retired'!T:T,'Dispatchable Retired'!$A:$A,Summary_CDP,'Dispatchable Retired'!$B:$B,IF($B$162="NEM","*",$B$162),'Dispatchable Retired'!$C:$C,$H187)</f>
        <v>0</v>
      </c>
      <c r="Z187" s="5">
        <f>SUMIFS('Dispatchable Retired'!U:U,'Dispatchable Retired'!$A:$A,Summary_CDP,'Dispatchable Retired'!$B:$B,IF($B$162="NEM","*",$B$162),'Dispatchable Retired'!$C:$C,$H187)</f>
        <v>0</v>
      </c>
      <c r="AA187" s="5">
        <f>SUMIFS('Dispatchable Retired'!V:V,'Dispatchable Retired'!$A:$A,Summary_CDP,'Dispatchable Retired'!$B:$B,IF($B$162="NEM","*",$B$162),'Dispatchable Retired'!$C:$C,$H187)</f>
        <v>0</v>
      </c>
      <c r="AB187" s="5">
        <f>SUMIFS('Dispatchable Retired'!W:W,'Dispatchable Retired'!$A:$A,Summary_CDP,'Dispatchable Retired'!$B:$B,IF($B$162="NEM","*",$B$162),'Dispatchable Retired'!$C:$C,$H187)</f>
        <v>0</v>
      </c>
      <c r="AC187" s="5">
        <f>SUMIFS('Dispatchable Retired'!X:X,'Dispatchable Retired'!$A:$A,Summary_CDP,'Dispatchable Retired'!$B:$B,IF($B$162="NEM","*",$B$162),'Dispatchable Retired'!$C:$C,$H187)</f>
        <v>0</v>
      </c>
      <c r="AD187" s="5">
        <f>SUMIFS('Dispatchable Retired'!Y:Y,'Dispatchable Retired'!$A:$A,Summary_CDP,'Dispatchable Retired'!$B:$B,IF($B$162="NEM","*",$B$162),'Dispatchable Retired'!$C:$C,$H187)</f>
        <v>0</v>
      </c>
      <c r="AE187" s="5">
        <f>SUMIFS('Dispatchable Retired'!Z:Z,'Dispatchable Retired'!$A:$A,Summary_CDP,'Dispatchable Retired'!$B:$B,IF($B$162="NEM","*",$B$162),'Dispatchable Retired'!$C:$C,$H187)</f>
        <v>0</v>
      </c>
      <c r="AF187" s="5">
        <f>SUMIFS('Dispatchable Retired'!AA:AA,'Dispatchable Retired'!$A:$A,Summary_CDP,'Dispatchable Retired'!$B:$B,IF($B$162="NEM","*",$B$162),'Dispatchable Retired'!$C:$C,$H187)</f>
        <v>0</v>
      </c>
      <c r="AG187" s="5">
        <f>SUMIFS('Dispatchable Retired'!AB:AB,'Dispatchable Retired'!$A:$A,Summary_CDP,'Dispatchable Retired'!$B:$B,IF($B$162="NEM","*",$B$162),'Dispatchable Retired'!$C:$C,$H187)</f>
        <v>0</v>
      </c>
      <c r="AH187" s="5">
        <f>SUMIFS('Dispatchable Retired'!AC:AC,'Dispatchable Retired'!$A:$A,Summary_CDP,'Dispatchable Retired'!$B:$B,IF($B$162="NEM","*",$B$162),'Dispatchable Retired'!$C:$C,$H187)</f>
        <v>0</v>
      </c>
      <c r="AI187" s="5">
        <f>SUMIFS('Dispatchable Retired'!AD:AD,'Dispatchable Retired'!$A:$A,Summary_CDP,'Dispatchable Retired'!$B:$B,IF($B$162="NEM","*",$B$162),'Dispatchable Retired'!$C:$C,$H187)</f>
        <v>0</v>
      </c>
      <c r="AJ187" s="5">
        <f>SUMIFS('Dispatchable Retired'!AE:AE,'Dispatchable Retired'!$A:$A,Summary_CDP,'Dispatchable Retired'!$B:$B,IF($B$162="NEM","*",$B$162),'Dispatchable Retired'!$C:$C,$H187)</f>
        <v>0</v>
      </c>
    </row>
    <row r="188" spans="1:36" ht="15" customHeight="1">
      <c r="H188" s="55" t="s">
        <v>159</v>
      </c>
    </row>
    <row r="189" spans="1:36" ht="15" customHeight="1">
      <c r="H189" s="55"/>
    </row>
    <row r="190" spans="1:36" ht="15" customHeight="1">
      <c r="H190" s="54"/>
    </row>
    <row r="191" spans="1:36" s="51" customFormat="1" ht="24" customHeight="1" thickBot="1">
      <c r="A191" s="49" t="s">
        <v>160</v>
      </c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</row>
    <row r="192" spans="1:36" ht="15" customHeight="1" thickTop="1"/>
    <row r="194" spans="8:37" ht="15" customHeight="1">
      <c r="H194" t="s">
        <v>161</v>
      </c>
      <c r="I194" s="8" t="s">
        <v>162</v>
      </c>
      <c r="J194" s="8" t="s">
        <v>90</v>
      </c>
      <c r="K194" s="8" t="s">
        <v>91</v>
      </c>
      <c r="L194" s="8" t="s">
        <v>92</v>
      </c>
      <c r="M194" s="8" t="s">
        <v>93</v>
      </c>
      <c r="N194" s="8" t="s">
        <v>94</v>
      </c>
      <c r="O194" s="8" t="s">
        <v>95</v>
      </c>
      <c r="P194" s="8" t="s">
        <v>96</v>
      </c>
      <c r="Q194" s="8" t="s">
        <v>97</v>
      </c>
      <c r="R194" s="8" t="s">
        <v>98</v>
      </c>
      <c r="S194" s="8" t="s">
        <v>99</v>
      </c>
      <c r="T194" s="8" t="s">
        <v>100</v>
      </c>
      <c r="U194" s="8" t="s">
        <v>101</v>
      </c>
      <c r="V194" s="8" t="s">
        <v>102</v>
      </c>
      <c r="W194" s="8" t="s">
        <v>103</v>
      </c>
      <c r="X194" s="8" t="s">
        <v>104</v>
      </c>
      <c r="Y194" s="8" t="s">
        <v>105</v>
      </c>
      <c r="Z194" s="8" t="s">
        <v>106</v>
      </c>
      <c r="AA194" s="8" t="s">
        <v>107</v>
      </c>
      <c r="AB194" s="8" t="s">
        <v>108</v>
      </c>
      <c r="AC194" s="8" t="s">
        <v>109</v>
      </c>
      <c r="AD194" s="8" t="s">
        <v>110</v>
      </c>
      <c r="AE194" s="8" t="s">
        <v>111</v>
      </c>
      <c r="AF194" s="8" t="s">
        <v>112</v>
      </c>
      <c r="AG194" s="8" t="s">
        <v>113</v>
      </c>
      <c r="AH194" s="8" t="s">
        <v>114</v>
      </c>
      <c r="AI194" s="8" t="s">
        <v>115</v>
      </c>
      <c r="AJ194" s="8" t="s">
        <v>116</v>
      </c>
      <c r="AK194" s="8" t="s">
        <v>117</v>
      </c>
    </row>
    <row r="195" spans="8:37" ht="15" customHeight="1">
      <c r="H195" s="25" t="str">
        <f>Summary_CDP</f>
        <v>CDP5</v>
      </c>
      <c r="I195" s="5">
        <f>SUM(J195:AK195)</f>
        <v>1392.7521990811349</v>
      </c>
      <c r="J195" s="5">
        <f>SUMIFS(Emissions!D:D,Emissions!$A:$A,Summary_CDP)</f>
        <v>101.73657170005571</v>
      </c>
      <c r="K195" s="5">
        <f>SUMIFS(Emissions!E:E,Emissions!$A:$A,Summary_CDP)</f>
        <v>94.456237210985719</v>
      </c>
      <c r="L195" s="5">
        <f>SUMIFS(Emissions!F:F,Emissions!$A:$A,Summary_CDP)</f>
        <v>86.958990774555986</v>
      </c>
      <c r="M195" s="5">
        <f>SUMIFS(Emissions!G:G,Emissions!$A:$A,Summary_CDP)</f>
        <v>79.988146614201639</v>
      </c>
      <c r="N195" s="5">
        <f>SUMIFS(Emissions!H:H,Emissions!$A:$A,Summary_CDP)</f>
        <v>72.859596054978439</v>
      </c>
      <c r="O195" s="5">
        <f>SUMIFS(Emissions!I:I,Emissions!$A:$A,Summary_CDP)</f>
        <v>65.854879303035275</v>
      </c>
      <c r="P195" s="5">
        <f>SUMIFS(Emissions!J:J,Emissions!$A:$A,Summary_CDP)</f>
        <v>53.339335937002438</v>
      </c>
      <c r="Q195" s="5">
        <f>SUMIFS(Emissions!K:K,Emissions!$A:$A,Summary_CDP)</f>
        <v>50.022618570340647</v>
      </c>
      <c r="R195" s="5">
        <f>SUMIFS(Emissions!L:L,Emissions!$A:$A,Summary_CDP)</f>
        <v>49.172538390088548</v>
      </c>
      <c r="S195" s="5">
        <f>SUMIFS(Emissions!M:M,Emissions!$A:$A,Summary_CDP)</f>
        <v>47.410051323869332</v>
      </c>
      <c r="T195" s="5">
        <f>SUMIFS(Emissions!N:N,Emissions!$A:$A,Summary_CDP)</f>
        <v>49.18658622719461</v>
      </c>
      <c r="U195" s="5">
        <f>SUMIFS(Emissions!O:O,Emissions!$A:$A,Summary_CDP)</f>
        <v>51.212681640408441</v>
      </c>
      <c r="V195" s="5">
        <f>SUMIFS(Emissions!P:P,Emissions!$A:$A,Summary_CDP)</f>
        <v>49.110037700855948</v>
      </c>
      <c r="W195" s="5">
        <f>SUMIFS(Emissions!Q:Q,Emissions!$A:$A,Summary_CDP)</f>
        <v>53.048586971155068</v>
      </c>
      <c r="X195" s="5">
        <f>SUMIFS(Emissions!R:R,Emissions!$A:$A,Summary_CDP)</f>
        <v>55.806867591685439</v>
      </c>
      <c r="Y195" s="5">
        <f>SUMIFS(Emissions!S:S,Emissions!$A:$A,Summary_CDP)</f>
        <v>55.350493201538761</v>
      </c>
      <c r="Z195" s="5">
        <f>SUMIFS(Emissions!T:T,Emissions!$A:$A,Summary_CDP)</f>
        <v>53.437465653246498</v>
      </c>
      <c r="AA195" s="5">
        <f>SUMIFS(Emissions!U:U,Emissions!$A:$A,Summary_CDP)</f>
        <v>50.719189773393957</v>
      </c>
      <c r="AB195" s="5">
        <f>SUMIFS(Emissions!V:V,Emissions!$A:$A,Summary_CDP)</f>
        <v>50.784101223467196</v>
      </c>
      <c r="AC195" s="5">
        <f>SUMIFS(Emissions!W:W,Emissions!$A:$A,Summary_CDP)</f>
        <v>47.395958214428902</v>
      </c>
      <c r="AD195" s="5">
        <f>SUMIFS(Emissions!X:X,Emissions!$A:$A,Summary_CDP)</f>
        <v>44.60682031237188</v>
      </c>
      <c r="AE195" s="5">
        <f>SUMIFS(Emissions!Y:Y,Emissions!$A:$A,Summary_CDP)</f>
        <v>42.608932902331233</v>
      </c>
      <c r="AF195" s="5">
        <f>SUMIFS(Emissions!Z:Z,Emissions!$A:$A,Summary_CDP)</f>
        <v>22.591583457693108</v>
      </c>
      <c r="AG195" s="5">
        <f>SUMIFS(Emissions!AA:AA,Emissions!$A:$A,Summary_CDP)</f>
        <v>18.622661916694721</v>
      </c>
      <c r="AH195" s="5">
        <f>SUMIFS(Emissions!AB:AB,Emissions!$A:$A,Summary_CDP)</f>
        <v>10.79535328043859</v>
      </c>
      <c r="AI195" s="5">
        <f>SUMIFS(Emissions!AC:AC,Emissions!$A:$A,Summary_CDP)</f>
        <v>11.243909088994521</v>
      </c>
      <c r="AJ195" s="5">
        <f>SUMIFS(Emissions!AD:AD,Emissions!$A:$A,Summary_CDP)</f>
        <v>12.97804426763167</v>
      </c>
      <c r="AK195" s="5">
        <f>SUMIFS(Emissions!AE:AE,Emissions!$A:$A,Summary_CDP)</f>
        <v>11.453959778490621</v>
      </c>
    </row>
    <row r="197" spans="8:37" ht="15" customHeight="1">
      <c r="I197" s="23"/>
      <c r="AC197" s="23"/>
    </row>
    <row r="200" spans="8:37" ht="15" customHeight="1">
      <c r="P200" s="22"/>
      <c r="Q200" s="22"/>
    </row>
    <row r="201" spans="8:37" ht="15" customHeight="1">
      <c r="J201" s="24"/>
      <c r="L201" s="24"/>
      <c r="P201" s="22"/>
      <c r="Q201" s="22"/>
    </row>
    <row r="202" spans="8:37" ht="15" customHeight="1">
      <c r="P202" s="22"/>
      <c r="Q202" s="22"/>
    </row>
    <row r="203" spans="8:37" ht="15" customHeight="1">
      <c r="K203" s="24"/>
      <c r="P203" s="22"/>
    </row>
    <row r="204" spans="8:37" ht="15" customHeight="1">
      <c r="P204" s="22"/>
    </row>
    <row r="205" spans="8:37" ht="15" customHeight="1">
      <c r="P205" s="22"/>
    </row>
    <row r="206" spans="8:37" ht="15" customHeight="1">
      <c r="P206" s="22"/>
    </row>
    <row r="207" spans="8:37" ht="15" customHeight="1">
      <c r="P207" s="22"/>
    </row>
    <row r="208" spans="8:37" ht="15" customHeight="1">
      <c r="P208" s="22"/>
    </row>
    <row r="209" spans="1:36" s="51" customFormat="1" ht="24" customHeight="1" thickBot="1">
      <c r="A209" s="49" t="str">
        <f>B210&amp;" imports and exports by year"</f>
        <v>NSW imports and exports by year</v>
      </c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</row>
    <row r="210" spans="1:36" ht="15" customHeight="1" thickTop="1">
      <c r="A210" s="11" t="s">
        <v>127</v>
      </c>
      <c r="B210" s="21" t="s">
        <v>163</v>
      </c>
    </row>
    <row r="212" spans="1:36" ht="15" customHeight="1">
      <c r="G212" s="11"/>
      <c r="H212" t="s">
        <v>164</v>
      </c>
      <c r="I212" s="8" t="s">
        <v>90</v>
      </c>
      <c r="J212" s="8" t="s">
        <v>91</v>
      </c>
      <c r="K212" s="8" t="s">
        <v>92</v>
      </c>
      <c r="L212" s="8" t="s">
        <v>93</v>
      </c>
      <c r="M212" s="8" t="s">
        <v>94</v>
      </c>
      <c r="N212" s="8" t="s">
        <v>95</v>
      </c>
      <c r="O212" s="8" t="s">
        <v>96</v>
      </c>
      <c r="P212" s="8" t="s">
        <v>97</v>
      </c>
      <c r="Q212" s="8" t="s">
        <v>98</v>
      </c>
      <c r="R212" s="8" t="s">
        <v>99</v>
      </c>
      <c r="S212" s="8" t="s">
        <v>100</v>
      </c>
      <c r="T212" s="8" t="s">
        <v>101</v>
      </c>
      <c r="U212" s="8" t="s">
        <v>102</v>
      </c>
      <c r="V212" s="8" t="s">
        <v>103</v>
      </c>
      <c r="W212" s="8" t="s">
        <v>104</v>
      </c>
      <c r="X212" s="8" t="s">
        <v>105</v>
      </c>
      <c r="Y212" s="8" t="s">
        <v>106</v>
      </c>
      <c r="Z212" s="8" t="s">
        <v>107</v>
      </c>
      <c r="AA212" s="8" t="s">
        <v>108</v>
      </c>
      <c r="AB212" s="8" t="s">
        <v>109</v>
      </c>
      <c r="AC212" s="8" t="s">
        <v>110</v>
      </c>
      <c r="AD212" s="8" t="s">
        <v>111</v>
      </c>
      <c r="AE212" s="8" t="s">
        <v>112</v>
      </c>
      <c r="AF212" s="8" t="s">
        <v>113</v>
      </c>
      <c r="AG212" s="8" t="s">
        <v>114</v>
      </c>
      <c r="AH212" s="8" t="s">
        <v>115</v>
      </c>
      <c r="AI212" s="8" t="s">
        <v>116</v>
      </c>
      <c r="AJ212" s="8" t="s">
        <v>117</v>
      </c>
    </row>
    <row r="213" spans="1:36" ht="15" customHeight="1">
      <c r="H213" s="25" t="s">
        <v>165</v>
      </c>
      <c r="I213" s="5">
        <f>SUMIFS('Imports and Exports'!D:D,'Imports and Exports'!$A:$A,Summary_CDP,'Imports and Exports'!$B:$B,$B$210,'Imports and Exports'!$C:$C,$H213)</f>
        <v>11025.04129616616</v>
      </c>
      <c r="J213" s="5">
        <f>SUMIFS('Imports and Exports'!E:E,'Imports and Exports'!$A:$A,Summary_CDP,'Imports and Exports'!$B:$B,$B$210,'Imports and Exports'!$C:$C,$H213)</f>
        <v>11847.444931839669</v>
      </c>
      <c r="K213" s="5">
        <f>SUMIFS('Imports and Exports'!F:F,'Imports and Exports'!$A:$A,Summary_CDP,'Imports and Exports'!$B:$B,$B$210,'Imports and Exports'!$C:$C,$H213)</f>
        <v>14435.487163917451</v>
      </c>
      <c r="L213" s="5">
        <f>SUMIFS('Imports and Exports'!G:G,'Imports and Exports'!$A:$A,Summary_CDP,'Imports and Exports'!$B:$B,$B$210,'Imports and Exports'!$C:$C,$H213)</f>
        <v>12909.644729066849</v>
      </c>
      <c r="M213" s="5">
        <f>SUMIFS('Imports and Exports'!H:H,'Imports and Exports'!$A:$A,Summary_CDP,'Imports and Exports'!$B:$B,$B$210,'Imports and Exports'!$C:$C,$H213)</f>
        <v>13242.62281694904</v>
      </c>
      <c r="N213" s="5">
        <f>SUMIFS('Imports and Exports'!I:I,'Imports and Exports'!$A:$A,Summary_CDP,'Imports and Exports'!$B:$B,$B$210,'Imports and Exports'!$C:$C,$H213)</f>
        <v>13235.056185190409</v>
      </c>
      <c r="O213" s="5">
        <f>SUMIFS('Imports and Exports'!J:J,'Imports and Exports'!$A:$A,Summary_CDP,'Imports and Exports'!$B:$B,$B$210,'Imports and Exports'!$C:$C,$H213)</f>
        <v>10248.4995605896</v>
      </c>
      <c r="P213" s="5">
        <f>SUMIFS('Imports and Exports'!K:K,'Imports and Exports'!$A:$A,Summary_CDP,'Imports and Exports'!$B:$B,$B$210,'Imports and Exports'!$C:$C,$H213)</f>
        <v>10893.70885918991</v>
      </c>
      <c r="Q213" s="5">
        <f>SUMIFS('Imports and Exports'!L:L,'Imports and Exports'!$A:$A,Summary_CDP,'Imports and Exports'!$B:$B,$B$210,'Imports and Exports'!$C:$C,$H213)</f>
        <v>12519.480982901759</v>
      </c>
      <c r="R213" s="5">
        <f>SUMIFS('Imports and Exports'!M:M,'Imports and Exports'!$A:$A,Summary_CDP,'Imports and Exports'!$B:$B,$B$210,'Imports and Exports'!$C:$C,$H213)</f>
        <v>12683.884567422831</v>
      </c>
      <c r="S213" s="5">
        <f>SUMIFS('Imports and Exports'!N:N,'Imports and Exports'!$A:$A,Summary_CDP,'Imports and Exports'!$B:$B,$B$210,'Imports and Exports'!$C:$C,$H213)</f>
        <v>13015.312732894939</v>
      </c>
      <c r="T213" s="5">
        <f>SUMIFS('Imports and Exports'!O:O,'Imports and Exports'!$A:$A,Summary_CDP,'Imports and Exports'!$B:$B,$B$210,'Imports and Exports'!$C:$C,$H213)</f>
        <v>12454.51111501065</v>
      </c>
      <c r="U213" s="5">
        <f>SUMIFS('Imports and Exports'!P:P,'Imports and Exports'!$A:$A,Summary_CDP,'Imports and Exports'!$B:$B,$B$210,'Imports and Exports'!$C:$C,$H213)</f>
        <v>13702.69184815454</v>
      </c>
      <c r="V213" s="5">
        <f>SUMIFS('Imports and Exports'!Q:Q,'Imports and Exports'!$A:$A,Summary_CDP,'Imports and Exports'!$B:$B,$B$210,'Imports and Exports'!$C:$C,$H213)</f>
        <v>13523.31554213108</v>
      </c>
      <c r="W213" s="5">
        <f>SUMIFS('Imports and Exports'!R:R,'Imports and Exports'!$A:$A,Summary_CDP,'Imports and Exports'!$B:$B,$B$210,'Imports and Exports'!$C:$C,$H213)</f>
        <v>13226.9497718127</v>
      </c>
      <c r="X213" s="5">
        <f>SUMIFS('Imports and Exports'!S:S,'Imports and Exports'!$A:$A,Summary_CDP,'Imports and Exports'!$B:$B,$B$210,'Imports and Exports'!$C:$C,$H213)</f>
        <v>14243.472274231881</v>
      </c>
      <c r="Y213" s="5">
        <f>SUMIFS('Imports and Exports'!T:T,'Imports and Exports'!$A:$A,Summary_CDP,'Imports and Exports'!$B:$B,$B$210,'Imports and Exports'!$C:$C,$H213)</f>
        <v>14211.687451001389</v>
      </c>
      <c r="Z213" s="5">
        <f>SUMIFS('Imports and Exports'!U:U,'Imports and Exports'!$A:$A,Summary_CDP,'Imports and Exports'!$B:$B,$B$210,'Imports and Exports'!$C:$C,$H213)</f>
        <v>22920.918406340181</v>
      </c>
      <c r="AA213" s="5">
        <f>SUMIFS('Imports and Exports'!V:V,'Imports and Exports'!$A:$A,Summary_CDP,'Imports and Exports'!$B:$B,$B$210,'Imports and Exports'!$C:$C,$H213)</f>
        <v>23263.190579854989</v>
      </c>
      <c r="AB213" s="5">
        <f>SUMIFS('Imports and Exports'!W:W,'Imports and Exports'!$A:$A,Summary_CDP,'Imports and Exports'!$B:$B,$B$210,'Imports and Exports'!$C:$C,$H213)</f>
        <v>20916.503293289588</v>
      </c>
      <c r="AC213" s="5">
        <f>SUMIFS('Imports and Exports'!X:X,'Imports and Exports'!$A:$A,Summary_CDP,'Imports and Exports'!$B:$B,$B$210,'Imports and Exports'!$C:$C,$H213)</f>
        <v>21623.825895861752</v>
      </c>
      <c r="AD213" s="5">
        <f>SUMIFS('Imports and Exports'!Y:Y,'Imports and Exports'!$A:$A,Summary_CDP,'Imports and Exports'!$B:$B,$B$210,'Imports and Exports'!$C:$C,$H213)</f>
        <v>22592.550950657602</v>
      </c>
      <c r="AE213" s="5">
        <f>SUMIFS('Imports and Exports'!Z:Z,'Imports and Exports'!$A:$A,Summary_CDP,'Imports and Exports'!$B:$B,$B$210,'Imports and Exports'!$C:$C,$H213)</f>
        <v>13761.18392522937</v>
      </c>
      <c r="AF213" s="5">
        <f>SUMIFS('Imports and Exports'!AA:AA,'Imports and Exports'!$A:$A,Summary_CDP,'Imports and Exports'!$B:$B,$B$210,'Imports and Exports'!$C:$C,$H213)</f>
        <v>16789.52036639602</v>
      </c>
      <c r="AG213" s="5">
        <f>SUMIFS('Imports and Exports'!AB:AB,'Imports and Exports'!$A:$A,Summary_CDP,'Imports and Exports'!$B:$B,$B$210,'Imports and Exports'!$C:$C,$H213)</f>
        <v>14172.40357804684</v>
      </c>
      <c r="AH213" s="5">
        <f>SUMIFS('Imports and Exports'!AC:AC,'Imports and Exports'!$A:$A,Summary_CDP,'Imports and Exports'!$B:$B,$B$210,'Imports and Exports'!$C:$C,$H213)</f>
        <v>13535.782468828431</v>
      </c>
      <c r="AI213" s="5">
        <f>SUMIFS('Imports and Exports'!AD:AD,'Imports and Exports'!$A:$A,Summary_CDP,'Imports and Exports'!$B:$B,$B$210,'Imports and Exports'!$C:$C,$H213)</f>
        <v>13112.099716167249</v>
      </c>
      <c r="AJ213" s="5">
        <f>SUMIFS('Imports and Exports'!AE:AE,'Imports and Exports'!$A:$A,Summary_CDP,'Imports and Exports'!$B:$B,$B$210,'Imports and Exports'!$C:$C,$H213)</f>
        <v>12822.468118244929</v>
      </c>
    </row>
    <row r="214" spans="1:36" ht="15" customHeight="1">
      <c r="H214" s="25" t="s">
        <v>166</v>
      </c>
      <c r="I214" s="5">
        <f>SUMIFS('Imports and Exports'!D:D,'Imports and Exports'!$A:$A,Summary_CDP,'Imports and Exports'!$B:$B,$B$210,'Imports and Exports'!$C:$C,$H214)</f>
        <v>-889.91209006088025</v>
      </c>
      <c r="J214" s="5">
        <f>SUMIFS('Imports and Exports'!E:E,'Imports and Exports'!$A:$A,Summary_CDP,'Imports and Exports'!$B:$B,$B$210,'Imports and Exports'!$C:$C,$H214)</f>
        <v>-1177.4034000389249</v>
      </c>
      <c r="K214" s="5">
        <f>SUMIFS('Imports and Exports'!F:F,'Imports and Exports'!$A:$A,Summary_CDP,'Imports and Exports'!$B:$B,$B$210,'Imports and Exports'!$C:$C,$H214)</f>
        <v>-2553.1327015082302</v>
      </c>
      <c r="L214" s="5">
        <f>SUMIFS('Imports and Exports'!G:G,'Imports and Exports'!$A:$A,Summary_CDP,'Imports and Exports'!$B:$B,$B$210,'Imports and Exports'!$C:$C,$H214)</f>
        <v>-2875.8334856799088</v>
      </c>
      <c r="M214" s="5">
        <f>SUMIFS('Imports and Exports'!H:H,'Imports and Exports'!$A:$A,Summary_CDP,'Imports and Exports'!$B:$B,$B$210,'Imports and Exports'!$C:$C,$H214)</f>
        <v>-3653.3761199403202</v>
      </c>
      <c r="N214" s="5">
        <f>SUMIFS('Imports and Exports'!I:I,'Imports and Exports'!$A:$A,Summary_CDP,'Imports and Exports'!$B:$B,$B$210,'Imports and Exports'!$C:$C,$H214)</f>
        <v>-4422.1827617683666</v>
      </c>
      <c r="O214" s="5">
        <f>SUMIFS('Imports and Exports'!J:J,'Imports and Exports'!$A:$A,Summary_CDP,'Imports and Exports'!$B:$B,$B$210,'Imports and Exports'!$C:$C,$H214)</f>
        <v>-6011.0591183586312</v>
      </c>
      <c r="P214" s="5">
        <f>SUMIFS('Imports and Exports'!K:K,'Imports and Exports'!$A:$A,Summary_CDP,'Imports and Exports'!$B:$B,$B$210,'Imports and Exports'!$C:$C,$H214)</f>
        <v>-5436.761185762387</v>
      </c>
      <c r="Q214" s="5">
        <f>SUMIFS('Imports and Exports'!L:L,'Imports and Exports'!$A:$A,Summary_CDP,'Imports and Exports'!$B:$B,$B$210,'Imports and Exports'!$C:$C,$H214)</f>
        <v>-4315.4153563711816</v>
      </c>
      <c r="R214" s="5">
        <f>SUMIFS('Imports and Exports'!M:M,'Imports and Exports'!$A:$A,Summary_CDP,'Imports and Exports'!$B:$B,$B$210,'Imports and Exports'!$C:$C,$H214)</f>
        <v>-4430.1044965588308</v>
      </c>
      <c r="S214" s="5">
        <f>SUMIFS('Imports and Exports'!N:N,'Imports and Exports'!$A:$A,Summary_CDP,'Imports and Exports'!$B:$B,$B$210,'Imports and Exports'!$C:$C,$H214)</f>
        <v>-4012.6747229480952</v>
      </c>
      <c r="T214" s="5">
        <f>SUMIFS('Imports and Exports'!O:O,'Imports and Exports'!$A:$A,Summary_CDP,'Imports and Exports'!$B:$B,$B$210,'Imports and Exports'!$C:$C,$H214)</f>
        <v>-4106.3939380583352</v>
      </c>
      <c r="U214" s="5">
        <f>SUMIFS('Imports and Exports'!P:P,'Imports and Exports'!$A:$A,Summary_CDP,'Imports and Exports'!$B:$B,$B$210,'Imports and Exports'!$C:$C,$H214)</f>
        <v>-4687.8706761853518</v>
      </c>
      <c r="V214" s="5">
        <f>SUMIFS('Imports and Exports'!Q:Q,'Imports and Exports'!$A:$A,Summary_CDP,'Imports and Exports'!$B:$B,$B$210,'Imports and Exports'!$C:$C,$H214)</f>
        <v>-4083.6541320798628</v>
      </c>
      <c r="W214" s="5">
        <f>SUMIFS('Imports and Exports'!R:R,'Imports and Exports'!$A:$A,Summary_CDP,'Imports and Exports'!$B:$B,$B$210,'Imports and Exports'!$C:$C,$H214)</f>
        <v>-3987.0037698549791</v>
      </c>
      <c r="X214" s="5">
        <f>SUMIFS('Imports and Exports'!S:S,'Imports and Exports'!$A:$A,Summary_CDP,'Imports and Exports'!$B:$B,$B$210,'Imports and Exports'!$C:$C,$H214)</f>
        <v>-3968.097450678616</v>
      </c>
      <c r="Y214" s="5">
        <f>SUMIFS('Imports and Exports'!T:T,'Imports and Exports'!$A:$A,Summary_CDP,'Imports and Exports'!$B:$B,$B$210,'Imports and Exports'!$C:$C,$H214)</f>
        <v>-3565.3201824027292</v>
      </c>
      <c r="Z214" s="5">
        <f>SUMIFS('Imports and Exports'!U:U,'Imports and Exports'!$A:$A,Summary_CDP,'Imports and Exports'!$B:$B,$B$210,'Imports and Exports'!$C:$C,$H214)</f>
        <v>-3292.3004832732458</v>
      </c>
      <c r="AA214" s="5">
        <f>SUMIFS('Imports and Exports'!V:V,'Imports and Exports'!$A:$A,Summary_CDP,'Imports and Exports'!$B:$B,$B$210,'Imports and Exports'!$C:$C,$H214)</f>
        <v>-3315.5702287221338</v>
      </c>
      <c r="AB214" s="5">
        <f>SUMIFS('Imports and Exports'!W:W,'Imports and Exports'!$A:$A,Summary_CDP,'Imports and Exports'!$B:$B,$B$210,'Imports and Exports'!$C:$C,$H214)</f>
        <v>-4131.7764609498963</v>
      </c>
      <c r="AC214" s="5">
        <f>SUMIFS('Imports and Exports'!X:X,'Imports and Exports'!$A:$A,Summary_CDP,'Imports and Exports'!$B:$B,$B$210,'Imports and Exports'!$C:$C,$H214)</f>
        <v>-4975.7961987680874</v>
      </c>
      <c r="AD214" s="5">
        <f>SUMIFS('Imports and Exports'!Y:Y,'Imports and Exports'!$A:$A,Summary_CDP,'Imports and Exports'!$B:$B,$B$210,'Imports and Exports'!$C:$C,$H214)</f>
        <v>-4607.0073994765462</v>
      </c>
      <c r="AE214" s="5">
        <f>SUMIFS('Imports and Exports'!Z:Z,'Imports and Exports'!$A:$A,Summary_CDP,'Imports and Exports'!$B:$B,$B$210,'Imports and Exports'!$C:$C,$H214)</f>
        <v>-8102.3077136344255</v>
      </c>
      <c r="AF214" s="5">
        <f>SUMIFS('Imports and Exports'!AA:AA,'Imports and Exports'!$A:$A,Summary_CDP,'Imports and Exports'!$B:$B,$B$210,'Imports and Exports'!$C:$C,$H214)</f>
        <v>-6903.4178010033474</v>
      </c>
      <c r="AG214" s="5">
        <f>SUMIFS('Imports and Exports'!AB:AB,'Imports and Exports'!$A:$A,Summary_CDP,'Imports and Exports'!$B:$B,$B$210,'Imports and Exports'!$C:$C,$H214)</f>
        <v>-9075.3382013944138</v>
      </c>
      <c r="AH214" s="5">
        <f>SUMIFS('Imports and Exports'!AC:AC,'Imports and Exports'!$A:$A,Summary_CDP,'Imports and Exports'!$B:$B,$B$210,'Imports and Exports'!$C:$C,$H214)</f>
        <v>-8127.7527494510414</v>
      </c>
      <c r="AI214" s="5">
        <f>SUMIFS('Imports and Exports'!AD:AD,'Imports and Exports'!$A:$A,Summary_CDP,'Imports and Exports'!$B:$B,$B$210,'Imports and Exports'!$C:$C,$H214)</f>
        <v>-9843.7654122722961</v>
      </c>
      <c r="AJ214" s="5">
        <f>SUMIFS('Imports and Exports'!AE:AE,'Imports and Exports'!$A:$A,Summary_CDP,'Imports and Exports'!$B:$B,$B$210,'Imports and Exports'!$C:$C,$H214)</f>
        <v>-10187.95931817631</v>
      </c>
    </row>
    <row r="215" spans="1:36" ht="15" customHeight="1">
      <c r="H215" s="25" t="s">
        <v>167</v>
      </c>
      <c r="I215" s="5">
        <f t="shared" ref="I215:AJ215" si="3">I213+I214</f>
        <v>10135.129206105281</v>
      </c>
      <c r="J215" s="5">
        <f t="shared" si="3"/>
        <v>10670.041531800744</v>
      </c>
      <c r="K215" s="5">
        <f t="shared" si="3"/>
        <v>11882.354462409221</v>
      </c>
      <c r="L215" s="5">
        <f t="shared" si="3"/>
        <v>10033.811243386941</v>
      </c>
      <c r="M215" s="5">
        <f t="shared" si="3"/>
        <v>9589.2466970087207</v>
      </c>
      <c r="N215" s="5">
        <f t="shared" si="3"/>
        <v>8812.8734234220428</v>
      </c>
      <c r="O215" s="5">
        <f t="shared" si="3"/>
        <v>4237.440442230969</v>
      </c>
      <c r="P215" s="5">
        <f t="shared" si="3"/>
        <v>5456.9476734275231</v>
      </c>
      <c r="Q215" s="5">
        <f t="shared" si="3"/>
        <v>8204.065626530577</v>
      </c>
      <c r="R215" s="5">
        <f t="shared" si="3"/>
        <v>8253.7800708639988</v>
      </c>
      <c r="S215" s="5">
        <f t="shared" si="3"/>
        <v>9002.6380099468442</v>
      </c>
      <c r="T215" s="5">
        <f t="shared" si="3"/>
        <v>8348.1171769523135</v>
      </c>
      <c r="U215" s="5">
        <f t="shared" si="3"/>
        <v>9014.8211719691881</v>
      </c>
      <c r="V215" s="5">
        <f t="shared" si="3"/>
        <v>9439.6614100512179</v>
      </c>
      <c r="W215" s="5">
        <f t="shared" si="3"/>
        <v>9239.9460019577218</v>
      </c>
      <c r="X215" s="5">
        <f t="shared" si="3"/>
        <v>10275.374823553266</v>
      </c>
      <c r="Y215" s="5">
        <f t="shared" si="3"/>
        <v>10646.36726859866</v>
      </c>
      <c r="Z215" s="5">
        <f t="shared" si="3"/>
        <v>19628.617923066937</v>
      </c>
      <c r="AA215" s="5">
        <f t="shared" si="3"/>
        <v>19947.620351132857</v>
      </c>
      <c r="AB215" s="5">
        <f t="shared" si="3"/>
        <v>16784.726832339693</v>
      </c>
      <c r="AC215" s="5">
        <f t="shared" si="3"/>
        <v>16648.029697093665</v>
      </c>
      <c r="AD215" s="5">
        <f t="shared" si="3"/>
        <v>17985.543551181057</v>
      </c>
      <c r="AE215" s="5">
        <f t="shared" si="3"/>
        <v>5658.8762115949448</v>
      </c>
      <c r="AF215" s="5">
        <f t="shared" si="3"/>
        <v>9886.1025653926736</v>
      </c>
      <c r="AG215" s="5">
        <f t="shared" si="3"/>
        <v>5097.0653766524265</v>
      </c>
      <c r="AH215" s="5">
        <f t="shared" si="3"/>
        <v>5408.0297193773895</v>
      </c>
      <c r="AI215" s="5">
        <f t="shared" si="3"/>
        <v>3268.3343038949533</v>
      </c>
      <c r="AJ215" s="5">
        <f t="shared" si="3"/>
        <v>2634.5088000686192</v>
      </c>
    </row>
    <row r="216" spans="1:36" ht="15" customHeight="1"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</row>
    <row r="217" spans="1:36" ht="15" customHeight="1"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</row>
    <row r="218" spans="1:36" ht="15" customHeight="1"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</row>
    <row r="219" spans="1:36" ht="15" customHeight="1"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</row>
    <row r="220" spans="1:36" ht="15" customHeight="1"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</row>
    <row r="221" spans="1:36" ht="15" customHeight="1"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</row>
    <row r="222" spans="1:36" ht="15" customHeight="1"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</row>
    <row r="223" spans="1:36" ht="15" customHeight="1"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</row>
    <row r="224" spans="1:36" ht="15" customHeight="1"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</row>
    <row r="225" spans="1:36" ht="15" customHeight="1"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</row>
    <row r="226" spans="1:36" ht="15" customHeight="1"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</row>
    <row r="227" spans="1:36" s="51" customFormat="1" ht="24" customHeight="1" thickBot="1">
      <c r="A227" s="49" t="str">
        <f>B228&amp;" relative change in capacity by year"</f>
        <v>NEM relative change in capacity by year</v>
      </c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</row>
    <row r="228" spans="1:36" ht="15" customHeight="1" thickTop="1">
      <c r="A228" s="11" t="s">
        <v>127</v>
      </c>
      <c r="B228" s="21" t="s">
        <v>128</v>
      </c>
    </row>
    <row r="230" spans="1:36" ht="15" customHeight="1">
      <c r="H230" s="44" t="s">
        <v>129</v>
      </c>
      <c r="I230" s="8" t="s">
        <v>90</v>
      </c>
      <c r="J230" s="8" t="s">
        <v>91</v>
      </c>
      <c r="K230" s="8" t="s">
        <v>92</v>
      </c>
      <c r="L230" s="8" t="s">
        <v>93</v>
      </c>
      <c r="M230" s="8" t="s">
        <v>94</v>
      </c>
      <c r="N230" s="8" t="s">
        <v>95</v>
      </c>
      <c r="O230" s="8" t="s">
        <v>96</v>
      </c>
      <c r="P230" s="8" t="s">
        <v>97</v>
      </c>
      <c r="Q230" s="8" t="s">
        <v>98</v>
      </c>
      <c r="R230" s="8" t="s">
        <v>99</v>
      </c>
      <c r="S230" s="8" t="s">
        <v>100</v>
      </c>
      <c r="T230" s="8" t="s">
        <v>101</v>
      </c>
      <c r="U230" s="8" t="s">
        <v>102</v>
      </c>
      <c r="V230" s="8" t="s">
        <v>103</v>
      </c>
      <c r="W230" s="8" t="s">
        <v>104</v>
      </c>
      <c r="X230" s="8" t="s">
        <v>105</v>
      </c>
      <c r="Y230" s="8" t="s">
        <v>106</v>
      </c>
      <c r="Z230" s="8" t="s">
        <v>107</v>
      </c>
      <c r="AA230" s="8" t="s">
        <v>108</v>
      </c>
      <c r="AB230" s="8" t="s">
        <v>109</v>
      </c>
      <c r="AC230" s="8" t="s">
        <v>110</v>
      </c>
      <c r="AD230" s="8" t="s">
        <v>111</v>
      </c>
      <c r="AE230" s="8" t="s">
        <v>112</v>
      </c>
      <c r="AF230" s="8" t="s">
        <v>113</v>
      </c>
      <c r="AG230" s="8" t="s">
        <v>114</v>
      </c>
      <c r="AH230" s="8" t="s">
        <v>115</v>
      </c>
      <c r="AI230" s="8" t="s">
        <v>116</v>
      </c>
      <c r="AJ230" s="8" t="s">
        <v>117</v>
      </c>
    </row>
    <row r="231" spans="1:36" ht="15" customHeight="1">
      <c r="H231" s="9" t="s">
        <v>130</v>
      </c>
      <c r="I231" s="5">
        <f>SUMIFS(Capacity!E:E,Capacity!$A:$A,Summary_CDP,Capacity!$B:$B,IF($B$228="NEM","*",$B$228),Capacity!$C:$C,$H231)-SUMIFS(Capacity!$D:$D,Capacity!$A:$A,Summary_CDP,Capacity!$B:$B,IF($B$228="NEM","*",$B$228),Capacity!$C:$C,$H231)</f>
        <v>0</v>
      </c>
      <c r="J231" s="5">
        <f>SUMIFS(Capacity!F:F,Capacity!$A:$A,Summary_CDP,Capacity!$B:$B,IF($B$228="NEM","*",$B$228),Capacity!$C:$C,$H231)-SUMIFS(Capacity!$D:$D,Capacity!$A:$A,Summary_CDP,Capacity!$B:$B,IF($B$228="NEM","*",$B$228),Capacity!$C:$C,$H231)</f>
        <v>0</v>
      </c>
      <c r="K231" s="5">
        <f>SUMIFS(Capacity!G:G,Capacity!$A:$A,Summary_CDP,Capacity!$B:$B,IF($B$228="NEM","*",$B$228),Capacity!$C:$C,$H231)-SUMIFS(Capacity!$D:$D,Capacity!$A:$A,Summary_CDP,Capacity!$B:$B,IF($B$228="NEM","*",$B$228),Capacity!$C:$C,$H231)</f>
        <v>-3580</v>
      </c>
      <c r="L231" s="5">
        <f>SUMIFS(Capacity!H:H,Capacity!$A:$A,Summary_CDP,Capacity!$B:$B,IF($B$228="NEM","*",$B$228),Capacity!$C:$C,$H231)-SUMIFS(Capacity!$D:$D,Capacity!$A:$A,Summary_CDP,Capacity!$B:$B,IF($B$228="NEM","*",$B$228),Capacity!$C:$C,$H231)</f>
        <v>-3930</v>
      </c>
      <c r="M231" s="5">
        <f>SUMIFS(Capacity!I:I,Capacity!$A:$A,Summary_CDP,Capacity!$B:$B,IF($B$228="NEM","*",$B$228),Capacity!$C:$C,$H231)-SUMIFS(Capacity!$D:$D,Capacity!$A:$A,Summary_CDP,Capacity!$B:$B,IF($B$228="NEM","*",$B$228),Capacity!$C:$C,$H231)</f>
        <v>-5950</v>
      </c>
      <c r="N231" s="5">
        <f>SUMIFS(Capacity!J:J,Capacity!$A:$A,Summary_CDP,Capacity!$B:$B,IF($B$228="NEM","*",$B$228),Capacity!$C:$C,$H231)-SUMIFS(Capacity!$D:$D,Capacity!$A:$A,Summary_CDP,Capacity!$B:$B,IF($B$228="NEM","*",$B$228),Capacity!$C:$C,$H231)</f>
        <v>-6750</v>
      </c>
      <c r="O231" s="5">
        <f>SUMIFS(Capacity!K:K,Capacity!$A:$A,Summary_CDP,Capacity!$B:$B,IF($B$228="NEM","*",$B$228),Capacity!$C:$C,$H231)-SUMIFS(Capacity!$D:$D,Capacity!$A:$A,Summary_CDP,Capacity!$B:$B,IF($B$228="NEM","*",$B$228),Capacity!$C:$C,$H231)</f>
        <v>-6750</v>
      </c>
      <c r="P231" s="5">
        <f>SUMIFS(Capacity!L:L,Capacity!$A:$A,Summary_CDP,Capacity!$B:$B,IF($B$228="NEM","*",$B$228),Capacity!$C:$C,$H231)-SUMIFS(Capacity!$D:$D,Capacity!$A:$A,Summary_CDP,Capacity!$B:$B,IF($B$228="NEM","*",$B$228),Capacity!$C:$C,$H231)</f>
        <v>-9520</v>
      </c>
      <c r="Q231" s="5">
        <f>SUMIFS(Capacity!M:M,Capacity!$A:$A,Summary_CDP,Capacity!$B:$B,IF($B$228="NEM","*",$B$228),Capacity!$C:$C,$H231)-SUMIFS(Capacity!$D:$D,Capacity!$A:$A,Summary_CDP,Capacity!$B:$B,IF($B$228="NEM","*",$B$228),Capacity!$C:$C,$H231)</f>
        <v>-10890</v>
      </c>
      <c r="R231" s="5">
        <f>SUMIFS(Capacity!N:N,Capacity!$A:$A,Summary_CDP,Capacity!$B:$B,IF($B$228="NEM","*",$B$228),Capacity!$C:$C,$H231)-SUMIFS(Capacity!$D:$D,Capacity!$A:$A,Summary_CDP,Capacity!$B:$B,IF($B$228="NEM","*",$B$228),Capacity!$C:$C,$H231)</f>
        <v>-10890</v>
      </c>
      <c r="S231" s="5">
        <f>SUMIFS(Capacity!O:O,Capacity!$A:$A,Summary_CDP,Capacity!$B:$B,IF($B$228="NEM","*",$B$228),Capacity!$C:$C,$H231)-SUMIFS(Capacity!$D:$D,Capacity!$A:$A,Summary_CDP,Capacity!$B:$B,IF($B$228="NEM","*",$B$228),Capacity!$C:$C,$H231)</f>
        <v>-10890</v>
      </c>
      <c r="T231" s="5">
        <f>SUMIFS(Capacity!P:P,Capacity!$A:$A,Summary_CDP,Capacity!$B:$B,IF($B$228="NEM","*",$B$228),Capacity!$C:$C,$H231)-SUMIFS(Capacity!$D:$D,Capacity!$A:$A,Summary_CDP,Capacity!$B:$B,IF($B$228="NEM","*",$B$228),Capacity!$C:$C,$H231)</f>
        <v>-10890</v>
      </c>
      <c r="U231" s="5">
        <f>SUMIFS(Capacity!Q:Q,Capacity!$A:$A,Summary_CDP,Capacity!$B:$B,IF($B$228="NEM","*",$B$228),Capacity!$C:$C,$H231)-SUMIFS(Capacity!$D:$D,Capacity!$A:$A,Summary_CDP,Capacity!$B:$B,IF($B$228="NEM","*",$B$228),Capacity!$C:$C,$H231)</f>
        <v>-11170</v>
      </c>
      <c r="V231" s="5">
        <f>SUMIFS(Capacity!R:R,Capacity!$A:$A,Summary_CDP,Capacity!$B:$B,IF($B$228="NEM","*",$B$228),Capacity!$C:$C,$H231)-SUMIFS(Capacity!$D:$D,Capacity!$A:$A,Summary_CDP,Capacity!$B:$B,IF($B$228="NEM","*",$B$228),Capacity!$C:$C,$H231)</f>
        <v>-11170</v>
      </c>
      <c r="W231" s="5">
        <f>SUMIFS(Capacity!S:S,Capacity!$A:$A,Summary_CDP,Capacity!$B:$B,IF($B$228="NEM","*",$B$228),Capacity!$C:$C,$H231)-SUMIFS(Capacity!$D:$D,Capacity!$A:$A,Summary_CDP,Capacity!$B:$B,IF($B$228="NEM","*",$B$228),Capacity!$C:$C,$H231)</f>
        <v>-11170</v>
      </c>
      <c r="X231" s="5">
        <f>SUMIFS(Capacity!T:T,Capacity!$A:$A,Summary_CDP,Capacity!$B:$B,IF($B$228="NEM","*",$B$228),Capacity!$C:$C,$H231)-SUMIFS(Capacity!$D:$D,Capacity!$A:$A,Summary_CDP,Capacity!$B:$B,IF($B$228="NEM","*",$B$228),Capacity!$C:$C,$H231)</f>
        <v>-11170</v>
      </c>
      <c r="Y231" s="5">
        <f>SUMIFS(Capacity!U:U,Capacity!$A:$A,Summary_CDP,Capacity!$B:$B,IF($B$228="NEM","*",$B$228),Capacity!$C:$C,$H231)-SUMIFS(Capacity!$D:$D,Capacity!$A:$A,Summary_CDP,Capacity!$B:$B,IF($B$228="NEM","*",$B$228),Capacity!$C:$C,$H231)</f>
        <v>-11170</v>
      </c>
      <c r="Z231" s="5">
        <f>SUMIFS(Capacity!V:V,Capacity!$A:$A,Summary_CDP,Capacity!$B:$B,IF($B$228="NEM","*",$B$228),Capacity!$C:$C,$H231)-SUMIFS(Capacity!$D:$D,Capacity!$A:$A,Summary_CDP,Capacity!$B:$B,IF($B$228="NEM","*",$B$228),Capacity!$C:$C,$H231)</f>
        <v>-12560</v>
      </c>
      <c r="AA231" s="5">
        <f>SUMIFS(Capacity!W:W,Capacity!$A:$A,Summary_CDP,Capacity!$B:$B,IF($B$228="NEM","*",$B$228),Capacity!$C:$C,$H231)-SUMIFS(Capacity!$D:$D,Capacity!$A:$A,Summary_CDP,Capacity!$B:$B,IF($B$228="NEM","*",$B$228),Capacity!$C:$C,$H231)</f>
        <v>-12560</v>
      </c>
      <c r="AB231" s="5">
        <f>SUMIFS(Capacity!X:X,Capacity!$A:$A,Summary_CDP,Capacity!$B:$B,IF($B$228="NEM","*",$B$228),Capacity!$C:$C,$H231)-SUMIFS(Capacity!$D:$D,Capacity!$A:$A,Summary_CDP,Capacity!$B:$B,IF($B$228="NEM","*",$B$228),Capacity!$C:$C,$H231)</f>
        <v>-13304</v>
      </c>
      <c r="AC231" s="5">
        <f>SUMIFS(Capacity!Y:Y,Capacity!$A:$A,Summary_CDP,Capacity!$B:$B,IF($B$228="NEM","*",$B$228),Capacity!$C:$C,$H231)-SUMIFS(Capacity!$D:$D,Capacity!$A:$A,Summary_CDP,Capacity!$B:$B,IF($B$228="NEM","*",$B$228),Capacity!$C:$C,$H231)</f>
        <v>-13669</v>
      </c>
      <c r="AD231" s="5">
        <f>SUMIFS(Capacity!Z:Z,Capacity!$A:$A,Summary_CDP,Capacity!$B:$B,IF($B$228="NEM","*",$B$228),Capacity!$C:$C,$H231)-SUMIFS(Capacity!$D:$D,Capacity!$A:$A,Summary_CDP,Capacity!$B:$B,IF($B$228="NEM","*",$B$228),Capacity!$C:$C,$H231)</f>
        <v>-14034</v>
      </c>
      <c r="AE231" s="5">
        <f>SUMIFS(Capacity!AA:AA,Capacity!$A:$A,Summary_CDP,Capacity!$B:$B,IF($B$228="NEM","*",$B$228),Capacity!$C:$C,$H231)-SUMIFS(Capacity!$D:$D,Capacity!$A:$A,Summary_CDP,Capacity!$B:$B,IF($B$228="NEM","*",$B$228),Capacity!$C:$C,$H231)</f>
        <v>-14399</v>
      </c>
      <c r="AF231" s="5">
        <f>SUMIFS(Capacity!AB:AB,Capacity!$A:$A,Summary_CDP,Capacity!$B:$B,IF($B$228="NEM","*",$B$228),Capacity!$C:$C,$H231)-SUMIFS(Capacity!$D:$D,Capacity!$A:$A,Summary_CDP,Capacity!$B:$B,IF($B$228="NEM","*",$B$228),Capacity!$C:$C,$H231)</f>
        <v>-14764</v>
      </c>
      <c r="AG231" s="5">
        <f>SUMIFS(Capacity!AC:AC,Capacity!$A:$A,Summary_CDP,Capacity!$B:$B,IF($B$228="NEM","*",$B$228),Capacity!$C:$C,$H231)-SUMIFS(Capacity!$D:$D,Capacity!$A:$A,Summary_CDP,Capacity!$B:$B,IF($B$228="NEM","*",$B$228),Capacity!$C:$C,$H231)</f>
        <v>-14764</v>
      </c>
      <c r="AH231" s="5">
        <f>SUMIFS(Capacity!AD:AD,Capacity!$A:$A,Summary_CDP,Capacity!$B:$B,IF($B$228="NEM","*",$B$228),Capacity!$C:$C,$H231)-SUMIFS(Capacity!$D:$D,Capacity!$A:$A,Summary_CDP,Capacity!$B:$B,IF($B$228="NEM","*",$B$228),Capacity!$C:$C,$H231)</f>
        <v>-14764</v>
      </c>
      <c r="AI231" s="5">
        <f>SUMIFS(Capacity!AE:AE,Capacity!$A:$A,Summary_CDP,Capacity!$B:$B,IF($B$228="NEM","*",$B$228),Capacity!$C:$C,$H231)-SUMIFS(Capacity!$D:$D,Capacity!$A:$A,Summary_CDP,Capacity!$B:$B,IF($B$228="NEM","*",$B$228),Capacity!$C:$C,$H231)</f>
        <v>-14764</v>
      </c>
      <c r="AJ231" s="5">
        <f>SUMIFS(Capacity!AF:AF,Capacity!$A:$A,Summary_CDP,Capacity!$B:$B,IF($B$228="NEM","*",$B$228),Capacity!$C:$C,$H231)-SUMIFS(Capacity!$D:$D,Capacity!$A:$A,Summary_CDP,Capacity!$B:$B,IF($B$228="NEM","*",$B$228),Capacity!$C:$C,$H231)</f>
        <v>-14764</v>
      </c>
    </row>
    <row r="232" spans="1:36" ht="15" customHeight="1">
      <c r="H232" s="9" t="s">
        <v>131</v>
      </c>
      <c r="I232" s="5">
        <f>SUMIFS(Capacity!E:E,Capacity!$A:$A,Summary_CDP,Capacity!$B:$B,IF($B$228="NEM","*",$B$228),Capacity!$C:$C,$H232)-SUMIFS(Capacity!$D:$D,Capacity!$A:$A,Summary_CDP,Capacity!$B:$B,IF($B$228="NEM","*",$B$228),Capacity!$C:$C,$H232)</f>
        <v>0</v>
      </c>
      <c r="J232" s="5">
        <f>SUMIFS(Capacity!F:F,Capacity!$A:$A,Summary_CDP,Capacity!$B:$B,IF($B$228="NEM","*",$B$228),Capacity!$C:$C,$H232)-SUMIFS(Capacity!$D:$D,Capacity!$A:$A,Summary_CDP,Capacity!$B:$B,IF($B$228="NEM","*",$B$228),Capacity!$C:$C,$H232)</f>
        <v>0</v>
      </c>
      <c r="K232" s="5">
        <f>SUMIFS(Capacity!G:G,Capacity!$A:$A,Summary_CDP,Capacity!$B:$B,IF($B$228="NEM","*",$B$228),Capacity!$C:$C,$H232)-SUMIFS(Capacity!$D:$D,Capacity!$A:$A,Summary_CDP,Capacity!$B:$B,IF($B$228="NEM","*",$B$228),Capacity!$C:$C,$H232)</f>
        <v>-685</v>
      </c>
      <c r="L232" s="5">
        <f>SUMIFS(Capacity!H:H,Capacity!$A:$A,Summary_CDP,Capacity!$B:$B,IF($B$228="NEM","*",$B$228),Capacity!$C:$C,$H232)-SUMIFS(Capacity!$D:$D,Capacity!$A:$A,Summary_CDP,Capacity!$B:$B,IF($B$228="NEM","*",$B$228),Capacity!$C:$C,$H232)</f>
        <v>-1435</v>
      </c>
      <c r="M232" s="5">
        <f>SUMIFS(Capacity!I:I,Capacity!$A:$A,Summary_CDP,Capacity!$B:$B,IF($B$228="NEM","*",$B$228),Capacity!$C:$C,$H232)-SUMIFS(Capacity!$D:$D,Capacity!$A:$A,Summary_CDP,Capacity!$B:$B,IF($B$228="NEM","*",$B$228),Capacity!$C:$C,$H232)</f>
        <v>-1435</v>
      </c>
      <c r="N232" s="5">
        <f>SUMIFS(Capacity!J:J,Capacity!$A:$A,Summary_CDP,Capacity!$B:$B,IF($B$228="NEM","*",$B$228),Capacity!$C:$C,$H232)-SUMIFS(Capacity!$D:$D,Capacity!$A:$A,Summary_CDP,Capacity!$B:$B,IF($B$228="NEM","*",$B$228),Capacity!$C:$C,$H232)</f>
        <v>-1435</v>
      </c>
      <c r="O232" s="5">
        <f>SUMIFS(Capacity!K:K,Capacity!$A:$A,Summary_CDP,Capacity!$B:$B,IF($B$228="NEM","*",$B$228),Capacity!$C:$C,$H232)-SUMIFS(Capacity!$D:$D,Capacity!$A:$A,Summary_CDP,Capacity!$B:$B,IF($B$228="NEM","*",$B$228),Capacity!$C:$C,$H232)</f>
        <v>-1435</v>
      </c>
      <c r="P232" s="5">
        <f>SUMIFS(Capacity!L:L,Capacity!$A:$A,Summary_CDP,Capacity!$B:$B,IF($B$228="NEM","*",$B$228),Capacity!$C:$C,$H232)-SUMIFS(Capacity!$D:$D,Capacity!$A:$A,Summary_CDP,Capacity!$B:$B,IF($B$228="NEM","*",$B$228),Capacity!$C:$C,$H232)</f>
        <v>-1435</v>
      </c>
      <c r="Q232" s="5">
        <f>SUMIFS(Capacity!M:M,Capacity!$A:$A,Summary_CDP,Capacity!$B:$B,IF($B$228="NEM","*",$B$228),Capacity!$C:$C,$H232)-SUMIFS(Capacity!$D:$D,Capacity!$A:$A,Summary_CDP,Capacity!$B:$B,IF($B$228="NEM","*",$B$228),Capacity!$C:$C,$H232)</f>
        <v>-1435</v>
      </c>
      <c r="R232" s="5">
        <f>SUMIFS(Capacity!N:N,Capacity!$A:$A,Summary_CDP,Capacity!$B:$B,IF($B$228="NEM","*",$B$228),Capacity!$C:$C,$H232)-SUMIFS(Capacity!$D:$D,Capacity!$A:$A,Summary_CDP,Capacity!$B:$B,IF($B$228="NEM","*",$B$228),Capacity!$C:$C,$H232)</f>
        <v>-1435</v>
      </c>
      <c r="S232" s="5">
        <f>SUMIFS(Capacity!O:O,Capacity!$A:$A,Summary_CDP,Capacity!$B:$B,IF($B$228="NEM","*",$B$228),Capacity!$C:$C,$H232)-SUMIFS(Capacity!$D:$D,Capacity!$A:$A,Summary_CDP,Capacity!$B:$B,IF($B$228="NEM","*",$B$228),Capacity!$C:$C,$H232)</f>
        <v>-1435</v>
      </c>
      <c r="T232" s="5">
        <f>SUMIFS(Capacity!P:P,Capacity!$A:$A,Summary_CDP,Capacity!$B:$B,IF($B$228="NEM","*",$B$228),Capacity!$C:$C,$H232)-SUMIFS(Capacity!$D:$D,Capacity!$A:$A,Summary_CDP,Capacity!$B:$B,IF($B$228="NEM","*",$B$228),Capacity!$C:$C,$H232)</f>
        <v>-1435</v>
      </c>
      <c r="U232" s="5">
        <f>SUMIFS(Capacity!Q:Q,Capacity!$A:$A,Summary_CDP,Capacity!$B:$B,IF($B$228="NEM","*",$B$228),Capacity!$C:$C,$H232)-SUMIFS(Capacity!$D:$D,Capacity!$A:$A,Summary_CDP,Capacity!$B:$B,IF($B$228="NEM","*",$B$228),Capacity!$C:$C,$H232)</f>
        <v>-1435</v>
      </c>
      <c r="V232" s="5">
        <f>SUMIFS(Capacity!R:R,Capacity!$A:$A,Summary_CDP,Capacity!$B:$B,IF($B$228="NEM","*",$B$228),Capacity!$C:$C,$H232)-SUMIFS(Capacity!$D:$D,Capacity!$A:$A,Summary_CDP,Capacity!$B:$B,IF($B$228="NEM","*",$B$228),Capacity!$C:$C,$H232)</f>
        <v>-1435</v>
      </c>
      <c r="W232" s="5">
        <f>SUMIFS(Capacity!S:S,Capacity!$A:$A,Summary_CDP,Capacity!$B:$B,IF($B$228="NEM","*",$B$228),Capacity!$C:$C,$H232)-SUMIFS(Capacity!$D:$D,Capacity!$A:$A,Summary_CDP,Capacity!$B:$B,IF($B$228="NEM","*",$B$228),Capacity!$C:$C,$H232)</f>
        <v>-1435</v>
      </c>
      <c r="X232" s="5">
        <f>SUMIFS(Capacity!T:T,Capacity!$A:$A,Summary_CDP,Capacity!$B:$B,IF($B$228="NEM","*",$B$228),Capacity!$C:$C,$H232)-SUMIFS(Capacity!$D:$D,Capacity!$A:$A,Summary_CDP,Capacity!$B:$B,IF($B$228="NEM","*",$B$228),Capacity!$C:$C,$H232)</f>
        <v>-1435</v>
      </c>
      <c r="Y232" s="5">
        <f>SUMIFS(Capacity!U:U,Capacity!$A:$A,Summary_CDP,Capacity!$B:$B,IF($B$228="NEM","*",$B$228),Capacity!$C:$C,$H232)-SUMIFS(Capacity!$D:$D,Capacity!$A:$A,Summary_CDP,Capacity!$B:$B,IF($B$228="NEM","*",$B$228),Capacity!$C:$C,$H232)</f>
        <v>-1435</v>
      </c>
      <c r="Z232" s="5">
        <f>SUMIFS(Capacity!V:V,Capacity!$A:$A,Summary_CDP,Capacity!$B:$B,IF($B$228="NEM","*",$B$228),Capacity!$C:$C,$H232)-SUMIFS(Capacity!$D:$D,Capacity!$A:$A,Summary_CDP,Capacity!$B:$B,IF($B$228="NEM","*",$B$228),Capacity!$C:$C,$H232)</f>
        <v>-1435</v>
      </c>
      <c r="AA232" s="5">
        <f>SUMIFS(Capacity!W:W,Capacity!$A:$A,Summary_CDP,Capacity!$B:$B,IF($B$228="NEM","*",$B$228),Capacity!$C:$C,$H232)-SUMIFS(Capacity!$D:$D,Capacity!$A:$A,Summary_CDP,Capacity!$B:$B,IF($B$228="NEM","*",$B$228),Capacity!$C:$C,$H232)</f>
        <v>-1435</v>
      </c>
      <c r="AB232" s="5">
        <f>SUMIFS(Capacity!X:X,Capacity!$A:$A,Summary_CDP,Capacity!$B:$B,IF($B$228="NEM","*",$B$228),Capacity!$C:$C,$H232)-SUMIFS(Capacity!$D:$D,Capacity!$A:$A,Summary_CDP,Capacity!$B:$B,IF($B$228="NEM","*",$B$228),Capacity!$C:$C,$H232)</f>
        <v>-1435</v>
      </c>
      <c r="AC232" s="5">
        <f>SUMIFS(Capacity!Y:Y,Capacity!$A:$A,Summary_CDP,Capacity!$B:$B,IF($B$228="NEM","*",$B$228),Capacity!$C:$C,$H232)-SUMIFS(Capacity!$D:$D,Capacity!$A:$A,Summary_CDP,Capacity!$B:$B,IF($B$228="NEM","*",$B$228),Capacity!$C:$C,$H232)</f>
        <v>-1435</v>
      </c>
      <c r="AD232" s="5">
        <f>SUMIFS(Capacity!Z:Z,Capacity!$A:$A,Summary_CDP,Capacity!$B:$B,IF($B$228="NEM","*",$B$228),Capacity!$C:$C,$H232)-SUMIFS(Capacity!$D:$D,Capacity!$A:$A,Summary_CDP,Capacity!$B:$B,IF($B$228="NEM","*",$B$228),Capacity!$C:$C,$H232)</f>
        <v>-1435</v>
      </c>
      <c r="AE232" s="5">
        <f>SUMIFS(Capacity!AA:AA,Capacity!$A:$A,Summary_CDP,Capacity!$B:$B,IF($B$228="NEM","*",$B$228),Capacity!$C:$C,$H232)-SUMIFS(Capacity!$D:$D,Capacity!$A:$A,Summary_CDP,Capacity!$B:$B,IF($B$228="NEM","*",$B$228),Capacity!$C:$C,$H232)</f>
        <v>-3660</v>
      </c>
      <c r="AF232" s="5">
        <f>SUMIFS(Capacity!AB:AB,Capacity!$A:$A,Summary_CDP,Capacity!$B:$B,IF($B$228="NEM","*",$B$228),Capacity!$C:$C,$H232)-SUMIFS(Capacity!$D:$D,Capacity!$A:$A,Summary_CDP,Capacity!$B:$B,IF($B$228="NEM","*",$B$228),Capacity!$C:$C,$H232)</f>
        <v>-3660</v>
      </c>
      <c r="AG232" s="5">
        <f>SUMIFS(Capacity!AC:AC,Capacity!$A:$A,Summary_CDP,Capacity!$B:$B,IF($B$228="NEM","*",$B$228),Capacity!$C:$C,$H232)-SUMIFS(Capacity!$D:$D,Capacity!$A:$A,Summary_CDP,Capacity!$B:$B,IF($B$228="NEM","*",$B$228),Capacity!$C:$C,$H232)</f>
        <v>-4820</v>
      </c>
      <c r="AH232" s="5">
        <f>SUMIFS(Capacity!AD:AD,Capacity!$A:$A,Summary_CDP,Capacity!$B:$B,IF($B$228="NEM","*",$B$228),Capacity!$C:$C,$H232)-SUMIFS(Capacity!$D:$D,Capacity!$A:$A,Summary_CDP,Capacity!$B:$B,IF($B$228="NEM","*",$B$228),Capacity!$C:$C,$H232)</f>
        <v>-4820</v>
      </c>
      <c r="AI232" s="5">
        <f>SUMIFS(Capacity!AE:AE,Capacity!$A:$A,Summary_CDP,Capacity!$B:$B,IF($B$228="NEM","*",$B$228),Capacity!$C:$C,$H232)-SUMIFS(Capacity!$D:$D,Capacity!$A:$A,Summary_CDP,Capacity!$B:$B,IF($B$228="NEM","*",$B$228),Capacity!$C:$C,$H232)</f>
        <v>-4820</v>
      </c>
      <c r="AJ232" s="5">
        <f>SUMIFS(Capacity!AF:AF,Capacity!$A:$A,Summary_CDP,Capacity!$B:$B,IF($B$228="NEM","*",$B$228),Capacity!$C:$C,$H232)-SUMIFS(Capacity!$D:$D,Capacity!$A:$A,Summary_CDP,Capacity!$B:$B,IF($B$228="NEM","*",$B$228),Capacity!$C:$C,$H232)</f>
        <v>-4820</v>
      </c>
    </row>
    <row r="233" spans="1:36" ht="15" customHeight="1">
      <c r="H233" s="9" t="s">
        <v>132</v>
      </c>
      <c r="I233" s="5">
        <f>SUMIFS(Capacity!E:E,Capacity!$A:$A,Summary_CDP,Capacity!$B:$B,IF($B$228="NEM","*",$B$228),Capacity!$C:$C,$H233)-SUMIFS(Capacity!$D:$D,Capacity!$A:$A,Summary_CDP,Capacity!$B:$B,IF($B$228="NEM","*",$B$228),Capacity!$C:$C,$H233)</f>
        <v>316</v>
      </c>
      <c r="J233" s="5">
        <f>SUMIFS(Capacity!F:F,Capacity!$A:$A,Summary_CDP,Capacity!$B:$B,IF($B$228="NEM","*",$B$228),Capacity!$C:$C,$H233)-SUMIFS(Capacity!$D:$D,Capacity!$A:$A,Summary_CDP,Capacity!$B:$B,IF($B$228="NEM","*",$B$228),Capacity!$C:$C,$H233)</f>
        <v>316</v>
      </c>
      <c r="K233" s="5">
        <f>SUMIFS(Capacity!G:G,Capacity!$A:$A,Summary_CDP,Capacity!$B:$B,IF($B$228="NEM","*",$B$228),Capacity!$C:$C,$H233)-SUMIFS(Capacity!$D:$D,Capacity!$A:$A,Summary_CDP,Capacity!$B:$B,IF($B$228="NEM","*",$B$228),Capacity!$C:$C,$H233)</f>
        <v>316</v>
      </c>
      <c r="L233" s="5">
        <f>SUMIFS(Capacity!H:H,Capacity!$A:$A,Summary_CDP,Capacity!$B:$B,IF($B$228="NEM","*",$B$228),Capacity!$C:$C,$H233)-SUMIFS(Capacity!$D:$D,Capacity!$A:$A,Summary_CDP,Capacity!$B:$B,IF($B$228="NEM","*",$B$228),Capacity!$C:$C,$H233)</f>
        <v>316</v>
      </c>
      <c r="M233" s="5">
        <f>SUMIFS(Capacity!I:I,Capacity!$A:$A,Summary_CDP,Capacity!$B:$B,IF($B$228="NEM","*",$B$228),Capacity!$C:$C,$H233)-SUMIFS(Capacity!$D:$D,Capacity!$A:$A,Summary_CDP,Capacity!$B:$B,IF($B$228="NEM","*",$B$228),Capacity!$C:$C,$H233)</f>
        <v>316</v>
      </c>
      <c r="N233" s="5">
        <f>SUMIFS(Capacity!J:J,Capacity!$A:$A,Summary_CDP,Capacity!$B:$B,IF($B$228="NEM","*",$B$228),Capacity!$C:$C,$H233)-SUMIFS(Capacity!$D:$D,Capacity!$A:$A,Summary_CDP,Capacity!$B:$B,IF($B$228="NEM","*",$B$228),Capacity!$C:$C,$H233)</f>
        <v>-1372</v>
      </c>
      <c r="O233" s="5">
        <f>SUMIFS(Capacity!K:K,Capacity!$A:$A,Summary_CDP,Capacity!$B:$B,IF($B$228="NEM","*",$B$228),Capacity!$C:$C,$H233)-SUMIFS(Capacity!$D:$D,Capacity!$A:$A,Summary_CDP,Capacity!$B:$B,IF($B$228="NEM","*",$B$228),Capacity!$C:$C,$H233)</f>
        <v>-1372</v>
      </c>
      <c r="P233" s="5">
        <f>SUMIFS(Capacity!L:L,Capacity!$A:$A,Summary_CDP,Capacity!$B:$B,IF($B$228="NEM","*",$B$228),Capacity!$C:$C,$H233)-SUMIFS(Capacity!$D:$D,Capacity!$A:$A,Summary_CDP,Capacity!$B:$B,IF($B$228="NEM","*",$B$228),Capacity!$C:$C,$H233)</f>
        <v>-1372</v>
      </c>
      <c r="Q233" s="5">
        <f>SUMIFS(Capacity!M:M,Capacity!$A:$A,Summary_CDP,Capacity!$B:$B,IF($B$228="NEM","*",$B$228),Capacity!$C:$C,$H233)-SUMIFS(Capacity!$D:$D,Capacity!$A:$A,Summary_CDP,Capacity!$B:$B,IF($B$228="NEM","*",$B$228),Capacity!$C:$C,$H233)</f>
        <v>-1372</v>
      </c>
      <c r="R233" s="5">
        <f>SUMIFS(Capacity!N:N,Capacity!$A:$A,Summary_CDP,Capacity!$B:$B,IF($B$228="NEM","*",$B$228),Capacity!$C:$C,$H233)-SUMIFS(Capacity!$D:$D,Capacity!$A:$A,Summary_CDP,Capacity!$B:$B,IF($B$228="NEM","*",$B$228),Capacity!$C:$C,$H233)</f>
        <v>-1372</v>
      </c>
      <c r="S233" s="5">
        <f>SUMIFS(Capacity!O:O,Capacity!$A:$A,Summary_CDP,Capacity!$B:$B,IF($B$228="NEM","*",$B$228),Capacity!$C:$C,$H233)-SUMIFS(Capacity!$D:$D,Capacity!$A:$A,Summary_CDP,Capacity!$B:$B,IF($B$228="NEM","*",$B$228),Capacity!$C:$C,$H233)</f>
        <v>-1372</v>
      </c>
      <c r="T233" s="5">
        <f>SUMIFS(Capacity!P:P,Capacity!$A:$A,Summary_CDP,Capacity!$B:$B,IF($B$228="NEM","*",$B$228),Capacity!$C:$C,$H233)-SUMIFS(Capacity!$D:$D,Capacity!$A:$A,Summary_CDP,Capacity!$B:$B,IF($B$228="NEM","*",$B$228),Capacity!$C:$C,$H233)</f>
        <v>-1372</v>
      </c>
      <c r="U233" s="5">
        <f>SUMIFS(Capacity!Q:Q,Capacity!$A:$A,Summary_CDP,Capacity!$B:$B,IF($B$228="NEM","*",$B$228),Capacity!$C:$C,$H233)-SUMIFS(Capacity!$D:$D,Capacity!$A:$A,Summary_CDP,Capacity!$B:$B,IF($B$228="NEM","*",$B$228),Capacity!$C:$C,$H233)</f>
        <v>-1372</v>
      </c>
      <c r="V233" s="5">
        <f>SUMIFS(Capacity!R:R,Capacity!$A:$A,Summary_CDP,Capacity!$B:$B,IF($B$228="NEM","*",$B$228),Capacity!$C:$C,$H233)-SUMIFS(Capacity!$D:$D,Capacity!$A:$A,Summary_CDP,Capacity!$B:$B,IF($B$228="NEM","*",$B$228),Capacity!$C:$C,$H233)</f>
        <v>-1757</v>
      </c>
      <c r="W233" s="5">
        <f>SUMIFS(Capacity!S:S,Capacity!$A:$A,Summary_CDP,Capacity!$B:$B,IF($B$228="NEM","*",$B$228),Capacity!$C:$C,$H233)-SUMIFS(Capacity!$D:$D,Capacity!$A:$A,Summary_CDP,Capacity!$B:$B,IF($B$228="NEM","*",$B$228),Capacity!$C:$C,$H233)</f>
        <v>-2285.9999999900001</v>
      </c>
      <c r="X233" s="5">
        <f>SUMIFS(Capacity!T:T,Capacity!$A:$A,Summary_CDP,Capacity!$B:$B,IF($B$228="NEM","*",$B$228),Capacity!$C:$C,$H233)-SUMIFS(Capacity!$D:$D,Capacity!$A:$A,Summary_CDP,Capacity!$B:$B,IF($B$228="NEM","*",$B$228),Capacity!$C:$C,$H233)</f>
        <v>-2285.9999999900001</v>
      </c>
      <c r="Y233" s="5">
        <f>SUMIFS(Capacity!U:U,Capacity!$A:$A,Summary_CDP,Capacity!$B:$B,IF($B$228="NEM","*",$B$228),Capacity!$C:$C,$H233)-SUMIFS(Capacity!$D:$D,Capacity!$A:$A,Summary_CDP,Capacity!$B:$B,IF($B$228="NEM","*",$B$228),Capacity!$C:$C,$H233)</f>
        <v>-2430.3999999799998</v>
      </c>
      <c r="Z233" s="5">
        <f>SUMIFS(Capacity!V:V,Capacity!$A:$A,Summary_CDP,Capacity!$B:$B,IF($B$228="NEM","*",$B$228),Capacity!$C:$C,$H233)-SUMIFS(Capacity!$D:$D,Capacity!$A:$A,Summary_CDP,Capacity!$B:$B,IF($B$228="NEM","*",$B$228),Capacity!$C:$C,$H233)</f>
        <v>-2430.3999999799998</v>
      </c>
      <c r="AA233" s="5">
        <f>SUMIFS(Capacity!W:W,Capacity!$A:$A,Summary_CDP,Capacity!$B:$B,IF($B$228="NEM","*",$B$228),Capacity!$C:$C,$H233)-SUMIFS(Capacity!$D:$D,Capacity!$A:$A,Summary_CDP,Capacity!$B:$B,IF($B$228="NEM","*",$B$228),Capacity!$C:$C,$H233)</f>
        <v>-2430.3999999799998</v>
      </c>
      <c r="AB233" s="5">
        <f>SUMIFS(Capacity!X:X,Capacity!$A:$A,Summary_CDP,Capacity!$B:$B,IF($B$228="NEM","*",$B$228),Capacity!$C:$C,$H233)-SUMIFS(Capacity!$D:$D,Capacity!$A:$A,Summary_CDP,Capacity!$B:$B,IF($B$228="NEM","*",$B$228),Capacity!$C:$C,$H233)</f>
        <v>-2430.3999999799998</v>
      </c>
      <c r="AC233" s="5">
        <f>SUMIFS(Capacity!Y:Y,Capacity!$A:$A,Summary_CDP,Capacity!$B:$B,IF($B$228="NEM","*",$B$228),Capacity!$C:$C,$H233)-SUMIFS(Capacity!$D:$D,Capacity!$A:$A,Summary_CDP,Capacity!$B:$B,IF($B$228="NEM","*",$B$228),Capacity!$C:$C,$H233)</f>
        <v>-2870.3999999799998</v>
      </c>
      <c r="AD233" s="5">
        <f>SUMIFS(Capacity!Z:Z,Capacity!$A:$A,Summary_CDP,Capacity!$B:$B,IF($B$228="NEM","*",$B$228),Capacity!$C:$C,$H233)-SUMIFS(Capacity!$D:$D,Capacity!$A:$A,Summary_CDP,Capacity!$B:$B,IF($B$228="NEM","*",$B$228),Capacity!$C:$C,$H233)</f>
        <v>-2870.3999999799998</v>
      </c>
      <c r="AE233" s="5">
        <f>SUMIFS(Capacity!AA:AA,Capacity!$A:$A,Summary_CDP,Capacity!$B:$B,IF($B$228="NEM","*",$B$228),Capacity!$C:$C,$H233)-SUMIFS(Capacity!$D:$D,Capacity!$A:$A,Summary_CDP,Capacity!$B:$B,IF($B$228="NEM","*",$B$228),Capacity!$C:$C,$H233)</f>
        <v>-3514.8999999799998</v>
      </c>
      <c r="AF233" s="5">
        <f>SUMIFS(Capacity!AB:AB,Capacity!$A:$A,Summary_CDP,Capacity!$B:$B,IF($B$228="NEM","*",$B$228),Capacity!$C:$C,$H233)-SUMIFS(Capacity!$D:$D,Capacity!$A:$A,Summary_CDP,Capacity!$B:$B,IF($B$228="NEM","*",$B$228),Capacity!$C:$C,$H233)</f>
        <v>-3758.8999999799998</v>
      </c>
      <c r="AG233" s="5">
        <f>SUMIFS(Capacity!AC:AC,Capacity!$A:$A,Summary_CDP,Capacity!$B:$B,IF($B$228="NEM","*",$B$228),Capacity!$C:$C,$H233)-SUMIFS(Capacity!$D:$D,Capacity!$A:$A,Summary_CDP,Capacity!$B:$B,IF($B$228="NEM","*",$B$228),Capacity!$C:$C,$H233)</f>
        <v>-3758.8999999799998</v>
      </c>
      <c r="AH233" s="5">
        <f>SUMIFS(Capacity!AD:AD,Capacity!$A:$A,Summary_CDP,Capacity!$B:$B,IF($B$228="NEM","*",$B$228),Capacity!$C:$C,$H233)-SUMIFS(Capacity!$D:$D,Capacity!$A:$A,Summary_CDP,Capacity!$B:$B,IF($B$228="NEM","*",$B$228),Capacity!$C:$C,$H233)</f>
        <v>-3758.8999999799998</v>
      </c>
      <c r="AI233" s="5">
        <f>SUMIFS(Capacity!AE:AE,Capacity!$A:$A,Summary_CDP,Capacity!$B:$B,IF($B$228="NEM","*",$B$228),Capacity!$C:$C,$H233)-SUMIFS(Capacity!$D:$D,Capacity!$A:$A,Summary_CDP,Capacity!$B:$B,IF($B$228="NEM","*",$B$228),Capacity!$C:$C,$H233)</f>
        <v>-3758.8999999799998</v>
      </c>
      <c r="AJ233" s="5">
        <f>SUMIFS(Capacity!AF:AF,Capacity!$A:$A,Summary_CDP,Capacity!$B:$B,IF($B$228="NEM","*",$B$228),Capacity!$C:$C,$H233)-SUMIFS(Capacity!$D:$D,Capacity!$A:$A,Summary_CDP,Capacity!$B:$B,IF($B$228="NEM","*",$B$228),Capacity!$C:$C,$H233)</f>
        <v>-3758.8999999799998</v>
      </c>
    </row>
    <row r="234" spans="1:36" ht="15" customHeight="1">
      <c r="H234" s="9" t="s">
        <v>133</v>
      </c>
      <c r="I234" s="5">
        <f>SUMIFS(Capacity!E:E,Capacity!$A:$A,Summary_CDP,Capacity!$B:$B,IF($B$228="NEM","*",$B$228),Capacity!$C:$C,$H234)-SUMIFS(Capacity!$D:$D,Capacity!$A:$A,Summary_CDP,Capacity!$B:$B,IF($B$228="NEM","*",$B$228),Capacity!$C:$C,$H234)</f>
        <v>0</v>
      </c>
      <c r="J234" s="5">
        <f>SUMIFS(Capacity!F:F,Capacity!$A:$A,Summary_CDP,Capacity!$B:$B,IF($B$228="NEM","*",$B$228),Capacity!$C:$C,$H234)-SUMIFS(Capacity!$D:$D,Capacity!$A:$A,Summary_CDP,Capacity!$B:$B,IF($B$228="NEM","*",$B$228),Capacity!$C:$C,$H234)</f>
        <v>0</v>
      </c>
      <c r="K234" s="5">
        <f>SUMIFS(Capacity!G:G,Capacity!$A:$A,Summary_CDP,Capacity!$B:$B,IF($B$228="NEM","*",$B$228),Capacity!$C:$C,$H234)-SUMIFS(Capacity!$D:$D,Capacity!$A:$A,Summary_CDP,Capacity!$B:$B,IF($B$228="NEM","*",$B$228),Capacity!$C:$C,$H234)</f>
        <v>0</v>
      </c>
      <c r="L234" s="5">
        <f>SUMIFS(Capacity!H:H,Capacity!$A:$A,Summary_CDP,Capacity!$B:$B,IF($B$228="NEM","*",$B$228),Capacity!$C:$C,$H234)-SUMIFS(Capacity!$D:$D,Capacity!$A:$A,Summary_CDP,Capacity!$B:$B,IF($B$228="NEM","*",$B$228),Capacity!$C:$C,$H234)</f>
        <v>0</v>
      </c>
      <c r="M234" s="5">
        <f>SUMIFS(Capacity!I:I,Capacity!$A:$A,Summary_CDP,Capacity!$B:$B,IF($B$228="NEM","*",$B$228),Capacity!$C:$C,$H234)-SUMIFS(Capacity!$D:$D,Capacity!$A:$A,Summary_CDP,Capacity!$B:$B,IF($B$228="NEM","*",$B$228),Capacity!$C:$C,$H234)</f>
        <v>0</v>
      </c>
      <c r="N234" s="5">
        <f>SUMIFS(Capacity!J:J,Capacity!$A:$A,Summary_CDP,Capacity!$B:$B,IF($B$228="NEM","*",$B$228),Capacity!$C:$C,$H234)-SUMIFS(Capacity!$D:$D,Capacity!$A:$A,Summary_CDP,Capacity!$B:$B,IF($B$228="NEM","*",$B$228),Capacity!$C:$C,$H234)</f>
        <v>0</v>
      </c>
      <c r="O234" s="5">
        <f>SUMIFS(Capacity!K:K,Capacity!$A:$A,Summary_CDP,Capacity!$B:$B,IF($B$228="NEM","*",$B$228),Capacity!$C:$C,$H234)-SUMIFS(Capacity!$D:$D,Capacity!$A:$A,Summary_CDP,Capacity!$B:$B,IF($B$228="NEM","*",$B$228),Capacity!$C:$C,$H234)</f>
        <v>0</v>
      </c>
      <c r="P234" s="5">
        <f>SUMIFS(Capacity!L:L,Capacity!$A:$A,Summary_CDP,Capacity!$B:$B,IF($B$228="NEM","*",$B$228),Capacity!$C:$C,$H234)-SUMIFS(Capacity!$D:$D,Capacity!$A:$A,Summary_CDP,Capacity!$B:$B,IF($B$228="NEM","*",$B$228),Capacity!$C:$C,$H234)</f>
        <v>0</v>
      </c>
      <c r="Q234" s="5">
        <f>SUMIFS(Capacity!M:M,Capacity!$A:$A,Summary_CDP,Capacity!$B:$B,IF($B$228="NEM","*",$B$228),Capacity!$C:$C,$H234)-SUMIFS(Capacity!$D:$D,Capacity!$A:$A,Summary_CDP,Capacity!$B:$B,IF($B$228="NEM","*",$B$228),Capacity!$C:$C,$H234)</f>
        <v>0</v>
      </c>
      <c r="R234" s="5">
        <f>SUMIFS(Capacity!N:N,Capacity!$A:$A,Summary_CDP,Capacity!$B:$B,IF($B$228="NEM","*",$B$228),Capacity!$C:$C,$H234)-SUMIFS(Capacity!$D:$D,Capacity!$A:$A,Summary_CDP,Capacity!$B:$B,IF($B$228="NEM","*",$B$228),Capacity!$C:$C,$H234)</f>
        <v>0</v>
      </c>
      <c r="S234" s="5">
        <f>SUMIFS(Capacity!O:O,Capacity!$A:$A,Summary_CDP,Capacity!$B:$B,IF($B$228="NEM","*",$B$228),Capacity!$C:$C,$H234)-SUMIFS(Capacity!$D:$D,Capacity!$A:$A,Summary_CDP,Capacity!$B:$B,IF($B$228="NEM","*",$B$228),Capacity!$C:$C,$H234)</f>
        <v>0</v>
      </c>
      <c r="T234" s="5">
        <f>SUMIFS(Capacity!P:P,Capacity!$A:$A,Summary_CDP,Capacity!$B:$B,IF($B$228="NEM","*",$B$228),Capacity!$C:$C,$H234)-SUMIFS(Capacity!$D:$D,Capacity!$A:$A,Summary_CDP,Capacity!$B:$B,IF($B$228="NEM","*",$B$228),Capacity!$C:$C,$H234)</f>
        <v>0</v>
      </c>
      <c r="U234" s="5">
        <f>SUMIFS(Capacity!Q:Q,Capacity!$A:$A,Summary_CDP,Capacity!$B:$B,IF($B$228="NEM","*",$B$228),Capacity!$C:$C,$H234)-SUMIFS(Capacity!$D:$D,Capacity!$A:$A,Summary_CDP,Capacity!$B:$B,IF($B$228="NEM","*",$B$228),Capacity!$C:$C,$H234)</f>
        <v>0</v>
      </c>
      <c r="V234" s="5">
        <f>SUMIFS(Capacity!R:R,Capacity!$A:$A,Summary_CDP,Capacity!$B:$B,IF($B$228="NEM","*",$B$228),Capacity!$C:$C,$H234)-SUMIFS(Capacity!$D:$D,Capacity!$A:$A,Summary_CDP,Capacity!$B:$B,IF($B$228="NEM","*",$B$228),Capacity!$C:$C,$H234)</f>
        <v>0</v>
      </c>
      <c r="W234" s="5">
        <f>SUMIFS(Capacity!S:S,Capacity!$A:$A,Summary_CDP,Capacity!$B:$B,IF($B$228="NEM","*",$B$228),Capacity!$C:$C,$H234)-SUMIFS(Capacity!$D:$D,Capacity!$A:$A,Summary_CDP,Capacity!$B:$B,IF($B$228="NEM","*",$B$228),Capacity!$C:$C,$H234)</f>
        <v>0</v>
      </c>
      <c r="X234" s="5">
        <f>SUMIFS(Capacity!T:T,Capacity!$A:$A,Summary_CDP,Capacity!$B:$B,IF($B$228="NEM","*",$B$228),Capacity!$C:$C,$H234)-SUMIFS(Capacity!$D:$D,Capacity!$A:$A,Summary_CDP,Capacity!$B:$B,IF($B$228="NEM","*",$B$228),Capacity!$C:$C,$H234)</f>
        <v>0</v>
      </c>
      <c r="Y234" s="5">
        <f>SUMIFS(Capacity!U:U,Capacity!$A:$A,Summary_CDP,Capacity!$B:$B,IF($B$228="NEM","*",$B$228),Capacity!$C:$C,$H234)-SUMIFS(Capacity!$D:$D,Capacity!$A:$A,Summary_CDP,Capacity!$B:$B,IF($B$228="NEM","*",$B$228),Capacity!$C:$C,$H234)</f>
        <v>0</v>
      </c>
      <c r="Z234" s="5">
        <f>SUMIFS(Capacity!V:V,Capacity!$A:$A,Summary_CDP,Capacity!$B:$B,IF($B$228="NEM","*",$B$228),Capacity!$C:$C,$H234)-SUMIFS(Capacity!$D:$D,Capacity!$A:$A,Summary_CDP,Capacity!$B:$B,IF($B$228="NEM","*",$B$228),Capacity!$C:$C,$H234)</f>
        <v>0</v>
      </c>
      <c r="AA234" s="5">
        <f>SUMIFS(Capacity!W:W,Capacity!$A:$A,Summary_CDP,Capacity!$B:$B,IF($B$228="NEM","*",$B$228),Capacity!$C:$C,$H234)-SUMIFS(Capacity!$D:$D,Capacity!$A:$A,Summary_CDP,Capacity!$B:$B,IF($B$228="NEM","*",$B$228),Capacity!$C:$C,$H234)</f>
        <v>0</v>
      </c>
      <c r="AB234" s="5">
        <f>SUMIFS(Capacity!X:X,Capacity!$A:$A,Summary_CDP,Capacity!$B:$B,IF($B$228="NEM","*",$B$228),Capacity!$C:$C,$H234)-SUMIFS(Capacity!$D:$D,Capacity!$A:$A,Summary_CDP,Capacity!$B:$B,IF($B$228="NEM","*",$B$228),Capacity!$C:$C,$H234)</f>
        <v>0</v>
      </c>
      <c r="AC234" s="5">
        <f>SUMIFS(Capacity!Y:Y,Capacity!$A:$A,Summary_CDP,Capacity!$B:$B,IF($B$228="NEM","*",$B$228),Capacity!$C:$C,$H234)-SUMIFS(Capacity!$D:$D,Capacity!$A:$A,Summary_CDP,Capacity!$B:$B,IF($B$228="NEM","*",$B$228),Capacity!$C:$C,$H234)</f>
        <v>0</v>
      </c>
      <c r="AD234" s="5">
        <f>SUMIFS(Capacity!Z:Z,Capacity!$A:$A,Summary_CDP,Capacity!$B:$B,IF($B$228="NEM","*",$B$228),Capacity!$C:$C,$H234)-SUMIFS(Capacity!$D:$D,Capacity!$A:$A,Summary_CDP,Capacity!$B:$B,IF($B$228="NEM","*",$B$228),Capacity!$C:$C,$H234)</f>
        <v>0</v>
      </c>
      <c r="AE234" s="5">
        <f>SUMIFS(Capacity!AA:AA,Capacity!$A:$A,Summary_CDP,Capacity!$B:$B,IF($B$228="NEM","*",$B$228),Capacity!$C:$C,$H234)-SUMIFS(Capacity!$D:$D,Capacity!$A:$A,Summary_CDP,Capacity!$B:$B,IF($B$228="NEM","*",$B$228),Capacity!$C:$C,$H234)</f>
        <v>0</v>
      </c>
      <c r="AF234" s="5">
        <f>SUMIFS(Capacity!AB:AB,Capacity!$A:$A,Summary_CDP,Capacity!$B:$B,IF($B$228="NEM","*",$B$228),Capacity!$C:$C,$H234)-SUMIFS(Capacity!$D:$D,Capacity!$A:$A,Summary_CDP,Capacity!$B:$B,IF($B$228="NEM","*",$B$228),Capacity!$C:$C,$H234)</f>
        <v>0</v>
      </c>
      <c r="AG234" s="5">
        <f>SUMIFS(Capacity!AC:AC,Capacity!$A:$A,Summary_CDP,Capacity!$B:$B,IF($B$228="NEM","*",$B$228),Capacity!$C:$C,$H234)-SUMIFS(Capacity!$D:$D,Capacity!$A:$A,Summary_CDP,Capacity!$B:$B,IF($B$228="NEM","*",$B$228),Capacity!$C:$C,$H234)</f>
        <v>0</v>
      </c>
      <c r="AH234" s="5">
        <f>SUMIFS(Capacity!AD:AD,Capacity!$A:$A,Summary_CDP,Capacity!$B:$B,IF($B$228="NEM","*",$B$228),Capacity!$C:$C,$H234)-SUMIFS(Capacity!$D:$D,Capacity!$A:$A,Summary_CDP,Capacity!$B:$B,IF($B$228="NEM","*",$B$228),Capacity!$C:$C,$H234)</f>
        <v>0</v>
      </c>
      <c r="AI234" s="5">
        <f>SUMIFS(Capacity!AE:AE,Capacity!$A:$A,Summary_CDP,Capacity!$B:$B,IF($B$228="NEM","*",$B$228),Capacity!$C:$C,$H234)-SUMIFS(Capacity!$D:$D,Capacity!$A:$A,Summary_CDP,Capacity!$B:$B,IF($B$228="NEM","*",$B$228),Capacity!$C:$C,$H234)</f>
        <v>0</v>
      </c>
      <c r="AJ234" s="5">
        <f>SUMIFS(Capacity!AF:AF,Capacity!$A:$A,Summary_CDP,Capacity!$B:$B,IF($B$228="NEM","*",$B$228),Capacity!$C:$C,$H234)-SUMIFS(Capacity!$D:$D,Capacity!$A:$A,Summary_CDP,Capacity!$B:$B,IF($B$228="NEM","*",$B$228),Capacity!$C:$C,$H234)</f>
        <v>0</v>
      </c>
    </row>
    <row r="235" spans="1:36" ht="15" customHeight="1">
      <c r="H235" s="9" t="s">
        <v>134</v>
      </c>
      <c r="I235" s="5">
        <f>SUMIFS(Capacity!E:E,Capacity!$A:$A,Summary_CDP,Capacity!$B:$B,IF($B$228="NEM","*",$B$228),Capacity!$C:$C,$H235)-SUMIFS(Capacity!$D:$D,Capacity!$A:$A,Summary_CDP,Capacity!$B:$B,IF($B$228="NEM","*",$B$228),Capacity!$C:$C,$H235)</f>
        <v>0</v>
      </c>
      <c r="J235" s="5">
        <f>SUMIFS(Capacity!F:F,Capacity!$A:$A,Summary_CDP,Capacity!$B:$B,IF($B$228="NEM","*",$B$228),Capacity!$C:$C,$H235)-SUMIFS(Capacity!$D:$D,Capacity!$A:$A,Summary_CDP,Capacity!$B:$B,IF($B$228="NEM","*",$B$228),Capacity!$C:$C,$H235)</f>
        <v>0</v>
      </c>
      <c r="K235" s="5">
        <f>SUMIFS(Capacity!G:G,Capacity!$A:$A,Summary_CDP,Capacity!$B:$B,IF($B$228="NEM","*",$B$228),Capacity!$C:$C,$H235)-SUMIFS(Capacity!$D:$D,Capacity!$A:$A,Summary_CDP,Capacity!$B:$B,IF($B$228="NEM","*",$B$228),Capacity!$C:$C,$H235)</f>
        <v>24.075981399999364</v>
      </c>
      <c r="L235" s="5">
        <f>SUMIFS(Capacity!H:H,Capacity!$A:$A,Summary_CDP,Capacity!$B:$B,IF($B$228="NEM","*",$B$228),Capacity!$C:$C,$H235)-SUMIFS(Capacity!$D:$D,Capacity!$A:$A,Summary_CDP,Capacity!$B:$B,IF($B$228="NEM","*",$B$228),Capacity!$C:$C,$H235)</f>
        <v>24.075981399999364</v>
      </c>
      <c r="M235" s="5">
        <f>SUMIFS(Capacity!I:I,Capacity!$A:$A,Summary_CDP,Capacity!$B:$B,IF($B$228="NEM","*",$B$228),Capacity!$C:$C,$H235)-SUMIFS(Capacity!$D:$D,Capacity!$A:$A,Summary_CDP,Capacity!$B:$B,IF($B$228="NEM","*",$B$228),Capacity!$C:$C,$H235)</f>
        <v>24.075981399999364</v>
      </c>
      <c r="N235" s="5">
        <f>SUMIFS(Capacity!J:J,Capacity!$A:$A,Summary_CDP,Capacity!$B:$B,IF($B$228="NEM","*",$B$228),Capacity!$C:$C,$H235)-SUMIFS(Capacity!$D:$D,Capacity!$A:$A,Summary_CDP,Capacity!$B:$B,IF($B$228="NEM","*",$B$228),Capacity!$C:$C,$H235)</f>
        <v>177.18635904999792</v>
      </c>
      <c r="O235" s="5">
        <f>SUMIFS(Capacity!K:K,Capacity!$A:$A,Summary_CDP,Capacity!$B:$B,IF($B$228="NEM","*",$B$228),Capacity!$C:$C,$H235)-SUMIFS(Capacity!$D:$D,Capacity!$A:$A,Summary_CDP,Capacity!$B:$B,IF($B$228="NEM","*",$B$228),Capacity!$C:$C,$H235)</f>
        <v>177.18635904999792</v>
      </c>
      <c r="P235" s="5">
        <f>SUMIFS(Capacity!L:L,Capacity!$A:$A,Summary_CDP,Capacity!$B:$B,IF($B$228="NEM","*",$B$228),Capacity!$C:$C,$H235)-SUMIFS(Capacity!$D:$D,Capacity!$A:$A,Summary_CDP,Capacity!$B:$B,IF($B$228="NEM","*",$B$228),Capacity!$C:$C,$H235)</f>
        <v>-205.31373900000017</v>
      </c>
      <c r="Q235" s="5">
        <f>SUMIFS(Capacity!M:M,Capacity!$A:$A,Summary_CDP,Capacity!$B:$B,IF($B$228="NEM","*",$B$228),Capacity!$C:$C,$H235)-SUMIFS(Capacity!$D:$D,Capacity!$A:$A,Summary_CDP,Capacity!$B:$B,IF($B$228="NEM","*",$B$228),Capacity!$C:$C,$H235)</f>
        <v>-205.31366480000179</v>
      </c>
      <c r="R235" s="5">
        <f>SUMIFS(Capacity!N:N,Capacity!$A:$A,Summary_CDP,Capacity!$B:$B,IF($B$228="NEM","*",$B$228),Capacity!$C:$C,$H235)-SUMIFS(Capacity!$D:$D,Capacity!$A:$A,Summary_CDP,Capacity!$B:$B,IF($B$228="NEM","*",$B$228),Capacity!$C:$C,$H235)</f>
        <v>-444.97359064000102</v>
      </c>
      <c r="S235" s="5">
        <f>SUMIFS(Capacity!O:O,Capacity!$A:$A,Summary_CDP,Capacity!$B:$B,IF($B$228="NEM","*",$B$228),Capacity!$C:$C,$H235)-SUMIFS(Capacity!$D:$D,Capacity!$A:$A,Summary_CDP,Capacity!$B:$B,IF($B$228="NEM","*",$B$228),Capacity!$C:$C,$H235)</f>
        <v>-906.97351645000072</v>
      </c>
      <c r="T235" s="5">
        <f>SUMIFS(Capacity!P:P,Capacity!$A:$A,Summary_CDP,Capacity!$B:$B,IF($B$228="NEM","*",$B$228),Capacity!$C:$C,$H235)-SUMIFS(Capacity!$D:$D,Capacity!$A:$A,Summary_CDP,Capacity!$B:$B,IF($B$228="NEM","*",$B$228),Capacity!$C:$C,$H235)</f>
        <v>-1023.9734422500005</v>
      </c>
      <c r="U235" s="5">
        <f>SUMIFS(Capacity!Q:Q,Capacity!$A:$A,Summary_CDP,Capacity!$B:$B,IF($B$228="NEM","*",$B$228),Capacity!$C:$C,$H235)-SUMIFS(Capacity!$D:$D,Capacity!$A:$A,Summary_CDP,Capacity!$B:$B,IF($B$228="NEM","*",$B$228),Capacity!$C:$C,$H235)</f>
        <v>-1103.9733680500012</v>
      </c>
      <c r="V235" s="5">
        <f>SUMIFS(Capacity!R:R,Capacity!$A:$A,Summary_CDP,Capacity!$B:$B,IF($B$228="NEM","*",$B$228),Capacity!$C:$C,$H235)-SUMIFS(Capacity!$D:$D,Capacity!$A:$A,Summary_CDP,Capacity!$B:$B,IF($B$228="NEM","*",$B$228),Capacity!$C:$C,$H235)</f>
        <v>-1103.973293850001</v>
      </c>
      <c r="W235" s="5">
        <f>SUMIFS(Capacity!S:S,Capacity!$A:$A,Summary_CDP,Capacity!$B:$B,IF($B$228="NEM","*",$B$228),Capacity!$C:$C,$H235)-SUMIFS(Capacity!$D:$D,Capacity!$A:$A,Summary_CDP,Capacity!$B:$B,IF($B$228="NEM","*",$B$228),Capacity!$C:$C,$H235)</f>
        <v>-1103.9736860500007</v>
      </c>
      <c r="X235" s="5">
        <f>SUMIFS(Capacity!T:T,Capacity!$A:$A,Summary_CDP,Capacity!$B:$B,IF($B$228="NEM","*",$B$228),Capacity!$C:$C,$H235)-SUMIFS(Capacity!$D:$D,Capacity!$A:$A,Summary_CDP,Capacity!$B:$B,IF($B$228="NEM","*",$B$228),Capacity!$C:$C,$H235)</f>
        <v>-1103.9736701500005</v>
      </c>
      <c r="Y235" s="5">
        <f>SUMIFS(Capacity!U:U,Capacity!$A:$A,Summary_CDP,Capacity!$B:$B,IF($B$228="NEM","*",$B$228),Capacity!$C:$C,$H235)-SUMIFS(Capacity!$D:$D,Capacity!$A:$A,Summary_CDP,Capacity!$B:$B,IF($B$228="NEM","*",$B$228),Capacity!$C:$C,$H235)</f>
        <v>-1543.9736198000019</v>
      </c>
      <c r="Z235" s="5">
        <f>SUMIFS(Capacity!V:V,Capacity!$A:$A,Summary_CDP,Capacity!$B:$B,IF($B$228="NEM","*",$B$228),Capacity!$C:$C,$H235)-SUMIFS(Capacity!$D:$D,Capacity!$A:$A,Summary_CDP,Capacity!$B:$B,IF($B$228="NEM","*",$B$228),Capacity!$C:$C,$H235)</f>
        <v>-1663.9736171500017</v>
      </c>
      <c r="AA235" s="5">
        <f>SUMIFS(Capacity!W:W,Capacity!$A:$A,Summary_CDP,Capacity!$B:$B,IF($B$228="NEM","*",$B$228),Capacity!$C:$C,$H235)-SUMIFS(Capacity!$D:$D,Capacity!$A:$A,Summary_CDP,Capacity!$B:$B,IF($B$228="NEM","*",$B$228),Capacity!$C:$C,$H235)</f>
        <v>-1663.9736145000015</v>
      </c>
      <c r="AB235" s="5">
        <f>SUMIFS(Capacity!X:X,Capacity!$A:$A,Summary_CDP,Capacity!$B:$B,IF($B$228="NEM","*",$B$228),Capacity!$C:$C,$H235)-SUMIFS(Capacity!$D:$D,Capacity!$A:$A,Summary_CDP,Capacity!$B:$B,IF($B$228="NEM","*",$B$228),Capacity!$C:$C,$H235)</f>
        <v>-1757.973606550001</v>
      </c>
      <c r="AC235" s="5">
        <f>SUMIFS(Capacity!Y:Y,Capacity!$A:$A,Summary_CDP,Capacity!$B:$B,IF($B$228="NEM","*",$B$228),Capacity!$C:$C,$H235)-SUMIFS(Capacity!$D:$D,Capacity!$A:$A,Summary_CDP,Capacity!$B:$B,IF($B$228="NEM","*",$B$228),Capacity!$C:$C,$H235)</f>
        <v>-1054.8344864999999</v>
      </c>
      <c r="AD235" s="5">
        <f>SUMIFS(Capacity!Z:Z,Capacity!$A:$A,Summary_CDP,Capacity!$B:$B,IF($B$228="NEM","*",$B$228),Capacity!$C:$C,$H235)-SUMIFS(Capacity!$D:$D,Capacity!$A:$A,Summary_CDP,Capacity!$B:$B,IF($B$228="NEM","*",$B$228),Capacity!$C:$C,$H235)</f>
        <v>-2089.9738280500005</v>
      </c>
      <c r="AE235" s="5">
        <f>SUMIFS(Capacity!AA:AA,Capacity!$A:$A,Summary_CDP,Capacity!$B:$B,IF($B$228="NEM","*",$B$228),Capacity!$C:$C,$H235)-SUMIFS(Capacity!$D:$D,Capacity!$A:$A,Summary_CDP,Capacity!$B:$B,IF($B$228="NEM","*",$B$228),Capacity!$C:$C,$H235)</f>
        <v>-2213.17382275</v>
      </c>
      <c r="AF235" s="5">
        <f>SUMIFS(Capacity!AB:AB,Capacity!$A:$A,Summary_CDP,Capacity!$B:$B,IF($B$228="NEM","*",$B$228),Capacity!$C:$C,$H235)-SUMIFS(Capacity!$D:$D,Capacity!$A:$A,Summary_CDP,Capacity!$B:$B,IF($B$228="NEM","*",$B$228),Capacity!$C:$C,$H235)</f>
        <v>-1957.1669207000004</v>
      </c>
      <c r="AG235" s="5">
        <f>SUMIFS(Capacity!AC:AC,Capacity!$A:$A,Summary_CDP,Capacity!$B:$B,IF($B$228="NEM","*",$B$228),Capacity!$C:$C,$H235)-SUMIFS(Capacity!$D:$D,Capacity!$A:$A,Summary_CDP,Capacity!$B:$B,IF($B$228="NEM","*",$B$228),Capacity!$C:$C,$H235)</f>
        <v>-2320.5388493000009</v>
      </c>
      <c r="AH235" s="5">
        <f>SUMIFS(Capacity!AD:AD,Capacity!$A:$A,Summary_CDP,Capacity!$B:$B,IF($B$228="NEM","*",$B$228),Capacity!$C:$C,$H235)-SUMIFS(Capacity!$D:$D,Capacity!$A:$A,Summary_CDP,Capacity!$B:$B,IF($B$228="NEM","*",$B$228),Capacity!$C:$C,$H235)</f>
        <v>-2320.5388493000009</v>
      </c>
      <c r="AI235" s="5">
        <f>SUMIFS(Capacity!AE:AE,Capacity!$A:$A,Summary_CDP,Capacity!$B:$B,IF($B$228="NEM","*",$B$228),Capacity!$C:$C,$H235)-SUMIFS(Capacity!$D:$D,Capacity!$A:$A,Summary_CDP,Capacity!$B:$B,IF($B$228="NEM","*",$B$228),Capacity!$C:$C,$H235)</f>
        <v>-2839.5388493000009</v>
      </c>
      <c r="AJ235" s="5">
        <f>SUMIFS(Capacity!AF:AF,Capacity!$A:$A,Summary_CDP,Capacity!$B:$B,IF($B$228="NEM","*",$B$228),Capacity!$C:$C,$H235)-SUMIFS(Capacity!$D:$D,Capacity!$A:$A,Summary_CDP,Capacity!$B:$B,IF($B$228="NEM","*",$B$228),Capacity!$C:$C,$H235)</f>
        <v>-3036.9087771000004</v>
      </c>
    </row>
    <row r="236" spans="1:36" ht="15" customHeight="1">
      <c r="H236" s="9" t="s">
        <v>135</v>
      </c>
      <c r="I236" s="5">
        <f>SUMIFS(Capacity!E:E,Capacity!$A:$A,Summary_CDP,Capacity!$B:$B,IF($B$228="NEM","*",$B$228),Capacity!$C:$C,$H236)-SUMIFS(Capacity!$D:$D,Capacity!$A:$A,Summary_CDP,Capacity!$B:$B,IF($B$228="NEM","*",$B$228),Capacity!$C:$C,$H236)</f>
        <v>0</v>
      </c>
      <c r="J236" s="5">
        <f>SUMIFS(Capacity!F:F,Capacity!$A:$A,Summary_CDP,Capacity!$B:$B,IF($B$228="NEM","*",$B$228),Capacity!$C:$C,$H236)-SUMIFS(Capacity!$D:$D,Capacity!$A:$A,Summary_CDP,Capacity!$B:$B,IF($B$228="NEM","*",$B$228),Capacity!$C:$C,$H236)</f>
        <v>0</v>
      </c>
      <c r="K236" s="5">
        <f>SUMIFS(Capacity!G:G,Capacity!$A:$A,Summary_CDP,Capacity!$B:$B,IF($B$228="NEM","*",$B$228),Capacity!$C:$C,$H236)-SUMIFS(Capacity!$D:$D,Capacity!$A:$A,Summary_CDP,Capacity!$B:$B,IF($B$228="NEM","*",$B$228),Capacity!$C:$C,$H236)</f>
        <v>0</v>
      </c>
      <c r="L236" s="5">
        <f>SUMIFS(Capacity!H:H,Capacity!$A:$A,Summary_CDP,Capacity!$B:$B,IF($B$228="NEM","*",$B$228),Capacity!$C:$C,$H236)-SUMIFS(Capacity!$D:$D,Capacity!$A:$A,Summary_CDP,Capacity!$B:$B,IF($B$228="NEM","*",$B$228),Capacity!$C:$C,$H236)</f>
        <v>0</v>
      </c>
      <c r="M236" s="5">
        <f>SUMIFS(Capacity!I:I,Capacity!$A:$A,Summary_CDP,Capacity!$B:$B,IF($B$228="NEM","*",$B$228),Capacity!$C:$C,$H236)-SUMIFS(Capacity!$D:$D,Capacity!$A:$A,Summary_CDP,Capacity!$B:$B,IF($B$228="NEM","*",$B$228),Capacity!$C:$C,$H236)</f>
        <v>0</v>
      </c>
      <c r="N236" s="5">
        <f>SUMIFS(Capacity!J:J,Capacity!$A:$A,Summary_CDP,Capacity!$B:$B,IF($B$228="NEM","*",$B$228),Capacity!$C:$C,$H236)-SUMIFS(Capacity!$D:$D,Capacity!$A:$A,Summary_CDP,Capacity!$B:$B,IF($B$228="NEM","*",$B$228),Capacity!$C:$C,$H236)</f>
        <v>0</v>
      </c>
      <c r="O236" s="5">
        <f>SUMIFS(Capacity!K:K,Capacity!$A:$A,Summary_CDP,Capacity!$B:$B,IF($B$228="NEM","*",$B$228),Capacity!$C:$C,$H236)-SUMIFS(Capacity!$D:$D,Capacity!$A:$A,Summary_CDP,Capacity!$B:$B,IF($B$228="NEM","*",$B$228),Capacity!$C:$C,$H236)</f>
        <v>0</v>
      </c>
      <c r="P236" s="5">
        <f>SUMIFS(Capacity!L:L,Capacity!$A:$A,Summary_CDP,Capacity!$B:$B,IF($B$228="NEM","*",$B$228),Capacity!$C:$C,$H236)-SUMIFS(Capacity!$D:$D,Capacity!$A:$A,Summary_CDP,Capacity!$B:$B,IF($B$228="NEM","*",$B$228),Capacity!$C:$C,$H236)</f>
        <v>0</v>
      </c>
      <c r="Q236" s="5">
        <f>SUMIFS(Capacity!M:M,Capacity!$A:$A,Summary_CDP,Capacity!$B:$B,IF($B$228="NEM","*",$B$228),Capacity!$C:$C,$H236)-SUMIFS(Capacity!$D:$D,Capacity!$A:$A,Summary_CDP,Capacity!$B:$B,IF($B$228="NEM","*",$B$228),Capacity!$C:$C,$H236)</f>
        <v>0</v>
      </c>
      <c r="R236" s="5">
        <f>SUMIFS(Capacity!N:N,Capacity!$A:$A,Summary_CDP,Capacity!$B:$B,IF($B$228="NEM","*",$B$228),Capacity!$C:$C,$H236)-SUMIFS(Capacity!$D:$D,Capacity!$A:$A,Summary_CDP,Capacity!$B:$B,IF($B$228="NEM","*",$B$228),Capacity!$C:$C,$H236)</f>
        <v>0</v>
      </c>
      <c r="S236" s="5">
        <f>SUMIFS(Capacity!O:O,Capacity!$A:$A,Summary_CDP,Capacity!$B:$B,IF($B$228="NEM","*",$B$228),Capacity!$C:$C,$H236)-SUMIFS(Capacity!$D:$D,Capacity!$A:$A,Summary_CDP,Capacity!$B:$B,IF($B$228="NEM","*",$B$228),Capacity!$C:$C,$H236)</f>
        <v>0</v>
      </c>
      <c r="T236" s="5">
        <f>SUMIFS(Capacity!P:P,Capacity!$A:$A,Summary_CDP,Capacity!$B:$B,IF($B$228="NEM","*",$B$228),Capacity!$C:$C,$H236)-SUMIFS(Capacity!$D:$D,Capacity!$A:$A,Summary_CDP,Capacity!$B:$B,IF($B$228="NEM","*",$B$228),Capacity!$C:$C,$H236)</f>
        <v>0</v>
      </c>
      <c r="U236" s="5">
        <f>SUMIFS(Capacity!Q:Q,Capacity!$A:$A,Summary_CDP,Capacity!$B:$B,IF($B$228="NEM","*",$B$228),Capacity!$C:$C,$H236)-SUMIFS(Capacity!$D:$D,Capacity!$A:$A,Summary_CDP,Capacity!$B:$B,IF($B$228="NEM","*",$B$228),Capacity!$C:$C,$H236)</f>
        <v>0</v>
      </c>
      <c r="V236" s="5">
        <f>SUMIFS(Capacity!R:R,Capacity!$A:$A,Summary_CDP,Capacity!$B:$B,IF($B$228="NEM","*",$B$228),Capacity!$C:$C,$H236)-SUMIFS(Capacity!$D:$D,Capacity!$A:$A,Summary_CDP,Capacity!$B:$B,IF($B$228="NEM","*",$B$228),Capacity!$C:$C,$H236)</f>
        <v>0</v>
      </c>
      <c r="W236" s="5">
        <f>SUMIFS(Capacity!S:S,Capacity!$A:$A,Summary_CDP,Capacity!$B:$B,IF($B$228="NEM","*",$B$228),Capacity!$C:$C,$H236)-SUMIFS(Capacity!$D:$D,Capacity!$A:$A,Summary_CDP,Capacity!$B:$B,IF($B$228="NEM","*",$B$228),Capacity!$C:$C,$H236)</f>
        <v>0</v>
      </c>
      <c r="X236" s="5">
        <f>SUMIFS(Capacity!T:T,Capacity!$A:$A,Summary_CDP,Capacity!$B:$B,IF($B$228="NEM","*",$B$228),Capacity!$C:$C,$H236)-SUMIFS(Capacity!$D:$D,Capacity!$A:$A,Summary_CDP,Capacity!$B:$B,IF($B$228="NEM","*",$B$228),Capacity!$C:$C,$H236)</f>
        <v>0</v>
      </c>
      <c r="Y236" s="5">
        <f>SUMIFS(Capacity!U:U,Capacity!$A:$A,Summary_CDP,Capacity!$B:$B,IF($B$228="NEM","*",$B$228),Capacity!$C:$C,$H236)-SUMIFS(Capacity!$D:$D,Capacity!$A:$A,Summary_CDP,Capacity!$B:$B,IF($B$228="NEM","*",$B$228),Capacity!$C:$C,$H236)</f>
        <v>0</v>
      </c>
      <c r="Z236" s="5">
        <f>SUMIFS(Capacity!V:V,Capacity!$A:$A,Summary_CDP,Capacity!$B:$B,IF($B$228="NEM","*",$B$228),Capacity!$C:$C,$H236)-SUMIFS(Capacity!$D:$D,Capacity!$A:$A,Summary_CDP,Capacity!$B:$B,IF($B$228="NEM","*",$B$228),Capacity!$C:$C,$H236)</f>
        <v>0</v>
      </c>
      <c r="AA236" s="5">
        <f>SUMIFS(Capacity!W:W,Capacity!$A:$A,Summary_CDP,Capacity!$B:$B,IF($B$228="NEM","*",$B$228),Capacity!$C:$C,$H236)-SUMIFS(Capacity!$D:$D,Capacity!$A:$A,Summary_CDP,Capacity!$B:$B,IF($B$228="NEM","*",$B$228),Capacity!$C:$C,$H236)</f>
        <v>0</v>
      </c>
      <c r="AB236" s="5">
        <f>SUMIFS(Capacity!X:X,Capacity!$A:$A,Summary_CDP,Capacity!$B:$B,IF($B$228="NEM","*",$B$228),Capacity!$C:$C,$H236)-SUMIFS(Capacity!$D:$D,Capacity!$A:$A,Summary_CDP,Capacity!$B:$B,IF($B$228="NEM","*",$B$228),Capacity!$C:$C,$H236)</f>
        <v>0</v>
      </c>
      <c r="AC236" s="5">
        <f>SUMIFS(Capacity!Y:Y,Capacity!$A:$A,Summary_CDP,Capacity!$B:$B,IF($B$228="NEM","*",$B$228),Capacity!$C:$C,$H236)-SUMIFS(Capacity!$D:$D,Capacity!$A:$A,Summary_CDP,Capacity!$B:$B,IF($B$228="NEM","*",$B$228),Capacity!$C:$C,$H236)</f>
        <v>0</v>
      </c>
      <c r="AD236" s="5">
        <f>SUMIFS(Capacity!Z:Z,Capacity!$A:$A,Summary_CDP,Capacity!$B:$B,IF($B$228="NEM","*",$B$228),Capacity!$C:$C,$H236)-SUMIFS(Capacity!$D:$D,Capacity!$A:$A,Summary_CDP,Capacity!$B:$B,IF($B$228="NEM","*",$B$228),Capacity!$C:$C,$H236)</f>
        <v>0</v>
      </c>
      <c r="AE236" s="5">
        <f>SUMIFS(Capacity!AA:AA,Capacity!$A:$A,Summary_CDP,Capacity!$B:$B,IF($B$228="NEM","*",$B$228),Capacity!$C:$C,$H236)-SUMIFS(Capacity!$D:$D,Capacity!$A:$A,Summary_CDP,Capacity!$B:$B,IF($B$228="NEM","*",$B$228),Capacity!$C:$C,$H236)</f>
        <v>0</v>
      </c>
      <c r="AF236" s="5">
        <f>SUMIFS(Capacity!AB:AB,Capacity!$A:$A,Summary_CDP,Capacity!$B:$B,IF($B$228="NEM","*",$B$228),Capacity!$C:$C,$H236)-SUMIFS(Capacity!$D:$D,Capacity!$A:$A,Summary_CDP,Capacity!$B:$B,IF($B$228="NEM","*",$B$228),Capacity!$C:$C,$H236)</f>
        <v>0</v>
      </c>
      <c r="AG236" s="5">
        <f>SUMIFS(Capacity!AC:AC,Capacity!$A:$A,Summary_CDP,Capacity!$B:$B,IF($B$228="NEM","*",$B$228),Capacity!$C:$C,$H236)-SUMIFS(Capacity!$D:$D,Capacity!$A:$A,Summary_CDP,Capacity!$B:$B,IF($B$228="NEM","*",$B$228),Capacity!$C:$C,$H236)</f>
        <v>0</v>
      </c>
      <c r="AH236" s="5">
        <f>SUMIFS(Capacity!AD:AD,Capacity!$A:$A,Summary_CDP,Capacity!$B:$B,IF($B$228="NEM","*",$B$228),Capacity!$C:$C,$H236)-SUMIFS(Capacity!$D:$D,Capacity!$A:$A,Summary_CDP,Capacity!$B:$B,IF($B$228="NEM","*",$B$228),Capacity!$C:$C,$H236)</f>
        <v>0</v>
      </c>
      <c r="AI236" s="5">
        <f>SUMIFS(Capacity!AE:AE,Capacity!$A:$A,Summary_CDP,Capacity!$B:$B,IF($B$228="NEM","*",$B$228),Capacity!$C:$C,$H236)-SUMIFS(Capacity!$D:$D,Capacity!$A:$A,Summary_CDP,Capacity!$B:$B,IF($B$228="NEM","*",$B$228),Capacity!$C:$C,$H236)</f>
        <v>0</v>
      </c>
      <c r="AJ236" s="5">
        <f>SUMIFS(Capacity!AF:AF,Capacity!$A:$A,Summary_CDP,Capacity!$B:$B,IF($B$228="NEM","*",$B$228),Capacity!$C:$C,$H236)-SUMIFS(Capacity!$D:$D,Capacity!$A:$A,Summary_CDP,Capacity!$B:$B,IF($B$228="NEM","*",$B$228),Capacity!$C:$C,$H236)</f>
        <v>0</v>
      </c>
    </row>
    <row r="237" spans="1:36" ht="15" customHeight="1">
      <c r="H237" s="9" t="s">
        <v>136</v>
      </c>
      <c r="I237" s="5">
        <f>SUMIFS(Capacity!E:E,Capacity!$A:$A,Summary_CDP,Capacity!$B:$B,IF($B$228="NEM","*",$B$228),Capacity!$C:$C,$H237)-SUMIFS(Capacity!$D:$D,Capacity!$A:$A,Summary_CDP,Capacity!$B:$B,IF($B$228="NEM","*",$B$228),Capacity!$C:$C,$H237)</f>
        <v>0</v>
      </c>
      <c r="J237" s="5">
        <f>SUMIFS(Capacity!F:F,Capacity!$A:$A,Summary_CDP,Capacity!$B:$B,IF($B$228="NEM","*",$B$228),Capacity!$C:$C,$H237)-SUMIFS(Capacity!$D:$D,Capacity!$A:$A,Summary_CDP,Capacity!$B:$B,IF($B$228="NEM","*",$B$228),Capacity!$C:$C,$H237)</f>
        <v>0</v>
      </c>
      <c r="K237" s="5">
        <f>SUMIFS(Capacity!G:G,Capacity!$A:$A,Summary_CDP,Capacity!$B:$B,IF($B$228="NEM","*",$B$228),Capacity!$C:$C,$H237)-SUMIFS(Capacity!$D:$D,Capacity!$A:$A,Summary_CDP,Capacity!$B:$B,IF($B$228="NEM","*",$B$228),Capacity!$C:$C,$H237)</f>
        <v>0</v>
      </c>
      <c r="L237" s="5">
        <f>SUMIFS(Capacity!H:H,Capacity!$A:$A,Summary_CDP,Capacity!$B:$B,IF($B$228="NEM","*",$B$228),Capacity!$C:$C,$H237)-SUMIFS(Capacity!$D:$D,Capacity!$A:$A,Summary_CDP,Capacity!$B:$B,IF($B$228="NEM","*",$B$228),Capacity!$C:$C,$H237)</f>
        <v>0</v>
      </c>
      <c r="M237" s="5">
        <f>SUMIFS(Capacity!I:I,Capacity!$A:$A,Summary_CDP,Capacity!$B:$B,IF($B$228="NEM","*",$B$228),Capacity!$C:$C,$H237)-SUMIFS(Capacity!$D:$D,Capacity!$A:$A,Summary_CDP,Capacity!$B:$B,IF($B$228="NEM","*",$B$228),Capacity!$C:$C,$H237)</f>
        <v>0</v>
      </c>
      <c r="N237" s="5">
        <f>SUMIFS(Capacity!J:J,Capacity!$A:$A,Summary_CDP,Capacity!$B:$B,IF($B$228="NEM","*",$B$228),Capacity!$C:$C,$H237)-SUMIFS(Capacity!$D:$D,Capacity!$A:$A,Summary_CDP,Capacity!$B:$B,IF($B$228="NEM","*",$B$228),Capacity!$C:$C,$H237)</f>
        <v>0</v>
      </c>
      <c r="O237" s="5">
        <f>SUMIFS(Capacity!K:K,Capacity!$A:$A,Summary_CDP,Capacity!$B:$B,IF($B$228="NEM","*",$B$228),Capacity!$C:$C,$H237)-SUMIFS(Capacity!$D:$D,Capacity!$A:$A,Summary_CDP,Capacity!$B:$B,IF($B$228="NEM","*",$B$228),Capacity!$C:$C,$H237)</f>
        <v>390</v>
      </c>
      <c r="P237" s="5">
        <f>SUMIFS(Capacity!L:L,Capacity!$A:$A,Summary_CDP,Capacity!$B:$B,IF($B$228="NEM","*",$B$228),Capacity!$C:$C,$H237)-SUMIFS(Capacity!$D:$D,Capacity!$A:$A,Summary_CDP,Capacity!$B:$B,IF($B$228="NEM","*",$B$228),Capacity!$C:$C,$H237)</f>
        <v>390</v>
      </c>
      <c r="Q237" s="5">
        <f>SUMIFS(Capacity!M:M,Capacity!$A:$A,Summary_CDP,Capacity!$B:$B,IF($B$228="NEM","*",$B$228),Capacity!$C:$C,$H237)-SUMIFS(Capacity!$D:$D,Capacity!$A:$A,Summary_CDP,Capacity!$B:$B,IF($B$228="NEM","*",$B$228),Capacity!$C:$C,$H237)</f>
        <v>390</v>
      </c>
      <c r="R237" s="5">
        <f>SUMIFS(Capacity!N:N,Capacity!$A:$A,Summary_CDP,Capacity!$B:$B,IF($B$228="NEM","*",$B$228),Capacity!$C:$C,$H237)-SUMIFS(Capacity!$D:$D,Capacity!$A:$A,Summary_CDP,Capacity!$B:$B,IF($B$228="NEM","*",$B$228),Capacity!$C:$C,$H237)</f>
        <v>390</v>
      </c>
      <c r="S237" s="5">
        <f>SUMIFS(Capacity!O:O,Capacity!$A:$A,Summary_CDP,Capacity!$B:$B,IF($B$228="NEM","*",$B$228),Capacity!$C:$C,$H237)-SUMIFS(Capacity!$D:$D,Capacity!$A:$A,Summary_CDP,Capacity!$B:$B,IF($B$228="NEM","*",$B$228),Capacity!$C:$C,$H237)</f>
        <v>390</v>
      </c>
      <c r="T237" s="5">
        <f>SUMIFS(Capacity!P:P,Capacity!$A:$A,Summary_CDP,Capacity!$B:$B,IF($B$228="NEM","*",$B$228),Capacity!$C:$C,$H237)-SUMIFS(Capacity!$D:$D,Capacity!$A:$A,Summary_CDP,Capacity!$B:$B,IF($B$228="NEM","*",$B$228),Capacity!$C:$C,$H237)</f>
        <v>390</v>
      </c>
      <c r="U237" s="5">
        <f>SUMIFS(Capacity!Q:Q,Capacity!$A:$A,Summary_CDP,Capacity!$B:$B,IF($B$228="NEM","*",$B$228),Capacity!$C:$C,$H237)-SUMIFS(Capacity!$D:$D,Capacity!$A:$A,Summary_CDP,Capacity!$B:$B,IF($B$228="NEM","*",$B$228),Capacity!$C:$C,$H237)</f>
        <v>390</v>
      </c>
      <c r="V237" s="5">
        <f>SUMIFS(Capacity!R:R,Capacity!$A:$A,Summary_CDP,Capacity!$B:$B,IF($B$228="NEM","*",$B$228),Capacity!$C:$C,$H237)-SUMIFS(Capacity!$D:$D,Capacity!$A:$A,Summary_CDP,Capacity!$B:$B,IF($B$228="NEM","*",$B$228),Capacity!$C:$C,$H237)</f>
        <v>390</v>
      </c>
      <c r="W237" s="5">
        <f>SUMIFS(Capacity!S:S,Capacity!$A:$A,Summary_CDP,Capacity!$B:$B,IF($B$228="NEM","*",$B$228),Capacity!$C:$C,$H237)-SUMIFS(Capacity!$D:$D,Capacity!$A:$A,Summary_CDP,Capacity!$B:$B,IF($B$228="NEM","*",$B$228),Capacity!$C:$C,$H237)</f>
        <v>303.60000000000036</v>
      </c>
      <c r="X237" s="5">
        <f>SUMIFS(Capacity!T:T,Capacity!$A:$A,Summary_CDP,Capacity!$B:$B,IF($B$228="NEM","*",$B$228),Capacity!$C:$C,$H237)-SUMIFS(Capacity!$D:$D,Capacity!$A:$A,Summary_CDP,Capacity!$B:$B,IF($B$228="NEM","*",$B$228),Capacity!$C:$C,$H237)</f>
        <v>303.60000000000036</v>
      </c>
      <c r="Y237" s="5">
        <f>SUMIFS(Capacity!U:U,Capacity!$A:$A,Summary_CDP,Capacity!$B:$B,IF($B$228="NEM","*",$B$228),Capacity!$C:$C,$H237)-SUMIFS(Capacity!$D:$D,Capacity!$A:$A,Summary_CDP,Capacity!$B:$B,IF($B$228="NEM","*",$B$228),Capacity!$C:$C,$H237)</f>
        <v>303.60000000000036</v>
      </c>
      <c r="Z237" s="5">
        <f>SUMIFS(Capacity!V:V,Capacity!$A:$A,Summary_CDP,Capacity!$B:$B,IF($B$228="NEM","*",$B$228),Capacity!$C:$C,$H237)-SUMIFS(Capacity!$D:$D,Capacity!$A:$A,Summary_CDP,Capacity!$B:$B,IF($B$228="NEM","*",$B$228),Capacity!$C:$C,$H237)</f>
        <v>303.60000000000036</v>
      </c>
      <c r="AA237" s="5">
        <f>SUMIFS(Capacity!W:W,Capacity!$A:$A,Summary_CDP,Capacity!$B:$B,IF($B$228="NEM","*",$B$228),Capacity!$C:$C,$H237)-SUMIFS(Capacity!$D:$D,Capacity!$A:$A,Summary_CDP,Capacity!$B:$B,IF($B$228="NEM","*",$B$228),Capacity!$C:$C,$H237)</f>
        <v>303.60000000000036</v>
      </c>
      <c r="AB237" s="5">
        <f>SUMIFS(Capacity!X:X,Capacity!$A:$A,Summary_CDP,Capacity!$B:$B,IF($B$228="NEM","*",$B$228),Capacity!$C:$C,$H237)-SUMIFS(Capacity!$D:$D,Capacity!$A:$A,Summary_CDP,Capacity!$B:$B,IF($B$228="NEM","*",$B$228),Capacity!$C:$C,$H237)</f>
        <v>237.60000000000036</v>
      </c>
      <c r="AC237" s="5">
        <f>SUMIFS(Capacity!Y:Y,Capacity!$A:$A,Summary_CDP,Capacity!$B:$B,IF($B$228="NEM","*",$B$228),Capacity!$C:$C,$H237)-SUMIFS(Capacity!$D:$D,Capacity!$A:$A,Summary_CDP,Capacity!$B:$B,IF($B$228="NEM","*",$B$228),Capacity!$C:$C,$H237)</f>
        <v>237.60000000000036</v>
      </c>
      <c r="AD237" s="5">
        <f>SUMIFS(Capacity!Z:Z,Capacity!$A:$A,Summary_CDP,Capacity!$B:$B,IF($B$228="NEM","*",$B$228),Capacity!$C:$C,$H237)-SUMIFS(Capacity!$D:$D,Capacity!$A:$A,Summary_CDP,Capacity!$B:$B,IF($B$228="NEM","*",$B$228),Capacity!$C:$C,$H237)</f>
        <v>237.60000000000036</v>
      </c>
      <c r="AE237" s="5">
        <f>SUMIFS(Capacity!AA:AA,Capacity!$A:$A,Summary_CDP,Capacity!$B:$B,IF($B$228="NEM","*",$B$228),Capacity!$C:$C,$H237)-SUMIFS(Capacity!$D:$D,Capacity!$A:$A,Summary_CDP,Capacity!$B:$B,IF($B$228="NEM","*",$B$228),Capacity!$C:$C,$H237)</f>
        <v>237.60000000000036</v>
      </c>
      <c r="AF237" s="5">
        <f>SUMIFS(Capacity!AB:AB,Capacity!$A:$A,Summary_CDP,Capacity!$B:$B,IF($B$228="NEM","*",$B$228),Capacity!$C:$C,$H237)-SUMIFS(Capacity!$D:$D,Capacity!$A:$A,Summary_CDP,Capacity!$B:$B,IF($B$228="NEM","*",$B$228),Capacity!$C:$C,$H237)</f>
        <v>237.60000000000036</v>
      </c>
      <c r="AG237" s="5">
        <f>SUMIFS(Capacity!AC:AC,Capacity!$A:$A,Summary_CDP,Capacity!$B:$B,IF($B$228="NEM","*",$B$228),Capacity!$C:$C,$H237)-SUMIFS(Capacity!$D:$D,Capacity!$A:$A,Summary_CDP,Capacity!$B:$B,IF($B$228="NEM","*",$B$228),Capacity!$C:$C,$H237)</f>
        <v>237.60000000000036</v>
      </c>
      <c r="AH237" s="5">
        <f>SUMIFS(Capacity!AD:AD,Capacity!$A:$A,Summary_CDP,Capacity!$B:$B,IF($B$228="NEM","*",$B$228),Capacity!$C:$C,$H237)-SUMIFS(Capacity!$D:$D,Capacity!$A:$A,Summary_CDP,Capacity!$B:$B,IF($B$228="NEM","*",$B$228),Capacity!$C:$C,$H237)</f>
        <v>237.60000000000036</v>
      </c>
      <c r="AI237" s="5">
        <f>SUMIFS(Capacity!AE:AE,Capacity!$A:$A,Summary_CDP,Capacity!$B:$B,IF($B$228="NEM","*",$B$228),Capacity!$C:$C,$H237)-SUMIFS(Capacity!$D:$D,Capacity!$A:$A,Summary_CDP,Capacity!$B:$B,IF($B$228="NEM","*",$B$228),Capacity!$C:$C,$H237)</f>
        <v>237.60000000000036</v>
      </c>
      <c r="AJ237" s="5">
        <f>SUMIFS(Capacity!AF:AF,Capacity!$A:$A,Summary_CDP,Capacity!$B:$B,IF($B$228="NEM","*",$B$228),Capacity!$C:$C,$H237)-SUMIFS(Capacity!$D:$D,Capacity!$A:$A,Summary_CDP,Capacity!$B:$B,IF($B$228="NEM","*",$B$228),Capacity!$C:$C,$H237)</f>
        <v>237.60000000000036</v>
      </c>
    </row>
    <row r="238" spans="1:36" ht="15" customHeight="1">
      <c r="H238" s="9" t="s">
        <v>137</v>
      </c>
      <c r="I238" s="5">
        <f>SUMIFS(Capacity!E:E,Capacity!$A:$A,Summary_CDP,Capacity!$B:$B,IF($B$228="NEM","*",$B$228),Capacity!$C:$C,$H238)-SUMIFS(Capacity!$D:$D,Capacity!$A:$A,Summary_CDP,Capacity!$B:$B,IF($B$228="NEM","*",$B$228),Capacity!$C:$C,$H238)</f>
        <v>268.00006200999997</v>
      </c>
      <c r="J238" s="5">
        <f>SUMIFS(Capacity!F:F,Capacity!$A:$A,Summary_CDP,Capacity!$B:$B,IF($B$228="NEM","*",$B$228),Capacity!$C:$C,$H238)-SUMIFS(Capacity!$D:$D,Capacity!$A:$A,Summary_CDP,Capacity!$B:$B,IF($B$228="NEM","*",$B$228),Capacity!$C:$C,$H238)</f>
        <v>266.9000716999999</v>
      </c>
      <c r="K238" s="5">
        <f>SUMIFS(Capacity!G:G,Capacity!$A:$A,Summary_CDP,Capacity!$B:$B,IF($B$228="NEM","*",$B$228),Capacity!$C:$C,$H238)-SUMIFS(Capacity!$D:$D,Capacity!$A:$A,Summary_CDP,Capacity!$B:$B,IF($B$228="NEM","*",$B$228),Capacity!$C:$C,$H238)</f>
        <v>1796.9009661300001</v>
      </c>
      <c r="L238" s="5">
        <f>SUMIFS(Capacity!H:H,Capacity!$A:$A,Summary_CDP,Capacity!$B:$B,IF($B$228="NEM","*",$B$228),Capacity!$C:$C,$H238)-SUMIFS(Capacity!$D:$D,Capacity!$A:$A,Summary_CDP,Capacity!$B:$B,IF($B$228="NEM","*",$B$228),Capacity!$C:$C,$H238)</f>
        <v>3156.9009753599998</v>
      </c>
      <c r="M238" s="5">
        <f>SUMIFS(Capacity!I:I,Capacity!$A:$A,Summary_CDP,Capacity!$B:$B,IF($B$228="NEM","*",$B$228),Capacity!$C:$C,$H238)-SUMIFS(Capacity!$D:$D,Capacity!$A:$A,Summary_CDP,Capacity!$B:$B,IF($B$228="NEM","*",$B$228),Capacity!$C:$C,$H238)</f>
        <v>4083.0009994699999</v>
      </c>
      <c r="N238" s="5">
        <f>SUMIFS(Capacity!J:J,Capacity!$A:$A,Summary_CDP,Capacity!$B:$B,IF($B$228="NEM","*",$B$228),Capacity!$C:$C,$H238)-SUMIFS(Capacity!$D:$D,Capacity!$A:$A,Summary_CDP,Capacity!$B:$B,IF($B$228="NEM","*",$B$228),Capacity!$C:$C,$H238)</f>
        <v>4854.7465563599999</v>
      </c>
      <c r="O238" s="5">
        <f>SUMIFS(Capacity!K:K,Capacity!$A:$A,Summary_CDP,Capacity!$B:$B,IF($B$228="NEM","*",$B$228),Capacity!$C:$C,$H238)-SUMIFS(Capacity!$D:$D,Capacity!$A:$A,Summary_CDP,Capacity!$B:$B,IF($B$228="NEM","*",$B$228),Capacity!$C:$C,$H238)</f>
        <v>4929.7440953400001</v>
      </c>
      <c r="P238" s="5">
        <f>SUMIFS(Capacity!L:L,Capacity!$A:$A,Summary_CDP,Capacity!$B:$B,IF($B$228="NEM","*",$B$228),Capacity!$C:$C,$H238)-SUMIFS(Capacity!$D:$D,Capacity!$A:$A,Summary_CDP,Capacity!$B:$B,IF($B$228="NEM","*",$B$228),Capacity!$C:$C,$H238)</f>
        <v>5443.3566137800008</v>
      </c>
      <c r="Q238" s="5">
        <f>SUMIFS(Capacity!M:M,Capacity!$A:$A,Summary_CDP,Capacity!$B:$B,IF($B$228="NEM","*",$B$228),Capacity!$C:$C,$H238)-SUMIFS(Capacity!$D:$D,Capacity!$A:$A,Summary_CDP,Capacity!$B:$B,IF($B$228="NEM","*",$B$228),Capacity!$C:$C,$H238)</f>
        <v>5581.2941237899995</v>
      </c>
      <c r="R238" s="5">
        <f>SUMIFS(Capacity!N:N,Capacity!$A:$A,Summary_CDP,Capacity!$B:$B,IF($B$228="NEM","*",$B$228),Capacity!$C:$C,$H238)-SUMIFS(Capacity!$D:$D,Capacity!$A:$A,Summary_CDP,Capacity!$B:$B,IF($B$228="NEM","*",$B$228),Capacity!$C:$C,$H238)</f>
        <v>5936.8648041100005</v>
      </c>
      <c r="S238" s="5">
        <f>SUMIFS(Capacity!O:O,Capacity!$A:$A,Summary_CDP,Capacity!$B:$B,IF($B$228="NEM","*",$B$228),Capacity!$C:$C,$H238)-SUMIFS(Capacity!$D:$D,Capacity!$A:$A,Summary_CDP,Capacity!$B:$B,IF($B$228="NEM","*",$B$228),Capacity!$C:$C,$H238)</f>
        <v>6236.8973013300001</v>
      </c>
      <c r="T238" s="5">
        <f>SUMIFS(Capacity!P:P,Capacity!$A:$A,Summary_CDP,Capacity!$B:$B,IF($B$228="NEM","*",$B$228),Capacity!$C:$C,$H238)-SUMIFS(Capacity!$D:$D,Capacity!$A:$A,Summary_CDP,Capacity!$B:$B,IF($B$228="NEM","*",$B$228),Capacity!$C:$C,$H238)</f>
        <v>6567.5838121299985</v>
      </c>
      <c r="U238" s="5">
        <f>SUMIFS(Capacity!Q:Q,Capacity!$A:$A,Summary_CDP,Capacity!$B:$B,IF($B$228="NEM","*",$B$228),Capacity!$C:$C,$H238)-SUMIFS(Capacity!$D:$D,Capacity!$A:$A,Summary_CDP,Capacity!$B:$B,IF($B$228="NEM","*",$B$228),Capacity!$C:$C,$H238)</f>
        <v>6566.483833620001</v>
      </c>
      <c r="V238" s="5">
        <f>SUMIFS(Capacity!R:R,Capacity!$A:$A,Summary_CDP,Capacity!$B:$B,IF($B$228="NEM","*",$B$228),Capacity!$C:$C,$H238)-SUMIFS(Capacity!$D:$D,Capacity!$A:$A,Summary_CDP,Capacity!$B:$B,IF($B$228="NEM","*",$B$228),Capacity!$C:$C,$H238)</f>
        <v>6591.8645267499996</v>
      </c>
      <c r="W238" s="5">
        <f>SUMIFS(Capacity!S:S,Capacity!$A:$A,Summary_CDP,Capacity!$B:$B,IF($B$228="NEM","*",$B$228),Capacity!$C:$C,$H238)-SUMIFS(Capacity!$D:$D,Capacity!$A:$A,Summary_CDP,Capacity!$B:$B,IF($B$228="NEM","*",$B$228),Capacity!$C:$C,$H238)</f>
        <v>7044.4969288300017</v>
      </c>
      <c r="X238" s="5">
        <f>SUMIFS(Capacity!T:T,Capacity!$A:$A,Summary_CDP,Capacity!$B:$B,IF($B$228="NEM","*",$B$228),Capacity!$C:$C,$H238)-SUMIFS(Capacity!$D:$D,Capacity!$A:$A,Summary_CDP,Capacity!$B:$B,IF($B$228="NEM","*",$B$228),Capacity!$C:$C,$H238)</f>
        <v>7134.0495701700002</v>
      </c>
      <c r="Y238" s="5">
        <f>SUMIFS(Capacity!U:U,Capacity!$A:$A,Summary_CDP,Capacity!$B:$B,IF($B$228="NEM","*",$B$228),Capacity!$C:$C,$H238)-SUMIFS(Capacity!$D:$D,Capacity!$A:$A,Summary_CDP,Capacity!$B:$B,IF($B$228="NEM","*",$B$228),Capacity!$C:$C,$H238)</f>
        <v>10216.57769111</v>
      </c>
      <c r="Z238" s="5">
        <f>SUMIFS(Capacity!V:V,Capacity!$A:$A,Summary_CDP,Capacity!$B:$B,IF($B$228="NEM","*",$B$228),Capacity!$C:$C,$H238)-SUMIFS(Capacity!$D:$D,Capacity!$A:$A,Summary_CDP,Capacity!$B:$B,IF($B$228="NEM","*",$B$228),Capacity!$C:$C,$H238)</f>
        <v>10216.577696350001</v>
      </c>
      <c r="AA238" s="5">
        <f>SUMIFS(Capacity!W:W,Capacity!$A:$A,Summary_CDP,Capacity!$B:$B,IF($B$228="NEM","*",$B$228),Capacity!$C:$C,$H238)-SUMIFS(Capacity!$D:$D,Capacity!$A:$A,Summary_CDP,Capacity!$B:$B,IF($B$228="NEM","*",$B$228),Capacity!$C:$C,$H238)</f>
        <v>10216.577700560001</v>
      </c>
      <c r="AB238" s="5">
        <f>SUMIFS(Capacity!X:X,Capacity!$A:$A,Summary_CDP,Capacity!$B:$B,IF($B$228="NEM","*",$B$228),Capacity!$C:$C,$H238)-SUMIFS(Capacity!$D:$D,Capacity!$A:$A,Summary_CDP,Capacity!$B:$B,IF($B$228="NEM","*",$B$228),Capacity!$C:$C,$H238)</f>
        <v>10216.57770193</v>
      </c>
      <c r="AC238" s="5">
        <f>SUMIFS(Capacity!Y:Y,Capacity!$A:$A,Summary_CDP,Capacity!$B:$B,IF($B$228="NEM","*",$B$228),Capacity!$C:$C,$H238)-SUMIFS(Capacity!$D:$D,Capacity!$A:$A,Summary_CDP,Capacity!$B:$B,IF($B$228="NEM","*",$B$228),Capacity!$C:$C,$H238)</f>
        <v>10345.445910880002</v>
      </c>
      <c r="AD238" s="5">
        <f>SUMIFS(Capacity!Z:Z,Capacity!$A:$A,Summary_CDP,Capacity!$B:$B,IF($B$228="NEM","*",$B$228),Capacity!$C:$C,$H238)-SUMIFS(Capacity!$D:$D,Capacity!$A:$A,Summary_CDP,Capacity!$B:$B,IF($B$228="NEM","*",$B$228),Capacity!$C:$C,$H238)</f>
        <v>10469.804768260001</v>
      </c>
      <c r="AE238" s="5">
        <f>SUMIFS(Capacity!AA:AA,Capacity!$A:$A,Summary_CDP,Capacity!$B:$B,IF($B$228="NEM","*",$B$228),Capacity!$C:$C,$H238)-SUMIFS(Capacity!$D:$D,Capacity!$A:$A,Summary_CDP,Capacity!$B:$B,IF($B$228="NEM","*",$B$228),Capacity!$C:$C,$H238)</f>
        <v>11225.282761440003</v>
      </c>
      <c r="AF238" s="5">
        <f>SUMIFS(Capacity!AB:AB,Capacity!$A:$A,Summary_CDP,Capacity!$B:$B,IF($B$228="NEM","*",$B$228),Capacity!$C:$C,$H238)-SUMIFS(Capacity!$D:$D,Capacity!$A:$A,Summary_CDP,Capacity!$B:$B,IF($B$228="NEM","*",$B$228),Capacity!$C:$C,$H238)</f>
        <v>14144.176034790002</v>
      </c>
      <c r="AG238" s="5">
        <f>SUMIFS(Capacity!AC:AC,Capacity!$A:$A,Summary_CDP,Capacity!$B:$B,IF($B$228="NEM","*",$B$228),Capacity!$C:$C,$H238)-SUMIFS(Capacity!$D:$D,Capacity!$A:$A,Summary_CDP,Capacity!$B:$B,IF($B$228="NEM","*",$B$228),Capacity!$C:$C,$H238)</f>
        <v>14367.227413070003</v>
      </c>
      <c r="AH238" s="5">
        <f>SUMIFS(Capacity!AD:AD,Capacity!$A:$A,Summary_CDP,Capacity!$B:$B,IF($B$228="NEM","*",$B$228),Capacity!$C:$C,$H238)-SUMIFS(Capacity!$D:$D,Capacity!$A:$A,Summary_CDP,Capacity!$B:$B,IF($B$228="NEM","*",$B$228),Capacity!$C:$C,$H238)</f>
        <v>14201.771392690001</v>
      </c>
      <c r="AI238" s="5">
        <f>SUMIFS(Capacity!AE:AE,Capacity!$A:$A,Summary_CDP,Capacity!$B:$B,IF($B$228="NEM","*",$B$228),Capacity!$C:$C,$H238)-SUMIFS(Capacity!$D:$D,Capacity!$A:$A,Summary_CDP,Capacity!$B:$B,IF($B$228="NEM","*",$B$228),Capacity!$C:$C,$H238)</f>
        <v>15034.75598663</v>
      </c>
      <c r="AJ238" s="5">
        <f>SUMIFS(Capacity!AF:AF,Capacity!$A:$A,Summary_CDP,Capacity!$B:$B,IF($B$228="NEM","*",$B$228),Capacity!$C:$C,$H238)-SUMIFS(Capacity!$D:$D,Capacity!$A:$A,Summary_CDP,Capacity!$B:$B,IF($B$228="NEM","*",$B$228),Capacity!$C:$C,$H238)</f>
        <v>16112.343568290004</v>
      </c>
    </row>
    <row r="239" spans="1:36" ht="15" customHeight="1">
      <c r="H239" s="9" t="s">
        <v>138</v>
      </c>
      <c r="I239" s="5">
        <f>SUMIFS(Capacity!E:E,Capacity!$A:$A,Summary_CDP,Capacity!$B:$B,IF($B$228="NEM","*",$B$228),Capacity!$C:$C,$H239)-SUMIFS(Capacity!$D:$D,Capacity!$A:$A,Summary_CDP,Capacity!$B:$B,IF($B$228="NEM","*",$B$228),Capacity!$C:$C,$H239)</f>
        <v>53.020999990000007</v>
      </c>
      <c r="J239" s="5">
        <f>SUMIFS(Capacity!F:F,Capacity!$A:$A,Summary_CDP,Capacity!$B:$B,IF($B$228="NEM","*",$B$228),Capacity!$C:$C,$H239)-SUMIFS(Capacity!$D:$D,Capacity!$A:$A,Summary_CDP,Capacity!$B:$B,IF($B$228="NEM","*",$B$228),Capacity!$C:$C,$H239)</f>
        <v>90.433000000000007</v>
      </c>
      <c r="K239" s="5">
        <f>SUMIFS(Capacity!G:G,Capacity!$A:$A,Summary_CDP,Capacity!$B:$B,IF($B$228="NEM","*",$B$228),Capacity!$C:$C,$H239)-SUMIFS(Capacity!$D:$D,Capacity!$A:$A,Summary_CDP,Capacity!$B:$B,IF($B$228="NEM","*",$B$228),Capacity!$C:$C,$H239)</f>
        <v>125.33399999999999</v>
      </c>
      <c r="L239" s="5">
        <f>SUMIFS(Capacity!H:H,Capacity!$A:$A,Summary_CDP,Capacity!$B:$B,IF($B$228="NEM","*",$B$228),Capacity!$C:$C,$H239)-SUMIFS(Capacity!$D:$D,Capacity!$A:$A,Summary_CDP,Capacity!$B:$B,IF($B$228="NEM","*",$B$228),Capacity!$C:$C,$H239)</f>
        <v>174.23099999999999</v>
      </c>
      <c r="M239" s="5">
        <f>SUMIFS(Capacity!I:I,Capacity!$A:$A,Summary_CDP,Capacity!$B:$B,IF($B$228="NEM","*",$B$228),Capacity!$C:$C,$H239)-SUMIFS(Capacity!$D:$D,Capacity!$A:$A,Summary_CDP,Capacity!$B:$B,IF($B$228="NEM","*",$B$228),Capacity!$C:$C,$H239)</f>
        <v>223.04000000000002</v>
      </c>
      <c r="N239" s="5">
        <f>SUMIFS(Capacity!J:J,Capacity!$A:$A,Summary_CDP,Capacity!$B:$B,IF($B$228="NEM","*",$B$228),Capacity!$C:$C,$H239)-SUMIFS(Capacity!$D:$D,Capacity!$A:$A,Summary_CDP,Capacity!$B:$B,IF($B$228="NEM","*",$B$228),Capacity!$C:$C,$H239)</f>
        <v>275.56499999999994</v>
      </c>
      <c r="O239" s="5">
        <f>SUMIFS(Capacity!K:K,Capacity!$A:$A,Summary_CDP,Capacity!$B:$B,IF($B$228="NEM","*",$B$228),Capacity!$C:$C,$H239)-SUMIFS(Capacity!$D:$D,Capacity!$A:$A,Summary_CDP,Capacity!$B:$B,IF($B$228="NEM","*",$B$228),Capacity!$C:$C,$H239)</f>
        <v>333.00899999999996</v>
      </c>
      <c r="P239" s="5">
        <f>SUMIFS(Capacity!L:L,Capacity!$A:$A,Summary_CDP,Capacity!$B:$B,IF($B$228="NEM","*",$B$228),Capacity!$C:$C,$H239)-SUMIFS(Capacity!$D:$D,Capacity!$A:$A,Summary_CDP,Capacity!$B:$B,IF($B$228="NEM","*",$B$228),Capacity!$C:$C,$H239)</f>
        <v>372.55577090999998</v>
      </c>
      <c r="Q239" s="5">
        <f>SUMIFS(Capacity!M:M,Capacity!$A:$A,Summary_CDP,Capacity!$B:$B,IF($B$228="NEM","*",$B$228),Capacity!$C:$C,$H239)-SUMIFS(Capacity!$D:$D,Capacity!$A:$A,Summary_CDP,Capacity!$B:$B,IF($B$228="NEM","*",$B$228),Capacity!$C:$C,$H239)</f>
        <v>414.90540886000002</v>
      </c>
      <c r="R239" s="5">
        <f>SUMIFS(Capacity!N:N,Capacity!$A:$A,Summary_CDP,Capacity!$B:$B,IF($B$228="NEM","*",$B$228),Capacity!$C:$C,$H239)-SUMIFS(Capacity!$D:$D,Capacity!$A:$A,Summary_CDP,Capacity!$B:$B,IF($B$228="NEM","*",$B$228),Capacity!$C:$C,$H239)</f>
        <v>459.11941893999995</v>
      </c>
      <c r="S239" s="5">
        <f>SUMIFS(Capacity!O:O,Capacity!$A:$A,Summary_CDP,Capacity!$B:$B,IF($B$228="NEM","*",$B$228),Capacity!$C:$C,$H239)-SUMIFS(Capacity!$D:$D,Capacity!$A:$A,Summary_CDP,Capacity!$B:$B,IF($B$228="NEM","*",$B$228),Capacity!$C:$C,$H239)</f>
        <v>507.39377415000001</v>
      </c>
      <c r="T239" s="5">
        <f>SUMIFS(Capacity!P:P,Capacity!$A:$A,Summary_CDP,Capacity!$B:$B,IF($B$228="NEM","*",$B$228),Capacity!$C:$C,$H239)-SUMIFS(Capacity!$D:$D,Capacity!$A:$A,Summary_CDP,Capacity!$B:$B,IF($B$228="NEM","*",$B$228),Capacity!$C:$C,$H239)</f>
        <v>561.66686360999984</v>
      </c>
      <c r="U239" s="5">
        <f>SUMIFS(Capacity!Q:Q,Capacity!$A:$A,Summary_CDP,Capacity!$B:$B,IF($B$228="NEM","*",$B$228),Capacity!$C:$C,$H239)-SUMIFS(Capacity!$D:$D,Capacity!$A:$A,Summary_CDP,Capacity!$B:$B,IF($B$228="NEM","*",$B$228),Capacity!$C:$C,$H239)</f>
        <v>624.44100653999999</v>
      </c>
      <c r="V239" s="5">
        <f>SUMIFS(Capacity!R:R,Capacity!$A:$A,Summary_CDP,Capacity!$B:$B,IF($B$228="NEM","*",$B$228),Capacity!$C:$C,$H239)-SUMIFS(Capacity!$D:$D,Capacity!$A:$A,Summary_CDP,Capacity!$B:$B,IF($B$228="NEM","*",$B$228),Capacity!$C:$C,$H239)</f>
        <v>690.50923060000002</v>
      </c>
      <c r="W239" s="5">
        <f>SUMIFS(Capacity!S:S,Capacity!$A:$A,Summary_CDP,Capacity!$B:$B,IF($B$228="NEM","*",$B$228),Capacity!$C:$C,$H239)-SUMIFS(Capacity!$D:$D,Capacity!$A:$A,Summary_CDP,Capacity!$B:$B,IF($B$228="NEM","*",$B$228),Capacity!$C:$C,$H239)</f>
        <v>762.80879307999987</v>
      </c>
      <c r="X239" s="5">
        <f>SUMIFS(Capacity!T:T,Capacity!$A:$A,Summary_CDP,Capacity!$B:$B,IF($B$228="NEM","*",$B$228),Capacity!$C:$C,$H239)-SUMIFS(Capacity!$D:$D,Capacity!$A:$A,Summary_CDP,Capacity!$B:$B,IF($B$228="NEM","*",$B$228),Capacity!$C:$C,$H239)</f>
        <v>841.99167619999992</v>
      </c>
      <c r="Y239" s="5">
        <f>SUMIFS(Capacity!U:U,Capacity!$A:$A,Summary_CDP,Capacity!$B:$B,IF($B$228="NEM","*",$B$228),Capacity!$C:$C,$H239)-SUMIFS(Capacity!$D:$D,Capacity!$A:$A,Summary_CDP,Capacity!$B:$B,IF($B$228="NEM","*",$B$228),Capacity!$C:$C,$H239)</f>
        <v>931.55560010999989</v>
      </c>
      <c r="Z239" s="5">
        <f>SUMIFS(Capacity!V:V,Capacity!$A:$A,Summary_CDP,Capacity!$B:$B,IF($B$228="NEM","*",$B$228),Capacity!$C:$C,$H239)-SUMIFS(Capacity!$D:$D,Capacity!$A:$A,Summary_CDP,Capacity!$B:$B,IF($B$228="NEM","*",$B$228),Capacity!$C:$C,$H239)</f>
        <v>1025.3631971300001</v>
      </c>
      <c r="AA239" s="5">
        <f>SUMIFS(Capacity!W:W,Capacity!$A:$A,Summary_CDP,Capacity!$B:$B,IF($B$228="NEM","*",$B$228),Capacity!$C:$C,$H239)-SUMIFS(Capacity!$D:$D,Capacity!$A:$A,Summary_CDP,Capacity!$B:$B,IF($B$228="NEM","*",$B$228),Capacity!$C:$C,$H239)</f>
        <v>1127.5684348499999</v>
      </c>
      <c r="AB239" s="5">
        <f>SUMIFS(Capacity!X:X,Capacity!$A:$A,Summary_CDP,Capacity!$B:$B,IF($B$228="NEM","*",$B$228),Capacity!$C:$C,$H239)-SUMIFS(Capacity!$D:$D,Capacity!$A:$A,Summary_CDP,Capacity!$B:$B,IF($B$228="NEM","*",$B$228),Capacity!$C:$C,$H239)</f>
        <v>1237.5847169599999</v>
      </c>
      <c r="AC239" s="5">
        <f>SUMIFS(Capacity!Y:Y,Capacity!$A:$A,Summary_CDP,Capacity!$B:$B,IF($B$228="NEM","*",$B$228),Capacity!$C:$C,$H239)-SUMIFS(Capacity!$D:$D,Capacity!$A:$A,Summary_CDP,Capacity!$B:$B,IF($B$228="NEM","*",$B$228),Capacity!$C:$C,$H239)</f>
        <v>1358.62597093</v>
      </c>
      <c r="AD239" s="5">
        <f>SUMIFS(Capacity!Z:Z,Capacity!$A:$A,Summary_CDP,Capacity!$B:$B,IF($B$228="NEM","*",$B$228),Capacity!$C:$C,$H239)-SUMIFS(Capacity!$D:$D,Capacity!$A:$A,Summary_CDP,Capacity!$B:$B,IF($B$228="NEM","*",$B$228),Capacity!$C:$C,$H239)</f>
        <v>1487.92299822</v>
      </c>
      <c r="AE239" s="5">
        <f>SUMIFS(Capacity!AA:AA,Capacity!$A:$A,Summary_CDP,Capacity!$B:$B,IF($B$228="NEM","*",$B$228),Capacity!$C:$C,$H239)-SUMIFS(Capacity!$D:$D,Capacity!$A:$A,Summary_CDP,Capacity!$B:$B,IF($B$228="NEM","*",$B$228),Capacity!$C:$C,$H239)</f>
        <v>1629.02191012</v>
      </c>
      <c r="AF239" s="5">
        <f>SUMIFS(Capacity!AB:AB,Capacity!$A:$A,Summary_CDP,Capacity!$B:$B,IF($B$228="NEM","*",$B$228),Capacity!$C:$C,$H239)-SUMIFS(Capacity!$D:$D,Capacity!$A:$A,Summary_CDP,Capacity!$B:$B,IF($B$228="NEM","*",$B$228),Capacity!$C:$C,$H239)</f>
        <v>1777.9921124099999</v>
      </c>
      <c r="AG239" s="5">
        <f>SUMIFS(Capacity!AC:AC,Capacity!$A:$A,Summary_CDP,Capacity!$B:$B,IF($B$228="NEM","*",$B$228),Capacity!$C:$C,$H239)-SUMIFS(Capacity!$D:$D,Capacity!$A:$A,Summary_CDP,Capacity!$B:$B,IF($B$228="NEM","*",$B$228),Capacity!$C:$C,$H239)</f>
        <v>1940.2063829900001</v>
      </c>
      <c r="AH239" s="5">
        <f>SUMIFS(Capacity!AD:AD,Capacity!$A:$A,Summary_CDP,Capacity!$B:$B,IF($B$228="NEM","*",$B$228),Capacity!$C:$C,$H239)-SUMIFS(Capacity!$D:$D,Capacity!$A:$A,Summary_CDP,Capacity!$B:$B,IF($B$228="NEM","*",$B$228),Capacity!$C:$C,$H239)</f>
        <v>2106.1145838500001</v>
      </c>
      <c r="AI239" s="5">
        <f>SUMIFS(Capacity!AE:AE,Capacity!$A:$A,Summary_CDP,Capacity!$B:$B,IF($B$228="NEM","*",$B$228),Capacity!$C:$C,$H239)-SUMIFS(Capacity!$D:$D,Capacity!$A:$A,Summary_CDP,Capacity!$B:$B,IF($B$228="NEM","*",$B$228),Capacity!$C:$C,$H239)</f>
        <v>2280.1064375400001</v>
      </c>
      <c r="AJ239" s="5">
        <f>SUMIFS(Capacity!AF:AF,Capacity!$A:$A,Summary_CDP,Capacity!$B:$B,IF($B$228="NEM","*",$B$228),Capacity!$C:$C,$H239)-SUMIFS(Capacity!$D:$D,Capacity!$A:$A,Summary_CDP,Capacity!$B:$B,IF($B$228="NEM","*",$B$228),Capacity!$C:$C,$H239)</f>
        <v>2383.0123590400003</v>
      </c>
    </row>
    <row r="240" spans="1:36" ht="15" customHeight="1">
      <c r="H240" s="9" t="s">
        <v>139</v>
      </c>
      <c r="I240" s="5">
        <f>SUMIFS(Capacity!E:E,Capacity!$A:$A,Summary_CDP,Capacity!$B:$B,IF($B$228="NEM","*",$B$228),Capacity!$C:$C,$H240)-SUMIFS(Capacity!$D:$D,Capacity!$A:$A,Summary_CDP,Capacity!$B:$B,IF($B$228="NEM","*",$B$228),Capacity!$C:$C,$H240)</f>
        <v>289.721</v>
      </c>
      <c r="J240" s="5">
        <f>SUMIFS(Capacity!F:F,Capacity!$A:$A,Summary_CDP,Capacity!$B:$B,IF($B$228="NEM","*",$B$228),Capacity!$C:$C,$H240)-SUMIFS(Capacity!$D:$D,Capacity!$A:$A,Summary_CDP,Capacity!$B:$B,IF($B$228="NEM","*",$B$228),Capacity!$C:$C,$H240)</f>
        <v>507.88399999999979</v>
      </c>
      <c r="K240" s="5">
        <f>SUMIFS(Capacity!G:G,Capacity!$A:$A,Summary_CDP,Capacity!$B:$B,IF($B$228="NEM","*",$B$228),Capacity!$C:$C,$H240)-SUMIFS(Capacity!$D:$D,Capacity!$A:$A,Summary_CDP,Capacity!$B:$B,IF($B$228="NEM","*",$B$228),Capacity!$C:$C,$H240)</f>
        <v>650.70699999999988</v>
      </c>
      <c r="L240" s="5">
        <f>SUMIFS(Capacity!H:H,Capacity!$A:$A,Summary_CDP,Capacity!$B:$B,IF($B$228="NEM","*",$B$228),Capacity!$C:$C,$H240)-SUMIFS(Capacity!$D:$D,Capacity!$A:$A,Summary_CDP,Capacity!$B:$B,IF($B$228="NEM","*",$B$228),Capacity!$C:$C,$H240)</f>
        <v>875.19</v>
      </c>
      <c r="M240" s="5">
        <f>SUMIFS(Capacity!I:I,Capacity!$A:$A,Summary_CDP,Capacity!$B:$B,IF($B$228="NEM","*",$B$228),Capacity!$C:$C,$H240)-SUMIFS(Capacity!$D:$D,Capacity!$A:$A,Summary_CDP,Capacity!$B:$B,IF($B$228="NEM","*",$B$228),Capacity!$C:$C,$H240)</f>
        <v>1042.45</v>
      </c>
      <c r="N240" s="5">
        <f>SUMIFS(Capacity!J:J,Capacity!$A:$A,Summary_CDP,Capacity!$B:$B,IF($B$228="NEM","*",$B$228),Capacity!$C:$C,$H240)-SUMIFS(Capacity!$D:$D,Capacity!$A:$A,Summary_CDP,Capacity!$B:$B,IF($B$228="NEM","*",$B$228),Capacity!$C:$C,$H240)</f>
        <v>1203.3809999999999</v>
      </c>
      <c r="O240" s="5">
        <f>SUMIFS(Capacity!K:K,Capacity!$A:$A,Summary_CDP,Capacity!$B:$B,IF($B$228="NEM","*",$B$228),Capacity!$C:$C,$H240)-SUMIFS(Capacity!$D:$D,Capacity!$A:$A,Summary_CDP,Capacity!$B:$B,IF($B$228="NEM","*",$B$228),Capacity!$C:$C,$H240)</f>
        <v>1352.1580000000001</v>
      </c>
      <c r="P240" s="5">
        <f>SUMIFS(Capacity!L:L,Capacity!$A:$A,Summary_CDP,Capacity!$B:$B,IF($B$228="NEM","*",$B$228),Capacity!$C:$C,$H240)-SUMIFS(Capacity!$D:$D,Capacity!$A:$A,Summary_CDP,Capacity!$B:$B,IF($B$228="NEM","*",$B$228),Capacity!$C:$C,$H240)</f>
        <v>1470.1420000000001</v>
      </c>
      <c r="Q240" s="5">
        <f>SUMIFS(Capacity!M:M,Capacity!$A:$A,Summary_CDP,Capacity!$B:$B,IF($B$228="NEM","*",$B$228),Capacity!$C:$C,$H240)-SUMIFS(Capacity!$D:$D,Capacity!$A:$A,Summary_CDP,Capacity!$B:$B,IF($B$228="NEM","*",$B$228),Capacity!$C:$C,$H240)</f>
        <v>1563.7950000000003</v>
      </c>
      <c r="R240" s="5">
        <f>SUMIFS(Capacity!N:N,Capacity!$A:$A,Summary_CDP,Capacity!$B:$B,IF($B$228="NEM","*",$B$228),Capacity!$C:$C,$H240)-SUMIFS(Capacity!$D:$D,Capacity!$A:$A,Summary_CDP,Capacity!$B:$B,IF($B$228="NEM","*",$B$228),Capacity!$C:$C,$H240)</f>
        <v>1656.7329999999999</v>
      </c>
      <c r="S240" s="5">
        <f>SUMIFS(Capacity!O:O,Capacity!$A:$A,Summary_CDP,Capacity!$B:$B,IF($B$228="NEM","*",$B$228),Capacity!$C:$C,$H240)-SUMIFS(Capacity!$D:$D,Capacity!$A:$A,Summary_CDP,Capacity!$B:$B,IF($B$228="NEM","*",$B$228),Capacity!$C:$C,$H240)</f>
        <v>1742.5409999999995</v>
      </c>
      <c r="T240" s="5">
        <f>SUMIFS(Capacity!P:P,Capacity!$A:$A,Summary_CDP,Capacity!$B:$B,IF($B$228="NEM","*",$B$228),Capacity!$C:$C,$H240)-SUMIFS(Capacity!$D:$D,Capacity!$A:$A,Summary_CDP,Capacity!$B:$B,IF($B$228="NEM","*",$B$228),Capacity!$C:$C,$H240)</f>
        <v>1830.6140000000003</v>
      </c>
      <c r="U240" s="5">
        <f>SUMIFS(Capacity!Q:Q,Capacity!$A:$A,Summary_CDP,Capacity!$B:$B,IF($B$228="NEM","*",$B$228),Capacity!$C:$C,$H240)-SUMIFS(Capacity!$D:$D,Capacity!$A:$A,Summary_CDP,Capacity!$B:$B,IF($B$228="NEM","*",$B$228),Capacity!$C:$C,$H240)</f>
        <v>1912.7870000000005</v>
      </c>
      <c r="V240" s="5">
        <f>SUMIFS(Capacity!R:R,Capacity!$A:$A,Summary_CDP,Capacity!$B:$B,IF($B$228="NEM","*",$B$228),Capacity!$C:$C,$H240)-SUMIFS(Capacity!$D:$D,Capacity!$A:$A,Summary_CDP,Capacity!$B:$B,IF($B$228="NEM","*",$B$228),Capacity!$C:$C,$H240)</f>
        <v>1998.4749999999997</v>
      </c>
      <c r="W240" s="5">
        <f>SUMIFS(Capacity!S:S,Capacity!$A:$A,Summary_CDP,Capacity!$B:$B,IF($B$228="NEM","*",$B$228),Capacity!$C:$C,$H240)-SUMIFS(Capacity!$D:$D,Capacity!$A:$A,Summary_CDP,Capacity!$B:$B,IF($B$228="NEM","*",$B$228),Capacity!$C:$C,$H240)</f>
        <v>2083.5069999999996</v>
      </c>
      <c r="X240" s="5">
        <f>SUMIFS(Capacity!T:T,Capacity!$A:$A,Summary_CDP,Capacity!$B:$B,IF($B$228="NEM","*",$B$228),Capacity!$C:$C,$H240)-SUMIFS(Capacity!$D:$D,Capacity!$A:$A,Summary_CDP,Capacity!$B:$B,IF($B$228="NEM","*",$B$228),Capacity!$C:$C,$H240)</f>
        <v>2169.7730000000001</v>
      </c>
      <c r="Y240" s="5">
        <f>SUMIFS(Capacity!U:U,Capacity!$A:$A,Summary_CDP,Capacity!$B:$B,IF($B$228="NEM","*",$B$228),Capacity!$C:$C,$H240)-SUMIFS(Capacity!$D:$D,Capacity!$A:$A,Summary_CDP,Capacity!$B:$B,IF($B$228="NEM","*",$B$228),Capacity!$C:$C,$H240)</f>
        <v>2253.5079999999998</v>
      </c>
      <c r="Z240" s="5">
        <f>SUMIFS(Capacity!V:V,Capacity!$A:$A,Summary_CDP,Capacity!$B:$B,IF($B$228="NEM","*",$B$228),Capacity!$C:$C,$H240)-SUMIFS(Capacity!$D:$D,Capacity!$A:$A,Summary_CDP,Capacity!$B:$B,IF($B$228="NEM","*",$B$228),Capacity!$C:$C,$H240)</f>
        <v>2343.3109999999997</v>
      </c>
      <c r="AA240" s="5">
        <f>SUMIFS(Capacity!W:W,Capacity!$A:$A,Summary_CDP,Capacity!$B:$B,IF($B$228="NEM","*",$B$228),Capacity!$C:$C,$H240)-SUMIFS(Capacity!$D:$D,Capacity!$A:$A,Summary_CDP,Capacity!$B:$B,IF($B$228="NEM","*",$B$228),Capacity!$C:$C,$H240)</f>
        <v>2437.4489999999996</v>
      </c>
      <c r="AB240" s="5">
        <f>SUMIFS(Capacity!X:X,Capacity!$A:$A,Summary_CDP,Capacity!$B:$B,IF($B$228="NEM","*",$B$228),Capacity!$C:$C,$H240)-SUMIFS(Capacity!$D:$D,Capacity!$A:$A,Summary_CDP,Capacity!$B:$B,IF($B$228="NEM","*",$B$228),Capacity!$C:$C,$H240)</f>
        <v>2532.6269999999995</v>
      </c>
      <c r="AC240" s="5">
        <f>SUMIFS(Capacity!Y:Y,Capacity!$A:$A,Summary_CDP,Capacity!$B:$B,IF($B$228="NEM","*",$B$228),Capacity!$C:$C,$H240)-SUMIFS(Capacity!$D:$D,Capacity!$A:$A,Summary_CDP,Capacity!$B:$B,IF($B$228="NEM","*",$B$228),Capacity!$C:$C,$H240)</f>
        <v>2622.0240000000003</v>
      </c>
      <c r="AD240" s="5">
        <f>SUMIFS(Capacity!Z:Z,Capacity!$A:$A,Summary_CDP,Capacity!$B:$B,IF($B$228="NEM","*",$B$228),Capacity!$C:$C,$H240)-SUMIFS(Capacity!$D:$D,Capacity!$A:$A,Summary_CDP,Capacity!$B:$B,IF($B$228="NEM","*",$B$228),Capacity!$C:$C,$H240)</f>
        <v>2729.7049999999999</v>
      </c>
      <c r="AE240" s="5">
        <f>SUMIFS(Capacity!AA:AA,Capacity!$A:$A,Summary_CDP,Capacity!$B:$B,IF($B$228="NEM","*",$B$228),Capacity!$C:$C,$H240)-SUMIFS(Capacity!$D:$D,Capacity!$A:$A,Summary_CDP,Capacity!$B:$B,IF($B$228="NEM","*",$B$228),Capacity!$C:$C,$H240)</f>
        <v>2844.0129999999999</v>
      </c>
      <c r="AF240" s="5">
        <f>SUMIFS(Capacity!AB:AB,Capacity!$A:$A,Summary_CDP,Capacity!$B:$B,IF($B$228="NEM","*",$B$228),Capacity!$C:$C,$H240)-SUMIFS(Capacity!$D:$D,Capacity!$A:$A,Summary_CDP,Capacity!$B:$B,IF($B$228="NEM","*",$B$228),Capacity!$C:$C,$H240)</f>
        <v>2961.0200000000004</v>
      </c>
      <c r="AG240" s="5">
        <f>SUMIFS(Capacity!AC:AC,Capacity!$A:$A,Summary_CDP,Capacity!$B:$B,IF($B$228="NEM","*",$B$228),Capacity!$C:$C,$H240)-SUMIFS(Capacity!$D:$D,Capacity!$A:$A,Summary_CDP,Capacity!$B:$B,IF($B$228="NEM","*",$B$228),Capacity!$C:$C,$H240)</f>
        <v>3072.674</v>
      </c>
      <c r="AH240" s="5">
        <f>SUMIFS(Capacity!AD:AD,Capacity!$A:$A,Summary_CDP,Capacity!$B:$B,IF($B$228="NEM","*",$B$228),Capacity!$C:$C,$H240)-SUMIFS(Capacity!$D:$D,Capacity!$A:$A,Summary_CDP,Capacity!$B:$B,IF($B$228="NEM","*",$B$228),Capacity!$C:$C,$H240)</f>
        <v>3187.9340000000002</v>
      </c>
      <c r="AI240" s="5">
        <f>SUMIFS(Capacity!AE:AE,Capacity!$A:$A,Summary_CDP,Capacity!$B:$B,IF($B$228="NEM","*",$B$228),Capacity!$C:$C,$H240)-SUMIFS(Capacity!$D:$D,Capacity!$A:$A,Summary_CDP,Capacity!$B:$B,IF($B$228="NEM","*",$B$228),Capacity!$C:$C,$H240)</f>
        <v>3302.7570000000005</v>
      </c>
      <c r="AJ240" s="5">
        <f>SUMIFS(Capacity!AF:AF,Capacity!$A:$A,Summary_CDP,Capacity!$B:$B,IF($B$228="NEM","*",$B$228),Capacity!$C:$C,$H240)-SUMIFS(Capacity!$D:$D,Capacity!$A:$A,Summary_CDP,Capacity!$B:$B,IF($B$228="NEM","*",$B$228),Capacity!$C:$C,$H240)</f>
        <v>3302.7570000000005</v>
      </c>
    </row>
    <row r="241" spans="1:36" ht="15" customHeight="1">
      <c r="H241" s="9" t="s">
        <v>140</v>
      </c>
      <c r="I241" s="5">
        <f>SUMIFS(Capacity!E:E,Capacity!$A:$A,Summary_CDP,Capacity!$B:$B,IF($B$228="NEM","*",$B$228),Capacity!$C:$C,$H241)-SUMIFS(Capacity!$D:$D,Capacity!$A:$A,Summary_CDP,Capacity!$B:$B,IF($B$228="NEM","*",$B$228),Capacity!$C:$C,$H241)</f>
        <v>0</v>
      </c>
      <c r="J241" s="5">
        <f>SUMIFS(Capacity!F:F,Capacity!$A:$A,Summary_CDP,Capacity!$B:$B,IF($B$228="NEM","*",$B$228),Capacity!$C:$C,$H241)-SUMIFS(Capacity!$D:$D,Capacity!$A:$A,Summary_CDP,Capacity!$B:$B,IF($B$228="NEM","*",$B$228),Capacity!$C:$C,$H241)</f>
        <v>0</v>
      </c>
      <c r="K241" s="5">
        <f>SUMIFS(Capacity!G:G,Capacity!$A:$A,Summary_CDP,Capacity!$B:$B,IF($B$228="NEM","*",$B$228),Capacity!$C:$C,$H241)-SUMIFS(Capacity!$D:$D,Capacity!$A:$A,Summary_CDP,Capacity!$B:$B,IF($B$228="NEM","*",$B$228),Capacity!$C:$C,$H241)</f>
        <v>0</v>
      </c>
      <c r="L241" s="5">
        <f>SUMIFS(Capacity!H:H,Capacity!$A:$A,Summary_CDP,Capacity!$B:$B,IF($B$228="NEM","*",$B$228),Capacity!$C:$C,$H241)-SUMIFS(Capacity!$D:$D,Capacity!$A:$A,Summary_CDP,Capacity!$B:$B,IF($B$228="NEM","*",$B$228),Capacity!$C:$C,$H241)</f>
        <v>0</v>
      </c>
      <c r="M241" s="5">
        <f>SUMIFS(Capacity!I:I,Capacity!$A:$A,Summary_CDP,Capacity!$B:$B,IF($B$228="NEM","*",$B$228),Capacity!$C:$C,$H241)-SUMIFS(Capacity!$D:$D,Capacity!$A:$A,Summary_CDP,Capacity!$B:$B,IF($B$228="NEM","*",$B$228),Capacity!$C:$C,$H241)</f>
        <v>0</v>
      </c>
      <c r="N241" s="5">
        <f>SUMIFS(Capacity!J:J,Capacity!$A:$A,Summary_CDP,Capacity!$B:$B,IF($B$228="NEM","*",$B$228),Capacity!$C:$C,$H241)-SUMIFS(Capacity!$D:$D,Capacity!$A:$A,Summary_CDP,Capacity!$B:$B,IF($B$228="NEM","*",$B$228),Capacity!$C:$C,$H241)</f>
        <v>0</v>
      </c>
      <c r="O241" s="5">
        <f>SUMIFS(Capacity!K:K,Capacity!$A:$A,Summary_CDP,Capacity!$B:$B,IF($B$228="NEM","*",$B$228),Capacity!$C:$C,$H241)-SUMIFS(Capacity!$D:$D,Capacity!$A:$A,Summary_CDP,Capacity!$B:$B,IF($B$228="NEM","*",$B$228),Capacity!$C:$C,$H241)</f>
        <v>0</v>
      </c>
      <c r="P241" s="5">
        <f>SUMIFS(Capacity!L:L,Capacity!$A:$A,Summary_CDP,Capacity!$B:$B,IF($B$228="NEM","*",$B$228),Capacity!$C:$C,$H241)-SUMIFS(Capacity!$D:$D,Capacity!$A:$A,Summary_CDP,Capacity!$B:$B,IF($B$228="NEM","*",$B$228),Capacity!$C:$C,$H241)</f>
        <v>0</v>
      </c>
      <c r="Q241" s="5">
        <f>SUMIFS(Capacity!M:M,Capacity!$A:$A,Summary_CDP,Capacity!$B:$B,IF($B$228="NEM","*",$B$228),Capacity!$C:$C,$H241)-SUMIFS(Capacity!$D:$D,Capacity!$A:$A,Summary_CDP,Capacity!$B:$B,IF($B$228="NEM","*",$B$228),Capacity!$C:$C,$H241)</f>
        <v>0</v>
      </c>
      <c r="R241" s="5">
        <f>SUMIFS(Capacity!N:N,Capacity!$A:$A,Summary_CDP,Capacity!$B:$B,IF($B$228="NEM","*",$B$228),Capacity!$C:$C,$H241)-SUMIFS(Capacity!$D:$D,Capacity!$A:$A,Summary_CDP,Capacity!$B:$B,IF($B$228="NEM","*",$B$228),Capacity!$C:$C,$H241)</f>
        <v>0</v>
      </c>
      <c r="S241" s="5">
        <f>SUMIFS(Capacity!O:O,Capacity!$A:$A,Summary_CDP,Capacity!$B:$B,IF($B$228="NEM","*",$B$228),Capacity!$C:$C,$H241)-SUMIFS(Capacity!$D:$D,Capacity!$A:$A,Summary_CDP,Capacity!$B:$B,IF($B$228="NEM","*",$B$228),Capacity!$C:$C,$H241)</f>
        <v>0</v>
      </c>
      <c r="T241" s="5">
        <f>SUMIFS(Capacity!P:P,Capacity!$A:$A,Summary_CDP,Capacity!$B:$B,IF($B$228="NEM","*",$B$228),Capacity!$C:$C,$H241)-SUMIFS(Capacity!$D:$D,Capacity!$A:$A,Summary_CDP,Capacity!$B:$B,IF($B$228="NEM","*",$B$228),Capacity!$C:$C,$H241)</f>
        <v>0</v>
      </c>
      <c r="U241" s="5">
        <f>SUMIFS(Capacity!Q:Q,Capacity!$A:$A,Summary_CDP,Capacity!$B:$B,IF($B$228="NEM","*",$B$228),Capacity!$C:$C,$H241)-SUMIFS(Capacity!$D:$D,Capacity!$A:$A,Summary_CDP,Capacity!$B:$B,IF($B$228="NEM","*",$B$228),Capacity!$C:$C,$H241)</f>
        <v>0</v>
      </c>
      <c r="V241" s="5">
        <f>SUMIFS(Capacity!R:R,Capacity!$A:$A,Summary_CDP,Capacity!$B:$B,IF($B$228="NEM","*",$B$228),Capacity!$C:$C,$H241)-SUMIFS(Capacity!$D:$D,Capacity!$A:$A,Summary_CDP,Capacity!$B:$B,IF($B$228="NEM","*",$B$228),Capacity!$C:$C,$H241)</f>
        <v>0</v>
      </c>
      <c r="W241" s="5">
        <f>SUMIFS(Capacity!S:S,Capacity!$A:$A,Summary_CDP,Capacity!$B:$B,IF($B$228="NEM","*",$B$228),Capacity!$C:$C,$H241)-SUMIFS(Capacity!$D:$D,Capacity!$A:$A,Summary_CDP,Capacity!$B:$B,IF($B$228="NEM","*",$B$228),Capacity!$C:$C,$H241)</f>
        <v>0</v>
      </c>
      <c r="X241" s="5">
        <f>SUMIFS(Capacity!T:T,Capacity!$A:$A,Summary_CDP,Capacity!$B:$B,IF($B$228="NEM","*",$B$228),Capacity!$C:$C,$H241)-SUMIFS(Capacity!$D:$D,Capacity!$A:$A,Summary_CDP,Capacity!$B:$B,IF($B$228="NEM","*",$B$228),Capacity!$C:$C,$H241)</f>
        <v>0</v>
      </c>
      <c r="Y241" s="5">
        <f>SUMIFS(Capacity!U:U,Capacity!$A:$A,Summary_CDP,Capacity!$B:$B,IF($B$228="NEM","*",$B$228),Capacity!$C:$C,$H241)-SUMIFS(Capacity!$D:$D,Capacity!$A:$A,Summary_CDP,Capacity!$B:$B,IF($B$228="NEM","*",$B$228),Capacity!$C:$C,$H241)</f>
        <v>0</v>
      </c>
      <c r="Z241" s="5">
        <f>SUMIFS(Capacity!V:V,Capacity!$A:$A,Summary_CDP,Capacity!$B:$B,IF($B$228="NEM","*",$B$228),Capacity!$C:$C,$H241)-SUMIFS(Capacity!$D:$D,Capacity!$A:$A,Summary_CDP,Capacity!$B:$B,IF($B$228="NEM","*",$B$228),Capacity!$C:$C,$H241)</f>
        <v>0</v>
      </c>
      <c r="AA241" s="5">
        <f>SUMIFS(Capacity!W:W,Capacity!$A:$A,Summary_CDP,Capacity!$B:$B,IF($B$228="NEM","*",$B$228),Capacity!$C:$C,$H241)-SUMIFS(Capacity!$D:$D,Capacity!$A:$A,Summary_CDP,Capacity!$B:$B,IF($B$228="NEM","*",$B$228),Capacity!$C:$C,$H241)</f>
        <v>0</v>
      </c>
      <c r="AB241" s="5">
        <f>SUMIFS(Capacity!X:X,Capacity!$A:$A,Summary_CDP,Capacity!$B:$B,IF($B$228="NEM","*",$B$228),Capacity!$C:$C,$H241)-SUMIFS(Capacity!$D:$D,Capacity!$A:$A,Summary_CDP,Capacity!$B:$B,IF($B$228="NEM","*",$B$228),Capacity!$C:$C,$H241)</f>
        <v>0</v>
      </c>
      <c r="AC241" s="5">
        <f>SUMIFS(Capacity!Y:Y,Capacity!$A:$A,Summary_CDP,Capacity!$B:$B,IF($B$228="NEM","*",$B$228),Capacity!$C:$C,$H241)-SUMIFS(Capacity!$D:$D,Capacity!$A:$A,Summary_CDP,Capacity!$B:$B,IF($B$228="NEM","*",$B$228),Capacity!$C:$C,$H241)</f>
        <v>0</v>
      </c>
      <c r="AD241" s="5">
        <f>SUMIFS(Capacity!Z:Z,Capacity!$A:$A,Summary_CDP,Capacity!$B:$B,IF($B$228="NEM","*",$B$228),Capacity!$C:$C,$H241)-SUMIFS(Capacity!$D:$D,Capacity!$A:$A,Summary_CDP,Capacity!$B:$B,IF($B$228="NEM","*",$B$228),Capacity!$C:$C,$H241)</f>
        <v>0</v>
      </c>
      <c r="AE241" s="5">
        <f>SUMIFS(Capacity!AA:AA,Capacity!$A:$A,Summary_CDP,Capacity!$B:$B,IF($B$228="NEM","*",$B$228),Capacity!$C:$C,$H241)-SUMIFS(Capacity!$D:$D,Capacity!$A:$A,Summary_CDP,Capacity!$B:$B,IF($B$228="NEM","*",$B$228),Capacity!$C:$C,$H241)</f>
        <v>0</v>
      </c>
      <c r="AF241" s="5">
        <f>SUMIFS(Capacity!AB:AB,Capacity!$A:$A,Summary_CDP,Capacity!$B:$B,IF($B$228="NEM","*",$B$228),Capacity!$C:$C,$H241)-SUMIFS(Capacity!$D:$D,Capacity!$A:$A,Summary_CDP,Capacity!$B:$B,IF($B$228="NEM","*",$B$228),Capacity!$C:$C,$H241)</f>
        <v>0</v>
      </c>
      <c r="AG241" s="5">
        <f>SUMIFS(Capacity!AC:AC,Capacity!$A:$A,Summary_CDP,Capacity!$B:$B,IF($B$228="NEM","*",$B$228),Capacity!$C:$C,$H241)-SUMIFS(Capacity!$D:$D,Capacity!$A:$A,Summary_CDP,Capacity!$B:$B,IF($B$228="NEM","*",$B$228),Capacity!$C:$C,$H241)</f>
        <v>0</v>
      </c>
      <c r="AH241" s="5">
        <f>SUMIFS(Capacity!AD:AD,Capacity!$A:$A,Summary_CDP,Capacity!$B:$B,IF($B$228="NEM","*",$B$228),Capacity!$C:$C,$H241)-SUMIFS(Capacity!$D:$D,Capacity!$A:$A,Summary_CDP,Capacity!$B:$B,IF($B$228="NEM","*",$B$228),Capacity!$C:$C,$H241)</f>
        <v>0</v>
      </c>
      <c r="AI241" s="5">
        <f>SUMIFS(Capacity!AE:AE,Capacity!$A:$A,Summary_CDP,Capacity!$B:$B,IF($B$228="NEM","*",$B$228),Capacity!$C:$C,$H241)-SUMIFS(Capacity!$D:$D,Capacity!$A:$A,Summary_CDP,Capacity!$B:$B,IF($B$228="NEM","*",$B$228),Capacity!$C:$C,$H241)</f>
        <v>0</v>
      </c>
      <c r="AJ241" s="5">
        <f>SUMIFS(Capacity!AF:AF,Capacity!$A:$A,Summary_CDP,Capacity!$B:$B,IF($B$228="NEM","*",$B$228),Capacity!$C:$C,$H241)-SUMIFS(Capacity!$D:$D,Capacity!$A:$A,Summary_CDP,Capacity!$B:$B,IF($B$228="NEM","*",$B$228),Capacity!$C:$C,$H241)</f>
        <v>0</v>
      </c>
    </row>
    <row r="242" spans="1:36" ht="15" customHeight="1">
      <c r="H242" s="9" t="s">
        <v>141</v>
      </c>
      <c r="I242" s="5">
        <f>SUMIFS(Capacity!E:E,Capacity!$A:$A,Summary_CDP,Capacity!$B:$B,IF($B$228="NEM","*",$B$228),Capacity!$C:$C,$H242)-SUMIFS(Capacity!$D:$D,Capacity!$A:$A,Summary_CDP,Capacity!$B:$B,IF($B$228="NEM","*",$B$228),Capacity!$C:$C,$H242)</f>
        <v>0</v>
      </c>
      <c r="J242" s="5">
        <f>SUMIFS(Capacity!F:F,Capacity!$A:$A,Summary_CDP,Capacity!$B:$B,IF($B$228="NEM","*",$B$228),Capacity!$C:$C,$H242)-SUMIFS(Capacity!$D:$D,Capacity!$A:$A,Summary_CDP,Capacity!$B:$B,IF($B$228="NEM","*",$B$228),Capacity!$C:$C,$H242)</f>
        <v>0</v>
      </c>
      <c r="K242" s="5">
        <f>SUMIFS(Capacity!G:G,Capacity!$A:$A,Summary_CDP,Capacity!$B:$B,IF($B$228="NEM","*",$B$228),Capacity!$C:$C,$H242)-SUMIFS(Capacity!$D:$D,Capacity!$A:$A,Summary_CDP,Capacity!$B:$B,IF($B$228="NEM","*",$B$228),Capacity!$C:$C,$H242)</f>
        <v>0</v>
      </c>
      <c r="L242" s="5">
        <f>SUMIFS(Capacity!H:H,Capacity!$A:$A,Summary_CDP,Capacity!$B:$B,IF($B$228="NEM","*",$B$228),Capacity!$C:$C,$H242)-SUMIFS(Capacity!$D:$D,Capacity!$A:$A,Summary_CDP,Capacity!$B:$B,IF($B$228="NEM","*",$B$228),Capacity!$C:$C,$H242)</f>
        <v>0</v>
      </c>
      <c r="M242" s="5">
        <f>SUMIFS(Capacity!I:I,Capacity!$A:$A,Summary_CDP,Capacity!$B:$B,IF($B$228="NEM","*",$B$228),Capacity!$C:$C,$H242)-SUMIFS(Capacity!$D:$D,Capacity!$A:$A,Summary_CDP,Capacity!$B:$B,IF($B$228="NEM","*",$B$228),Capacity!$C:$C,$H242)</f>
        <v>0</v>
      </c>
      <c r="N242" s="5">
        <f>SUMIFS(Capacity!J:J,Capacity!$A:$A,Summary_CDP,Capacity!$B:$B,IF($B$228="NEM","*",$B$228),Capacity!$C:$C,$H242)-SUMIFS(Capacity!$D:$D,Capacity!$A:$A,Summary_CDP,Capacity!$B:$B,IF($B$228="NEM","*",$B$228),Capacity!$C:$C,$H242)</f>
        <v>0</v>
      </c>
      <c r="O242" s="5">
        <f>SUMIFS(Capacity!K:K,Capacity!$A:$A,Summary_CDP,Capacity!$B:$B,IF($B$228="NEM","*",$B$228),Capacity!$C:$C,$H242)-SUMIFS(Capacity!$D:$D,Capacity!$A:$A,Summary_CDP,Capacity!$B:$B,IF($B$228="NEM","*",$B$228),Capacity!$C:$C,$H242)</f>
        <v>0</v>
      </c>
      <c r="P242" s="5">
        <f>SUMIFS(Capacity!L:L,Capacity!$A:$A,Summary_CDP,Capacity!$B:$B,IF($B$228="NEM","*",$B$228),Capacity!$C:$C,$H242)-SUMIFS(Capacity!$D:$D,Capacity!$A:$A,Summary_CDP,Capacity!$B:$B,IF($B$228="NEM","*",$B$228),Capacity!$C:$C,$H242)</f>
        <v>0</v>
      </c>
      <c r="Q242" s="5">
        <f>SUMIFS(Capacity!M:M,Capacity!$A:$A,Summary_CDP,Capacity!$B:$B,IF($B$228="NEM","*",$B$228),Capacity!$C:$C,$H242)-SUMIFS(Capacity!$D:$D,Capacity!$A:$A,Summary_CDP,Capacity!$B:$B,IF($B$228="NEM","*",$B$228),Capacity!$C:$C,$H242)</f>
        <v>0</v>
      </c>
      <c r="R242" s="5">
        <f>SUMIFS(Capacity!N:N,Capacity!$A:$A,Summary_CDP,Capacity!$B:$B,IF($B$228="NEM","*",$B$228),Capacity!$C:$C,$H242)-SUMIFS(Capacity!$D:$D,Capacity!$A:$A,Summary_CDP,Capacity!$B:$B,IF($B$228="NEM","*",$B$228),Capacity!$C:$C,$H242)</f>
        <v>0</v>
      </c>
      <c r="S242" s="5">
        <f>SUMIFS(Capacity!O:O,Capacity!$A:$A,Summary_CDP,Capacity!$B:$B,IF($B$228="NEM","*",$B$228),Capacity!$C:$C,$H242)-SUMIFS(Capacity!$D:$D,Capacity!$A:$A,Summary_CDP,Capacity!$B:$B,IF($B$228="NEM","*",$B$228),Capacity!$C:$C,$H242)</f>
        <v>0</v>
      </c>
      <c r="T242" s="5">
        <f>SUMIFS(Capacity!P:P,Capacity!$A:$A,Summary_CDP,Capacity!$B:$B,IF($B$228="NEM","*",$B$228),Capacity!$C:$C,$H242)-SUMIFS(Capacity!$D:$D,Capacity!$A:$A,Summary_CDP,Capacity!$B:$B,IF($B$228="NEM","*",$B$228),Capacity!$C:$C,$H242)</f>
        <v>0</v>
      </c>
      <c r="U242" s="5">
        <f>SUMIFS(Capacity!Q:Q,Capacity!$A:$A,Summary_CDP,Capacity!$B:$B,IF($B$228="NEM","*",$B$228),Capacity!$C:$C,$H242)-SUMIFS(Capacity!$D:$D,Capacity!$A:$A,Summary_CDP,Capacity!$B:$B,IF($B$228="NEM","*",$B$228),Capacity!$C:$C,$H242)</f>
        <v>0</v>
      </c>
      <c r="V242" s="5">
        <f>SUMIFS(Capacity!R:R,Capacity!$A:$A,Summary_CDP,Capacity!$B:$B,IF($B$228="NEM","*",$B$228),Capacity!$C:$C,$H242)-SUMIFS(Capacity!$D:$D,Capacity!$A:$A,Summary_CDP,Capacity!$B:$B,IF($B$228="NEM","*",$B$228),Capacity!$C:$C,$H242)</f>
        <v>0</v>
      </c>
      <c r="W242" s="5">
        <f>SUMIFS(Capacity!S:S,Capacity!$A:$A,Summary_CDP,Capacity!$B:$B,IF($B$228="NEM","*",$B$228),Capacity!$C:$C,$H242)-SUMIFS(Capacity!$D:$D,Capacity!$A:$A,Summary_CDP,Capacity!$B:$B,IF($B$228="NEM","*",$B$228),Capacity!$C:$C,$H242)</f>
        <v>0</v>
      </c>
      <c r="X242" s="5">
        <f>SUMIFS(Capacity!T:T,Capacity!$A:$A,Summary_CDP,Capacity!$B:$B,IF($B$228="NEM","*",$B$228),Capacity!$C:$C,$H242)-SUMIFS(Capacity!$D:$D,Capacity!$A:$A,Summary_CDP,Capacity!$B:$B,IF($B$228="NEM","*",$B$228),Capacity!$C:$C,$H242)</f>
        <v>0</v>
      </c>
      <c r="Y242" s="5">
        <f>SUMIFS(Capacity!U:U,Capacity!$A:$A,Summary_CDP,Capacity!$B:$B,IF($B$228="NEM","*",$B$228),Capacity!$C:$C,$H242)-SUMIFS(Capacity!$D:$D,Capacity!$A:$A,Summary_CDP,Capacity!$B:$B,IF($B$228="NEM","*",$B$228),Capacity!$C:$C,$H242)</f>
        <v>0</v>
      </c>
      <c r="Z242" s="5">
        <f>SUMIFS(Capacity!V:V,Capacity!$A:$A,Summary_CDP,Capacity!$B:$B,IF($B$228="NEM","*",$B$228),Capacity!$C:$C,$H242)-SUMIFS(Capacity!$D:$D,Capacity!$A:$A,Summary_CDP,Capacity!$B:$B,IF($B$228="NEM","*",$B$228),Capacity!$C:$C,$H242)</f>
        <v>0</v>
      </c>
      <c r="AA242" s="5">
        <f>SUMIFS(Capacity!W:W,Capacity!$A:$A,Summary_CDP,Capacity!$B:$B,IF($B$228="NEM","*",$B$228),Capacity!$C:$C,$H242)-SUMIFS(Capacity!$D:$D,Capacity!$A:$A,Summary_CDP,Capacity!$B:$B,IF($B$228="NEM","*",$B$228),Capacity!$C:$C,$H242)</f>
        <v>0</v>
      </c>
      <c r="AB242" s="5">
        <f>SUMIFS(Capacity!X:X,Capacity!$A:$A,Summary_CDP,Capacity!$B:$B,IF($B$228="NEM","*",$B$228),Capacity!$C:$C,$H242)-SUMIFS(Capacity!$D:$D,Capacity!$A:$A,Summary_CDP,Capacity!$B:$B,IF($B$228="NEM","*",$B$228),Capacity!$C:$C,$H242)</f>
        <v>0</v>
      </c>
      <c r="AC242" s="5">
        <f>SUMIFS(Capacity!Y:Y,Capacity!$A:$A,Summary_CDP,Capacity!$B:$B,IF($B$228="NEM","*",$B$228),Capacity!$C:$C,$H242)-SUMIFS(Capacity!$D:$D,Capacity!$A:$A,Summary_CDP,Capacity!$B:$B,IF($B$228="NEM","*",$B$228),Capacity!$C:$C,$H242)</f>
        <v>0</v>
      </c>
      <c r="AD242" s="5">
        <f>SUMIFS(Capacity!Z:Z,Capacity!$A:$A,Summary_CDP,Capacity!$B:$B,IF($B$228="NEM","*",$B$228),Capacity!$C:$C,$H242)-SUMIFS(Capacity!$D:$D,Capacity!$A:$A,Summary_CDP,Capacity!$B:$B,IF($B$228="NEM","*",$B$228),Capacity!$C:$C,$H242)</f>
        <v>0</v>
      </c>
      <c r="AE242" s="5">
        <f>SUMIFS(Capacity!AA:AA,Capacity!$A:$A,Summary_CDP,Capacity!$B:$B,IF($B$228="NEM","*",$B$228),Capacity!$C:$C,$H242)-SUMIFS(Capacity!$D:$D,Capacity!$A:$A,Summary_CDP,Capacity!$B:$B,IF($B$228="NEM","*",$B$228),Capacity!$C:$C,$H242)</f>
        <v>0</v>
      </c>
      <c r="AF242" s="5">
        <f>SUMIFS(Capacity!AB:AB,Capacity!$A:$A,Summary_CDP,Capacity!$B:$B,IF($B$228="NEM","*",$B$228),Capacity!$C:$C,$H242)-SUMIFS(Capacity!$D:$D,Capacity!$A:$A,Summary_CDP,Capacity!$B:$B,IF($B$228="NEM","*",$B$228),Capacity!$C:$C,$H242)</f>
        <v>0</v>
      </c>
      <c r="AG242" s="5">
        <f>SUMIFS(Capacity!AC:AC,Capacity!$A:$A,Summary_CDP,Capacity!$B:$B,IF($B$228="NEM","*",$B$228),Capacity!$C:$C,$H242)-SUMIFS(Capacity!$D:$D,Capacity!$A:$A,Summary_CDP,Capacity!$B:$B,IF($B$228="NEM","*",$B$228),Capacity!$C:$C,$H242)</f>
        <v>0</v>
      </c>
      <c r="AH242" s="5">
        <f>SUMIFS(Capacity!AD:AD,Capacity!$A:$A,Summary_CDP,Capacity!$B:$B,IF($B$228="NEM","*",$B$228),Capacity!$C:$C,$H242)-SUMIFS(Capacity!$D:$D,Capacity!$A:$A,Summary_CDP,Capacity!$B:$B,IF($B$228="NEM","*",$B$228),Capacity!$C:$C,$H242)</f>
        <v>0</v>
      </c>
      <c r="AI242" s="5">
        <f>SUMIFS(Capacity!AE:AE,Capacity!$A:$A,Summary_CDP,Capacity!$B:$B,IF($B$228="NEM","*",$B$228),Capacity!$C:$C,$H242)-SUMIFS(Capacity!$D:$D,Capacity!$A:$A,Summary_CDP,Capacity!$B:$B,IF($B$228="NEM","*",$B$228),Capacity!$C:$C,$H242)</f>
        <v>0</v>
      </c>
      <c r="AJ242" s="5">
        <f>SUMIFS(Capacity!AF:AF,Capacity!$A:$A,Summary_CDP,Capacity!$B:$B,IF($B$228="NEM","*",$B$228),Capacity!$C:$C,$H242)-SUMIFS(Capacity!$D:$D,Capacity!$A:$A,Summary_CDP,Capacity!$B:$B,IF($B$228="NEM","*",$B$228),Capacity!$C:$C,$H242)</f>
        <v>0</v>
      </c>
    </row>
    <row r="243" spans="1:36" ht="15" customHeight="1">
      <c r="H243" s="9" t="s">
        <v>142</v>
      </c>
      <c r="I243" s="5">
        <f>SUMIFS(Capacity!E:E,Capacity!$A:$A,Summary_CDP,Capacity!$B:$B,IF($B$228="NEM","*",$B$228),Capacity!$C:$C,$H243)-SUMIFS(Capacity!$D:$D,Capacity!$A:$A,Summary_CDP,Capacity!$B:$B,IF($B$228="NEM","*",$B$228),Capacity!$C:$C,$H243)</f>
        <v>457.50001167999835</v>
      </c>
      <c r="J243" s="5">
        <f>SUMIFS(Capacity!F:F,Capacity!$A:$A,Summary_CDP,Capacity!$B:$B,IF($B$228="NEM","*",$B$228),Capacity!$C:$C,$H243)-SUMIFS(Capacity!$D:$D,Capacity!$A:$A,Summary_CDP,Capacity!$B:$B,IF($B$228="NEM","*",$B$228),Capacity!$C:$C,$H243)</f>
        <v>2472.7075804400029</v>
      </c>
      <c r="K243" s="5">
        <f>SUMIFS(Capacity!G:G,Capacity!$A:$A,Summary_CDP,Capacity!$B:$B,IF($B$228="NEM","*",$B$228),Capacity!$C:$C,$H243)-SUMIFS(Capacity!$D:$D,Capacity!$A:$A,Summary_CDP,Capacity!$B:$B,IF($B$228="NEM","*",$B$228),Capacity!$C:$C,$H243)</f>
        <v>3664.2208374499969</v>
      </c>
      <c r="L243" s="5">
        <f>SUMIFS(Capacity!H:H,Capacity!$A:$A,Summary_CDP,Capacity!$B:$B,IF($B$228="NEM","*",$B$228),Capacity!$C:$C,$H243)-SUMIFS(Capacity!$D:$D,Capacity!$A:$A,Summary_CDP,Capacity!$B:$B,IF($B$228="NEM","*",$B$228),Capacity!$C:$C,$H243)</f>
        <v>5336.8961602599993</v>
      </c>
      <c r="M243" s="5">
        <f>SUMIFS(Capacity!I:I,Capacity!$A:$A,Summary_CDP,Capacity!$B:$B,IF($B$228="NEM","*",$B$228),Capacity!$C:$C,$H243)-SUMIFS(Capacity!$D:$D,Capacity!$A:$A,Summary_CDP,Capacity!$B:$B,IF($B$228="NEM","*",$B$228),Capacity!$C:$C,$H243)</f>
        <v>6948.5021377299963</v>
      </c>
      <c r="N243" s="5">
        <f>SUMIFS(Capacity!J:J,Capacity!$A:$A,Summary_CDP,Capacity!$B:$B,IF($B$228="NEM","*",$B$228),Capacity!$C:$C,$H243)-SUMIFS(Capacity!$D:$D,Capacity!$A:$A,Summary_CDP,Capacity!$B:$B,IF($B$228="NEM","*",$B$228),Capacity!$C:$C,$H243)</f>
        <v>7841.2146222999982</v>
      </c>
      <c r="O243" s="5">
        <f>SUMIFS(Capacity!K:K,Capacity!$A:$A,Summary_CDP,Capacity!$B:$B,IF($B$228="NEM","*",$B$228),Capacity!$C:$C,$H243)-SUMIFS(Capacity!$D:$D,Capacity!$A:$A,Summary_CDP,Capacity!$B:$B,IF($B$228="NEM","*",$B$228),Capacity!$C:$C,$H243)</f>
        <v>8364.4117338499964</v>
      </c>
      <c r="P243" s="5">
        <f>SUMIFS(Capacity!L:L,Capacity!$A:$A,Summary_CDP,Capacity!$B:$B,IF($B$228="NEM","*",$B$228),Capacity!$C:$C,$H243)-SUMIFS(Capacity!$D:$D,Capacity!$A:$A,Summary_CDP,Capacity!$B:$B,IF($B$228="NEM","*",$B$228),Capacity!$C:$C,$H243)</f>
        <v>8383.8684052800018</v>
      </c>
      <c r="Q243" s="5">
        <f>SUMIFS(Capacity!M:M,Capacity!$A:$A,Summary_CDP,Capacity!$B:$B,IF($B$228="NEM","*",$B$228),Capacity!$C:$C,$H243)-SUMIFS(Capacity!$D:$D,Capacity!$A:$A,Summary_CDP,Capacity!$B:$B,IF($B$228="NEM","*",$B$228),Capacity!$C:$C,$H243)</f>
        <v>8520.854624030002</v>
      </c>
      <c r="R243" s="5">
        <f>SUMIFS(Capacity!N:N,Capacity!$A:$A,Summary_CDP,Capacity!$B:$B,IF($B$228="NEM","*",$B$228),Capacity!$C:$C,$H243)-SUMIFS(Capacity!$D:$D,Capacity!$A:$A,Summary_CDP,Capacity!$B:$B,IF($B$228="NEM","*",$B$228),Capacity!$C:$C,$H243)</f>
        <v>8659.227517350002</v>
      </c>
      <c r="S243" s="5">
        <f>SUMIFS(Capacity!O:O,Capacity!$A:$A,Summary_CDP,Capacity!$B:$B,IF($B$228="NEM","*",$B$228),Capacity!$C:$C,$H243)-SUMIFS(Capacity!$D:$D,Capacity!$A:$A,Summary_CDP,Capacity!$B:$B,IF($B$228="NEM","*",$B$228),Capacity!$C:$C,$H243)</f>
        <v>8646.5033684299997</v>
      </c>
      <c r="T243" s="5">
        <f>SUMIFS(Capacity!P:P,Capacity!$A:$A,Summary_CDP,Capacity!$B:$B,IF($B$228="NEM","*",$B$228),Capacity!$C:$C,$H243)-SUMIFS(Capacity!$D:$D,Capacity!$A:$A,Summary_CDP,Capacity!$B:$B,IF($B$228="NEM","*",$B$228),Capacity!$C:$C,$H243)</f>
        <v>8784.9904109399977</v>
      </c>
      <c r="U243" s="5">
        <f>SUMIFS(Capacity!Q:Q,Capacity!$A:$A,Summary_CDP,Capacity!$B:$B,IF($B$228="NEM","*",$B$228),Capacity!$C:$C,$H243)-SUMIFS(Capacity!$D:$D,Capacity!$A:$A,Summary_CDP,Capacity!$B:$B,IF($B$228="NEM","*",$B$228),Capacity!$C:$C,$H243)</f>
        <v>8771.6847510199987</v>
      </c>
      <c r="V243" s="5">
        <f>SUMIFS(Capacity!R:R,Capacity!$A:$A,Summary_CDP,Capacity!$B:$B,IF($B$228="NEM","*",$B$228),Capacity!$C:$C,$H243)-SUMIFS(Capacity!$D:$D,Capacity!$A:$A,Summary_CDP,Capacity!$B:$B,IF($B$228="NEM","*",$B$228),Capacity!$C:$C,$H243)</f>
        <v>8610.0593026899987</v>
      </c>
      <c r="W243" s="5">
        <f>SUMIFS(Capacity!S:S,Capacity!$A:$A,Summary_CDP,Capacity!$B:$B,IF($B$228="NEM","*",$B$228),Capacity!$C:$C,$H243)-SUMIFS(Capacity!$D:$D,Capacity!$A:$A,Summary_CDP,Capacity!$B:$B,IF($B$228="NEM","*",$B$228),Capacity!$C:$C,$H243)</f>
        <v>9038.6744945499995</v>
      </c>
      <c r="X243" s="5">
        <f>SUMIFS(Capacity!T:T,Capacity!$A:$A,Summary_CDP,Capacity!$B:$B,IF($B$228="NEM","*",$B$228),Capacity!$C:$C,$H243)-SUMIFS(Capacity!$D:$D,Capacity!$A:$A,Summary_CDP,Capacity!$B:$B,IF($B$228="NEM","*",$B$228),Capacity!$C:$C,$H243)</f>
        <v>9235.5915477100025</v>
      </c>
      <c r="Y243" s="5">
        <f>SUMIFS(Capacity!U:U,Capacity!$A:$A,Summary_CDP,Capacity!$B:$B,IF($B$228="NEM","*",$B$228),Capacity!$C:$C,$H243)-SUMIFS(Capacity!$D:$D,Capacity!$A:$A,Summary_CDP,Capacity!$B:$B,IF($B$228="NEM","*",$B$228),Capacity!$C:$C,$H243)</f>
        <v>9560.8914754600009</v>
      </c>
      <c r="Z243" s="5">
        <f>SUMIFS(Capacity!V:V,Capacity!$A:$A,Summary_CDP,Capacity!$B:$B,IF($B$228="NEM","*",$B$228),Capacity!$C:$C,$H243)-SUMIFS(Capacity!$D:$D,Capacity!$A:$A,Summary_CDP,Capacity!$B:$B,IF($B$228="NEM","*",$B$228),Capacity!$C:$C,$H243)</f>
        <v>9497.1227195000029</v>
      </c>
      <c r="AA243" s="5">
        <f>SUMIFS(Capacity!W:W,Capacity!$A:$A,Summary_CDP,Capacity!$B:$B,IF($B$228="NEM","*",$B$228),Capacity!$C:$C,$H243)-SUMIFS(Capacity!$D:$D,Capacity!$A:$A,Summary_CDP,Capacity!$B:$B,IF($B$228="NEM","*",$B$228),Capacity!$C:$C,$H243)</f>
        <v>10489.137067719999</v>
      </c>
      <c r="AB243" s="5">
        <f>SUMIFS(Capacity!X:X,Capacity!$A:$A,Summary_CDP,Capacity!$B:$B,IF($B$228="NEM","*",$B$228),Capacity!$C:$C,$H243)-SUMIFS(Capacity!$D:$D,Capacity!$A:$A,Summary_CDP,Capacity!$B:$B,IF($B$228="NEM","*",$B$228),Capacity!$C:$C,$H243)</f>
        <v>13692.117618709999</v>
      </c>
      <c r="AC243" s="5">
        <f>SUMIFS(Capacity!Y:Y,Capacity!$A:$A,Summary_CDP,Capacity!$B:$B,IF($B$228="NEM","*",$B$228),Capacity!$C:$C,$H243)-SUMIFS(Capacity!$D:$D,Capacity!$A:$A,Summary_CDP,Capacity!$B:$B,IF($B$228="NEM","*",$B$228),Capacity!$C:$C,$H243)</f>
        <v>14422.502376710003</v>
      </c>
      <c r="AD243" s="5">
        <f>SUMIFS(Capacity!Z:Z,Capacity!$A:$A,Summary_CDP,Capacity!$B:$B,IF($B$228="NEM","*",$B$228),Capacity!$C:$C,$H243)-SUMIFS(Capacity!$D:$D,Capacity!$A:$A,Summary_CDP,Capacity!$B:$B,IF($B$228="NEM","*",$B$228),Capacity!$C:$C,$H243)</f>
        <v>15569.08836826</v>
      </c>
      <c r="AE243" s="5">
        <f>SUMIFS(Capacity!AA:AA,Capacity!$A:$A,Summary_CDP,Capacity!$B:$B,IF($B$228="NEM","*",$B$228),Capacity!$C:$C,$H243)-SUMIFS(Capacity!$D:$D,Capacity!$A:$A,Summary_CDP,Capacity!$B:$B,IF($B$228="NEM","*",$B$228),Capacity!$C:$C,$H243)</f>
        <v>20902.316228309999</v>
      </c>
      <c r="AF243" s="5">
        <f>SUMIFS(Capacity!AB:AB,Capacity!$A:$A,Summary_CDP,Capacity!$B:$B,IF($B$228="NEM","*",$B$228),Capacity!$C:$C,$H243)-SUMIFS(Capacity!$D:$D,Capacity!$A:$A,Summary_CDP,Capacity!$B:$B,IF($B$228="NEM","*",$B$228),Capacity!$C:$C,$H243)</f>
        <v>21718.29325509</v>
      </c>
      <c r="AG243" s="5">
        <f>SUMIFS(Capacity!AC:AC,Capacity!$A:$A,Summary_CDP,Capacity!$B:$B,IF($B$228="NEM","*",$B$228),Capacity!$C:$C,$H243)-SUMIFS(Capacity!$D:$D,Capacity!$A:$A,Summary_CDP,Capacity!$B:$B,IF($B$228="NEM","*",$B$228),Capacity!$C:$C,$H243)</f>
        <v>24783.273204020003</v>
      </c>
      <c r="AH243" s="5">
        <f>SUMIFS(Capacity!AD:AD,Capacity!$A:$A,Summary_CDP,Capacity!$B:$B,IF($B$228="NEM","*",$B$228),Capacity!$C:$C,$H243)-SUMIFS(Capacity!$D:$D,Capacity!$A:$A,Summary_CDP,Capacity!$B:$B,IF($B$228="NEM","*",$B$228),Capacity!$C:$C,$H243)</f>
        <v>25292.49168037</v>
      </c>
      <c r="AI243" s="5">
        <f>SUMIFS(Capacity!AE:AE,Capacity!$A:$A,Summary_CDP,Capacity!$B:$B,IF($B$228="NEM","*",$B$228),Capacity!$C:$C,$H243)-SUMIFS(Capacity!$D:$D,Capacity!$A:$A,Summary_CDP,Capacity!$B:$B,IF($B$228="NEM","*",$B$228),Capacity!$C:$C,$H243)</f>
        <v>25755.635543190005</v>
      </c>
      <c r="AJ243" s="5">
        <f>SUMIFS(Capacity!AF:AF,Capacity!$A:$A,Summary_CDP,Capacity!$B:$B,IF($B$228="NEM","*",$B$228),Capacity!$C:$C,$H243)-SUMIFS(Capacity!$D:$D,Capacity!$A:$A,Summary_CDP,Capacity!$B:$B,IF($B$228="NEM","*",$B$228),Capacity!$C:$C,$H243)</f>
        <v>25109.081627760006</v>
      </c>
    </row>
    <row r="244" spans="1:36" ht="15" customHeight="1">
      <c r="H244" s="9" t="s">
        <v>143</v>
      </c>
      <c r="I244" s="5">
        <f>SUMIFS(Capacity!E:E,Capacity!$A:$A,Summary_CDP,Capacity!$B:$B,IF($B$228="NEM","*",$B$228),Capacity!$C:$C,$H244)-SUMIFS(Capacity!$D:$D,Capacity!$A:$A,Summary_CDP,Capacity!$B:$B,IF($B$228="NEM","*",$B$228),Capacity!$C:$C,$H244)</f>
        <v>3.2999996619764715E-6</v>
      </c>
      <c r="J244" s="5">
        <f>SUMIFS(Capacity!F:F,Capacity!$A:$A,Summary_CDP,Capacity!$B:$B,IF($B$228="NEM","*",$B$228),Capacity!$C:$C,$H244)-SUMIFS(Capacity!$D:$D,Capacity!$A:$A,Summary_CDP,Capacity!$B:$B,IF($B$228="NEM","*",$B$228),Capacity!$C:$C,$H244)</f>
        <v>367.24001754999881</v>
      </c>
      <c r="K244" s="5">
        <f>SUMIFS(Capacity!G:G,Capacity!$A:$A,Summary_CDP,Capacity!$B:$B,IF($B$228="NEM","*",$B$228),Capacity!$C:$C,$H244)-SUMIFS(Capacity!$D:$D,Capacity!$A:$A,Summary_CDP,Capacity!$B:$B,IF($B$228="NEM","*",$B$228),Capacity!$C:$C,$H244)</f>
        <v>367.24003205999907</v>
      </c>
      <c r="L244" s="5">
        <f>SUMIFS(Capacity!H:H,Capacity!$A:$A,Summary_CDP,Capacity!$B:$B,IF($B$228="NEM","*",$B$228),Capacity!$C:$C,$H244)-SUMIFS(Capacity!$D:$D,Capacity!$A:$A,Summary_CDP,Capacity!$B:$B,IF($B$228="NEM","*",$B$228),Capacity!$C:$C,$H244)</f>
        <v>367.24020369999744</v>
      </c>
      <c r="M244" s="5">
        <f>SUMIFS(Capacity!I:I,Capacity!$A:$A,Summary_CDP,Capacity!$B:$B,IF($B$228="NEM","*",$B$228),Capacity!$C:$C,$H244)-SUMIFS(Capacity!$D:$D,Capacity!$A:$A,Summary_CDP,Capacity!$B:$B,IF($B$228="NEM","*",$B$228),Capacity!$C:$C,$H244)</f>
        <v>401.40020755999649</v>
      </c>
      <c r="N244" s="5">
        <f>SUMIFS(Capacity!J:J,Capacity!$A:$A,Summary_CDP,Capacity!$B:$B,IF($B$228="NEM","*",$B$228),Capacity!$C:$C,$H244)-SUMIFS(Capacity!$D:$D,Capacity!$A:$A,Summary_CDP,Capacity!$B:$B,IF($B$228="NEM","*",$B$228),Capacity!$C:$C,$H244)</f>
        <v>1622.0837087899963</v>
      </c>
      <c r="O244" s="5">
        <f>SUMIFS(Capacity!K:K,Capacity!$A:$A,Summary_CDP,Capacity!$B:$B,IF($B$228="NEM","*",$B$228),Capacity!$C:$C,$H244)-SUMIFS(Capacity!$D:$D,Capacity!$A:$A,Summary_CDP,Capacity!$B:$B,IF($B$228="NEM","*",$B$228),Capacity!$C:$C,$H244)</f>
        <v>3733.0990398299964</v>
      </c>
      <c r="P244" s="5">
        <f>SUMIFS(Capacity!L:L,Capacity!$A:$A,Summary_CDP,Capacity!$B:$B,IF($B$228="NEM","*",$B$228),Capacity!$C:$C,$H244)-SUMIFS(Capacity!$D:$D,Capacity!$A:$A,Summary_CDP,Capacity!$B:$B,IF($B$228="NEM","*",$B$228),Capacity!$C:$C,$H244)</f>
        <v>3732.1990451799957</v>
      </c>
      <c r="Q244" s="5">
        <f>SUMIFS(Capacity!M:M,Capacity!$A:$A,Summary_CDP,Capacity!$B:$B,IF($B$228="NEM","*",$B$228),Capacity!$C:$C,$H244)-SUMIFS(Capacity!$D:$D,Capacity!$A:$A,Summary_CDP,Capacity!$B:$B,IF($B$228="NEM","*",$B$228),Capacity!$C:$C,$H244)</f>
        <v>3726.071046709998</v>
      </c>
      <c r="R244" s="5">
        <f>SUMIFS(Capacity!N:N,Capacity!$A:$A,Summary_CDP,Capacity!$B:$B,IF($B$228="NEM","*",$B$228),Capacity!$C:$C,$H244)-SUMIFS(Capacity!$D:$D,Capacity!$A:$A,Summary_CDP,Capacity!$B:$B,IF($B$228="NEM","*",$B$228),Capacity!$C:$C,$H244)</f>
        <v>3726.0710474399966</v>
      </c>
      <c r="S244" s="5">
        <f>SUMIFS(Capacity!O:O,Capacity!$A:$A,Summary_CDP,Capacity!$B:$B,IF($B$228="NEM","*",$B$228),Capacity!$C:$C,$H244)-SUMIFS(Capacity!$D:$D,Capacity!$A:$A,Summary_CDP,Capacity!$B:$B,IF($B$228="NEM","*",$B$228),Capacity!$C:$C,$H244)</f>
        <v>3726.0710499899942</v>
      </c>
      <c r="T244" s="5">
        <f>SUMIFS(Capacity!P:P,Capacity!$A:$A,Summary_CDP,Capacity!$B:$B,IF($B$228="NEM","*",$B$228),Capacity!$C:$C,$H244)-SUMIFS(Capacity!$D:$D,Capacity!$A:$A,Summary_CDP,Capacity!$B:$B,IF($B$228="NEM","*",$B$228),Capacity!$C:$C,$H244)</f>
        <v>3726.071051879997</v>
      </c>
      <c r="U244" s="5">
        <f>SUMIFS(Capacity!Q:Q,Capacity!$A:$A,Summary_CDP,Capacity!$B:$B,IF($B$228="NEM","*",$B$228),Capacity!$C:$C,$H244)-SUMIFS(Capacity!$D:$D,Capacity!$A:$A,Summary_CDP,Capacity!$B:$B,IF($B$228="NEM","*",$B$228),Capacity!$C:$C,$H244)</f>
        <v>3726.0710551599968</v>
      </c>
      <c r="V244" s="5">
        <f>SUMIFS(Capacity!R:R,Capacity!$A:$A,Summary_CDP,Capacity!$B:$B,IF($B$228="NEM","*",$B$228),Capacity!$C:$C,$H244)-SUMIFS(Capacity!$D:$D,Capacity!$A:$A,Summary_CDP,Capacity!$B:$B,IF($B$228="NEM","*",$B$228),Capacity!$C:$C,$H244)</f>
        <v>3616.0710607299952</v>
      </c>
      <c r="W244" s="5">
        <f>SUMIFS(Capacity!S:S,Capacity!$A:$A,Summary_CDP,Capacity!$B:$B,IF($B$228="NEM","*",$B$228),Capacity!$C:$C,$H244)-SUMIFS(Capacity!$D:$D,Capacity!$A:$A,Summary_CDP,Capacity!$B:$B,IF($B$228="NEM","*",$B$228),Capacity!$C:$C,$H244)</f>
        <v>3567.5710659499982</v>
      </c>
      <c r="X244" s="5">
        <f>SUMIFS(Capacity!T:T,Capacity!$A:$A,Summary_CDP,Capacity!$B:$B,IF($B$228="NEM","*",$B$228),Capacity!$C:$C,$H244)-SUMIFS(Capacity!$D:$D,Capacity!$A:$A,Summary_CDP,Capacity!$B:$B,IF($B$228="NEM","*",$B$228),Capacity!$C:$C,$H244)</f>
        <v>3417.5410679799952</v>
      </c>
      <c r="Y244" s="5">
        <f>SUMIFS(Capacity!U:U,Capacity!$A:$A,Summary_CDP,Capacity!$B:$B,IF($B$228="NEM","*",$B$228),Capacity!$C:$C,$H244)-SUMIFS(Capacity!$D:$D,Capacity!$A:$A,Summary_CDP,Capacity!$B:$B,IF($B$228="NEM","*",$B$228),Capacity!$C:$C,$H244)</f>
        <v>3399.5410691299967</v>
      </c>
      <c r="Z244" s="5">
        <f>SUMIFS(Capacity!V:V,Capacity!$A:$A,Summary_CDP,Capacity!$B:$B,IF($B$228="NEM","*",$B$228),Capacity!$C:$C,$H244)-SUMIFS(Capacity!$D:$D,Capacity!$A:$A,Summary_CDP,Capacity!$B:$B,IF($B$228="NEM","*",$B$228),Capacity!$C:$C,$H244)</f>
        <v>3399.5410735099977</v>
      </c>
      <c r="AA244" s="5">
        <f>SUMIFS(Capacity!W:W,Capacity!$A:$A,Summary_CDP,Capacity!$B:$B,IF($B$228="NEM","*",$B$228),Capacity!$C:$C,$H244)-SUMIFS(Capacity!$D:$D,Capacity!$A:$A,Summary_CDP,Capacity!$B:$B,IF($B$228="NEM","*",$B$228),Capacity!$C:$C,$H244)</f>
        <v>3305.8070952199978</v>
      </c>
      <c r="AB244" s="5">
        <f>SUMIFS(Capacity!X:X,Capacity!$A:$A,Summary_CDP,Capacity!$B:$B,IF($B$228="NEM","*",$B$228),Capacity!$C:$C,$H244)-SUMIFS(Capacity!$D:$D,Capacity!$A:$A,Summary_CDP,Capacity!$B:$B,IF($B$228="NEM","*",$B$228),Capacity!$C:$C,$H244)</f>
        <v>3084.1821651899954</v>
      </c>
      <c r="AC244" s="5">
        <f>SUMIFS(Capacity!Y:Y,Capacity!$A:$A,Summary_CDP,Capacity!$B:$B,IF($B$228="NEM","*",$B$228),Capacity!$C:$C,$H244)-SUMIFS(Capacity!$D:$D,Capacity!$A:$A,Summary_CDP,Capacity!$B:$B,IF($B$228="NEM","*",$B$228),Capacity!$C:$C,$H244)</f>
        <v>2896.170146319997</v>
      </c>
      <c r="AD244" s="5">
        <f>SUMIFS(Capacity!Z:Z,Capacity!$A:$A,Summary_CDP,Capacity!$B:$B,IF($B$228="NEM","*",$B$228),Capacity!$C:$C,$H244)-SUMIFS(Capacity!$D:$D,Capacity!$A:$A,Summary_CDP,Capacity!$B:$B,IF($B$228="NEM","*",$B$228),Capacity!$C:$C,$H244)</f>
        <v>3161.1861097399978</v>
      </c>
      <c r="AE244" s="5">
        <f>SUMIFS(Capacity!AA:AA,Capacity!$A:$A,Summary_CDP,Capacity!$B:$B,IF($B$228="NEM","*",$B$228),Capacity!$C:$C,$H244)-SUMIFS(Capacity!$D:$D,Capacity!$A:$A,Summary_CDP,Capacity!$B:$B,IF($B$228="NEM","*",$B$228),Capacity!$C:$C,$H244)</f>
        <v>3943.9351442599964</v>
      </c>
      <c r="AF244" s="5">
        <f>SUMIFS(Capacity!AB:AB,Capacity!$A:$A,Summary_CDP,Capacity!$B:$B,IF($B$228="NEM","*",$B$228),Capacity!$C:$C,$H244)-SUMIFS(Capacity!$D:$D,Capacity!$A:$A,Summary_CDP,Capacity!$B:$B,IF($B$228="NEM","*",$B$228),Capacity!$C:$C,$H244)</f>
        <v>4685.6837953399991</v>
      </c>
      <c r="AG244" s="5">
        <f>SUMIFS(Capacity!AC:AC,Capacity!$A:$A,Summary_CDP,Capacity!$B:$B,IF($B$228="NEM","*",$B$228),Capacity!$C:$C,$H244)-SUMIFS(Capacity!$D:$D,Capacity!$A:$A,Summary_CDP,Capacity!$B:$B,IF($B$228="NEM","*",$B$228),Capacity!$C:$C,$H244)</f>
        <v>5023.2012132799973</v>
      </c>
      <c r="AH244" s="5">
        <f>SUMIFS(Capacity!AD:AD,Capacity!$A:$A,Summary_CDP,Capacity!$B:$B,IF($B$228="NEM","*",$B$228),Capacity!$C:$C,$H244)-SUMIFS(Capacity!$D:$D,Capacity!$A:$A,Summary_CDP,Capacity!$B:$B,IF($B$228="NEM","*",$B$228),Capacity!$C:$C,$H244)</f>
        <v>6952.4043468299988</v>
      </c>
      <c r="AI244" s="5">
        <f>SUMIFS(Capacity!AE:AE,Capacity!$A:$A,Summary_CDP,Capacity!$B:$B,IF($B$228="NEM","*",$B$228),Capacity!$C:$C,$H244)-SUMIFS(Capacity!$D:$D,Capacity!$A:$A,Summary_CDP,Capacity!$B:$B,IF($B$228="NEM","*",$B$228),Capacity!$C:$C,$H244)</f>
        <v>7901.0702030499979</v>
      </c>
      <c r="AJ244" s="5">
        <f>SUMIFS(Capacity!AF:AF,Capacity!$A:$A,Summary_CDP,Capacity!$B:$B,IF($B$228="NEM","*",$B$228),Capacity!$C:$C,$H244)-SUMIFS(Capacity!$D:$D,Capacity!$A:$A,Summary_CDP,Capacity!$B:$B,IF($B$228="NEM","*",$B$228),Capacity!$C:$C,$H244)</f>
        <v>7249.062203229998</v>
      </c>
    </row>
    <row r="245" spans="1:36" ht="15" customHeight="1">
      <c r="H245" s="9" t="s">
        <v>144</v>
      </c>
      <c r="I245" s="5">
        <f>SUMIFS(Capacity!E:E,Capacity!$A:$A,Summary_CDP,Capacity!$B:$B,IF($B$228="NEM","*",$B$228),Capacity!$C:$C,$H245)-SUMIFS(Capacity!$D:$D,Capacity!$A:$A,Summary_CDP,Capacity!$B:$B,IF($B$228="NEM","*",$B$228),Capacity!$C:$C,$H245)</f>
        <v>4546.6551677533462</v>
      </c>
      <c r="J245" s="5">
        <f>SUMIFS(Capacity!F:F,Capacity!$A:$A,Summary_CDP,Capacity!$B:$B,IF($B$228="NEM","*",$B$228),Capacity!$C:$C,$H245)-SUMIFS(Capacity!$D:$D,Capacity!$A:$A,Summary_CDP,Capacity!$B:$B,IF($B$228="NEM","*",$B$228),Capacity!$C:$C,$H245)</f>
        <v>6261.9794972333511</v>
      </c>
      <c r="K245" s="5">
        <f>SUMIFS(Capacity!G:G,Capacity!$A:$A,Summary_CDP,Capacity!$B:$B,IF($B$228="NEM","*",$B$228),Capacity!$C:$C,$H245)-SUMIFS(Capacity!$D:$D,Capacity!$A:$A,Summary_CDP,Capacity!$B:$B,IF($B$228="NEM","*",$B$228),Capacity!$C:$C,$H245)</f>
        <v>8057.6817576833528</v>
      </c>
      <c r="L245" s="5">
        <f>SUMIFS(Capacity!H:H,Capacity!$A:$A,Summary_CDP,Capacity!$B:$B,IF($B$228="NEM","*",$B$228),Capacity!$C:$C,$H245)-SUMIFS(Capacity!$D:$D,Capacity!$A:$A,Summary_CDP,Capacity!$B:$B,IF($B$228="NEM","*",$B$228),Capacity!$C:$C,$H245)</f>
        <v>9822.5812576833487</v>
      </c>
      <c r="M245" s="5">
        <f>SUMIFS(Capacity!I:I,Capacity!$A:$A,Summary_CDP,Capacity!$B:$B,IF($B$228="NEM","*",$B$228),Capacity!$C:$C,$H245)-SUMIFS(Capacity!$D:$D,Capacity!$A:$A,Summary_CDP,Capacity!$B:$B,IF($B$228="NEM","*",$B$228),Capacity!$C:$C,$H245)</f>
        <v>11508.928045283348</v>
      </c>
      <c r="N245" s="5">
        <f>SUMIFS(Capacity!J:J,Capacity!$A:$A,Summary_CDP,Capacity!$B:$B,IF($B$228="NEM","*",$B$228),Capacity!$C:$C,$H245)-SUMIFS(Capacity!$D:$D,Capacity!$A:$A,Summary_CDP,Capacity!$B:$B,IF($B$228="NEM","*",$B$228),Capacity!$C:$C,$H245)</f>
        <v>12925.373099183354</v>
      </c>
      <c r="O245" s="5">
        <f>SUMIFS(Capacity!K:K,Capacity!$A:$A,Summary_CDP,Capacity!$B:$B,IF($B$228="NEM","*",$B$228),Capacity!$C:$C,$H245)-SUMIFS(Capacity!$D:$D,Capacity!$A:$A,Summary_CDP,Capacity!$B:$B,IF($B$228="NEM","*",$B$228),Capacity!$C:$C,$H245)</f>
        <v>13977.549837383347</v>
      </c>
      <c r="P245" s="5">
        <f>SUMIFS(Capacity!L:L,Capacity!$A:$A,Summary_CDP,Capacity!$B:$B,IF($B$228="NEM","*",$B$228),Capacity!$C:$C,$H245)-SUMIFS(Capacity!$D:$D,Capacity!$A:$A,Summary_CDP,Capacity!$B:$B,IF($B$228="NEM","*",$B$228),Capacity!$C:$C,$H245)</f>
        <v>14882.150833583353</v>
      </c>
      <c r="Q245" s="5">
        <f>SUMIFS(Capacity!M:M,Capacity!$A:$A,Summary_CDP,Capacity!$B:$B,IF($B$228="NEM","*",$B$228),Capacity!$C:$C,$H245)-SUMIFS(Capacity!$D:$D,Capacity!$A:$A,Summary_CDP,Capacity!$B:$B,IF($B$228="NEM","*",$B$228),Capacity!$C:$C,$H245)</f>
        <v>15599.096237083355</v>
      </c>
      <c r="R245" s="5">
        <f>SUMIFS(Capacity!N:N,Capacity!$A:$A,Summary_CDP,Capacity!$B:$B,IF($B$228="NEM","*",$B$228),Capacity!$C:$C,$H245)-SUMIFS(Capacity!$D:$D,Capacity!$A:$A,Summary_CDP,Capacity!$B:$B,IF($B$228="NEM","*",$B$228),Capacity!$C:$C,$H245)</f>
        <v>16251.748021083346</v>
      </c>
      <c r="S245" s="5">
        <f>SUMIFS(Capacity!O:O,Capacity!$A:$A,Summary_CDP,Capacity!$B:$B,IF($B$228="NEM","*",$B$228),Capacity!$C:$C,$H245)-SUMIFS(Capacity!$D:$D,Capacity!$A:$A,Summary_CDP,Capacity!$B:$B,IF($B$228="NEM","*",$B$228),Capacity!$C:$C,$H245)</f>
        <v>16833.644265383351</v>
      </c>
      <c r="T245" s="5">
        <f>SUMIFS(Capacity!P:P,Capacity!$A:$A,Summary_CDP,Capacity!$B:$B,IF($B$228="NEM","*",$B$228),Capacity!$C:$C,$H245)-SUMIFS(Capacity!$D:$D,Capacity!$A:$A,Summary_CDP,Capacity!$B:$B,IF($B$228="NEM","*",$B$228),Capacity!$C:$C,$H245)</f>
        <v>17394.495973183351</v>
      </c>
      <c r="U245" s="5">
        <f>SUMIFS(Capacity!Q:Q,Capacity!$A:$A,Summary_CDP,Capacity!$B:$B,IF($B$228="NEM","*",$B$228),Capacity!$C:$C,$H245)-SUMIFS(Capacity!$D:$D,Capacity!$A:$A,Summary_CDP,Capacity!$B:$B,IF($B$228="NEM","*",$B$228),Capacity!$C:$C,$H245)</f>
        <v>17867.441930583351</v>
      </c>
      <c r="V245" s="5">
        <f>SUMIFS(Capacity!R:R,Capacity!$A:$A,Summary_CDP,Capacity!$B:$B,IF($B$228="NEM","*",$B$228),Capacity!$C:$C,$H245)-SUMIFS(Capacity!$D:$D,Capacity!$A:$A,Summary_CDP,Capacity!$B:$B,IF($B$228="NEM","*",$B$228),Capacity!$C:$C,$H245)</f>
        <v>18377.407227683347</v>
      </c>
      <c r="W245" s="5">
        <f>SUMIFS(Capacity!S:S,Capacity!$A:$A,Summary_CDP,Capacity!$B:$B,IF($B$228="NEM","*",$B$228),Capacity!$C:$C,$H245)-SUMIFS(Capacity!$D:$D,Capacity!$A:$A,Summary_CDP,Capacity!$B:$B,IF($B$228="NEM","*",$B$228),Capacity!$C:$C,$H245)</f>
        <v>18911.219664183343</v>
      </c>
      <c r="X245" s="5">
        <f>SUMIFS(Capacity!T:T,Capacity!$A:$A,Summary_CDP,Capacity!$B:$B,IF($B$228="NEM","*",$B$228),Capacity!$C:$C,$H245)-SUMIFS(Capacity!$D:$D,Capacity!$A:$A,Summary_CDP,Capacity!$B:$B,IF($B$228="NEM","*",$B$228),Capacity!$C:$C,$H245)</f>
        <v>19441.269081483355</v>
      </c>
      <c r="Y245" s="5">
        <f>SUMIFS(Capacity!U:U,Capacity!$A:$A,Summary_CDP,Capacity!$B:$B,IF($B$228="NEM","*",$B$228),Capacity!$C:$C,$H245)-SUMIFS(Capacity!$D:$D,Capacity!$A:$A,Summary_CDP,Capacity!$B:$B,IF($B$228="NEM","*",$B$228),Capacity!$C:$C,$H245)</f>
        <v>19951.236976383349</v>
      </c>
      <c r="Z245" s="5">
        <f>SUMIFS(Capacity!V:V,Capacity!$A:$A,Summary_CDP,Capacity!$B:$B,IF($B$228="NEM","*",$B$228),Capacity!$C:$C,$H245)-SUMIFS(Capacity!$D:$D,Capacity!$A:$A,Summary_CDP,Capacity!$B:$B,IF($B$228="NEM","*",$B$228),Capacity!$C:$C,$H245)</f>
        <v>20510.568898183352</v>
      </c>
      <c r="AA245" s="5">
        <f>SUMIFS(Capacity!W:W,Capacity!$A:$A,Summary_CDP,Capacity!$B:$B,IF($B$228="NEM","*",$B$228),Capacity!$C:$C,$H245)-SUMIFS(Capacity!$D:$D,Capacity!$A:$A,Summary_CDP,Capacity!$B:$B,IF($B$228="NEM","*",$B$228),Capacity!$C:$C,$H245)</f>
        <v>21078.252874983351</v>
      </c>
      <c r="AB245" s="5">
        <f>SUMIFS(Capacity!X:X,Capacity!$A:$A,Summary_CDP,Capacity!$B:$B,IF($B$228="NEM","*",$B$228),Capacity!$C:$C,$H245)-SUMIFS(Capacity!$D:$D,Capacity!$A:$A,Summary_CDP,Capacity!$B:$B,IF($B$228="NEM","*",$B$228),Capacity!$C:$C,$H245)</f>
        <v>21652.98096628335</v>
      </c>
      <c r="AC245" s="5">
        <f>SUMIFS(Capacity!Y:Y,Capacity!$A:$A,Summary_CDP,Capacity!$B:$B,IF($B$228="NEM","*",$B$228),Capacity!$C:$C,$H245)-SUMIFS(Capacity!$D:$D,Capacity!$A:$A,Summary_CDP,Capacity!$B:$B,IF($B$228="NEM","*",$B$228),Capacity!$C:$C,$H245)</f>
        <v>22207.830893883351</v>
      </c>
      <c r="AD245" s="5">
        <f>SUMIFS(Capacity!Z:Z,Capacity!$A:$A,Summary_CDP,Capacity!$B:$B,IF($B$228="NEM","*",$B$228),Capacity!$C:$C,$H245)-SUMIFS(Capacity!$D:$D,Capacity!$A:$A,Summary_CDP,Capacity!$B:$B,IF($B$228="NEM","*",$B$228),Capacity!$C:$C,$H245)</f>
        <v>22947.90889368335</v>
      </c>
      <c r="AE245" s="5">
        <f>SUMIFS(Capacity!AA:AA,Capacity!$A:$A,Summary_CDP,Capacity!$B:$B,IF($B$228="NEM","*",$B$228),Capacity!$C:$C,$H245)-SUMIFS(Capacity!$D:$D,Capacity!$A:$A,Summary_CDP,Capacity!$B:$B,IF($B$228="NEM","*",$B$228),Capacity!$C:$C,$H245)</f>
        <v>24111.059602983354</v>
      </c>
      <c r="AF245" s="5">
        <f>SUMIFS(Capacity!AB:AB,Capacity!$A:$A,Summary_CDP,Capacity!$B:$B,IF($B$228="NEM","*",$B$228),Capacity!$C:$C,$H245)-SUMIFS(Capacity!$D:$D,Capacity!$A:$A,Summary_CDP,Capacity!$B:$B,IF($B$228="NEM","*",$B$228),Capacity!$C:$C,$H245)</f>
        <v>25389.858177383343</v>
      </c>
      <c r="AG245" s="5">
        <f>SUMIFS(Capacity!AC:AC,Capacity!$A:$A,Summary_CDP,Capacity!$B:$B,IF($B$228="NEM","*",$B$228),Capacity!$C:$C,$H245)-SUMIFS(Capacity!$D:$D,Capacity!$A:$A,Summary_CDP,Capacity!$B:$B,IF($B$228="NEM","*",$B$228),Capacity!$C:$C,$H245)</f>
        <v>26629.180861583351</v>
      </c>
      <c r="AH245" s="5">
        <f>SUMIFS(Capacity!AD:AD,Capacity!$A:$A,Summary_CDP,Capacity!$B:$B,IF($B$228="NEM","*",$B$228),Capacity!$C:$C,$H245)-SUMIFS(Capacity!$D:$D,Capacity!$A:$A,Summary_CDP,Capacity!$B:$B,IF($B$228="NEM","*",$B$228),Capacity!$C:$C,$H245)</f>
        <v>27858.578924683352</v>
      </c>
      <c r="AI245" s="5">
        <f>SUMIFS(Capacity!AE:AE,Capacity!$A:$A,Summary_CDP,Capacity!$B:$B,IF($B$228="NEM","*",$B$228),Capacity!$C:$C,$H245)-SUMIFS(Capacity!$D:$D,Capacity!$A:$A,Summary_CDP,Capacity!$B:$B,IF($B$228="NEM","*",$B$228),Capacity!$C:$C,$H245)</f>
        <v>29038.453620083346</v>
      </c>
      <c r="AJ245" s="5">
        <f>SUMIFS(Capacity!AF:AF,Capacity!$A:$A,Summary_CDP,Capacity!$B:$B,IF($B$228="NEM","*",$B$228),Capacity!$C:$C,$H245)-SUMIFS(Capacity!$D:$D,Capacity!$A:$A,Summary_CDP,Capacity!$B:$B,IF($B$228="NEM","*",$B$228),Capacity!$C:$C,$H245)</f>
        <v>29038.453620083346</v>
      </c>
    </row>
    <row r="246" spans="1:36" ht="15" customHeight="1">
      <c r="H246" s="25" t="s">
        <v>145</v>
      </c>
      <c r="I246" s="5">
        <f t="shared" ref="I246:AJ246" si="4">SUM(I231:I239,I241,I248)</f>
        <v>626.51336436536121</v>
      </c>
      <c r="J246" s="5">
        <f t="shared" si="4"/>
        <v>662.5298881779338</v>
      </c>
      <c r="K246" s="5">
        <f t="shared" si="4"/>
        <v>-2014.7973557817145</v>
      </c>
      <c r="L246" s="5">
        <f t="shared" si="4"/>
        <v>-1707.3795866044006</v>
      </c>
      <c r="M246" s="5">
        <f t="shared" si="4"/>
        <v>-2755.4269029672832</v>
      </c>
      <c r="N246" s="5">
        <f t="shared" si="4"/>
        <v>-4261.1041231663849</v>
      </c>
      <c r="O246" s="5">
        <f t="shared" si="4"/>
        <v>-3765.9011471420727</v>
      </c>
      <c r="P246" s="5">
        <f t="shared" si="4"/>
        <v>-6361.3939403091927</v>
      </c>
      <c r="Q246" s="5">
        <f t="shared" si="4"/>
        <v>-7546.0873753778769</v>
      </c>
      <c r="R246" s="5">
        <f t="shared" si="4"/>
        <v>-7381.7869455398322</v>
      </c>
      <c r="S246" s="5">
        <f t="shared" si="4"/>
        <v>-7490.5302330159138</v>
      </c>
      <c r="T246" s="5">
        <f t="shared" si="4"/>
        <v>-7213.2990756003574</v>
      </c>
      <c r="U246" s="5">
        <f t="shared" si="4"/>
        <v>-7507.7560250251754</v>
      </c>
      <c r="V246" s="5">
        <f t="shared" si="4"/>
        <v>-7796.4722302309838</v>
      </c>
      <c r="W246" s="5">
        <f t="shared" si="4"/>
        <v>-7881.0370071807965</v>
      </c>
      <c r="X246" s="5">
        <f t="shared" si="4"/>
        <v>-7704.4305902690539</v>
      </c>
      <c r="Y246" s="5">
        <f t="shared" si="4"/>
        <v>-5111.4160537009038</v>
      </c>
      <c r="Z246" s="5">
        <f t="shared" si="4"/>
        <v>-6517.2799524055608</v>
      </c>
      <c r="AA246" s="5">
        <f t="shared" si="4"/>
        <v>-6410.2996203386629</v>
      </c>
      <c r="AB246" s="5">
        <f t="shared" si="4"/>
        <v>-7198.8237108807834</v>
      </c>
      <c r="AC246" s="5">
        <f t="shared" si="4"/>
        <v>-7041.1377065948409</v>
      </c>
      <c r="AD246" s="5">
        <f t="shared" si="4"/>
        <v>-8178.6254648028898</v>
      </c>
      <c r="AE246" s="5">
        <f t="shared" si="4"/>
        <v>-10632.21654109958</v>
      </c>
      <c r="AF246" s="5">
        <f t="shared" si="4"/>
        <v>-7912.0724277432537</v>
      </c>
      <c r="AG246" s="5">
        <f t="shared" si="4"/>
        <v>-9040.5785926028784</v>
      </c>
      <c r="AH246" s="5">
        <f t="shared" si="4"/>
        <v>-9032.203202569488</v>
      </c>
      <c r="AI246" s="5">
        <f t="shared" si="4"/>
        <v>-8528.6316134386179</v>
      </c>
      <c r="AJ246" s="5">
        <f t="shared" si="4"/>
        <v>-7545.5080380786139</v>
      </c>
    </row>
    <row r="248" spans="1:36" ht="15" customHeight="1">
      <c r="H248" s="9" t="s">
        <v>146</v>
      </c>
      <c r="I248" s="5">
        <f>SUMIFS(Capacity!E:E,Capacity!$A:$A,Summary_CDP,Capacity!$B:$B,IF($B$228="NEM","*",$B$228),Capacity!$C:$C,$H248)-SUMIFS(Capacity!$D:$D,Capacity!$A:$A,Summary_CDP,Capacity!$B:$B,IF($B$228="NEM","*",$B$228),Capacity!$C:$C,$H248)</f>
        <v>-10.507697634638816</v>
      </c>
      <c r="J248" s="5">
        <f>SUMIFS(Capacity!F:F,Capacity!$A:$A,Summary_CDP,Capacity!$B:$B,IF($B$228="NEM","*",$B$228),Capacity!$C:$C,$H248)-SUMIFS(Capacity!$D:$D,Capacity!$A:$A,Summary_CDP,Capacity!$B:$B,IF($B$228="NEM","*",$B$228),Capacity!$C:$C,$H248)</f>
        <v>-10.803183522066092</v>
      </c>
      <c r="K248" s="5">
        <f>SUMIFS(Capacity!G:G,Capacity!$A:$A,Summary_CDP,Capacity!$B:$B,IF($B$228="NEM","*",$B$228),Capacity!$C:$C,$H248)-SUMIFS(Capacity!$D:$D,Capacity!$A:$A,Summary_CDP,Capacity!$B:$B,IF($B$228="NEM","*",$B$228),Capacity!$C:$C,$H248)</f>
        <v>-12.108303311713939</v>
      </c>
      <c r="L248" s="5">
        <f>SUMIFS(Capacity!H:H,Capacity!$A:$A,Summary_CDP,Capacity!$B:$B,IF($B$228="NEM","*",$B$228),Capacity!$C:$C,$H248)-SUMIFS(Capacity!$D:$D,Capacity!$A:$A,Summary_CDP,Capacity!$B:$B,IF($B$228="NEM","*",$B$228),Capacity!$C:$C,$H248)</f>
        <v>-13.587543364399949</v>
      </c>
      <c r="M248" s="5">
        <f>SUMIFS(Capacity!I:I,Capacity!$A:$A,Summary_CDP,Capacity!$B:$B,IF($B$228="NEM","*",$B$228),Capacity!$C:$C,$H248)-SUMIFS(Capacity!$D:$D,Capacity!$A:$A,Summary_CDP,Capacity!$B:$B,IF($B$228="NEM","*",$B$228),Capacity!$C:$C,$H248)</f>
        <v>-16.543883837282692</v>
      </c>
      <c r="N248" s="5">
        <f>SUMIFS(Capacity!J:J,Capacity!$A:$A,Summary_CDP,Capacity!$B:$B,IF($B$228="NEM","*",$B$228),Capacity!$C:$C,$H248)-SUMIFS(Capacity!$D:$D,Capacity!$A:$A,Summary_CDP,Capacity!$B:$B,IF($B$228="NEM","*",$B$228),Capacity!$C:$C,$H248)</f>
        <v>-11.602038576382483</v>
      </c>
      <c r="O248" s="5">
        <f>SUMIFS(Capacity!K:K,Capacity!$A:$A,Summary_CDP,Capacity!$B:$B,IF($B$228="NEM","*",$B$228),Capacity!$C:$C,$H248)-SUMIFS(Capacity!$D:$D,Capacity!$A:$A,Summary_CDP,Capacity!$B:$B,IF($B$228="NEM","*",$B$228),Capacity!$C:$C,$H248)</f>
        <v>-38.840601532070764</v>
      </c>
      <c r="P248" s="5">
        <f>SUMIFS(Capacity!L:L,Capacity!$A:$A,Summary_CDP,Capacity!$B:$B,IF($B$228="NEM","*",$B$228),Capacity!$C:$C,$H248)-SUMIFS(Capacity!$D:$D,Capacity!$A:$A,Summary_CDP,Capacity!$B:$B,IF($B$228="NEM","*",$B$228),Capacity!$C:$C,$H248)</f>
        <v>-34.992585999192897</v>
      </c>
      <c r="Q248" s="5">
        <f>SUMIFS(Capacity!M:M,Capacity!$A:$A,Summary_CDP,Capacity!$B:$B,IF($B$228="NEM","*",$B$228),Capacity!$C:$C,$H248)-SUMIFS(Capacity!$D:$D,Capacity!$A:$A,Summary_CDP,Capacity!$B:$B,IF($B$228="NEM","*",$B$228),Capacity!$C:$C,$H248)</f>
        <v>-29.973243227874036</v>
      </c>
      <c r="R248" s="5">
        <f>SUMIFS(Capacity!N:N,Capacity!$A:$A,Summary_CDP,Capacity!$B:$B,IF($B$228="NEM","*",$B$228),Capacity!$C:$C,$H248)-SUMIFS(Capacity!$D:$D,Capacity!$A:$A,Summary_CDP,Capacity!$B:$B,IF($B$228="NEM","*",$B$228),Capacity!$C:$C,$H248)</f>
        <v>-25.797577949830725</v>
      </c>
      <c r="S248" s="5">
        <f>SUMIFS(Capacity!O:O,Capacity!$A:$A,Summary_CDP,Capacity!$B:$B,IF($B$228="NEM","*",$B$228),Capacity!$C:$C,$H248)-SUMIFS(Capacity!$D:$D,Capacity!$A:$A,Summary_CDP,Capacity!$B:$B,IF($B$228="NEM","*",$B$228),Capacity!$C:$C,$H248)</f>
        <v>-20.847792045912342</v>
      </c>
      <c r="T248" s="5">
        <f>SUMIFS(Capacity!P:P,Capacity!$A:$A,Summary_CDP,Capacity!$B:$B,IF($B$228="NEM","*",$B$228),Capacity!$C:$C,$H248)-SUMIFS(Capacity!$D:$D,Capacity!$A:$A,Summary_CDP,Capacity!$B:$B,IF($B$228="NEM","*",$B$228),Capacity!$C:$C,$H248)</f>
        <v>-11.576309090355949</v>
      </c>
      <c r="U248" s="5">
        <f>SUMIFS(Capacity!Q:Q,Capacity!$A:$A,Summary_CDP,Capacity!$B:$B,IF($B$228="NEM","*",$B$228),Capacity!$C:$C,$H248)-SUMIFS(Capacity!$D:$D,Capacity!$A:$A,Summary_CDP,Capacity!$B:$B,IF($B$228="NEM","*",$B$228),Capacity!$C:$C,$H248)</f>
        <v>-7.7074971351744352</v>
      </c>
      <c r="V248" s="5">
        <f>SUMIFS(Capacity!R:R,Capacity!$A:$A,Summary_CDP,Capacity!$B:$B,IF($B$228="NEM","*",$B$228),Capacity!$C:$C,$H248)-SUMIFS(Capacity!$D:$D,Capacity!$A:$A,Summary_CDP,Capacity!$B:$B,IF($B$228="NEM","*",$B$228),Capacity!$C:$C,$H248)</f>
        <v>-2.8726937309808136</v>
      </c>
      <c r="W248" s="5">
        <f>SUMIFS(Capacity!S:S,Capacity!$A:$A,Summary_CDP,Capacity!$B:$B,IF($B$228="NEM","*",$B$228),Capacity!$C:$C,$H248)-SUMIFS(Capacity!$D:$D,Capacity!$A:$A,Summary_CDP,Capacity!$B:$B,IF($B$228="NEM","*",$B$228),Capacity!$C:$C,$H248)</f>
        <v>3.0309569492021637</v>
      </c>
      <c r="X248" s="5">
        <f>SUMIFS(Capacity!T:T,Capacity!$A:$A,Summary_CDP,Capacity!$B:$B,IF($B$228="NEM","*",$B$228),Capacity!$C:$C,$H248)-SUMIFS(Capacity!$D:$D,Capacity!$A:$A,Summary_CDP,Capacity!$B:$B,IF($B$228="NEM","*",$B$228),Capacity!$C:$C,$H248)</f>
        <v>10.901833500944576</v>
      </c>
      <c r="Y248" s="5">
        <f>SUMIFS(Capacity!U:U,Capacity!$A:$A,Summary_CDP,Capacity!$B:$B,IF($B$228="NEM","*",$B$228),Capacity!$C:$C,$H248)-SUMIFS(Capacity!$D:$D,Capacity!$A:$A,Summary_CDP,Capacity!$B:$B,IF($B$228="NEM","*",$B$228),Capacity!$C:$C,$H248)</f>
        <v>16.224274859098728</v>
      </c>
      <c r="Z248" s="5">
        <f>SUMIFS(Capacity!V:V,Capacity!$A:$A,Summary_CDP,Capacity!$B:$B,IF($B$228="NEM","*",$B$228),Capacity!$C:$C,$H248)-SUMIFS(Capacity!$D:$D,Capacity!$A:$A,Summary_CDP,Capacity!$B:$B,IF($B$228="NEM","*",$B$228),Capacity!$C:$C,$H248)</f>
        <v>26.552771244436599</v>
      </c>
      <c r="AA248" s="5">
        <f>SUMIFS(Capacity!W:W,Capacity!$A:$A,Summary_CDP,Capacity!$B:$B,IF($B$228="NEM","*",$B$228),Capacity!$C:$C,$H248)-SUMIFS(Capacity!$D:$D,Capacity!$A:$A,Summary_CDP,Capacity!$B:$B,IF($B$228="NEM","*",$B$228),Capacity!$C:$C,$H248)</f>
        <v>31.327858731336619</v>
      </c>
      <c r="AB248" s="5">
        <f>SUMIFS(Capacity!X:X,Capacity!$A:$A,Summary_CDP,Capacity!$B:$B,IF($B$228="NEM","*",$B$228),Capacity!$C:$C,$H248)-SUMIFS(Capacity!$D:$D,Capacity!$A:$A,Summary_CDP,Capacity!$B:$B,IF($B$228="NEM","*",$B$228),Capacity!$C:$C,$H248)</f>
        <v>36.787476759214087</v>
      </c>
      <c r="AC248" s="5">
        <f>SUMIFS(Capacity!Y:Y,Capacity!$A:$A,Summary_CDP,Capacity!$B:$B,IF($B$228="NEM","*",$B$228),Capacity!$C:$C,$H248)-SUMIFS(Capacity!$D:$D,Capacity!$A:$A,Summary_CDP,Capacity!$B:$B,IF($B$228="NEM","*",$B$228),Capacity!$C:$C,$H248)</f>
        <v>46.424898075154601</v>
      </c>
      <c r="AD248" s="5">
        <f>SUMIFS(Capacity!Z:Z,Capacity!$A:$A,Summary_CDP,Capacity!$B:$B,IF($B$228="NEM","*",$B$228),Capacity!$C:$C,$H248)-SUMIFS(Capacity!$D:$D,Capacity!$A:$A,Summary_CDP,Capacity!$B:$B,IF($B$228="NEM","*",$B$228),Capacity!$C:$C,$H248)</f>
        <v>55.420596747113791</v>
      </c>
      <c r="AE248" s="5">
        <f>SUMIFS(Capacity!AA:AA,Capacity!$A:$A,Summary_CDP,Capacity!$B:$B,IF($B$228="NEM","*",$B$228),Capacity!$C:$C,$H248)-SUMIFS(Capacity!$D:$D,Capacity!$A:$A,Summary_CDP,Capacity!$B:$B,IF($B$228="NEM","*",$B$228),Capacity!$C:$C,$H248)</f>
        <v>62.952610070412902</v>
      </c>
      <c r="AF248" s="5">
        <f>SUMIFS(Capacity!AB:AB,Capacity!$A:$A,Summary_CDP,Capacity!$B:$B,IF($B$228="NEM","*",$B$228),Capacity!$C:$C,$H248)-SUMIFS(Capacity!$D:$D,Capacity!$A:$A,Summary_CDP,Capacity!$B:$B,IF($B$228="NEM","*",$B$228),Capacity!$C:$C,$H248)</f>
        <v>68.226345736747021</v>
      </c>
      <c r="AG248" s="5">
        <f>SUMIFS(Capacity!AC:AC,Capacity!$A:$A,Summary_CDP,Capacity!$B:$B,IF($B$228="NEM","*",$B$228),Capacity!$C:$C,$H248)-SUMIFS(Capacity!$D:$D,Capacity!$A:$A,Summary_CDP,Capacity!$B:$B,IF($B$228="NEM","*",$B$228),Capacity!$C:$C,$H248)</f>
        <v>77.826460617120347</v>
      </c>
      <c r="AH248" s="5">
        <f>SUMIFS(Capacity!AD:AD,Capacity!$A:$A,Summary_CDP,Capacity!$B:$B,IF($B$228="NEM","*",$B$228),Capacity!$C:$C,$H248)-SUMIFS(Capacity!$D:$D,Capacity!$A:$A,Summary_CDP,Capacity!$B:$B,IF($B$228="NEM","*",$B$228),Capacity!$C:$C,$H248)</f>
        <v>85.749670170511649</v>
      </c>
      <c r="AI248" s="5">
        <f>SUMIFS(Capacity!AE:AE,Capacity!$A:$A,Summary_CDP,Capacity!$B:$B,IF($B$228="NEM","*",$B$228),Capacity!$C:$C,$H248)-SUMIFS(Capacity!$D:$D,Capacity!$A:$A,Summary_CDP,Capacity!$B:$B,IF($B$228="NEM","*",$B$228),Capacity!$C:$C,$H248)</f>
        <v>101.34481167138176</v>
      </c>
      <c r="AJ248" s="5">
        <f>SUMIFS(Capacity!AF:AF,Capacity!$A:$A,Summary_CDP,Capacity!$B:$B,IF($B$228="NEM","*",$B$228),Capacity!$C:$C,$H248)-SUMIFS(Capacity!$D:$D,Capacity!$A:$A,Summary_CDP,Capacity!$B:$B,IF($B$228="NEM","*",$B$228),Capacity!$C:$C,$H248)</f>
        <v>101.34481167138176</v>
      </c>
    </row>
    <row r="249" spans="1:36" ht="15" customHeight="1">
      <c r="H249" s="55" t="s">
        <v>168</v>
      </c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</row>
    <row r="250" spans="1:36" ht="15" customHeight="1">
      <c r="P250" s="22"/>
    </row>
    <row r="251" spans="1:36" s="51" customFormat="1" ht="24" customHeight="1" thickBot="1">
      <c r="A251" s="49" t="str">
        <f>B252&amp;" relative change in generation by year"</f>
        <v>NEM relative change in generation by year</v>
      </c>
      <c r="B251" s="47"/>
      <c r="C251" s="47"/>
      <c r="D251" s="47"/>
      <c r="E251" s="47"/>
      <c r="F251" s="47"/>
      <c r="G251" s="47"/>
      <c r="H251" s="47"/>
      <c r="I251" s="50"/>
      <c r="J251" s="47"/>
      <c r="K251" s="47"/>
      <c r="L251" s="47"/>
      <c r="M251" s="47"/>
      <c r="N251" s="47"/>
      <c r="O251" s="47"/>
      <c r="P251" s="47"/>
      <c r="Q251" s="47"/>
      <c r="R251" s="50"/>
      <c r="S251" s="47"/>
      <c r="T251" s="47"/>
      <c r="U251" s="47"/>
      <c r="V251" s="47"/>
      <c r="W251" s="47"/>
      <c r="X251" s="47"/>
      <c r="Y251" s="47"/>
      <c r="Z251" s="47"/>
      <c r="AA251" s="47"/>
      <c r="AB251" s="50"/>
      <c r="AC251" s="47"/>
      <c r="AD251" s="47"/>
    </row>
    <row r="252" spans="1:36" ht="15" customHeight="1" thickTop="1">
      <c r="A252" s="11" t="s">
        <v>127</v>
      </c>
      <c r="B252" s="21" t="s">
        <v>128</v>
      </c>
    </row>
    <row r="254" spans="1:36" ht="15" customHeight="1">
      <c r="H254" s="44" t="s">
        <v>147</v>
      </c>
      <c r="I254" s="8" t="s">
        <v>90</v>
      </c>
      <c r="J254" s="8" t="s">
        <v>91</v>
      </c>
      <c r="K254" s="8" t="s">
        <v>92</v>
      </c>
      <c r="L254" s="8" t="s">
        <v>93</v>
      </c>
      <c r="M254" s="8" t="s">
        <v>94</v>
      </c>
      <c r="N254" s="8" t="s">
        <v>95</v>
      </c>
      <c r="O254" s="8" t="s">
        <v>96</v>
      </c>
      <c r="P254" s="8" t="s">
        <v>97</v>
      </c>
      <c r="Q254" s="8" t="s">
        <v>98</v>
      </c>
      <c r="R254" s="8" t="s">
        <v>99</v>
      </c>
      <c r="S254" s="8" t="s">
        <v>100</v>
      </c>
      <c r="T254" s="8" t="s">
        <v>101</v>
      </c>
      <c r="U254" s="8" t="s">
        <v>102</v>
      </c>
      <c r="V254" s="8" t="s">
        <v>103</v>
      </c>
      <c r="W254" s="8" t="s">
        <v>104</v>
      </c>
      <c r="X254" s="8" t="s">
        <v>105</v>
      </c>
      <c r="Y254" s="8" t="s">
        <v>106</v>
      </c>
      <c r="Z254" s="8" t="s">
        <v>107</v>
      </c>
      <c r="AA254" s="8" t="s">
        <v>108</v>
      </c>
      <c r="AB254" s="8" t="s">
        <v>109</v>
      </c>
      <c r="AC254" s="8" t="s">
        <v>110</v>
      </c>
      <c r="AD254" s="8" t="s">
        <v>111</v>
      </c>
      <c r="AE254" s="8" t="s">
        <v>112</v>
      </c>
      <c r="AF254" s="8" t="s">
        <v>113</v>
      </c>
      <c r="AG254" s="8" t="s">
        <v>114</v>
      </c>
      <c r="AH254" s="8" t="s">
        <v>115</v>
      </c>
      <c r="AI254" s="8" t="s">
        <v>116</v>
      </c>
      <c r="AJ254" s="8" t="s">
        <v>117</v>
      </c>
    </row>
    <row r="255" spans="1:36" ht="15" customHeight="1">
      <c r="H255" s="9" t="s">
        <v>130</v>
      </c>
      <c r="I255" s="5">
        <f>SUMIFS(Generation!D:D,Generation!$A:$A,Summary_CDP,Generation!$B:$B,IF($B$252="NEM","*",$B$252),Generation!$C:$C,$H255)-SUMIFS(Generation!$D:$D,Generation!$A:$A,Summary_CDP,Generation!$B:$B,IF($B$252="NEM","*",$B$252),Generation!$C:$C,$H255)</f>
        <v>0</v>
      </c>
      <c r="J255" s="5">
        <f>SUMIFS(Generation!E:E,Generation!$A:$A,Summary_CDP,Generation!$B:$B,IF($B$252="NEM","*",$B$252),Generation!$C:$C,$H255)-SUMIFS(Generation!$D:$D,Generation!$A:$A,Summary_CDP,Generation!$B:$B,IF($B$252="NEM","*",$B$252),Generation!$C:$C,$H255)</f>
        <v>-2921.7273990828253</v>
      </c>
      <c r="K255" s="5">
        <f>SUMIFS(Generation!F:F,Generation!$A:$A,Summary_CDP,Generation!$B:$B,IF($B$252="NEM","*",$B$252),Generation!$C:$C,$H255)-SUMIFS(Generation!$D:$D,Generation!$A:$A,Summary_CDP,Generation!$B:$B,IF($B$252="NEM","*",$B$252),Generation!$C:$C,$H255)</f>
        <v>-10324.806219912294</v>
      </c>
      <c r="L255" s="5">
        <f>SUMIFS(Generation!G:G,Generation!$A:$A,Summary_CDP,Generation!$B:$B,IF($B$252="NEM","*",$B$252),Generation!$C:$C,$H255)-SUMIFS(Generation!$D:$D,Generation!$A:$A,Summary_CDP,Generation!$B:$B,IF($B$252="NEM","*",$B$252),Generation!$C:$C,$H255)</f>
        <v>-11996.957554673951</v>
      </c>
      <c r="M255" s="5">
        <f>SUMIFS(Generation!H:H,Generation!$A:$A,Summary_CDP,Generation!$B:$B,IF($B$252="NEM","*",$B$252),Generation!$C:$C,$H255)-SUMIFS(Generation!$D:$D,Generation!$A:$A,Summary_CDP,Generation!$B:$B,IF($B$252="NEM","*",$B$252),Generation!$C:$C,$H255)</f>
        <v>-19576.987730353518</v>
      </c>
      <c r="N255" s="5">
        <f>SUMIFS(Generation!I:I,Generation!$A:$A,Summary_CDP,Generation!$B:$B,IF($B$252="NEM","*",$B$252),Generation!$C:$C,$H255)-SUMIFS(Generation!$D:$D,Generation!$A:$A,Summary_CDP,Generation!$B:$B,IF($B$252="NEM","*",$B$252),Generation!$C:$C,$H255)</f>
        <v>-26807.386526212547</v>
      </c>
      <c r="O255" s="5">
        <f>SUMIFS(Generation!J:J,Generation!$A:$A,Summary_CDP,Generation!$B:$B,IF($B$252="NEM","*",$B$252),Generation!$C:$C,$H255)-SUMIFS(Generation!$D:$D,Generation!$A:$A,Summary_CDP,Generation!$B:$B,IF($B$252="NEM","*",$B$252),Generation!$C:$C,$H255)</f>
        <v>-35950.437787674251</v>
      </c>
      <c r="P255" s="5">
        <f>SUMIFS(Generation!K:K,Generation!$A:$A,Summary_CDP,Generation!$B:$B,IF($B$252="NEM","*",$B$252),Generation!$C:$C,$H255)-SUMIFS(Generation!$D:$D,Generation!$A:$A,Summary_CDP,Generation!$B:$B,IF($B$252="NEM","*",$B$252),Generation!$C:$C,$H255)</f>
        <v>-41531.392419453739</v>
      </c>
      <c r="Q255" s="5">
        <f>SUMIFS(Generation!L:L,Generation!$A:$A,Summary_CDP,Generation!$B:$B,IF($B$252="NEM","*",$B$252),Generation!$C:$C,$H255)-SUMIFS(Generation!$D:$D,Generation!$A:$A,Summary_CDP,Generation!$B:$B,IF($B$252="NEM","*",$B$252),Generation!$C:$C,$H255)</f>
        <v>-44616.819195401578</v>
      </c>
      <c r="R255" s="5">
        <f>SUMIFS(Generation!M:M,Generation!$A:$A,Summary_CDP,Generation!$B:$B,IF($B$252="NEM","*",$B$252),Generation!$C:$C,$H255)-SUMIFS(Generation!$D:$D,Generation!$A:$A,Summary_CDP,Generation!$B:$B,IF($B$252="NEM","*",$B$252),Generation!$C:$C,$H255)</f>
        <v>-45019.926886791494</v>
      </c>
      <c r="S255" s="5">
        <f>SUMIFS(Generation!N:N,Generation!$A:$A,Summary_CDP,Generation!$B:$B,IF($B$252="NEM","*",$B$252),Generation!$C:$C,$H255)-SUMIFS(Generation!$D:$D,Generation!$A:$A,Summary_CDP,Generation!$B:$B,IF($B$252="NEM","*",$B$252),Generation!$C:$C,$H255)</f>
        <v>-44399.092306243954</v>
      </c>
      <c r="T255" s="5">
        <f>SUMIFS(Generation!O:O,Generation!$A:$A,Summary_CDP,Generation!$B:$B,IF($B$252="NEM","*",$B$252),Generation!$C:$C,$H255)-SUMIFS(Generation!$D:$D,Generation!$A:$A,Summary_CDP,Generation!$B:$B,IF($B$252="NEM","*",$B$252),Generation!$C:$C,$H255)</f>
        <v>-43529.248952981281</v>
      </c>
      <c r="U255" s="5">
        <f>SUMIFS(Generation!P:P,Generation!$A:$A,Summary_CDP,Generation!$B:$B,IF($B$252="NEM","*",$B$252),Generation!$C:$C,$H255)-SUMIFS(Generation!$D:$D,Generation!$A:$A,Summary_CDP,Generation!$B:$B,IF($B$252="NEM","*",$B$252),Generation!$C:$C,$H255)</f>
        <v>-43253.772138630098</v>
      </c>
      <c r="V255" s="5">
        <f>SUMIFS(Generation!Q:Q,Generation!$A:$A,Summary_CDP,Generation!$B:$B,IF($B$252="NEM","*",$B$252),Generation!$C:$C,$H255)-SUMIFS(Generation!$D:$D,Generation!$A:$A,Summary_CDP,Generation!$B:$B,IF($B$252="NEM","*",$B$252),Generation!$C:$C,$H255)</f>
        <v>-41770.473108019578</v>
      </c>
      <c r="W255" s="5">
        <f>SUMIFS(Generation!R:R,Generation!$A:$A,Summary_CDP,Generation!$B:$B,IF($B$252="NEM","*",$B$252),Generation!$C:$C,$H255)-SUMIFS(Generation!$D:$D,Generation!$A:$A,Summary_CDP,Generation!$B:$B,IF($B$252="NEM","*",$B$252),Generation!$C:$C,$H255)</f>
        <v>-38709.474610228041</v>
      </c>
      <c r="X255" s="5">
        <f>SUMIFS(Generation!S:S,Generation!$A:$A,Summary_CDP,Generation!$B:$B,IF($B$252="NEM","*",$B$252),Generation!$C:$C,$H255)-SUMIFS(Generation!$D:$D,Generation!$A:$A,Summary_CDP,Generation!$B:$B,IF($B$252="NEM","*",$B$252),Generation!$C:$C,$H255)</f>
        <v>-38667.286171906664</v>
      </c>
      <c r="Y255" s="5">
        <f>SUMIFS(Generation!T:T,Generation!$A:$A,Summary_CDP,Generation!$B:$B,IF($B$252="NEM","*",$B$252),Generation!$C:$C,$H255)-SUMIFS(Generation!$D:$D,Generation!$A:$A,Summary_CDP,Generation!$B:$B,IF($B$252="NEM","*",$B$252),Generation!$C:$C,$H255)</f>
        <v>-41020.722064823385</v>
      </c>
      <c r="Z255" s="5">
        <f>SUMIFS(Generation!U:U,Generation!$A:$A,Summary_CDP,Generation!$B:$B,IF($B$252="NEM","*",$B$252),Generation!$C:$C,$H255)-SUMIFS(Generation!$D:$D,Generation!$A:$A,Summary_CDP,Generation!$B:$B,IF($B$252="NEM","*",$B$252),Generation!$C:$C,$H255)</f>
        <v>-46746.014260879776</v>
      </c>
      <c r="AA255" s="5">
        <f>SUMIFS(Generation!V:V,Generation!$A:$A,Summary_CDP,Generation!$B:$B,IF($B$252="NEM","*",$B$252),Generation!$C:$C,$H255)-SUMIFS(Generation!$D:$D,Generation!$A:$A,Summary_CDP,Generation!$B:$B,IF($B$252="NEM","*",$B$252),Generation!$C:$C,$H255)</f>
        <v>-46895.415129867339</v>
      </c>
      <c r="AB255" s="5">
        <f>SUMIFS(Generation!W:W,Generation!$A:$A,Summary_CDP,Generation!$B:$B,IF($B$252="NEM","*",$B$252),Generation!$C:$C,$H255)-SUMIFS(Generation!$D:$D,Generation!$A:$A,Summary_CDP,Generation!$B:$B,IF($B$252="NEM","*",$B$252),Generation!$C:$C,$H255)</f>
        <v>-51416.769761459174</v>
      </c>
      <c r="AC255" s="5">
        <f>SUMIFS(Generation!X:X,Generation!$A:$A,Summary_CDP,Generation!$B:$B,IF($B$252="NEM","*",$B$252),Generation!$C:$C,$H255)-SUMIFS(Generation!$D:$D,Generation!$A:$A,Summary_CDP,Generation!$B:$B,IF($B$252="NEM","*",$B$252),Generation!$C:$C,$H255)</f>
        <v>-54795.246831480508</v>
      </c>
      <c r="AD255" s="5">
        <f>SUMIFS(Generation!Y:Y,Generation!$A:$A,Summary_CDP,Generation!$B:$B,IF($B$252="NEM","*",$B$252),Generation!$C:$C,$H255)-SUMIFS(Generation!$D:$D,Generation!$A:$A,Summary_CDP,Generation!$B:$B,IF($B$252="NEM","*",$B$252),Generation!$C:$C,$H255)</f>
        <v>-57325.063457063865</v>
      </c>
      <c r="AE255" s="5">
        <f>SUMIFS(Generation!Z:Z,Generation!$A:$A,Summary_CDP,Generation!$B:$B,IF($B$252="NEM","*",$B$252),Generation!$C:$C,$H255)-SUMIFS(Generation!$D:$D,Generation!$A:$A,Summary_CDP,Generation!$B:$B,IF($B$252="NEM","*",$B$252),Generation!$C:$C,$H255)</f>
        <v>-58973.373600474762</v>
      </c>
      <c r="AF255" s="5">
        <f>SUMIFS(Generation!AA:AA,Generation!$A:$A,Summary_CDP,Generation!$B:$B,IF($B$252="NEM","*",$B$252),Generation!$C:$C,$H255)-SUMIFS(Generation!$D:$D,Generation!$A:$A,Summary_CDP,Generation!$B:$B,IF($B$252="NEM","*",$B$252),Generation!$C:$C,$H255)</f>
        <v>-62362.806530651687</v>
      </c>
      <c r="AG255" s="5">
        <f>SUMIFS(Generation!AB:AB,Generation!$A:$A,Summary_CDP,Generation!$B:$B,IF($B$252="NEM","*",$B$252),Generation!$C:$C,$H255)-SUMIFS(Generation!$D:$D,Generation!$A:$A,Summary_CDP,Generation!$B:$B,IF($B$252="NEM","*",$B$252),Generation!$C:$C,$H255)</f>
        <v>-61834.888342550526</v>
      </c>
      <c r="AH255" s="5">
        <f>SUMIFS(Generation!AC:AC,Generation!$A:$A,Summary_CDP,Generation!$B:$B,IF($B$252="NEM","*",$B$252),Generation!$C:$C,$H255)-SUMIFS(Generation!$D:$D,Generation!$A:$A,Summary_CDP,Generation!$B:$B,IF($B$252="NEM","*",$B$252),Generation!$C:$C,$H255)</f>
        <v>-61903.563063731308</v>
      </c>
      <c r="AI255" s="5">
        <f>SUMIFS(Generation!AD:AD,Generation!$A:$A,Summary_CDP,Generation!$B:$B,IF($B$252="NEM","*",$B$252),Generation!$C:$C,$H255)-SUMIFS(Generation!$D:$D,Generation!$A:$A,Summary_CDP,Generation!$B:$B,IF($B$252="NEM","*",$B$252),Generation!$C:$C,$H255)</f>
        <v>-61655.240457549851</v>
      </c>
      <c r="AJ255" s="5">
        <f>SUMIFS(Generation!AE:AE,Generation!$A:$A,Summary_CDP,Generation!$B:$B,IF($B$252="NEM","*",$B$252),Generation!$C:$C,$H255)-SUMIFS(Generation!$D:$D,Generation!$A:$A,Summary_CDP,Generation!$B:$B,IF($B$252="NEM","*",$B$252),Generation!$C:$C,$H255)</f>
        <v>-62200.057535481406</v>
      </c>
    </row>
    <row r="256" spans="1:36" ht="15" customHeight="1">
      <c r="H256" s="9" t="s">
        <v>131</v>
      </c>
      <c r="I256" s="5">
        <f>SUMIFS(Generation!D:D,Generation!$A:$A,Summary_CDP,Generation!$B:$B,IF($B$252="NEM","*",$B$252),Generation!$C:$C,$H256)-SUMIFS(Generation!$D:$D,Generation!$A:$A,Summary_CDP,Generation!$B:$B,IF($B$252="NEM","*",$B$252),Generation!$C:$C,$H256)</f>
        <v>0</v>
      </c>
      <c r="J256" s="5">
        <f>SUMIFS(Generation!E:E,Generation!$A:$A,Summary_CDP,Generation!$B:$B,IF($B$252="NEM","*",$B$252),Generation!$C:$C,$H256)-SUMIFS(Generation!$D:$D,Generation!$A:$A,Summary_CDP,Generation!$B:$B,IF($B$252="NEM","*",$B$252),Generation!$C:$C,$H256)</f>
        <v>-3972.2999356740802</v>
      </c>
      <c r="K256" s="5">
        <f>SUMIFS(Generation!F:F,Generation!$A:$A,Summary_CDP,Generation!$B:$B,IF($B$252="NEM","*",$B$252),Generation!$C:$C,$H256)-SUMIFS(Generation!$D:$D,Generation!$A:$A,Summary_CDP,Generation!$B:$B,IF($B$252="NEM","*",$B$252),Generation!$C:$C,$H256)</f>
        <v>-4075.5430498812711</v>
      </c>
      <c r="L256" s="5">
        <f>SUMIFS(Generation!G:G,Generation!$A:$A,Summary_CDP,Generation!$B:$B,IF($B$252="NEM","*",$B$252),Generation!$C:$C,$H256)-SUMIFS(Generation!$D:$D,Generation!$A:$A,Summary_CDP,Generation!$B:$B,IF($B$252="NEM","*",$B$252),Generation!$C:$C,$H256)</f>
        <v>-8315.1911652071212</v>
      </c>
      <c r="M256" s="5">
        <f>SUMIFS(Generation!H:H,Generation!$A:$A,Summary_CDP,Generation!$B:$B,IF($B$252="NEM","*",$B$252),Generation!$C:$C,$H256)-SUMIFS(Generation!$D:$D,Generation!$A:$A,Summary_CDP,Generation!$B:$B,IF($B$252="NEM","*",$B$252),Generation!$C:$C,$H256)</f>
        <v>-8913.940221923549</v>
      </c>
      <c r="N256" s="5">
        <f>SUMIFS(Generation!I:I,Generation!$A:$A,Summary_CDP,Generation!$B:$B,IF($B$252="NEM","*",$B$252),Generation!$C:$C,$H256)-SUMIFS(Generation!$D:$D,Generation!$A:$A,Summary_CDP,Generation!$B:$B,IF($B$252="NEM","*",$B$252),Generation!$C:$C,$H256)</f>
        <v>-9139.6834980113599</v>
      </c>
      <c r="O256" s="5">
        <f>SUMIFS(Generation!J:J,Generation!$A:$A,Summary_CDP,Generation!$B:$B,IF($B$252="NEM","*",$B$252),Generation!$C:$C,$H256)-SUMIFS(Generation!$D:$D,Generation!$A:$A,Summary_CDP,Generation!$B:$B,IF($B$252="NEM","*",$B$252),Generation!$C:$C,$H256)</f>
        <v>-12838.586688486899</v>
      </c>
      <c r="P256" s="5">
        <f>SUMIFS(Generation!K:K,Generation!$A:$A,Summary_CDP,Generation!$B:$B,IF($B$252="NEM","*",$B$252),Generation!$C:$C,$H256)-SUMIFS(Generation!$D:$D,Generation!$A:$A,Summary_CDP,Generation!$B:$B,IF($B$252="NEM","*",$B$252),Generation!$C:$C,$H256)</f>
        <v>-11224.186505810489</v>
      </c>
      <c r="Q256" s="5">
        <f>SUMIFS(Generation!L:L,Generation!$A:$A,Summary_CDP,Generation!$B:$B,IF($B$252="NEM","*",$B$252),Generation!$C:$C,$H256)-SUMIFS(Generation!$D:$D,Generation!$A:$A,Summary_CDP,Generation!$B:$B,IF($B$252="NEM","*",$B$252),Generation!$C:$C,$H256)</f>
        <v>-9515.5902124081585</v>
      </c>
      <c r="R256" s="5">
        <f>SUMIFS(Generation!M:M,Generation!$A:$A,Summary_CDP,Generation!$B:$B,IF($B$252="NEM","*",$B$252),Generation!$C:$C,$H256)-SUMIFS(Generation!$D:$D,Generation!$A:$A,Summary_CDP,Generation!$B:$B,IF($B$252="NEM","*",$B$252),Generation!$C:$C,$H256)</f>
        <v>-10811.942129358649</v>
      </c>
      <c r="S256" s="5">
        <f>SUMIFS(Generation!N:N,Generation!$A:$A,Summary_CDP,Generation!$B:$B,IF($B$252="NEM","*",$B$252),Generation!$C:$C,$H256)-SUMIFS(Generation!$D:$D,Generation!$A:$A,Summary_CDP,Generation!$B:$B,IF($B$252="NEM","*",$B$252),Generation!$C:$C,$H256)</f>
        <v>-9661.0560718681991</v>
      </c>
      <c r="T256" s="5">
        <f>SUMIFS(Generation!O:O,Generation!$A:$A,Summary_CDP,Generation!$B:$B,IF($B$252="NEM","*",$B$252),Generation!$C:$C,$H256)-SUMIFS(Generation!$D:$D,Generation!$A:$A,Summary_CDP,Generation!$B:$B,IF($B$252="NEM","*",$B$252),Generation!$C:$C,$H256)</f>
        <v>-8518.8177320742907</v>
      </c>
      <c r="U256" s="5">
        <f>SUMIFS(Generation!P:P,Generation!$A:$A,Summary_CDP,Generation!$B:$B,IF($B$252="NEM","*",$B$252),Generation!$C:$C,$H256)-SUMIFS(Generation!$D:$D,Generation!$A:$A,Summary_CDP,Generation!$B:$B,IF($B$252="NEM","*",$B$252),Generation!$C:$C,$H256)</f>
        <v>-10501.283413163859</v>
      </c>
      <c r="V256" s="5">
        <f>SUMIFS(Generation!Q:Q,Generation!$A:$A,Summary_CDP,Generation!$B:$B,IF($B$252="NEM","*",$B$252),Generation!$C:$C,$H256)-SUMIFS(Generation!$D:$D,Generation!$A:$A,Summary_CDP,Generation!$B:$B,IF($B$252="NEM","*",$B$252),Generation!$C:$C,$H256)</f>
        <v>-8339.0453554136293</v>
      </c>
      <c r="W256" s="5">
        <f>SUMIFS(Generation!R:R,Generation!$A:$A,Summary_CDP,Generation!$B:$B,IF($B$252="NEM","*",$B$252),Generation!$C:$C,$H256)-SUMIFS(Generation!$D:$D,Generation!$A:$A,Summary_CDP,Generation!$B:$B,IF($B$252="NEM","*",$B$252),Generation!$C:$C,$H256)</f>
        <v>-8272.8539162052584</v>
      </c>
      <c r="X256" s="5">
        <f>SUMIFS(Generation!S:S,Generation!$A:$A,Summary_CDP,Generation!$B:$B,IF($B$252="NEM","*",$B$252),Generation!$C:$C,$H256)-SUMIFS(Generation!$D:$D,Generation!$A:$A,Summary_CDP,Generation!$B:$B,IF($B$252="NEM","*",$B$252),Generation!$C:$C,$H256)</f>
        <v>-8896.9268787719011</v>
      </c>
      <c r="Y256" s="5">
        <f>SUMIFS(Generation!T:T,Generation!$A:$A,Summary_CDP,Generation!$B:$B,IF($B$252="NEM","*",$B$252),Generation!$C:$C,$H256)-SUMIFS(Generation!$D:$D,Generation!$A:$A,Summary_CDP,Generation!$B:$B,IF($B$252="NEM","*",$B$252),Generation!$C:$C,$H256)</f>
        <v>-8542.0028426663812</v>
      </c>
      <c r="Z256" s="5">
        <f>SUMIFS(Generation!U:U,Generation!$A:$A,Summary_CDP,Generation!$B:$B,IF($B$252="NEM","*",$B$252),Generation!$C:$C,$H256)-SUMIFS(Generation!$D:$D,Generation!$A:$A,Summary_CDP,Generation!$B:$B,IF($B$252="NEM","*",$B$252),Generation!$C:$C,$H256)</f>
        <v>-6965.6309663124812</v>
      </c>
      <c r="AA256" s="5">
        <f>SUMIFS(Generation!V:V,Generation!$A:$A,Summary_CDP,Generation!$B:$B,IF($B$252="NEM","*",$B$252),Generation!$C:$C,$H256)-SUMIFS(Generation!$D:$D,Generation!$A:$A,Summary_CDP,Generation!$B:$B,IF($B$252="NEM","*",$B$252),Generation!$C:$C,$H256)</f>
        <v>-7052.1802059324291</v>
      </c>
      <c r="AB256" s="5">
        <f>SUMIFS(Generation!W:W,Generation!$A:$A,Summary_CDP,Generation!$B:$B,IF($B$252="NEM","*",$B$252),Generation!$C:$C,$H256)-SUMIFS(Generation!$D:$D,Generation!$A:$A,Summary_CDP,Generation!$B:$B,IF($B$252="NEM","*",$B$252),Generation!$C:$C,$H256)</f>
        <v>-6845.2796080532717</v>
      </c>
      <c r="AC256" s="5">
        <f>SUMIFS(Generation!X:X,Generation!$A:$A,Summary_CDP,Generation!$B:$B,IF($B$252="NEM","*",$B$252),Generation!$C:$C,$H256)-SUMIFS(Generation!$D:$D,Generation!$A:$A,Summary_CDP,Generation!$B:$B,IF($B$252="NEM","*",$B$252),Generation!$C:$C,$H256)</f>
        <v>-6774.6977525028997</v>
      </c>
      <c r="AD256" s="5">
        <f>SUMIFS(Generation!Y:Y,Generation!$A:$A,Summary_CDP,Generation!$B:$B,IF($B$252="NEM","*",$B$252),Generation!$C:$C,$H256)-SUMIFS(Generation!$D:$D,Generation!$A:$A,Summary_CDP,Generation!$B:$B,IF($B$252="NEM","*",$B$252),Generation!$C:$C,$H256)</f>
        <v>-6574.1434284817587</v>
      </c>
      <c r="AE256" s="5">
        <f>SUMIFS(Generation!Z:Z,Generation!$A:$A,Summary_CDP,Generation!$B:$B,IF($B$252="NEM","*",$B$252),Generation!$C:$C,$H256)-SUMIFS(Generation!$D:$D,Generation!$A:$A,Summary_CDP,Generation!$B:$B,IF($B$252="NEM","*",$B$252),Generation!$C:$C,$H256)</f>
        <v>-23375.580409419134</v>
      </c>
      <c r="AF256" s="5">
        <f>SUMIFS(Generation!AA:AA,Generation!$A:$A,Summary_CDP,Generation!$B:$B,IF($B$252="NEM","*",$B$252),Generation!$C:$C,$H256)-SUMIFS(Generation!$D:$D,Generation!$A:$A,Summary_CDP,Generation!$B:$B,IF($B$252="NEM","*",$B$252),Generation!$C:$C,$H256)</f>
        <v>-24285.512984307141</v>
      </c>
      <c r="AG256" s="5">
        <f>SUMIFS(Generation!AB:AB,Generation!$A:$A,Summary_CDP,Generation!$B:$B,IF($B$252="NEM","*",$B$252),Generation!$C:$C,$H256)-SUMIFS(Generation!$D:$D,Generation!$A:$A,Summary_CDP,Generation!$B:$B,IF($B$252="NEM","*",$B$252),Generation!$C:$C,$H256)</f>
        <v>-31708.34600983575</v>
      </c>
      <c r="AH256" s="5">
        <f>SUMIFS(Generation!AC:AC,Generation!$A:$A,Summary_CDP,Generation!$B:$B,IF($B$252="NEM","*",$B$252),Generation!$C:$C,$H256)-SUMIFS(Generation!$D:$D,Generation!$A:$A,Summary_CDP,Generation!$B:$B,IF($B$252="NEM","*",$B$252),Generation!$C:$C,$H256)</f>
        <v>-31708.34600983575</v>
      </c>
      <c r="AI256" s="5">
        <f>SUMIFS(Generation!AD:AD,Generation!$A:$A,Summary_CDP,Generation!$B:$B,IF($B$252="NEM","*",$B$252),Generation!$C:$C,$H256)-SUMIFS(Generation!$D:$D,Generation!$A:$A,Summary_CDP,Generation!$B:$B,IF($B$252="NEM","*",$B$252),Generation!$C:$C,$H256)</f>
        <v>-31708.34600983575</v>
      </c>
      <c r="AJ256" s="5">
        <f>SUMIFS(Generation!AE:AE,Generation!$A:$A,Summary_CDP,Generation!$B:$B,IF($B$252="NEM","*",$B$252),Generation!$C:$C,$H256)-SUMIFS(Generation!$D:$D,Generation!$A:$A,Summary_CDP,Generation!$B:$B,IF($B$252="NEM","*",$B$252),Generation!$C:$C,$H256)</f>
        <v>-31708.34600983575</v>
      </c>
    </row>
    <row r="257" spans="8:36" ht="15" customHeight="1">
      <c r="H257" s="9" t="s">
        <v>132</v>
      </c>
      <c r="I257" s="5">
        <f>SUMIFS(Generation!D:D,Generation!$A:$A,Summary_CDP,Generation!$B:$B,IF($B$252="NEM","*",$B$252),Generation!$C:$C,$H257)-SUMIFS(Generation!$D:$D,Generation!$A:$A,Summary_CDP,Generation!$B:$B,IF($B$252="NEM","*",$B$252),Generation!$C:$C,$H257)</f>
        <v>0</v>
      </c>
      <c r="J257" s="5">
        <f>SUMIFS(Generation!E:E,Generation!$A:$A,Summary_CDP,Generation!$B:$B,IF($B$252="NEM","*",$B$252),Generation!$C:$C,$H257)-SUMIFS(Generation!$D:$D,Generation!$A:$A,Summary_CDP,Generation!$B:$B,IF($B$252="NEM","*",$B$252),Generation!$C:$C,$H257)</f>
        <v>-61.823663636399033</v>
      </c>
      <c r="K257" s="5">
        <f>SUMIFS(Generation!F:F,Generation!$A:$A,Summary_CDP,Generation!$B:$B,IF($B$252="NEM","*",$B$252),Generation!$C:$C,$H257)-SUMIFS(Generation!$D:$D,Generation!$A:$A,Summary_CDP,Generation!$B:$B,IF($B$252="NEM","*",$B$252),Generation!$C:$C,$H257)</f>
        <v>-296.62557497237003</v>
      </c>
      <c r="L257" s="5">
        <f>SUMIFS(Generation!G:G,Generation!$A:$A,Summary_CDP,Generation!$B:$B,IF($B$252="NEM","*",$B$252),Generation!$C:$C,$H257)-SUMIFS(Generation!$D:$D,Generation!$A:$A,Summary_CDP,Generation!$B:$B,IF($B$252="NEM","*",$B$252),Generation!$C:$C,$H257)</f>
        <v>-297.1299382335236</v>
      </c>
      <c r="M257" s="5">
        <f>SUMIFS(Generation!H:H,Generation!$A:$A,Summary_CDP,Generation!$B:$B,IF($B$252="NEM","*",$B$252),Generation!$C:$C,$H257)-SUMIFS(Generation!$D:$D,Generation!$A:$A,Summary_CDP,Generation!$B:$B,IF($B$252="NEM","*",$B$252),Generation!$C:$C,$H257)</f>
        <v>-208.53920647486507</v>
      </c>
      <c r="N257" s="5">
        <f>SUMIFS(Generation!I:I,Generation!$A:$A,Summary_CDP,Generation!$B:$B,IF($B$252="NEM","*",$B$252),Generation!$C:$C,$H257)-SUMIFS(Generation!$D:$D,Generation!$A:$A,Summary_CDP,Generation!$B:$B,IF($B$252="NEM","*",$B$252),Generation!$C:$C,$H257)</f>
        <v>-1193.2810651927341</v>
      </c>
      <c r="O257" s="5">
        <f>SUMIFS(Generation!J:J,Generation!$A:$A,Summary_CDP,Generation!$B:$B,IF($B$252="NEM","*",$B$252),Generation!$C:$C,$H257)-SUMIFS(Generation!$D:$D,Generation!$A:$A,Summary_CDP,Generation!$B:$B,IF($B$252="NEM","*",$B$252),Generation!$C:$C,$H257)</f>
        <v>-1266.2374392995441</v>
      </c>
      <c r="P257" s="5">
        <f>SUMIFS(Generation!K:K,Generation!$A:$A,Summary_CDP,Generation!$B:$B,IF($B$252="NEM","*",$B$252),Generation!$C:$C,$H257)-SUMIFS(Generation!$D:$D,Generation!$A:$A,Summary_CDP,Generation!$B:$B,IF($B$252="NEM","*",$B$252),Generation!$C:$C,$H257)</f>
        <v>-1141.2048142843742</v>
      </c>
      <c r="Q257" s="5">
        <f>SUMIFS(Generation!L:L,Generation!$A:$A,Summary_CDP,Generation!$B:$B,IF($B$252="NEM","*",$B$252),Generation!$C:$C,$H257)-SUMIFS(Generation!$D:$D,Generation!$A:$A,Summary_CDP,Generation!$B:$B,IF($B$252="NEM","*",$B$252),Generation!$C:$C,$H257)</f>
        <v>-1146.0369160726541</v>
      </c>
      <c r="R257" s="5">
        <f>SUMIFS(Generation!M:M,Generation!$A:$A,Summary_CDP,Generation!$B:$B,IF($B$252="NEM","*",$B$252),Generation!$C:$C,$H257)-SUMIFS(Generation!$D:$D,Generation!$A:$A,Summary_CDP,Generation!$B:$B,IF($B$252="NEM","*",$B$252),Generation!$C:$C,$H257)</f>
        <v>-1094.9563622160942</v>
      </c>
      <c r="S257" s="5">
        <f>SUMIFS(Generation!N:N,Generation!$A:$A,Summary_CDP,Generation!$B:$B,IF($B$252="NEM","*",$B$252),Generation!$C:$C,$H257)-SUMIFS(Generation!$D:$D,Generation!$A:$A,Summary_CDP,Generation!$B:$B,IF($B$252="NEM","*",$B$252),Generation!$C:$C,$H257)</f>
        <v>-1196.7804669498792</v>
      </c>
      <c r="T257" s="5">
        <f>SUMIFS(Generation!O:O,Generation!$A:$A,Summary_CDP,Generation!$B:$B,IF($B$252="NEM","*",$B$252),Generation!$C:$C,$H257)-SUMIFS(Generation!$D:$D,Generation!$A:$A,Summary_CDP,Generation!$B:$B,IF($B$252="NEM","*",$B$252),Generation!$C:$C,$H257)</f>
        <v>-1171.7312910984592</v>
      </c>
      <c r="U257" s="5">
        <f>SUMIFS(Generation!P:P,Generation!$A:$A,Summary_CDP,Generation!$B:$B,IF($B$252="NEM","*",$B$252),Generation!$C:$C,$H257)-SUMIFS(Generation!$D:$D,Generation!$A:$A,Summary_CDP,Generation!$B:$B,IF($B$252="NEM","*",$B$252),Generation!$C:$C,$H257)</f>
        <v>-1230.8536052646541</v>
      </c>
      <c r="V257" s="5">
        <f>SUMIFS(Generation!Q:Q,Generation!$A:$A,Summary_CDP,Generation!$B:$B,IF($B$252="NEM","*",$B$252),Generation!$C:$C,$H257)-SUMIFS(Generation!$D:$D,Generation!$A:$A,Summary_CDP,Generation!$B:$B,IF($B$252="NEM","*",$B$252),Generation!$C:$C,$H257)</f>
        <v>-862.37997835194915</v>
      </c>
      <c r="W257" s="5">
        <f>SUMIFS(Generation!R:R,Generation!$A:$A,Summary_CDP,Generation!$B:$B,IF($B$252="NEM","*",$B$252),Generation!$C:$C,$H257)-SUMIFS(Generation!$D:$D,Generation!$A:$A,Summary_CDP,Generation!$B:$B,IF($B$252="NEM","*",$B$252),Generation!$C:$C,$H257)</f>
        <v>-680.6170431371097</v>
      </c>
      <c r="X257" s="5">
        <f>SUMIFS(Generation!S:S,Generation!$A:$A,Summary_CDP,Generation!$B:$B,IF($B$252="NEM","*",$B$252),Generation!$C:$C,$H257)-SUMIFS(Generation!$D:$D,Generation!$A:$A,Summary_CDP,Generation!$B:$B,IF($B$252="NEM","*",$B$252),Generation!$C:$C,$H257)</f>
        <v>-177.7642970340446</v>
      </c>
      <c r="Y257" s="5">
        <f>SUMIFS(Generation!T:T,Generation!$A:$A,Summary_CDP,Generation!$B:$B,IF($B$252="NEM","*",$B$252),Generation!$C:$C,$H257)-SUMIFS(Generation!$D:$D,Generation!$A:$A,Summary_CDP,Generation!$B:$B,IF($B$252="NEM","*",$B$252),Generation!$C:$C,$H257)</f>
        <v>-814.66691347192864</v>
      </c>
      <c r="Z257" s="5">
        <f>SUMIFS(Generation!U:U,Generation!$A:$A,Summary_CDP,Generation!$B:$B,IF($B$252="NEM","*",$B$252),Generation!$C:$C,$H257)-SUMIFS(Generation!$D:$D,Generation!$A:$A,Summary_CDP,Generation!$B:$B,IF($B$252="NEM","*",$B$252),Generation!$C:$C,$H257)</f>
        <v>-209.60836663079385</v>
      </c>
      <c r="AA257" s="5">
        <f>SUMIFS(Generation!V:V,Generation!$A:$A,Summary_CDP,Generation!$B:$B,IF($B$252="NEM","*",$B$252),Generation!$C:$C,$H257)-SUMIFS(Generation!$D:$D,Generation!$A:$A,Summary_CDP,Generation!$B:$B,IF($B$252="NEM","*",$B$252),Generation!$C:$C,$H257)</f>
        <v>446.24573191791069</v>
      </c>
      <c r="AB257" s="5">
        <f>SUMIFS(Generation!W:W,Generation!$A:$A,Summary_CDP,Generation!$B:$B,IF($B$252="NEM","*",$B$252),Generation!$C:$C,$H257)-SUMIFS(Generation!$D:$D,Generation!$A:$A,Summary_CDP,Generation!$B:$B,IF($B$252="NEM","*",$B$252),Generation!$C:$C,$H257)</f>
        <v>430.51571103865058</v>
      </c>
      <c r="AC257" s="5">
        <f>SUMIFS(Generation!X:X,Generation!$A:$A,Summary_CDP,Generation!$B:$B,IF($B$252="NEM","*",$B$252),Generation!$C:$C,$H257)-SUMIFS(Generation!$D:$D,Generation!$A:$A,Summary_CDP,Generation!$B:$B,IF($B$252="NEM","*",$B$252),Generation!$C:$C,$H257)</f>
        <v>246.5927307865179</v>
      </c>
      <c r="AD257" s="5">
        <f>SUMIFS(Generation!Y:Y,Generation!$A:$A,Summary_CDP,Generation!$B:$B,IF($B$252="NEM","*",$B$252),Generation!$C:$C,$H257)-SUMIFS(Generation!$D:$D,Generation!$A:$A,Summary_CDP,Generation!$B:$B,IF($B$252="NEM","*",$B$252),Generation!$C:$C,$H257)</f>
        <v>484.47257774233094</v>
      </c>
      <c r="AE257" s="5">
        <f>SUMIFS(Generation!Z:Z,Generation!$A:$A,Summary_CDP,Generation!$B:$B,IF($B$252="NEM","*",$B$252),Generation!$C:$C,$H257)-SUMIFS(Generation!$D:$D,Generation!$A:$A,Summary_CDP,Generation!$B:$B,IF($B$252="NEM","*",$B$252),Generation!$C:$C,$H257)</f>
        <v>-822.15953427457384</v>
      </c>
      <c r="AF257" s="5">
        <f>SUMIFS(Generation!AA:AA,Generation!$A:$A,Summary_CDP,Generation!$B:$B,IF($B$252="NEM","*",$B$252),Generation!$C:$C,$H257)-SUMIFS(Generation!$D:$D,Generation!$A:$A,Summary_CDP,Generation!$B:$B,IF($B$252="NEM","*",$B$252),Generation!$C:$C,$H257)</f>
        <v>-1320.7270615952091</v>
      </c>
      <c r="AG257" s="5">
        <f>SUMIFS(Generation!AB:AB,Generation!$A:$A,Summary_CDP,Generation!$B:$B,IF($B$252="NEM","*",$B$252),Generation!$C:$C,$H257)-SUMIFS(Generation!$D:$D,Generation!$A:$A,Summary_CDP,Generation!$B:$B,IF($B$252="NEM","*",$B$252),Generation!$C:$C,$H257)</f>
        <v>-1320.7270615952091</v>
      </c>
      <c r="AH257" s="5">
        <f>SUMIFS(Generation!AC:AC,Generation!$A:$A,Summary_CDP,Generation!$B:$B,IF($B$252="NEM","*",$B$252),Generation!$C:$C,$H257)-SUMIFS(Generation!$D:$D,Generation!$A:$A,Summary_CDP,Generation!$B:$B,IF($B$252="NEM","*",$B$252),Generation!$C:$C,$H257)</f>
        <v>-1320.7270615952091</v>
      </c>
      <c r="AI257" s="5">
        <f>SUMIFS(Generation!AD:AD,Generation!$A:$A,Summary_CDP,Generation!$B:$B,IF($B$252="NEM","*",$B$252),Generation!$C:$C,$H257)-SUMIFS(Generation!$D:$D,Generation!$A:$A,Summary_CDP,Generation!$B:$B,IF($B$252="NEM","*",$B$252),Generation!$C:$C,$H257)</f>
        <v>-1320.7270615952091</v>
      </c>
      <c r="AJ257" s="5">
        <f>SUMIFS(Generation!AE:AE,Generation!$A:$A,Summary_CDP,Generation!$B:$B,IF($B$252="NEM","*",$B$252),Generation!$C:$C,$H257)-SUMIFS(Generation!$D:$D,Generation!$A:$A,Summary_CDP,Generation!$B:$B,IF($B$252="NEM","*",$B$252),Generation!$C:$C,$H257)</f>
        <v>-1320.7270615952091</v>
      </c>
    </row>
    <row r="258" spans="8:36" ht="15" customHeight="1">
      <c r="H258" s="9" t="s">
        <v>133</v>
      </c>
      <c r="I258" s="5">
        <f>SUMIFS(Generation!D:D,Generation!$A:$A,Summary_CDP,Generation!$B:$B,IF($B$252="NEM","*",$B$252),Generation!$C:$C,$H258)-SUMIFS(Generation!$D:$D,Generation!$A:$A,Summary_CDP,Generation!$B:$B,IF($B$252="NEM","*",$B$252),Generation!$C:$C,$H258)</f>
        <v>0</v>
      </c>
      <c r="J258" s="5">
        <f>SUMIFS(Generation!E:E,Generation!$A:$A,Summary_CDP,Generation!$B:$B,IF($B$252="NEM","*",$B$252),Generation!$C:$C,$H258)-SUMIFS(Generation!$D:$D,Generation!$A:$A,Summary_CDP,Generation!$B:$B,IF($B$252="NEM","*",$B$252),Generation!$C:$C,$H258)</f>
        <v>0</v>
      </c>
      <c r="K258" s="5">
        <f>SUMIFS(Generation!F:F,Generation!$A:$A,Summary_CDP,Generation!$B:$B,IF($B$252="NEM","*",$B$252),Generation!$C:$C,$H258)-SUMIFS(Generation!$D:$D,Generation!$A:$A,Summary_CDP,Generation!$B:$B,IF($B$252="NEM","*",$B$252),Generation!$C:$C,$H258)</f>
        <v>0</v>
      </c>
      <c r="L258" s="5">
        <f>SUMIFS(Generation!G:G,Generation!$A:$A,Summary_CDP,Generation!$B:$B,IF($B$252="NEM","*",$B$252),Generation!$C:$C,$H258)-SUMIFS(Generation!$D:$D,Generation!$A:$A,Summary_CDP,Generation!$B:$B,IF($B$252="NEM","*",$B$252),Generation!$C:$C,$H258)</f>
        <v>0</v>
      </c>
      <c r="M258" s="5">
        <f>SUMIFS(Generation!H:H,Generation!$A:$A,Summary_CDP,Generation!$B:$B,IF($B$252="NEM","*",$B$252),Generation!$C:$C,$H258)-SUMIFS(Generation!$D:$D,Generation!$A:$A,Summary_CDP,Generation!$B:$B,IF($B$252="NEM","*",$B$252),Generation!$C:$C,$H258)</f>
        <v>0</v>
      </c>
      <c r="N258" s="5">
        <f>SUMIFS(Generation!I:I,Generation!$A:$A,Summary_CDP,Generation!$B:$B,IF($B$252="NEM","*",$B$252),Generation!$C:$C,$H258)-SUMIFS(Generation!$D:$D,Generation!$A:$A,Summary_CDP,Generation!$B:$B,IF($B$252="NEM","*",$B$252),Generation!$C:$C,$H258)</f>
        <v>0</v>
      </c>
      <c r="O258" s="5">
        <f>SUMIFS(Generation!J:J,Generation!$A:$A,Summary_CDP,Generation!$B:$B,IF($B$252="NEM","*",$B$252),Generation!$C:$C,$H258)-SUMIFS(Generation!$D:$D,Generation!$A:$A,Summary_CDP,Generation!$B:$B,IF($B$252="NEM","*",$B$252),Generation!$C:$C,$H258)</f>
        <v>0</v>
      </c>
      <c r="P258" s="5">
        <f>SUMIFS(Generation!K:K,Generation!$A:$A,Summary_CDP,Generation!$B:$B,IF($B$252="NEM","*",$B$252),Generation!$C:$C,$H258)-SUMIFS(Generation!$D:$D,Generation!$A:$A,Summary_CDP,Generation!$B:$B,IF($B$252="NEM","*",$B$252),Generation!$C:$C,$H258)</f>
        <v>0</v>
      </c>
      <c r="Q258" s="5">
        <f>SUMIFS(Generation!L:L,Generation!$A:$A,Summary_CDP,Generation!$B:$B,IF($B$252="NEM","*",$B$252),Generation!$C:$C,$H258)-SUMIFS(Generation!$D:$D,Generation!$A:$A,Summary_CDP,Generation!$B:$B,IF($B$252="NEM","*",$B$252),Generation!$C:$C,$H258)</f>
        <v>0</v>
      </c>
      <c r="R258" s="5">
        <f>SUMIFS(Generation!M:M,Generation!$A:$A,Summary_CDP,Generation!$B:$B,IF($B$252="NEM","*",$B$252),Generation!$C:$C,$H258)-SUMIFS(Generation!$D:$D,Generation!$A:$A,Summary_CDP,Generation!$B:$B,IF($B$252="NEM","*",$B$252),Generation!$C:$C,$H258)</f>
        <v>0</v>
      </c>
      <c r="S258" s="5">
        <f>SUMIFS(Generation!N:N,Generation!$A:$A,Summary_CDP,Generation!$B:$B,IF($B$252="NEM","*",$B$252),Generation!$C:$C,$H258)-SUMIFS(Generation!$D:$D,Generation!$A:$A,Summary_CDP,Generation!$B:$B,IF($B$252="NEM","*",$B$252),Generation!$C:$C,$H258)</f>
        <v>0</v>
      </c>
      <c r="T258" s="5">
        <f>SUMIFS(Generation!O:O,Generation!$A:$A,Summary_CDP,Generation!$B:$B,IF($B$252="NEM","*",$B$252),Generation!$C:$C,$H258)-SUMIFS(Generation!$D:$D,Generation!$A:$A,Summary_CDP,Generation!$B:$B,IF($B$252="NEM","*",$B$252),Generation!$C:$C,$H258)</f>
        <v>0</v>
      </c>
      <c r="U258" s="5">
        <f>SUMIFS(Generation!P:P,Generation!$A:$A,Summary_CDP,Generation!$B:$B,IF($B$252="NEM","*",$B$252),Generation!$C:$C,$H258)-SUMIFS(Generation!$D:$D,Generation!$A:$A,Summary_CDP,Generation!$B:$B,IF($B$252="NEM","*",$B$252),Generation!$C:$C,$H258)</f>
        <v>0</v>
      </c>
      <c r="V258" s="5">
        <f>SUMIFS(Generation!Q:Q,Generation!$A:$A,Summary_CDP,Generation!$B:$B,IF($B$252="NEM","*",$B$252),Generation!$C:$C,$H258)-SUMIFS(Generation!$D:$D,Generation!$A:$A,Summary_CDP,Generation!$B:$B,IF($B$252="NEM","*",$B$252),Generation!$C:$C,$H258)</f>
        <v>0</v>
      </c>
      <c r="W258" s="5">
        <f>SUMIFS(Generation!R:R,Generation!$A:$A,Summary_CDP,Generation!$B:$B,IF($B$252="NEM","*",$B$252),Generation!$C:$C,$H258)-SUMIFS(Generation!$D:$D,Generation!$A:$A,Summary_CDP,Generation!$B:$B,IF($B$252="NEM","*",$B$252),Generation!$C:$C,$H258)</f>
        <v>0</v>
      </c>
      <c r="X258" s="5">
        <f>SUMIFS(Generation!S:S,Generation!$A:$A,Summary_CDP,Generation!$B:$B,IF($B$252="NEM","*",$B$252),Generation!$C:$C,$H258)-SUMIFS(Generation!$D:$D,Generation!$A:$A,Summary_CDP,Generation!$B:$B,IF($B$252="NEM","*",$B$252),Generation!$C:$C,$H258)</f>
        <v>0</v>
      </c>
      <c r="Y258" s="5">
        <f>SUMIFS(Generation!T:T,Generation!$A:$A,Summary_CDP,Generation!$B:$B,IF($B$252="NEM","*",$B$252),Generation!$C:$C,$H258)-SUMIFS(Generation!$D:$D,Generation!$A:$A,Summary_CDP,Generation!$B:$B,IF($B$252="NEM","*",$B$252),Generation!$C:$C,$H258)</f>
        <v>0</v>
      </c>
      <c r="Z258" s="5">
        <f>SUMIFS(Generation!U:U,Generation!$A:$A,Summary_CDP,Generation!$B:$B,IF($B$252="NEM","*",$B$252),Generation!$C:$C,$H258)-SUMIFS(Generation!$D:$D,Generation!$A:$A,Summary_CDP,Generation!$B:$B,IF($B$252="NEM","*",$B$252),Generation!$C:$C,$H258)</f>
        <v>0</v>
      </c>
      <c r="AA258" s="5">
        <f>SUMIFS(Generation!V:V,Generation!$A:$A,Summary_CDP,Generation!$B:$B,IF($B$252="NEM","*",$B$252),Generation!$C:$C,$H258)-SUMIFS(Generation!$D:$D,Generation!$A:$A,Summary_CDP,Generation!$B:$B,IF($B$252="NEM","*",$B$252),Generation!$C:$C,$H258)</f>
        <v>0</v>
      </c>
      <c r="AB258" s="5">
        <f>SUMIFS(Generation!W:W,Generation!$A:$A,Summary_CDP,Generation!$B:$B,IF($B$252="NEM","*",$B$252),Generation!$C:$C,$H258)-SUMIFS(Generation!$D:$D,Generation!$A:$A,Summary_CDP,Generation!$B:$B,IF($B$252="NEM","*",$B$252),Generation!$C:$C,$H258)</f>
        <v>0</v>
      </c>
      <c r="AC258" s="5">
        <f>SUMIFS(Generation!X:X,Generation!$A:$A,Summary_CDP,Generation!$B:$B,IF($B$252="NEM","*",$B$252),Generation!$C:$C,$H258)-SUMIFS(Generation!$D:$D,Generation!$A:$A,Summary_CDP,Generation!$B:$B,IF($B$252="NEM","*",$B$252),Generation!$C:$C,$H258)</f>
        <v>0</v>
      </c>
      <c r="AD258" s="5">
        <f>SUMIFS(Generation!Y:Y,Generation!$A:$A,Summary_CDP,Generation!$B:$B,IF($B$252="NEM","*",$B$252),Generation!$C:$C,$H258)-SUMIFS(Generation!$D:$D,Generation!$A:$A,Summary_CDP,Generation!$B:$B,IF($B$252="NEM","*",$B$252),Generation!$C:$C,$H258)</f>
        <v>0</v>
      </c>
      <c r="AE258" s="5">
        <f>SUMIFS(Generation!Z:Z,Generation!$A:$A,Summary_CDP,Generation!$B:$B,IF($B$252="NEM","*",$B$252),Generation!$C:$C,$H258)-SUMIFS(Generation!$D:$D,Generation!$A:$A,Summary_CDP,Generation!$B:$B,IF($B$252="NEM","*",$B$252),Generation!$C:$C,$H258)</f>
        <v>0</v>
      </c>
      <c r="AF258" s="5">
        <f>SUMIFS(Generation!AA:AA,Generation!$A:$A,Summary_CDP,Generation!$B:$B,IF($B$252="NEM","*",$B$252),Generation!$C:$C,$H258)-SUMIFS(Generation!$D:$D,Generation!$A:$A,Summary_CDP,Generation!$B:$B,IF($B$252="NEM","*",$B$252),Generation!$C:$C,$H258)</f>
        <v>0</v>
      </c>
      <c r="AG258" s="5">
        <f>SUMIFS(Generation!AB:AB,Generation!$A:$A,Summary_CDP,Generation!$B:$B,IF($B$252="NEM","*",$B$252),Generation!$C:$C,$H258)-SUMIFS(Generation!$D:$D,Generation!$A:$A,Summary_CDP,Generation!$B:$B,IF($B$252="NEM","*",$B$252),Generation!$C:$C,$H258)</f>
        <v>0</v>
      </c>
      <c r="AH258" s="5">
        <f>SUMIFS(Generation!AC:AC,Generation!$A:$A,Summary_CDP,Generation!$B:$B,IF($B$252="NEM","*",$B$252),Generation!$C:$C,$H258)-SUMIFS(Generation!$D:$D,Generation!$A:$A,Summary_CDP,Generation!$B:$B,IF($B$252="NEM","*",$B$252),Generation!$C:$C,$H258)</f>
        <v>0</v>
      </c>
      <c r="AI258" s="5">
        <f>SUMIFS(Generation!AD:AD,Generation!$A:$A,Summary_CDP,Generation!$B:$B,IF($B$252="NEM","*",$B$252),Generation!$C:$C,$H258)-SUMIFS(Generation!$D:$D,Generation!$A:$A,Summary_CDP,Generation!$B:$B,IF($B$252="NEM","*",$B$252),Generation!$C:$C,$H258)</f>
        <v>0</v>
      </c>
      <c r="AJ258" s="5">
        <f>SUMIFS(Generation!AE:AE,Generation!$A:$A,Summary_CDP,Generation!$B:$B,IF($B$252="NEM","*",$B$252),Generation!$C:$C,$H258)-SUMIFS(Generation!$D:$D,Generation!$A:$A,Summary_CDP,Generation!$B:$B,IF($B$252="NEM","*",$B$252),Generation!$C:$C,$H258)</f>
        <v>0</v>
      </c>
    </row>
    <row r="259" spans="8:36" ht="15" customHeight="1">
      <c r="H259" s="9" t="s">
        <v>134</v>
      </c>
      <c r="I259" s="5">
        <f>SUMIFS(Generation!D:D,Generation!$A:$A,Summary_CDP,Generation!$B:$B,IF($B$252="NEM","*",$B$252),Generation!$C:$C,$H259)-SUMIFS(Generation!$D:$D,Generation!$A:$A,Summary_CDP,Generation!$B:$B,IF($B$252="NEM","*",$B$252),Generation!$C:$C,$H259)</f>
        <v>0</v>
      </c>
      <c r="J259" s="5">
        <f>SUMIFS(Generation!E:E,Generation!$A:$A,Summary_CDP,Generation!$B:$B,IF($B$252="NEM","*",$B$252),Generation!$C:$C,$H259)-SUMIFS(Generation!$D:$D,Generation!$A:$A,Summary_CDP,Generation!$B:$B,IF($B$252="NEM","*",$B$252),Generation!$C:$C,$H259)</f>
        <v>-5.5961226752050806</v>
      </c>
      <c r="K259" s="5">
        <f>SUMIFS(Generation!F:F,Generation!$A:$A,Summary_CDP,Generation!$B:$B,IF($B$252="NEM","*",$B$252),Generation!$C:$C,$H259)-SUMIFS(Generation!$D:$D,Generation!$A:$A,Summary_CDP,Generation!$B:$B,IF($B$252="NEM","*",$B$252),Generation!$C:$C,$H259)</f>
        <v>-10.850501444560031</v>
      </c>
      <c r="L259" s="5">
        <f>SUMIFS(Generation!G:G,Generation!$A:$A,Summary_CDP,Generation!$B:$B,IF($B$252="NEM","*",$B$252),Generation!$C:$C,$H259)-SUMIFS(Generation!$D:$D,Generation!$A:$A,Summary_CDP,Generation!$B:$B,IF($B$252="NEM","*",$B$252),Generation!$C:$C,$H259)</f>
        <v>-16.60216088678003</v>
      </c>
      <c r="M259" s="5">
        <f>SUMIFS(Generation!H:H,Generation!$A:$A,Summary_CDP,Generation!$B:$B,IF($B$252="NEM","*",$B$252),Generation!$C:$C,$H259)-SUMIFS(Generation!$D:$D,Generation!$A:$A,Summary_CDP,Generation!$B:$B,IF($B$252="NEM","*",$B$252),Generation!$C:$C,$H259)</f>
        <v>2.5816878922699757</v>
      </c>
      <c r="N259" s="5">
        <f>SUMIFS(Generation!I:I,Generation!$A:$A,Summary_CDP,Generation!$B:$B,IF($B$252="NEM","*",$B$252),Generation!$C:$C,$H259)-SUMIFS(Generation!$D:$D,Generation!$A:$A,Summary_CDP,Generation!$B:$B,IF($B$252="NEM","*",$B$252),Generation!$C:$C,$H259)</f>
        <v>5.2381410001949718</v>
      </c>
      <c r="O259" s="5">
        <f>SUMIFS(Generation!J:J,Generation!$A:$A,Summary_CDP,Generation!$B:$B,IF($B$252="NEM","*",$B$252),Generation!$C:$C,$H259)-SUMIFS(Generation!$D:$D,Generation!$A:$A,Summary_CDP,Generation!$B:$B,IF($B$252="NEM","*",$B$252),Generation!$C:$C,$H259)</f>
        <v>-19.109814182915031</v>
      </c>
      <c r="P259" s="5">
        <f>SUMIFS(Generation!K:K,Generation!$A:$A,Summary_CDP,Generation!$B:$B,IF($B$252="NEM","*",$B$252),Generation!$C:$C,$H259)-SUMIFS(Generation!$D:$D,Generation!$A:$A,Summary_CDP,Generation!$B:$B,IF($B$252="NEM","*",$B$252),Generation!$C:$C,$H259)</f>
        <v>-2.6739458777450089</v>
      </c>
      <c r="Q259" s="5">
        <f>SUMIFS(Generation!L:L,Generation!$A:$A,Summary_CDP,Generation!$B:$B,IF($B$252="NEM","*",$B$252),Generation!$C:$C,$H259)-SUMIFS(Generation!$D:$D,Generation!$A:$A,Summary_CDP,Generation!$B:$B,IF($B$252="NEM","*",$B$252),Generation!$C:$C,$H259)</f>
        <v>1.6193934909600145</v>
      </c>
      <c r="R259" s="5">
        <f>SUMIFS(Generation!M:M,Generation!$A:$A,Summary_CDP,Generation!$B:$B,IF($B$252="NEM","*",$B$252),Generation!$C:$C,$H259)-SUMIFS(Generation!$D:$D,Generation!$A:$A,Summary_CDP,Generation!$B:$B,IF($B$252="NEM","*",$B$252),Generation!$C:$C,$H259)</f>
        <v>51.728030352194828</v>
      </c>
      <c r="S259" s="5">
        <f>SUMIFS(Generation!N:N,Generation!$A:$A,Summary_CDP,Generation!$B:$B,IF($B$252="NEM","*",$B$252),Generation!$C:$C,$H259)-SUMIFS(Generation!$D:$D,Generation!$A:$A,Summary_CDP,Generation!$B:$B,IF($B$252="NEM","*",$B$252),Generation!$C:$C,$H259)</f>
        <v>-5.5463267540069694E-2</v>
      </c>
      <c r="T259" s="5">
        <f>SUMIFS(Generation!O:O,Generation!$A:$A,Summary_CDP,Generation!$B:$B,IF($B$252="NEM","*",$B$252),Generation!$C:$C,$H259)-SUMIFS(Generation!$D:$D,Generation!$A:$A,Summary_CDP,Generation!$B:$B,IF($B$252="NEM","*",$B$252),Generation!$C:$C,$H259)</f>
        <v>-16.464742099915036</v>
      </c>
      <c r="U259" s="5">
        <f>SUMIFS(Generation!P:P,Generation!$A:$A,Summary_CDP,Generation!$B:$B,IF($B$252="NEM","*",$B$252),Generation!$C:$C,$H259)-SUMIFS(Generation!$D:$D,Generation!$A:$A,Summary_CDP,Generation!$B:$B,IF($B$252="NEM","*",$B$252),Generation!$C:$C,$H259)</f>
        <v>-16.722949417820015</v>
      </c>
      <c r="V259" s="5">
        <f>SUMIFS(Generation!Q:Q,Generation!$A:$A,Summary_CDP,Generation!$B:$B,IF($B$252="NEM","*",$B$252),Generation!$C:$C,$H259)-SUMIFS(Generation!$D:$D,Generation!$A:$A,Summary_CDP,Generation!$B:$B,IF($B$252="NEM","*",$B$252),Generation!$C:$C,$H259)</f>
        <v>36.956440973130022</v>
      </c>
      <c r="W259" s="5">
        <f>SUMIFS(Generation!R:R,Generation!$A:$A,Summary_CDP,Generation!$B:$B,IF($B$252="NEM","*",$B$252),Generation!$C:$C,$H259)-SUMIFS(Generation!$D:$D,Generation!$A:$A,Summary_CDP,Generation!$B:$B,IF($B$252="NEM","*",$B$252),Generation!$C:$C,$H259)</f>
        <v>34.971949691734885</v>
      </c>
      <c r="X259" s="5">
        <f>SUMIFS(Generation!S:S,Generation!$A:$A,Summary_CDP,Generation!$B:$B,IF($B$252="NEM","*",$B$252),Generation!$C:$C,$H259)-SUMIFS(Generation!$D:$D,Generation!$A:$A,Summary_CDP,Generation!$B:$B,IF($B$252="NEM","*",$B$252),Generation!$C:$C,$H259)</f>
        <v>57.634148600864826</v>
      </c>
      <c r="Y259" s="5">
        <f>SUMIFS(Generation!T:T,Generation!$A:$A,Summary_CDP,Generation!$B:$B,IF($B$252="NEM","*",$B$252),Generation!$C:$C,$H259)-SUMIFS(Generation!$D:$D,Generation!$A:$A,Summary_CDP,Generation!$B:$B,IF($B$252="NEM","*",$B$252),Generation!$C:$C,$H259)</f>
        <v>19.397248651355</v>
      </c>
      <c r="Z259" s="5">
        <f>SUMIFS(Generation!U:U,Generation!$A:$A,Summary_CDP,Generation!$B:$B,IF($B$252="NEM","*",$B$252),Generation!$C:$C,$H259)-SUMIFS(Generation!$D:$D,Generation!$A:$A,Summary_CDP,Generation!$B:$B,IF($B$252="NEM","*",$B$252),Generation!$C:$C,$H259)</f>
        <v>120.17323931297989</v>
      </c>
      <c r="AA259" s="5">
        <f>SUMIFS(Generation!V:V,Generation!$A:$A,Summary_CDP,Generation!$B:$B,IF($B$252="NEM","*",$B$252),Generation!$C:$C,$H259)-SUMIFS(Generation!$D:$D,Generation!$A:$A,Summary_CDP,Generation!$B:$B,IF($B$252="NEM","*",$B$252),Generation!$C:$C,$H259)</f>
        <v>132.22360193792491</v>
      </c>
      <c r="AB259" s="5">
        <f>SUMIFS(Generation!W:W,Generation!$A:$A,Summary_CDP,Generation!$B:$B,IF($B$252="NEM","*",$B$252),Generation!$C:$C,$H259)-SUMIFS(Generation!$D:$D,Generation!$A:$A,Summary_CDP,Generation!$B:$B,IF($B$252="NEM","*",$B$252),Generation!$C:$C,$H259)</f>
        <v>433.61671983982473</v>
      </c>
      <c r="AC259" s="5">
        <f>SUMIFS(Generation!X:X,Generation!$A:$A,Summary_CDP,Generation!$B:$B,IF($B$252="NEM","*",$B$252),Generation!$C:$C,$H259)-SUMIFS(Generation!$D:$D,Generation!$A:$A,Summary_CDP,Generation!$B:$B,IF($B$252="NEM","*",$B$252),Generation!$C:$C,$H259)</f>
        <v>574.29634270384452</v>
      </c>
      <c r="AD259" s="5">
        <f>SUMIFS(Generation!Y:Y,Generation!$A:$A,Summary_CDP,Generation!$B:$B,IF($B$252="NEM","*",$B$252),Generation!$C:$C,$H259)-SUMIFS(Generation!$D:$D,Generation!$A:$A,Summary_CDP,Generation!$B:$B,IF($B$252="NEM","*",$B$252),Generation!$C:$C,$H259)</f>
        <v>298.34542075242462</v>
      </c>
      <c r="AE259" s="5">
        <f>SUMIFS(Generation!Z:Z,Generation!$A:$A,Summary_CDP,Generation!$B:$B,IF($B$252="NEM","*",$B$252),Generation!$C:$C,$H259)-SUMIFS(Generation!$D:$D,Generation!$A:$A,Summary_CDP,Generation!$B:$B,IF($B$252="NEM","*",$B$252),Generation!$C:$C,$H259)</f>
        <v>1986.0455849786399</v>
      </c>
      <c r="AF259" s="5">
        <f>SUMIFS(Generation!AA:AA,Generation!$A:$A,Summary_CDP,Generation!$B:$B,IF($B$252="NEM","*",$B$252),Generation!$C:$C,$H259)-SUMIFS(Generation!$D:$D,Generation!$A:$A,Summary_CDP,Generation!$B:$B,IF($B$252="NEM","*",$B$252),Generation!$C:$C,$H259)</f>
        <v>2517.2937687788399</v>
      </c>
      <c r="AG259" s="5">
        <f>SUMIFS(Generation!AB:AB,Generation!$A:$A,Summary_CDP,Generation!$B:$B,IF($B$252="NEM","*",$B$252),Generation!$C:$C,$H259)-SUMIFS(Generation!$D:$D,Generation!$A:$A,Summary_CDP,Generation!$B:$B,IF($B$252="NEM","*",$B$252),Generation!$C:$C,$H259)</f>
        <v>2477.5896468269843</v>
      </c>
      <c r="AH259" s="5">
        <f>SUMIFS(Generation!AC:AC,Generation!$A:$A,Summary_CDP,Generation!$B:$B,IF($B$252="NEM","*",$B$252),Generation!$C:$C,$H259)-SUMIFS(Generation!$D:$D,Generation!$A:$A,Summary_CDP,Generation!$B:$B,IF($B$252="NEM","*",$B$252),Generation!$C:$C,$H259)</f>
        <v>3338.6461221520344</v>
      </c>
      <c r="AI259" s="5">
        <f>SUMIFS(Generation!AD:AD,Generation!$A:$A,Summary_CDP,Generation!$B:$B,IF($B$252="NEM","*",$B$252),Generation!$C:$C,$H259)-SUMIFS(Generation!$D:$D,Generation!$A:$A,Summary_CDP,Generation!$B:$B,IF($B$252="NEM","*",$B$252),Generation!$C:$C,$H259)</f>
        <v>5873.3816310290513</v>
      </c>
      <c r="AJ259" s="5">
        <f>SUMIFS(Generation!AE:AE,Generation!$A:$A,Summary_CDP,Generation!$B:$B,IF($B$252="NEM","*",$B$252),Generation!$C:$C,$H259)-SUMIFS(Generation!$D:$D,Generation!$A:$A,Summary_CDP,Generation!$B:$B,IF($B$252="NEM","*",$B$252),Generation!$C:$C,$H259)</f>
        <v>4200.6885640975097</v>
      </c>
    </row>
    <row r="260" spans="8:36" ht="15" customHeight="1">
      <c r="H260" s="9" t="s">
        <v>135</v>
      </c>
      <c r="I260" s="5">
        <f>SUMIFS(Generation!D:D,Generation!$A:$A,Summary_CDP,Generation!$B:$B,IF($B$252="NEM","*",$B$252),Generation!$C:$C,$H260)-SUMIFS(Generation!$D:$D,Generation!$A:$A,Summary_CDP,Generation!$B:$B,IF($B$252="NEM","*",$B$252),Generation!$C:$C,$H260)</f>
        <v>0</v>
      </c>
      <c r="J260" s="5">
        <f>SUMIFS(Generation!E:E,Generation!$A:$A,Summary_CDP,Generation!$B:$B,IF($B$252="NEM","*",$B$252),Generation!$C:$C,$H260)-SUMIFS(Generation!$D:$D,Generation!$A:$A,Summary_CDP,Generation!$B:$B,IF($B$252="NEM","*",$B$252),Generation!$C:$C,$H260)</f>
        <v>0</v>
      </c>
      <c r="K260" s="5">
        <f>SUMIFS(Generation!F:F,Generation!$A:$A,Summary_CDP,Generation!$B:$B,IF($B$252="NEM","*",$B$252),Generation!$C:$C,$H260)-SUMIFS(Generation!$D:$D,Generation!$A:$A,Summary_CDP,Generation!$B:$B,IF($B$252="NEM","*",$B$252),Generation!$C:$C,$H260)</f>
        <v>0</v>
      </c>
      <c r="L260" s="5">
        <f>SUMIFS(Generation!G:G,Generation!$A:$A,Summary_CDP,Generation!$B:$B,IF($B$252="NEM","*",$B$252),Generation!$C:$C,$H260)-SUMIFS(Generation!$D:$D,Generation!$A:$A,Summary_CDP,Generation!$B:$B,IF($B$252="NEM","*",$B$252),Generation!$C:$C,$H260)</f>
        <v>0</v>
      </c>
      <c r="M260" s="5">
        <f>SUMIFS(Generation!H:H,Generation!$A:$A,Summary_CDP,Generation!$B:$B,IF($B$252="NEM","*",$B$252),Generation!$C:$C,$H260)-SUMIFS(Generation!$D:$D,Generation!$A:$A,Summary_CDP,Generation!$B:$B,IF($B$252="NEM","*",$B$252),Generation!$C:$C,$H260)</f>
        <v>0</v>
      </c>
      <c r="N260" s="5">
        <f>SUMIFS(Generation!I:I,Generation!$A:$A,Summary_CDP,Generation!$B:$B,IF($B$252="NEM","*",$B$252),Generation!$C:$C,$H260)-SUMIFS(Generation!$D:$D,Generation!$A:$A,Summary_CDP,Generation!$B:$B,IF($B$252="NEM","*",$B$252),Generation!$C:$C,$H260)</f>
        <v>0</v>
      </c>
      <c r="O260" s="5">
        <f>SUMIFS(Generation!J:J,Generation!$A:$A,Summary_CDP,Generation!$B:$B,IF($B$252="NEM","*",$B$252),Generation!$C:$C,$H260)-SUMIFS(Generation!$D:$D,Generation!$A:$A,Summary_CDP,Generation!$B:$B,IF($B$252="NEM","*",$B$252),Generation!$C:$C,$H260)</f>
        <v>0</v>
      </c>
      <c r="P260" s="5">
        <f>SUMIFS(Generation!K:K,Generation!$A:$A,Summary_CDP,Generation!$B:$B,IF($B$252="NEM","*",$B$252),Generation!$C:$C,$H260)-SUMIFS(Generation!$D:$D,Generation!$A:$A,Summary_CDP,Generation!$B:$B,IF($B$252="NEM","*",$B$252),Generation!$C:$C,$H260)</f>
        <v>0</v>
      </c>
      <c r="Q260" s="5">
        <f>SUMIFS(Generation!L:L,Generation!$A:$A,Summary_CDP,Generation!$B:$B,IF($B$252="NEM","*",$B$252),Generation!$C:$C,$H260)-SUMIFS(Generation!$D:$D,Generation!$A:$A,Summary_CDP,Generation!$B:$B,IF($B$252="NEM","*",$B$252),Generation!$C:$C,$H260)</f>
        <v>0</v>
      </c>
      <c r="R260" s="5">
        <f>SUMIFS(Generation!M:M,Generation!$A:$A,Summary_CDP,Generation!$B:$B,IF($B$252="NEM","*",$B$252),Generation!$C:$C,$H260)-SUMIFS(Generation!$D:$D,Generation!$A:$A,Summary_CDP,Generation!$B:$B,IF($B$252="NEM","*",$B$252),Generation!$C:$C,$H260)</f>
        <v>0</v>
      </c>
      <c r="S260" s="5">
        <f>SUMIFS(Generation!N:N,Generation!$A:$A,Summary_CDP,Generation!$B:$B,IF($B$252="NEM","*",$B$252),Generation!$C:$C,$H260)-SUMIFS(Generation!$D:$D,Generation!$A:$A,Summary_CDP,Generation!$B:$B,IF($B$252="NEM","*",$B$252),Generation!$C:$C,$H260)</f>
        <v>0</v>
      </c>
      <c r="T260" s="5">
        <f>SUMIFS(Generation!O:O,Generation!$A:$A,Summary_CDP,Generation!$B:$B,IF($B$252="NEM","*",$B$252),Generation!$C:$C,$H260)-SUMIFS(Generation!$D:$D,Generation!$A:$A,Summary_CDP,Generation!$B:$B,IF($B$252="NEM","*",$B$252),Generation!$C:$C,$H260)</f>
        <v>0</v>
      </c>
      <c r="U260" s="5">
        <f>SUMIFS(Generation!P:P,Generation!$A:$A,Summary_CDP,Generation!$B:$B,IF($B$252="NEM","*",$B$252),Generation!$C:$C,$H260)-SUMIFS(Generation!$D:$D,Generation!$A:$A,Summary_CDP,Generation!$B:$B,IF($B$252="NEM","*",$B$252),Generation!$C:$C,$H260)</f>
        <v>0</v>
      </c>
      <c r="V260" s="5">
        <f>SUMIFS(Generation!Q:Q,Generation!$A:$A,Summary_CDP,Generation!$B:$B,IF($B$252="NEM","*",$B$252),Generation!$C:$C,$H260)-SUMIFS(Generation!$D:$D,Generation!$A:$A,Summary_CDP,Generation!$B:$B,IF($B$252="NEM","*",$B$252),Generation!$C:$C,$H260)</f>
        <v>0</v>
      </c>
      <c r="W260" s="5">
        <f>SUMIFS(Generation!R:R,Generation!$A:$A,Summary_CDP,Generation!$B:$B,IF($B$252="NEM","*",$B$252),Generation!$C:$C,$H260)-SUMIFS(Generation!$D:$D,Generation!$A:$A,Summary_CDP,Generation!$B:$B,IF($B$252="NEM","*",$B$252),Generation!$C:$C,$H260)</f>
        <v>0</v>
      </c>
      <c r="X260" s="5">
        <f>SUMIFS(Generation!S:S,Generation!$A:$A,Summary_CDP,Generation!$B:$B,IF($B$252="NEM","*",$B$252),Generation!$C:$C,$H260)-SUMIFS(Generation!$D:$D,Generation!$A:$A,Summary_CDP,Generation!$B:$B,IF($B$252="NEM","*",$B$252),Generation!$C:$C,$H260)</f>
        <v>0</v>
      </c>
      <c r="Y260" s="5">
        <f>SUMIFS(Generation!T:T,Generation!$A:$A,Summary_CDP,Generation!$B:$B,IF($B$252="NEM","*",$B$252),Generation!$C:$C,$H260)-SUMIFS(Generation!$D:$D,Generation!$A:$A,Summary_CDP,Generation!$B:$B,IF($B$252="NEM","*",$B$252),Generation!$C:$C,$H260)</f>
        <v>0</v>
      </c>
      <c r="Z260" s="5">
        <f>SUMIFS(Generation!U:U,Generation!$A:$A,Summary_CDP,Generation!$B:$B,IF($B$252="NEM","*",$B$252),Generation!$C:$C,$H260)-SUMIFS(Generation!$D:$D,Generation!$A:$A,Summary_CDP,Generation!$B:$B,IF($B$252="NEM","*",$B$252),Generation!$C:$C,$H260)</f>
        <v>0</v>
      </c>
      <c r="AA260" s="5">
        <f>SUMIFS(Generation!V:V,Generation!$A:$A,Summary_CDP,Generation!$B:$B,IF($B$252="NEM","*",$B$252),Generation!$C:$C,$H260)-SUMIFS(Generation!$D:$D,Generation!$A:$A,Summary_CDP,Generation!$B:$B,IF($B$252="NEM","*",$B$252),Generation!$C:$C,$H260)</f>
        <v>0</v>
      </c>
      <c r="AB260" s="5">
        <f>SUMIFS(Generation!W:W,Generation!$A:$A,Summary_CDP,Generation!$B:$B,IF($B$252="NEM","*",$B$252),Generation!$C:$C,$H260)-SUMIFS(Generation!$D:$D,Generation!$A:$A,Summary_CDP,Generation!$B:$B,IF($B$252="NEM","*",$B$252),Generation!$C:$C,$H260)</f>
        <v>0</v>
      </c>
      <c r="AC260" s="5">
        <f>SUMIFS(Generation!X:X,Generation!$A:$A,Summary_CDP,Generation!$B:$B,IF($B$252="NEM","*",$B$252),Generation!$C:$C,$H260)-SUMIFS(Generation!$D:$D,Generation!$A:$A,Summary_CDP,Generation!$B:$B,IF($B$252="NEM","*",$B$252),Generation!$C:$C,$H260)</f>
        <v>0</v>
      </c>
      <c r="AD260" s="5">
        <f>SUMIFS(Generation!Y:Y,Generation!$A:$A,Summary_CDP,Generation!$B:$B,IF($B$252="NEM","*",$B$252),Generation!$C:$C,$H260)-SUMIFS(Generation!$D:$D,Generation!$A:$A,Summary_CDP,Generation!$B:$B,IF($B$252="NEM","*",$B$252),Generation!$C:$C,$H260)</f>
        <v>0</v>
      </c>
      <c r="AE260" s="5">
        <f>SUMIFS(Generation!Z:Z,Generation!$A:$A,Summary_CDP,Generation!$B:$B,IF($B$252="NEM","*",$B$252),Generation!$C:$C,$H260)-SUMIFS(Generation!$D:$D,Generation!$A:$A,Summary_CDP,Generation!$B:$B,IF($B$252="NEM","*",$B$252),Generation!$C:$C,$H260)</f>
        <v>0</v>
      </c>
      <c r="AF260" s="5">
        <f>SUMIFS(Generation!AA:AA,Generation!$A:$A,Summary_CDP,Generation!$B:$B,IF($B$252="NEM","*",$B$252),Generation!$C:$C,$H260)-SUMIFS(Generation!$D:$D,Generation!$A:$A,Summary_CDP,Generation!$B:$B,IF($B$252="NEM","*",$B$252),Generation!$C:$C,$H260)</f>
        <v>0</v>
      </c>
      <c r="AG260" s="5">
        <f>SUMIFS(Generation!AB:AB,Generation!$A:$A,Summary_CDP,Generation!$B:$B,IF($B$252="NEM","*",$B$252),Generation!$C:$C,$H260)-SUMIFS(Generation!$D:$D,Generation!$A:$A,Summary_CDP,Generation!$B:$B,IF($B$252="NEM","*",$B$252),Generation!$C:$C,$H260)</f>
        <v>0</v>
      </c>
      <c r="AH260" s="5">
        <f>SUMIFS(Generation!AC:AC,Generation!$A:$A,Summary_CDP,Generation!$B:$B,IF($B$252="NEM","*",$B$252),Generation!$C:$C,$H260)-SUMIFS(Generation!$D:$D,Generation!$A:$A,Summary_CDP,Generation!$B:$B,IF($B$252="NEM","*",$B$252),Generation!$C:$C,$H260)</f>
        <v>0</v>
      </c>
      <c r="AI260" s="5">
        <f>SUMIFS(Generation!AD:AD,Generation!$A:$A,Summary_CDP,Generation!$B:$B,IF($B$252="NEM","*",$B$252),Generation!$C:$C,$H260)-SUMIFS(Generation!$D:$D,Generation!$A:$A,Summary_CDP,Generation!$B:$B,IF($B$252="NEM","*",$B$252),Generation!$C:$C,$H260)</f>
        <v>0</v>
      </c>
      <c r="AJ260" s="5">
        <f>SUMIFS(Generation!AE:AE,Generation!$A:$A,Summary_CDP,Generation!$B:$B,IF($B$252="NEM","*",$B$252),Generation!$C:$C,$H260)-SUMIFS(Generation!$D:$D,Generation!$A:$A,Summary_CDP,Generation!$B:$B,IF($B$252="NEM","*",$B$252),Generation!$C:$C,$H260)</f>
        <v>0</v>
      </c>
    </row>
    <row r="261" spans="8:36" ht="15" customHeight="1">
      <c r="H261" s="9" t="s">
        <v>136</v>
      </c>
      <c r="I261" s="5">
        <f>SUMIFS(Generation!D:D,Generation!$A:$A,Summary_CDP,Generation!$B:$B,IF($B$252="NEM","*",$B$252),Generation!$C:$C,$H261)-SUMIFS(Generation!$D:$D,Generation!$A:$A,Summary_CDP,Generation!$B:$B,IF($B$252="NEM","*",$B$252),Generation!$C:$C,$H261)</f>
        <v>0</v>
      </c>
      <c r="J261" s="5">
        <f>SUMIFS(Generation!E:E,Generation!$A:$A,Summary_CDP,Generation!$B:$B,IF($B$252="NEM","*",$B$252),Generation!$C:$C,$H261)-SUMIFS(Generation!$D:$D,Generation!$A:$A,Summary_CDP,Generation!$B:$B,IF($B$252="NEM","*",$B$252),Generation!$C:$C,$H261)</f>
        <v>-911.56362856097076</v>
      </c>
      <c r="K261" s="5">
        <f>SUMIFS(Generation!F:F,Generation!$A:$A,Summary_CDP,Generation!$B:$B,IF($B$252="NEM","*",$B$252),Generation!$C:$C,$H261)-SUMIFS(Generation!$D:$D,Generation!$A:$A,Summary_CDP,Generation!$B:$B,IF($B$252="NEM","*",$B$252),Generation!$C:$C,$H261)</f>
        <v>-3.2645942931922036</v>
      </c>
      <c r="L261" s="5">
        <f>SUMIFS(Generation!G:G,Generation!$A:$A,Summary_CDP,Generation!$B:$B,IF($B$252="NEM","*",$B$252),Generation!$C:$C,$H261)-SUMIFS(Generation!$D:$D,Generation!$A:$A,Summary_CDP,Generation!$B:$B,IF($B$252="NEM","*",$B$252),Generation!$C:$C,$H261)</f>
        <v>221.74681472880184</v>
      </c>
      <c r="M261" s="5">
        <f>SUMIFS(Generation!H:H,Generation!$A:$A,Summary_CDP,Generation!$B:$B,IF($B$252="NEM","*",$B$252),Generation!$C:$C,$H261)-SUMIFS(Generation!$D:$D,Generation!$A:$A,Summary_CDP,Generation!$B:$B,IF($B$252="NEM","*",$B$252),Generation!$C:$C,$H261)</f>
        <v>-1796.2311508182975</v>
      </c>
      <c r="N261" s="5">
        <f>SUMIFS(Generation!I:I,Generation!$A:$A,Summary_CDP,Generation!$B:$B,IF($B$252="NEM","*",$B$252),Generation!$C:$C,$H261)-SUMIFS(Generation!$D:$D,Generation!$A:$A,Summary_CDP,Generation!$B:$B,IF($B$252="NEM","*",$B$252),Generation!$C:$C,$H261)</f>
        <v>-2812.9282646221545</v>
      </c>
      <c r="O261" s="5">
        <f>SUMIFS(Generation!J:J,Generation!$A:$A,Summary_CDP,Generation!$B:$B,IF($B$252="NEM","*",$B$252),Generation!$C:$C,$H261)-SUMIFS(Generation!$D:$D,Generation!$A:$A,Summary_CDP,Generation!$B:$B,IF($B$252="NEM","*",$B$252),Generation!$C:$C,$H261)</f>
        <v>-4903.2754647416623</v>
      </c>
      <c r="P261" s="5">
        <f>SUMIFS(Generation!K:K,Generation!$A:$A,Summary_CDP,Generation!$B:$B,IF($B$252="NEM","*",$B$252),Generation!$C:$C,$H261)-SUMIFS(Generation!$D:$D,Generation!$A:$A,Summary_CDP,Generation!$B:$B,IF($B$252="NEM","*",$B$252),Generation!$C:$C,$H261)</f>
        <v>-2112.6640282346743</v>
      </c>
      <c r="Q261" s="5">
        <f>SUMIFS(Generation!L:L,Generation!$A:$A,Summary_CDP,Generation!$B:$B,IF($B$252="NEM","*",$B$252),Generation!$C:$C,$H261)-SUMIFS(Generation!$D:$D,Generation!$A:$A,Summary_CDP,Generation!$B:$B,IF($B$252="NEM","*",$B$252),Generation!$C:$C,$H261)</f>
        <v>-791.92827482114444</v>
      </c>
      <c r="R261" s="5">
        <f>SUMIFS(Generation!M:M,Generation!$A:$A,Summary_CDP,Generation!$B:$B,IF($B$252="NEM","*",$B$252),Generation!$C:$C,$H261)-SUMIFS(Generation!$D:$D,Generation!$A:$A,Summary_CDP,Generation!$B:$B,IF($B$252="NEM","*",$B$252),Generation!$C:$C,$H261)</f>
        <v>917.83955698371574</v>
      </c>
      <c r="S261" s="5">
        <f>SUMIFS(Generation!N:N,Generation!$A:$A,Summary_CDP,Generation!$B:$B,IF($B$252="NEM","*",$B$252),Generation!$C:$C,$H261)-SUMIFS(Generation!$D:$D,Generation!$A:$A,Summary_CDP,Generation!$B:$B,IF($B$252="NEM","*",$B$252),Generation!$C:$C,$H261)</f>
        <v>147.98522252737348</v>
      </c>
      <c r="T261" s="5">
        <f>SUMIFS(Generation!O:O,Generation!$A:$A,Summary_CDP,Generation!$B:$B,IF($B$252="NEM","*",$B$252),Generation!$C:$C,$H261)-SUMIFS(Generation!$D:$D,Generation!$A:$A,Summary_CDP,Generation!$B:$B,IF($B$252="NEM","*",$B$252),Generation!$C:$C,$H261)</f>
        <v>86.956037666685006</v>
      </c>
      <c r="U261" s="5">
        <f>SUMIFS(Generation!P:P,Generation!$A:$A,Summary_CDP,Generation!$B:$B,IF($B$252="NEM","*",$B$252),Generation!$C:$C,$H261)-SUMIFS(Generation!$D:$D,Generation!$A:$A,Summary_CDP,Generation!$B:$B,IF($B$252="NEM","*",$B$252),Generation!$C:$C,$H261)</f>
        <v>1278.5069744469001</v>
      </c>
      <c r="V261" s="5">
        <f>SUMIFS(Generation!Q:Q,Generation!$A:$A,Summary_CDP,Generation!$B:$B,IF($B$252="NEM","*",$B$252),Generation!$C:$C,$H261)-SUMIFS(Generation!$D:$D,Generation!$A:$A,Summary_CDP,Generation!$B:$B,IF($B$252="NEM","*",$B$252),Generation!$C:$C,$H261)</f>
        <v>1432.6959388204596</v>
      </c>
      <c r="W261" s="5">
        <f>SUMIFS(Generation!R:R,Generation!$A:$A,Summary_CDP,Generation!$B:$B,IF($B$252="NEM","*",$B$252),Generation!$C:$C,$H261)-SUMIFS(Generation!$D:$D,Generation!$A:$A,Summary_CDP,Generation!$B:$B,IF($B$252="NEM","*",$B$252),Generation!$C:$C,$H261)</f>
        <v>-444.77692127119735</v>
      </c>
      <c r="X261" s="5">
        <f>SUMIFS(Generation!S:S,Generation!$A:$A,Summary_CDP,Generation!$B:$B,IF($B$252="NEM","*",$B$252),Generation!$C:$C,$H261)-SUMIFS(Generation!$D:$D,Generation!$A:$A,Summary_CDP,Generation!$B:$B,IF($B$252="NEM","*",$B$252),Generation!$C:$C,$H261)</f>
        <v>1034.4802252870995</v>
      </c>
      <c r="Y261" s="5">
        <f>SUMIFS(Generation!T:T,Generation!$A:$A,Summary_CDP,Generation!$B:$B,IF($B$252="NEM","*",$B$252),Generation!$C:$C,$H261)-SUMIFS(Generation!$D:$D,Generation!$A:$A,Summary_CDP,Generation!$B:$B,IF($B$252="NEM","*",$B$252),Generation!$C:$C,$H261)</f>
        <v>-1417.2361240328755</v>
      </c>
      <c r="Z261" s="5">
        <f>SUMIFS(Generation!U:U,Generation!$A:$A,Summary_CDP,Generation!$B:$B,IF($B$252="NEM","*",$B$252),Generation!$C:$C,$H261)-SUMIFS(Generation!$D:$D,Generation!$A:$A,Summary_CDP,Generation!$B:$B,IF($B$252="NEM","*",$B$252),Generation!$C:$C,$H261)</f>
        <v>1497.1110006480521</v>
      </c>
      <c r="AA261" s="5">
        <f>SUMIFS(Generation!V:V,Generation!$A:$A,Summary_CDP,Generation!$B:$B,IF($B$252="NEM","*",$B$252),Generation!$C:$C,$H261)-SUMIFS(Generation!$D:$D,Generation!$A:$A,Summary_CDP,Generation!$B:$B,IF($B$252="NEM","*",$B$252),Generation!$C:$C,$H261)</f>
        <v>925.62074154851871</v>
      </c>
      <c r="AB261" s="5">
        <f>SUMIFS(Generation!W:W,Generation!$A:$A,Summary_CDP,Generation!$B:$B,IF($B$252="NEM","*",$B$252),Generation!$C:$C,$H261)-SUMIFS(Generation!$D:$D,Generation!$A:$A,Summary_CDP,Generation!$B:$B,IF($B$252="NEM","*",$B$252),Generation!$C:$C,$H261)</f>
        <v>-1702.3284867966795</v>
      </c>
      <c r="AC261" s="5">
        <f>SUMIFS(Generation!X:X,Generation!$A:$A,Summary_CDP,Generation!$B:$B,IF($B$252="NEM","*",$B$252),Generation!$C:$C,$H261)-SUMIFS(Generation!$D:$D,Generation!$A:$A,Summary_CDP,Generation!$B:$B,IF($B$252="NEM","*",$B$252),Generation!$C:$C,$H261)</f>
        <v>714.79345419345555</v>
      </c>
      <c r="AD261" s="5">
        <f>SUMIFS(Generation!Y:Y,Generation!$A:$A,Summary_CDP,Generation!$B:$B,IF($B$252="NEM","*",$B$252),Generation!$C:$C,$H261)-SUMIFS(Generation!$D:$D,Generation!$A:$A,Summary_CDP,Generation!$B:$B,IF($B$252="NEM","*",$B$252),Generation!$C:$C,$H261)</f>
        <v>307.91602299944134</v>
      </c>
      <c r="AE261" s="5">
        <f>SUMIFS(Generation!Z:Z,Generation!$A:$A,Summary_CDP,Generation!$B:$B,IF($B$252="NEM","*",$B$252),Generation!$C:$C,$H261)-SUMIFS(Generation!$D:$D,Generation!$A:$A,Summary_CDP,Generation!$B:$B,IF($B$252="NEM","*",$B$252),Generation!$C:$C,$H261)</f>
        <v>366.00981491953644</v>
      </c>
      <c r="AF261" s="5">
        <f>SUMIFS(Generation!AA:AA,Generation!$A:$A,Summary_CDP,Generation!$B:$B,IF($B$252="NEM","*",$B$252),Generation!$C:$C,$H261)-SUMIFS(Generation!$D:$D,Generation!$A:$A,Summary_CDP,Generation!$B:$B,IF($B$252="NEM","*",$B$252),Generation!$C:$C,$H261)</f>
        <v>-151.67358243300987</v>
      </c>
      <c r="AG261" s="5">
        <f>SUMIFS(Generation!AB:AB,Generation!$A:$A,Summary_CDP,Generation!$B:$B,IF($B$252="NEM","*",$B$252),Generation!$C:$C,$H261)-SUMIFS(Generation!$D:$D,Generation!$A:$A,Summary_CDP,Generation!$B:$B,IF($B$252="NEM","*",$B$252),Generation!$C:$C,$H261)</f>
        <v>-150.10204632324712</v>
      </c>
      <c r="AH261" s="5">
        <f>SUMIFS(Generation!AC:AC,Generation!$A:$A,Summary_CDP,Generation!$B:$B,IF($B$252="NEM","*",$B$252),Generation!$C:$C,$H261)-SUMIFS(Generation!$D:$D,Generation!$A:$A,Summary_CDP,Generation!$B:$B,IF($B$252="NEM","*",$B$252),Generation!$C:$C,$H261)</f>
        <v>-451.67436172959788</v>
      </c>
      <c r="AI261" s="5">
        <f>SUMIFS(Generation!AD:AD,Generation!$A:$A,Summary_CDP,Generation!$B:$B,IF($B$252="NEM","*",$B$252),Generation!$C:$C,$H261)-SUMIFS(Generation!$D:$D,Generation!$A:$A,Summary_CDP,Generation!$B:$B,IF($B$252="NEM","*",$B$252),Generation!$C:$C,$H261)</f>
        <v>368.73514776357661</v>
      </c>
      <c r="AJ261" s="5">
        <f>SUMIFS(Generation!AE:AE,Generation!$A:$A,Summary_CDP,Generation!$B:$B,IF($B$252="NEM","*",$B$252),Generation!$C:$C,$H261)-SUMIFS(Generation!$D:$D,Generation!$A:$A,Summary_CDP,Generation!$B:$B,IF($B$252="NEM","*",$B$252),Generation!$C:$C,$H261)</f>
        <v>-2324.596080794403</v>
      </c>
    </row>
    <row r="262" spans="8:36" ht="15" customHeight="1">
      <c r="H262" s="9" t="s">
        <v>137</v>
      </c>
      <c r="I262" s="5">
        <f>SUMIFS(Generation!D:D,Generation!$A:$A,Summary_CDP,Generation!$B:$B,IF($B$252="NEM","*",$B$252),Generation!$C:$C,$H262)-SUMIFS(Generation!$D:$D,Generation!$A:$A,Summary_CDP,Generation!$B:$B,IF($B$252="NEM","*",$B$252),Generation!$C:$C,$H262)</f>
        <v>0</v>
      </c>
      <c r="J262" s="5">
        <f>SUMIFS(Generation!E:E,Generation!$A:$A,Summary_CDP,Generation!$B:$B,IF($B$252="NEM","*",$B$252),Generation!$C:$C,$H262)-SUMIFS(Generation!$D:$D,Generation!$A:$A,Summary_CDP,Generation!$B:$B,IF($B$252="NEM","*",$B$252),Generation!$C:$C,$H262)</f>
        <v>594.29937150986052</v>
      </c>
      <c r="K262" s="5">
        <f>SUMIFS(Generation!F:F,Generation!$A:$A,Summary_CDP,Generation!$B:$B,IF($B$252="NEM","*",$B$252),Generation!$C:$C,$H262)-SUMIFS(Generation!$D:$D,Generation!$A:$A,Summary_CDP,Generation!$B:$B,IF($B$252="NEM","*",$B$252),Generation!$C:$C,$H262)</f>
        <v>2891.3274801205689</v>
      </c>
      <c r="L262" s="5">
        <f>SUMIFS(Generation!G:G,Generation!$A:$A,Summary_CDP,Generation!$B:$B,IF($B$252="NEM","*",$B$252),Generation!$C:$C,$H262)-SUMIFS(Generation!$D:$D,Generation!$A:$A,Summary_CDP,Generation!$B:$B,IF($B$252="NEM","*",$B$252),Generation!$C:$C,$H262)</f>
        <v>3548.1039172776136</v>
      </c>
      <c r="M262" s="5">
        <f>SUMIFS(Generation!H:H,Generation!$A:$A,Summary_CDP,Generation!$B:$B,IF($B$252="NEM","*",$B$252),Generation!$C:$C,$H262)-SUMIFS(Generation!$D:$D,Generation!$A:$A,Summary_CDP,Generation!$B:$B,IF($B$252="NEM","*",$B$252),Generation!$C:$C,$H262)</f>
        <v>5287.6983140574948</v>
      </c>
      <c r="N262" s="5">
        <f>SUMIFS(Generation!I:I,Generation!$A:$A,Summary_CDP,Generation!$B:$B,IF($B$252="NEM","*",$B$252),Generation!$C:$C,$H262)-SUMIFS(Generation!$D:$D,Generation!$A:$A,Summary_CDP,Generation!$B:$B,IF($B$252="NEM","*",$B$252),Generation!$C:$C,$H262)</f>
        <v>9705.9085623044684</v>
      </c>
      <c r="O262" s="5">
        <f>SUMIFS(Generation!J:J,Generation!$A:$A,Summary_CDP,Generation!$B:$B,IF($B$252="NEM","*",$B$252),Generation!$C:$C,$H262)-SUMIFS(Generation!$D:$D,Generation!$A:$A,Summary_CDP,Generation!$B:$B,IF($B$252="NEM","*",$B$252),Generation!$C:$C,$H262)</f>
        <v>11611.880355105533</v>
      </c>
      <c r="P262" s="5">
        <f>SUMIFS(Generation!K:K,Generation!$A:$A,Summary_CDP,Generation!$B:$B,IF($B$252="NEM","*",$B$252),Generation!$C:$C,$H262)-SUMIFS(Generation!$D:$D,Generation!$A:$A,Summary_CDP,Generation!$B:$B,IF($B$252="NEM","*",$B$252),Generation!$C:$C,$H262)</f>
        <v>11780.719113252655</v>
      </c>
      <c r="Q262" s="5">
        <f>SUMIFS(Generation!L:L,Generation!$A:$A,Summary_CDP,Generation!$B:$B,IF($B$252="NEM","*",$B$252),Generation!$C:$C,$H262)-SUMIFS(Generation!$D:$D,Generation!$A:$A,Summary_CDP,Generation!$B:$B,IF($B$252="NEM","*",$B$252),Generation!$C:$C,$H262)</f>
        <v>10817.492732344237</v>
      </c>
      <c r="R262" s="5">
        <f>SUMIFS(Generation!M:M,Generation!$A:$A,Summary_CDP,Generation!$B:$B,IF($B$252="NEM","*",$B$252),Generation!$C:$C,$H262)-SUMIFS(Generation!$D:$D,Generation!$A:$A,Summary_CDP,Generation!$B:$B,IF($B$252="NEM","*",$B$252),Generation!$C:$C,$H262)</f>
        <v>10391.834446657476</v>
      </c>
      <c r="S262" s="5">
        <f>SUMIFS(Generation!N:N,Generation!$A:$A,Summary_CDP,Generation!$B:$B,IF($B$252="NEM","*",$B$252),Generation!$C:$C,$H262)-SUMIFS(Generation!$D:$D,Generation!$A:$A,Summary_CDP,Generation!$B:$B,IF($B$252="NEM","*",$B$252),Generation!$C:$C,$H262)</f>
        <v>10471.250339420689</v>
      </c>
      <c r="T262" s="5">
        <f>SUMIFS(Generation!O:O,Generation!$A:$A,Summary_CDP,Generation!$B:$B,IF($B$252="NEM","*",$B$252),Generation!$C:$C,$H262)-SUMIFS(Generation!$D:$D,Generation!$A:$A,Summary_CDP,Generation!$B:$B,IF($B$252="NEM","*",$B$252),Generation!$C:$C,$H262)</f>
        <v>11536.340385635875</v>
      </c>
      <c r="U262" s="5">
        <f>SUMIFS(Generation!P:P,Generation!$A:$A,Summary_CDP,Generation!$B:$B,IF($B$252="NEM","*",$B$252),Generation!$C:$C,$H262)-SUMIFS(Generation!$D:$D,Generation!$A:$A,Summary_CDP,Generation!$B:$B,IF($B$252="NEM","*",$B$252),Generation!$C:$C,$H262)</f>
        <v>11867.411572064371</v>
      </c>
      <c r="V262" s="5">
        <f>SUMIFS(Generation!Q:Q,Generation!$A:$A,Summary_CDP,Generation!$B:$B,IF($B$252="NEM","*",$B$252),Generation!$C:$C,$H262)-SUMIFS(Generation!$D:$D,Generation!$A:$A,Summary_CDP,Generation!$B:$B,IF($B$252="NEM","*",$B$252),Generation!$C:$C,$H262)</f>
        <v>11749.043347003442</v>
      </c>
      <c r="W262" s="5">
        <f>SUMIFS(Generation!R:R,Generation!$A:$A,Summary_CDP,Generation!$B:$B,IF($B$252="NEM","*",$B$252),Generation!$C:$C,$H262)-SUMIFS(Generation!$D:$D,Generation!$A:$A,Summary_CDP,Generation!$B:$B,IF($B$252="NEM","*",$B$252),Generation!$C:$C,$H262)</f>
        <v>12809.045883387167</v>
      </c>
      <c r="X262" s="5">
        <f>SUMIFS(Generation!S:S,Generation!$A:$A,Summary_CDP,Generation!$B:$B,IF($B$252="NEM","*",$B$252),Generation!$C:$C,$H262)-SUMIFS(Generation!$D:$D,Generation!$A:$A,Summary_CDP,Generation!$B:$B,IF($B$252="NEM","*",$B$252),Generation!$C:$C,$H262)</f>
        <v>12989.769753443592</v>
      </c>
      <c r="Y262" s="5">
        <f>SUMIFS(Generation!T:T,Generation!$A:$A,Summary_CDP,Generation!$B:$B,IF($B$252="NEM","*",$B$252),Generation!$C:$C,$H262)-SUMIFS(Generation!$D:$D,Generation!$A:$A,Summary_CDP,Generation!$B:$B,IF($B$252="NEM","*",$B$252),Generation!$C:$C,$H262)</f>
        <v>16132.856832166051</v>
      </c>
      <c r="Z262" s="5">
        <f>SUMIFS(Generation!U:U,Generation!$A:$A,Summary_CDP,Generation!$B:$B,IF($B$252="NEM","*",$B$252),Generation!$C:$C,$H262)-SUMIFS(Generation!$D:$D,Generation!$A:$A,Summary_CDP,Generation!$B:$B,IF($B$252="NEM","*",$B$252),Generation!$C:$C,$H262)</f>
        <v>16289.622692129442</v>
      </c>
      <c r="AA262" s="5">
        <f>SUMIFS(Generation!V:V,Generation!$A:$A,Summary_CDP,Generation!$B:$B,IF($B$252="NEM","*",$B$252),Generation!$C:$C,$H262)-SUMIFS(Generation!$D:$D,Generation!$A:$A,Summary_CDP,Generation!$B:$B,IF($B$252="NEM","*",$B$252),Generation!$C:$C,$H262)</f>
        <v>16067.174324165428</v>
      </c>
      <c r="AB262" s="5">
        <f>SUMIFS(Generation!W:W,Generation!$A:$A,Summary_CDP,Generation!$B:$B,IF($B$252="NEM","*",$B$252),Generation!$C:$C,$H262)-SUMIFS(Generation!$D:$D,Generation!$A:$A,Summary_CDP,Generation!$B:$B,IF($B$252="NEM","*",$B$252),Generation!$C:$C,$H262)</f>
        <v>15488.509171555919</v>
      </c>
      <c r="AC262" s="5">
        <f>SUMIFS(Generation!X:X,Generation!$A:$A,Summary_CDP,Generation!$B:$B,IF($B$252="NEM","*",$B$252),Generation!$C:$C,$H262)-SUMIFS(Generation!$D:$D,Generation!$A:$A,Summary_CDP,Generation!$B:$B,IF($B$252="NEM","*",$B$252),Generation!$C:$C,$H262)</f>
        <v>14071.624828685175</v>
      </c>
      <c r="AD262" s="5">
        <f>SUMIFS(Generation!Y:Y,Generation!$A:$A,Summary_CDP,Generation!$B:$B,IF($B$252="NEM","*",$B$252),Generation!$C:$C,$H262)-SUMIFS(Generation!$D:$D,Generation!$A:$A,Summary_CDP,Generation!$B:$B,IF($B$252="NEM","*",$B$252),Generation!$C:$C,$H262)</f>
        <v>14442.30300596099</v>
      </c>
      <c r="AE262" s="5">
        <f>SUMIFS(Generation!Z:Z,Generation!$A:$A,Summary_CDP,Generation!$B:$B,IF($B$252="NEM","*",$B$252),Generation!$C:$C,$H262)-SUMIFS(Generation!$D:$D,Generation!$A:$A,Summary_CDP,Generation!$B:$B,IF($B$252="NEM","*",$B$252),Generation!$C:$C,$H262)</f>
        <v>17157.673066194031</v>
      </c>
      <c r="AF262" s="5">
        <f>SUMIFS(Generation!AA:AA,Generation!$A:$A,Summary_CDP,Generation!$B:$B,IF($B$252="NEM","*",$B$252),Generation!$C:$C,$H262)-SUMIFS(Generation!$D:$D,Generation!$A:$A,Summary_CDP,Generation!$B:$B,IF($B$252="NEM","*",$B$252),Generation!$C:$C,$H262)</f>
        <v>20198.29815755679</v>
      </c>
      <c r="AG262" s="5">
        <f>SUMIFS(Generation!AB:AB,Generation!$A:$A,Summary_CDP,Generation!$B:$B,IF($B$252="NEM","*",$B$252),Generation!$C:$C,$H262)-SUMIFS(Generation!$D:$D,Generation!$A:$A,Summary_CDP,Generation!$B:$B,IF($B$252="NEM","*",$B$252),Generation!$C:$C,$H262)</f>
        <v>21286.593257759712</v>
      </c>
      <c r="AH262" s="5">
        <f>SUMIFS(Generation!AC:AC,Generation!$A:$A,Summary_CDP,Generation!$B:$B,IF($B$252="NEM","*",$B$252),Generation!$C:$C,$H262)-SUMIFS(Generation!$D:$D,Generation!$A:$A,Summary_CDP,Generation!$B:$B,IF($B$252="NEM","*",$B$252),Generation!$C:$C,$H262)</f>
        <v>22406.528738748661</v>
      </c>
      <c r="AI262" s="5">
        <f>SUMIFS(Generation!AD:AD,Generation!$A:$A,Summary_CDP,Generation!$B:$B,IF($B$252="NEM","*",$B$252),Generation!$C:$C,$H262)-SUMIFS(Generation!$D:$D,Generation!$A:$A,Summary_CDP,Generation!$B:$B,IF($B$252="NEM","*",$B$252),Generation!$C:$C,$H262)</f>
        <v>23327.259692672538</v>
      </c>
      <c r="AJ262" s="5">
        <f>SUMIFS(Generation!AE:AE,Generation!$A:$A,Summary_CDP,Generation!$B:$B,IF($B$252="NEM","*",$B$252),Generation!$C:$C,$H262)-SUMIFS(Generation!$D:$D,Generation!$A:$A,Summary_CDP,Generation!$B:$B,IF($B$252="NEM","*",$B$252),Generation!$C:$C,$H262)</f>
        <v>25587.331531388991</v>
      </c>
    </row>
    <row r="263" spans="8:36" ht="15" customHeight="1">
      <c r="H263" s="9" t="s">
        <v>138</v>
      </c>
      <c r="I263" s="5">
        <f>SUMIFS(Generation!D:D,Generation!$A:$A,Summary_CDP,Generation!$B:$B,IF($B$252="NEM","*",$B$252),Generation!$C:$C,$H263)-SUMIFS(Generation!$D:$D,Generation!$A:$A,Summary_CDP,Generation!$B:$B,IF($B$252="NEM","*",$B$252),Generation!$C:$C,$H263)</f>
        <v>0</v>
      </c>
      <c r="J263" s="5">
        <f>SUMIFS(Generation!E:E,Generation!$A:$A,Summary_CDP,Generation!$B:$B,IF($B$252="NEM","*",$B$252),Generation!$C:$C,$H263)-SUMIFS(Generation!$D:$D,Generation!$A:$A,Summary_CDP,Generation!$B:$B,IF($B$252="NEM","*",$B$252),Generation!$C:$C,$H263)</f>
        <v>77.375066287174832</v>
      </c>
      <c r="K263" s="5">
        <f>SUMIFS(Generation!F:F,Generation!$A:$A,Summary_CDP,Generation!$B:$B,IF($B$252="NEM","*",$B$252),Generation!$C:$C,$H263)-SUMIFS(Generation!$D:$D,Generation!$A:$A,Summary_CDP,Generation!$B:$B,IF($B$252="NEM","*",$B$252),Generation!$C:$C,$H263)</f>
        <v>68.228783896924909</v>
      </c>
      <c r="L263" s="5">
        <f>SUMIFS(Generation!G:G,Generation!$A:$A,Summary_CDP,Generation!$B:$B,IF($B$252="NEM","*",$B$252),Generation!$C:$C,$H263)-SUMIFS(Generation!$D:$D,Generation!$A:$A,Summary_CDP,Generation!$B:$B,IF($B$252="NEM","*",$B$252),Generation!$C:$C,$H263)</f>
        <v>117.81316990393501</v>
      </c>
      <c r="M263" s="5">
        <f>SUMIFS(Generation!H:H,Generation!$A:$A,Summary_CDP,Generation!$B:$B,IF($B$252="NEM","*",$B$252),Generation!$C:$C,$H263)-SUMIFS(Generation!$D:$D,Generation!$A:$A,Summary_CDP,Generation!$B:$B,IF($B$252="NEM","*",$B$252),Generation!$C:$C,$H263)</f>
        <v>175.0535914570749</v>
      </c>
      <c r="N263" s="5">
        <f>SUMIFS(Generation!I:I,Generation!$A:$A,Summary_CDP,Generation!$B:$B,IF($B$252="NEM","*",$B$252),Generation!$C:$C,$H263)-SUMIFS(Generation!$D:$D,Generation!$A:$A,Summary_CDP,Generation!$B:$B,IF($B$252="NEM","*",$B$252),Generation!$C:$C,$H263)</f>
        <v>210.17680052417484</v>
      </c>
      <c r="O263" s="5">
        <f>SUMIFS(Generation!J:J,Generation!$A:$A,Summary_CDP,Generation!$B:$B,IF($B$252="NEM","*",$B$252),Generation!$C:$C,$H263)-SUMIFS(Generation!$D:$D,Generation!$A:$A,Summary_CDP,Generation!$B:$B,IF($B$252="NEM","*",$B$252),Generation!$C:$C,$H263)</f>
        <v>365.72067886187483</v>
      </c>
      <c r="P263" s="5">
        <f>SUMIFS(Generation!K:K,Generation!$A:$A,Summary_CDP,Generation!$B:$B,IF($B$252="NEM","*",$B$252),Generation!$C:$C,$H263)-SUMIFS(Generation!$D:$D,Generation!$A:$A,Summary_CDP,Generation!$B:$B,IF($B$252="NEM","*",$B$252),Generation!$C:$C,$H263)</f>
        <v>348.82528331360999</v>
      </c>
      <c r="Q263" s="5">
        <f>SUMIFS(Generation!L:L,Generation!$A:$A,Summary_CDP,Generation!$B:$B,IF($B$252="NEM","*",$B$252),Generation!$C:$C,$H263)-SUMIFS(Generation!$D:$D,Generation!$A:$A,Summary_CDP,Generation!$B:$B,IF($B$252="NEM","*",$B$252),Generation!$C:$C,$H263)</f>
        <v>364.11805427021977</v>
      </c>
      <c r="R263" s="5">
        <f>SUMIFS(Generation!M:M,Generation!$A:$A,Summary_CDP,Generation!$B:$B,IF($B$252="NEM","*",$B$252),Generation!$C:$C,$H263)-SUMIFS(Generation!$D:$D,Generation!$A:$A,Summary_CDP,Generation!$B:$B,IF($B$252="NEM","*",$B$252),Generation!$C:$C,$H263)</f>
        <v>366.76321061132978</v>
      </c>
      <c r="S263" s="5">
        <f>SUMIFS(Generation!N:N,Generation!$A:$A,Summary_CDP,Generation!$B:$B,IF($B$252="NEM","*",$B$252),Generation!$C:$C,$H263)-SUMIFS(Generation!$D:$D,Generation!$A:$A,Summary_CDP,Generation!$B:$B,IF($B$252="NEM","*",$B$252),Generation!$C:$C,$H263)</f>
        <v>420.82425873452974</v>
      </c>
      <c r="T263" s="5">
        <f>SUMIFS(Generation!O:O,Generation!$A:$A,Summary_CDP,Generation!$B:$B,IF($B$252="NEM","*",$B$252),Generation!$C:$C,$H263)-SUMIFS(Generation!$D:$D,Generation!$A:$A,Summary_CDP,Generation!$B:$B,IF($B$252="NEM","*",$B$252),Generation!$C:$C,$H263)</f>
        <v>496.66775099367976</v>
      </c>
      <c r="U263" s="5">
        <f>SUMIFS(Generation!P:P,Generation!$A:$A,Summary_CDP,Generation!$B:$B,IF($B$252="NEM","*",$B$252),Generation!$C:$C,$H263)-SUMIFS(Generation!$D:$D,Generation!$A:$A,Summary_CDP,Generation!$B:$B,IF($B$252="NEM","*",$B$252),Generation!$C:$C,$H263)</f>
        <v>589.38537048098488</v>
      </c>
      <c r="V263" s="5">
        <f>SUMIFS(Generation!Q:Q,Generation!$A:$A,Summary_CDP,Generation!$B:$B,IF($B$252="NEM","*",$B$252),Generation!$C:$C,$H263)-SUMIFS(Generation!$D:$D,Generation!$A:$A,Summary_CDP,Generation!$B:$B,IF($B$252="NEM","*",$B$252),Generation!$C:$C,$H263)</f>
        <v>653.25991275276476</v>
      </c>
      <c r="W263" s="5">
        <f>SUMIFS(Generation!R:R,Generation!$A:$A,Summary_CDP,Generation!$B:$B,IF($B$252="NEM","*",$B$252),Generation!$C:$C,$H263)-SUMIFS(Generation!$D:$D,Generation!$A:$A,Summary_CDP,Generation!$B:$B,IF($B$252="NEM","*",$B$252),Generation!$C:$C,$H263)</f>
        <v>767.76150206237992</v>
      </c>
      <c r="X263" s="5">
        <f>SUMIFS(Generation!S:S,Generation!$A:$A,Summary_CDP,Generation!$B:$B,IF($B$252="NEM","*",$B$252),Generation!$C:$C,$H263)-SUMIFS(Generation!$D:$D,Generation!$A:$A,Summary_CDP,Generation!$B:$B,IF($B$252="NEM","*",$B$252),Generation!$C:$C,$H263)</f>
        <v>845.63440808077496</v>
      </c>
      <c r="Y263" s="5">
        <f>SUMIFS(Generation!T:T,Generation!$A:$A,Summary_CDP,Generation!$B:$B,IF($B$252="NEM","*",$B$252),Generation!$C:$C,$H263)-SUMIFS(Generation!$D:$D,Generation!$A:$A,Summary_CDP,Generation!$B:$B,IF($B$252="NEM","*",$B$252),Generation!$C:$C,$H263)</f>
        <v>937.77631169034976</v>
      </c>
      <c r="Z263" s="5">
        <f>SUMIFS(Generation!U:U,Generation!$A:$A,Summary_CDP,Generation!$B:$B,IF($B$252="NEM","*",$B$252),Generation!$C:$C,$H263)-SUMIFS(Generation!$D:$D,Generation!$A:$A,Summary_CDP,Generation!$B:$B,IF($B$252="NEM","*",$B$252),Generation!$C:$C,$H263)</f>
        <v>989.1657660450503</v>
      </c>
      <c r="AA263" s="5">
        <f>SUMIFS(Generation!V:V,Generation!$A:$A,Summary_CDP,Generation!$B:$B,IF($B$252="NEM","*",$B$252),Generation!$C:$C,$H263)-SUMIFS(Generation!$D:$D,Generation!$A:$A,Summary_CDP,Generation!$B:$B,IF($B$252="NEM","*",$B$252),Generation!$C:$C,$H263)</f>
        <v>1123.1154203667452</v>
      </c>
      <c r="AB263" s="5">
        <f>SUMIFS(Generation!W:W,Generation!$A:$A,Summary_CDP,Generation!$B:$B,IF($B$252="NEM","*",$B$252),Generation!$C:$C,$H263)-SUMIFS(Generation!$D:$D,Generation!$A:$A,Summary_CDP,Generation!$B:$B,IF($B$252="NEM","*",$B$252),Generation!$C:$C,$H263)</f>
        <v>1204.6567865682798</v>
      </c>
      <c r="AC263" s="5">
        <f>SUMIFS(Generation!X:X,Generation!$A:$A,Summary_CDP,Generation!$B:$B,IF($B$252="NEM","*",$B$252),Generation!$C:$C,$H263)-SUMIFS(Generation!$D:$D,Generation!$A:$A,Summary_CDP,Generation!$B:$B,IF($B$252="NEM","*",$B$252),Generation!$C:$C,$H263)</f>
        <v>1080.6080884527501</v>
      </c>
      <c r="AD263" s="5">
        <f>SUMIFS(Generation!Y:Y,Generation!$A:$A,Summary_CDP,Generation!$B:$B,IF($B$252="NEM","*",$B$252),Generation!$C:$C,$H263)-SUMIFS(Generation!$D:$D,Generation!$A:$A,Summary_CDP,Generation!$B:$B,IF($B$252="NEM","*",$B$252),Generation!$C:$C,$H263)</f>
        <v>1231.2677124547347</v>
      </c>
      <c r="AE263" s="5">
        <f>SUMIFS(Generation!Z:Z,Generation!$A:$A,Summary_CDP,Generation!$B:$B,IF($B$252="NEM","*",$B$252),Generation!$C:$C,$H263)-SUMIFS(Generation!$D:$D,Generation!$A:$A,Summary_CDP,Generation!$B:$B,IF($B$252="NEM","*",$B$252),Generation!$C:$C,$H263)</f>
        <v>1686.029426962195</v>
      </c>
      <c r="AF263" s="5">
        <f>SUMIFS(Generation!AA:AA,Generation!$A:$A,Summary_CDP,Generation!$B:$B,IF($B$252="NEM","*",$B$252),Generation!$C:$C,$H263)-SUMIFS(Generation!$D:$D,Generation!$A:$A,Summary_CDP,Generation!$B:$B,IF($B$252="NEM","*",$B$252),Generation!$C:$C,$H263)</f>
        <v>1849.0818951478948</v>
      </c>
      <c r="AG263" s="5">
        <f>SUMIFS(Generation!AB:AB,Generation!$A:$A,Summary_CDP,Generation!$B:$B,IF($B$252="NEM","*",$B$252),Generation!$C:$C,$H263)-SUMIFS(Generation!$D:$D,Generation!$A:$A,Summary_CDP,Generation!$B:$B,IF($B$252="NEM","*",$B$252),Generation!$C:$C,$H263)</f>
        <v>2132.6449086765851</v>
      </c>
      <c r="AH263" s="5">
        <f>SUMIFS(Generation!AC:AC,Generation!$A:$A,Summary_CDP,Generation!$B:$B,IF($B$252="NEM","*",$B$252),Generation!$C:$C,$H263)-SUMIFS(Generation!$D:$D,Generation!$A:$A,Summary_CDP,Generation!$B:$B,IF($B$252="NEM","*",$B$252),Generation!$C:$C,$H263)</f>
        <v>2519.9565550188399</v>
      </c>
      <c r="AI263" s="5">
        <f>SUMIFS(Generation!AD:AD,Generation!$A:$A,Summary_CDP,Generation!$B:$B,IF($B$252="NEM","*",$B$252),Generation!$C:$C,$H263)-SUMIFS(Generation!$D:$D,Generation!$A:$A,Summary_CDP,Generation!$B:$B,IF($B$252="NEM","*",$B$252),Generation!$C:$C,$H263)</f>
        <v>2808.5612061771544</v>
      </c>
      <c r="AJ263" s="5">
        <f>SUMIFS(Generation!AE:AE,Generation!$A:$A,Summary_CDP,Generation!$B:$B,IF($B$252="NEM","*",$B$252),Generation!$C:$C,$H263)-SUMIFS(Generation!$D:$D,Generation!$A:$A,Summary_CDP,Generation!$B:$B,IF($B$252="NEM","*",$B$252),Generation!$C:$C,$H263)</f>
        <v>2941.535736959685</v>
      </c>
    </row>
    <row r="264" spans="8:36" ht="15" customHeight="1">
      <c r="H264" s="9" t="s">
        <v>139</v>
      </c>
      <c r="I264" s="5">
        <f>SUMIFS(Generation!D:D,Generation!$A:$A,Summary_CDP,Generation!$B:$B,IF($B$252="NEM","*",$B$252),Generation!$C:$C,$H264)-SUMIFS(Generation!$D:$D,Generation!$A:$A,Summary_CDP,Generation!$B:$B,IF($B$252="NEM","*",$B$252),Generation!$C:$C,$H264)</f>
        <v>0</v>
      </c>
      <c r="J264" s="5">
        <f>SUMIFS(Generation!E:E,Generation!$A:$A,Summary_CDP,Generation!$B:$B,IF($B$252="NEM","*",$B$252),Generation!$C:$C,$H264)-SUMIFS(Generation!$D:$D,Generation!$A:$A,Summary_CDP,Generation!$B:$B,IF($B$252="NEM","*",$B$252),Generation!$C:$C,$H264)</f>
        <v>65.709727466516938</v>
      </c>
      <c r="K264" s="5">
        <f>SUMIFS(Generation!F:F,Generation!$A:$A,Summary_CDP,Generation!$B:$B,IF($B$252="NEM","*",$B$252),Generation!$C:$C,$H264)-SUMIFS(Generation!$D:$D,Generation!$A:$A,Summary_CDP,Generation!$B:$B,IF($B$252="NEM","*",$B$252),Generation!$C:$C,$H264)</f>
        <v>129.28371088015666</v>
      </c>
      <c r="L264" s="5">
        <f>SUMIFS(Generation!G:G,Generation!$A:$A,Summary_CDP,Generation!$B:$B,IF($B$252="NEM","*",$B$252),Generation!$C:$C,$H264)-SUMIFS(Generation!$D:$D,Generation!$A:$A,Summary_CDP,Generation!$B:$B,IF($B$252="NEM","*",$B$252),Generation!$C:$C,$H264)</f>
        <v>198.40764347082427</v>
      </c>
      <c r="M264" s="5">
        <f>SUMIFS(Generation!H:H,Generation!$A:$A,Summary_CDP,Generation!$B:$B,IF($B$252="NEM","*",$B$252),Generation!$C:$C,$H264)-SUMIFS(Generation!$D:$D,Generation!$A:$A,Summary_CDP,Generation!$B:$B,IF($B$252="NEM","*",$B$252),Generation!$C:$C,$H264)</f>
        <v>266.23534595799367</v>
      </c>
      <c r="N264" s="5">
        <f>SUMIFS(Generation!I:I,Generation!$A:$A,Summary_CDP,Generation!$B:$B,IF($B$252="NEM","*",$B$252),Generation!$C:$C,$H264)-SUMIFS(Generation!$D:$D,Generation!$A:$A,Summary_CDP,Generation!$B:$B,IF($B$252="NEM","*",$B$252),Generation!$C:$C,$H264)</f>
        <v>323.65848642766446</v>
      </c>
      <c r="O264" s="5">
        <f>SUMIFS(Generation!J:J,Generation!$A:$A,Summary_CDP,Generation!$B:$B,IF($B$252="NEM","*",$B$252),Generation!$C:$C,$H264)-SUMIFS(Generation!$D:$D,Generation!$A:$A,Summary_CDP,Generation!$B:$B,IF($B$252="NEM","*",$B$252),Generation!$C:$C,$H264)</f>
        <v>381.44389112598014</v>
      </c>
      <c r="P264" s="5">
        <f>SUMIFS(Generation!K:K,Generation!$A:$A,Summary_CDP,Generation!$B:$B,IF($B$252="NEM","*",$B$252),Generation!$C:$C,$H264)-SUMIFS(Generation!$D:$D,Generation!$A:$A,Summary_CDP,Generation!$B:$B,IF($B$252="NEM","*",$B$252),Generation!$C:$C,$H264)</f>
        <v>430.80494904250872</v>
      </c>
      <c r="Q264" s="5">
        <f>SUMIFS(Generation!L:L,Generation!$A:$A,Summary_CDP,Generation!$B:$B,IF($B$252="NEM","*",$B$252),Generation!$C:$C,$H264)-SUMIFS(Generation!$D:$D,Generation!$A:$A,Summary_CDP,Generation!$B:$B,IF($B$252="NEM","*",$B$252),Generation!$C:$C,$H264)</f>
        <v>469.60528631381885</v>
      </c>
      <c r="R264" s="5">
        <f>SUMIFS(Generation!M:M,Generation!$A:$A,Summary_CDP,Generation!$B:$B,IF($B$252="NEM","*",$B$252),Generation!$C:$C,$H264)-SUMIFS(Generation!$D:$D,Generation!$A:$A,Summary_CDP,Generation!$B:$B,IF($B$252="NEM","*",$B$252),Generation!$C:$C,$H264)</f>
        <v>496.60082859611634</v>
      </c>
      <c r="S264" s="5">
        <f>SUMIFS(Generation!N:N,Generation!$A:$A,Summary_CDP,Generation!$B:$B,IF($B$252="NEM","*",$B$252),Generation!$C:$C,$H264)-SUMIFS(Generation!$D:$D,Generation!$A:$A,Summary_CDP,Generation!$B:$B,IF($B$252="NEM","*",$B$252),Generation!$C:$C,$H264)</f>
        <v>529.20592789024579</v>
      </c>
      <c r="T264" s="5">
        <f>SUMIFS(Generation!O:O,Generation!$A:$A,Summary_CDP,Generation!$B:$B,IF($B$252="NEM","*",$B$252),Generation!$C:$C,$H264)-SUMIFS(Generation!$D:$D,Generation!$A:$A,Summary_CDP,Generation!$B:$B,IF($B$252="NEM","*",$B$252),Generation!$C:$C,$H264)</f>
        <v>558.61347192412984</v>
      </c>
      <c r="U264" s="5">
        <f>SUMIFS(Generation!P:P,Generation!$A:$A,Summary_CDP,Generation!$B:$B,IF($B$252="NEM","*",$B$252),Generation!$C:$C,$H264)-SUMIFS(Generation!$D:$D,Generation!$A:$A,Summary_CDP,Generation!$B:$B,IF($B$252="NEM","*",$B$252),Generation!$C:$C,$H264)</f>
        <v>596.15389500836966</v>
      </c>
      <c r="V264" s="5">
        <f>SUMIFS(Generation!Q:Q,Generation!$A:$A,Summary_CDP,Generation!$B:$B,IF($B$252="NEM","*",$B$252),Generation!$C:$C,$H264)-SUMIFS(Generation!$D:$D,Generation!$A:$A,Summary_CDP,Generation!$B:$B,IF($B$252="NEM","*",$B$252),Generation!$C:$C,$H264)</f>
        <v>620.4532580428538</v>
      </c>
      <c r="W264" s="5">
        <f>SUMIFS(Generation!R:R,Generation!$A:$A,Summary_CDP,Generation!$B:$B,IF($B$252="NEM","*",$B$252),Generation!$C:$C,$H264)-SUMIFS(Generation!$D:$D,Generation!$A:$A,Summary_CDP,Generation!$B:$B,IF($B$252="NEM","*",$B$252),Generation!$C:$C,$H264)</f>
        <v>653.08866779663424</v>
      </c>
      <c r="X264" s="5">
        <f>SUMIFS(Generation!S:S,Generation!$A:$A,Summary_CDP,Generation!$B:$B,IF($B$252="NEM","*",$B$252),Generation!$C:$C,$H264)-SUMIFS(Generation!$D:$D,Generation!$A:$A,Summary_CDP,Generation!$B:$B,IF($B$252="NEM","*",$B$252),Generation!$C:$C,$H264)</f>
        <v>677.54063981108038</v>
      </c>
      <c r="Y264" s="5">
        <f>SUMIFS(Generation!T:T,Generation!$A:$A,Summary_CDP,Generation!$B:$B,IF($B$252="NEM","*",$B$252),Generation!$C:$C,$H264)-SUMIFS(Generation!$D:$D,Generation!$A:$A,Summary_CDP,Generation!$B:$B,IF($B$252="NEM","*",$B$252),Generation!$C:$C,$H264)</f>
        <v>713.42710816315366</v>
      </c>
      <c r="Z264" s="5">
        <f>SUMIFS(Generation!U:U,Generation!$A:$A,Summary_CDP,Generation!$B:$B,IF($B$252="NEM","*",$B$252),Generation!$C:$C,$H264)-SUMIFS(Generation!$D:$D,Generation!$A:$A,Summary_CDP,Generation!$B:$B,IF($B$252="NEM","*",$B$252),Generation!$C:$C,$H264)</f>
        <v>739.27025622148312</v>
      </c>
      <c r="AA264" s="5">
        <f>SUMIFS(Generation!V:V,Generation!$A:$A,Summary_CDP,Generation!$B:$B,IF($B$252="NEM","*",$B$252),Generation!$C:$C,$H264)-SUMIFS(Generation!$D:$D,Generation!$A:$A,Summary_CDP,Generation!$B:$B,IF($B$252="NEM","*",$B$252),Generation!$C:$C,$H264)</f>
        <v>775.88657949394315</v>
      </c>
      <c r="AB264" s="5">
        <f>SUMIFS(Generation!W:W,Generation!$A:$A,Summary_CDP,Generation!$B:$B,IF($B$252="NEM","*",$B$252),Generation!$C:$C,$H264)-SUMIFS(Generation!$D:$D,Generation!$A:$A,Summary_CDP,Generation!$B:$B,IF($B$252="NEM","*",$B$252),Generation!$C:$C,$H264)</f>
        <v>808.16681676736494</v>
      </c>
      <c r="AC264" s="5">
        <f>SUMIFS(Generation!X:X,Generation!$A:$A,Summary_CDP,Generation!$B:$B,IF($B$252="NEM","*",$B$252),Generation!$C:$C,$H264)-SUMIFS(Generation!$D:$D,Generation!$A:$A,Summary_CDP,Generation!$B:$B,IF($B$252="NEM","*",$B$252),Generation!$C:$C,$H264)</f>
        <v>844.26440957493128</v>
      </c>
      <c r="AD264" s="5">
        <f>SUMIFS(Generation!Y:Y,Generation!$A:$A,Summary_CDP,Generation!$B:$B,IF($B$252="NEM","*",$B$252),Generation!$C:$C,$H264)-SUMIFS(Generation!$D:$D,Generation!$A:$A,Summary_CDP,Generation!$B:$B,IF($B$252="NEM","*",$B$252),Generation!$C:$C,$H264)</f>
        <v>875.50257272602312</v>
      </c>
      <c r="AE264" s="5">
        <f>SUMIFS(Generation!Z:Z,Generation!$A:$A,Summary_CDP,Generation!$B:$B,IF($B$252="NEM","*",$B$252),Generation!$C:$C,$H264)-SUMIFS(Generation!$D:$D,Generation!$A:$A,Summary_CDP,Generation!$B:$B,IF($B$252="NEM","*",$B$252),Generation!$C:$C,$H264)</f>
        <v>913.20022721783107</v>
      </c>
      <c r="AF264" s="5">
        <f>SUMIFS(Generation!AA:AA,Generation!$A:$A,Summary_CDP,Generation!$B:$B,IF($B$252="NEM","*",$B$252),Generation!$C:$C,$H264)-SUMIFS(Generation!$D:$D,Generation!$A:$A,Summary_CDP,Generation!$B:$B,IF($B$252="NEM","*",$B$252),Generation!$C:$C,$H264)</f>
        <v>960.71974820998685</v>
      </c>
      <c r="AG264" s="5">
        <f>SUMIFS(Generation!AB:AB,Generation!$A:$A,Summary_CDP,Generation!$B:$B,IF($B$252="NEM","*",$B$252),Generation!$C:$C,$H264)-SUMIFS(Generation!$D:$D,Generation!$A:$A,Summary_CDP,Generation!$B:$B,IF($B$252="NEM","*",$B$252),Generation!$C:$C,$H264)</f>
        <v>1002.9305771849317</v>
      </c>
      <c r="AH264" s="5">
        <f>SUMIFS(Generation!AC:AC,Generation!$A:$A,Summary_CDP,Generation!$B:$B,IF($B$252="NEM","*",$B$252),Generation!$C:$C,$H264)-SUMIFS(Generation!$D:$D,Generation!$A:$A,Summary_CDP,Generation!$B:$B,IF($B$252="NEM","*",$B$252),Generation!$C:$C,$H264)</f>
        <v>1040.0179154783966</v>
      </c>
      <c r="AI264" s="5">
        <f>SUMIFS(Generation!AD:AD,Generation!$A:$A,Summary_CDP,Generation!$B:$B,IF($B$252="NEM","*",$B$252),Generation!$C:$C,$H264)-SUMIFS(Generation!$D:$D,Generation!$A:$A,Summary_CDP,Generation!$B:$B,IF($B$252="NEM","*",$B$252),Generation!$C:$C,$H264)</f>
        <v>1074.3114982263025</v>
      </c>
      <c r="AJ264" s="5">
        <f>SUMIFS(Generation!AE:AE,Generation!$A:$A,Summary_CDP,Generation!$B:$B,IF($B$252="NEM","*",$B$252),Generation!$C:$C,$H264)-SUMIFS(Generation!$D:$D,Generation!$A:$A,Summary_CDP,Generation!$B:$B,IF($B$252="NEM","*",$B$252),Generation!$C:$C,$H264)</f>
        <v>1126.7886286411126</v>
      </c>
    </row>
    <row r="265" spans="8:36" ht="15" customHeight="1">
      <c r="H265" s="9" t="s">
        <v>140</v>
      </c>
      <c r="I265" s="5">
        <f>SUMIFS(Generation!D:D,Generation!$A:$A,Summary_CDP,Generation!$B:$B,IF($B$252="NEM","*",$B$252),Generation!$C:$C,$H265)-SUMIFS(Generation!$D:$D,Generation!$A:$A,Summary_CDP,Generation!$B:$B,IF($B$252="NEM","*",$B$252),Generation!$C:$C,$H265)</f>
        <v>0</v>
      </c>
      <c r="J265" s="5">
        <f>SUMIFS(Generation!E:E,Generation!$A:$A,Summary_CDP,Generation!$B:$B,IF($B$252="NEM","*",$B$252),Generation!$C:$C,$H265)-SUMIFS(Generation!$D:$D,Generation!$A:$A,Summary_CDP,Generation!$B:$B,IF($B$252="NEM","*",$B$252),Generation!$C:$C,$H265)</f>
        <v>0</v>
      </c>
      <c r="K265" s="5">
        <f>SUMIFS(Generation!F:F,Generation!$A:$A,Summary_CDP,Generation!$B:$B,IF($B$252="NEM","*",$B$252),Generation!$C:$C,$H265)-SUMIFS(Generation!$D:$D,Generation!$A:$A,Summary_CDP,Generation!$B:$B,IF($B$252="NEM","*",$B$252),Generation!$C:$C,$H265)</f>
        <v>0</v>
      </c>
      <c r="L265" s="5">
        <f>SUMIFS(Generation!G:G,Generation!$A:$A,Summary_CDP,Generation!$B:$B,IF($B$252="NEM","*",$B$252),Generation!$C:$C,$H265)-SUMIFS(Generation!$D:$D,Generation!$A:$A,Summary_CDP,Generation!$B:$B,IF($B$252="NEM","*",$B$252),Generation!$C:$C,$H265)</f>
        <v>0</v>
      </c>
      <c r="M265" s="5">
        <f>SUMIFS(Generation!H:H,Generation!$A:$A,Summary_CDP,Generation!$B:$B,IF($B$252="NEM","*",$B$252),Generation!$C:$C,$H265)-SUMIFS(Generation!$D:$D,Generation!$A:$A,Summary_CDP,Generation!$B:$B,IF($B$252="NEM","*",$B$252),Generation!$C:$C,$H265)</f>
        <v>0</v>
      </c>
      <c r="N265" s="5">
        <f>SUMIFS(Generation!I:I,Generation!$A:$A,Summary_CDP,Generation!$B:$B,IF($B$252="NEM","*",$B$252),Generation!$C:$C,$H265)-SUMIFS(Generation!$D:$D,Generation!$A:$A,Summary_CDP,Generation!$B:$B,IF($B$252="NEM","*",$B$252),Generation!$C:$C,$H265)</f>
        <v>0</v>
      </c>
      <c r="O265" s="5">
        <f>SUMIFS(Generation!J:J,Generation!$A:$A,Summary_CDP,Generation!$B:$B,IF($B$252="NEM","*",$B$252),Generation!$C:$C,$H265)-SUMIFS(Generation!$D:$D,Generation!$A:$A,Summary_CDP,Generation!$B:$B,IF($B$252="NEM","*",$B$252),Generation!$C:$C,$H265)</f>
        <v>0</v>
      </c>
      <c r="P265" s="5">
        <f>SUMIFS(Generation!K:K,Generation!$A:$A,Summary_CDP,Generation!$B:$B,IF($B$252="NEM","*",$B$252),Generation!$C:$C,$H265)-SUMIFS(Generation!$D:$D,Generation!$A:$A,Summary_CDP,Generation!$B:$B,IF($B$252="NEM","*",$B$252),Generation!$C:$C,$H265)</f>
        <v>0</v>
      </c>
      <c r="Q265" s="5">
        <f>SUMIFS(Generation!L:L,Generation!$A:$A,Summary_CDP,Generation!$B:$B,IF($B$252="NEM","*",$B$252),Generation!$C:$C,$H265)-SUMIFS(Generation!$D:$D,Generation!$A:$A,Summary_CDP,Generation!$B:$B,IF($B$252="NEM","*",$B$252),Generation!$C:$C,$H265)</f>
        <v>0</v>
      </c>
      <c r="R265" s="5">
        <f>SUMIFS(Generation!M:M,Generation!$A:$A,Summary_CDP,Generation!$B:$B,IF($B$252="NEM","*",$B$252),Generation!$C:$C,$H265)-SUMIFS(Generation!$D:$D,Generation!$A:$A,Summary_CDP,Generation!$B:$B,IF($B$252="NEM","*",$B$252),Generation!$C:$C,$H265)</f>
        <v>0</v>
      </c>
      <c r="S265" s="5">
        <f>SUMIFS(Generation!N:N,Generation!$A:$A,Summary_CDP,Generation!$B:$B,IF($B$252="NEM","*",$B$252),Generation!$C:$C,$H265)-SUMIFS(Generation!$D:$D,Generation!$A:$A,Summary_CDP,Generation!$B:$B,IF($B$252="NEM","*",$B$252),Generation!$C:$C,$H265)</f>
        <v>0</v>
      </c>
      <c r="T265" s="5">
        <f>SUMIFS(Generation!O:O,Generation!$A:$A,Summary_CDP,Generation!$B:$B,IF($B$252="NEM","*",$B$252),Generation!$C:$C,$H265)-SUMIFS(Generation!$D:$D,Generation!$A:$A,Summary_CDP,Generation!$B:$B,IF($B$252="NEM","*",$B$252),Generation!$C:$C,$H265)</f>
        <v>0</v>
      </c>
      <c r="U265" s="5">
        <f>SUMIFS(Generation!P:P,Generation!$A:$A,Summary_CDP,Generation!$B:$B,IF($B$252="NEM","*",$B$252),Generation!$C:$C,$H265)-SUMIFS(Generation!$D:$D,Generation!$A:$A,Summary_CDP,Generation!$B:$B,IF($B$252="NEM","*",$B$252),Generation!$C:$C,$H265)</f>
        <v>0</v>
      </c>
      <c r="V265" s="5">
        <f>SUMIFS(Generation!Q:Q,Generation!$A:$A,Summary_CDP,Generation!$B:$B,IF($B$252="NEM","*",$B$252),Generation!$C:$C,$H265)-SUMIFS(Generation!$D:$D,Generation!$A:$A,Summary_CDP,Generation!$B:$B,IF($B$252="NEM","*",$B$252),Generation!$C:$C,$H265)</f>
        <v>0</v>
      </c>
      <c r="W265" s="5">
        <f>SUMIFS(Generation!R:R,Generation!$A:$A,Summary_CDP,Generation!$B:$B,IF($B$252="NEM","*",$B$252),Generation!$C:$C,$H265)-SUMIFS(Generation!$D:$D,Generation!$A:$A,Summary_CDP,Generation!$B:$B,IF($B$252="NEM","*",$B$252),Generation!$C:$C,$H265)</f>
        <v>0</v>
      </c>
      <c r="X265" s="5">
        <f>SUMIFS(Generation!S:S,Generation!$A:$A,Summary_CDP,Generation!$B:$B,IF($B$252="NEM","*",$B$252),Generation!$C:$C,$H265)-SUMIFS(Generation!$D:$D,Generation!$A:$A,Summary_CDP,Generation!$B:$B,IF($B$252="NEM","*",$B$252),Generation!$C:$C,$H265)</f>
        <v>0</v>
      </c>
      <c r="Y265" s="5">
        <f>SUMIFS(Generation!T:T,Generation!$A:$A,Summary_CDP,Generation!$B:$B,IF($B$252="NEM","*",$B$252),Generation!$C:$C,$H265)-SUMIFS(Generation!$D:$D,Generation!$A:$A,Summary_CDP,Generation!$B:$B,IF($B$252="NEM","*",$B$252),Generation!$C:$C,$H265)</f>
        <v>0</v>
      </c>
      <c r="Z265" s="5">
        <f>SUMIFS(Generation!U:U,Generation!$A:$A,Summary_CDP,Generation!$B:$B,IF($B$252="NEM","*",$B$252),Generation!$C:$C,$H265)-SUMIFS(Generation!$D:$D,Generation!$A:$A,Summary_CDP,Generation!$B:$B,IF($B$252="NEM","*",$B$252),Generation!$C:$C,$H265)</f>
        <v>0</v>
      </c>
      <c r="AA265" s="5">
        <f>SUMIFS(Generation!V:V,Generation!$A:$A,Summary_CDP,Generation!$B:$B,IF($B$252="NEM","*",$B$252),Generation!$C:$C,$H265)-SUMIFS(Generation!$D:$D,Generation!$A:$A,Summary_CDP,Generation!$B:$B,IF($B$252="NEM","*",$B$252),Generation!$C:$C,$H265)</f>
        <v>0</v>
      </c>
      <c r="AB265" s="5">
        <f>SUMIFS(Generation!W:W,Generation!$A:$A,Summary_CDP,Generation!$B:$B,IF($B$252="NEM","*",$B$252),Generation!$C:$C,$H265)-SUMIFS(Generation!$D:$D,Generation!$A:$A,Summary_CDP,Generation!$B:$B,IF($B$252="NEM","*",$B$252),Generation!$C:$C,$H265)</f>
        <v>0</v>
      </c>
      <c r="AC265" s="5">
        <f>SUMIFS(Generation!X:X,Generation!$A:$A,Summary_CDP,Generation!$B:$B,IF($B$252="NEM","*",$B$252),Generation!$C:$C,$H265)-SUMIFS(Generation!$D:$D,Generation!$A:$A,Summary_CDP,Generation!$B:$B,IF($B$252="NEM","*",$B$252),Generation!$C:$C,$H265)</f>
        <v>0</v>
      </c>
      <c r="AD265" s="5">
        <f>SUMIFS(Generation!Y:Y,Generation!$A:$A,Summary_CDP,Generation!$B:$B,IF($B$252="NEM","*",$B$252),Generation!$C:$C,$H265)-SUMIFS(Generation!$D:$D,Generation!$A:$A,Summary_CDP,Generation!$B:$B,IF($B$252="NEM","*",$B$252),Generation!$C:$C,$H265)</f>
        <v>0</v>
      </c>
      <c r="AE265" s="5">
        <f>SUMIFS(Generation!Z:Z,Generation!$A:$A,Summary_CDP,Generation!$B:$B,IF($B$252="NEM","*",$B$252),Generation!$C:$C,$H265)-SUMIFS(Generation!$D:$D,Generation!$A:$A,Summary_CDP,Generation!$B:$B,IF($B$252="NEM","*",$B$252),Generation!$C:$C,$H265)</f>
        <v>0</v>
      </c>
      <c r="AF265" s="5">
        <f>SUMIFS(Generation!AA:AA,Generation!$A:$A,Summary_CDP,Generation!$B:$B,IF($B$252="NEM","*",$B$252),Generation!$C:$C,$H265)-SUMIFS(Generation!$D:$D,Generation!$A:$A,Summary_CDP,Generation!$B:$B,IF($B$252="NEM","*",$B$252),Generation!$C:$C,$H265)</f>
        <v>0</v>
      </c>
      <c r="AG265" s="5">
        <f>SUMIFS(Generation!AB:AB,Generation!$A:$A,Summary_CDP,Generation!$B:$B,IF($B$252="NEM","*",$B$252),Generation!$C:$C,$H265)-SUMIFS(Generation!$D:$D,Generation!$A:$A,Summary_CDP,Generation!$B:$B,IF($B$252="NEM","*",$B$252),Generation!$C:$C,$H265)</f>
        <v>0</v>
      </c>
      <c r="AH265" s="5">
        <f>SUMIFS(Generation!AC:AC,Generation!$A:$A,Summary_CDP,Generation!$B:$B,IF($B$252="NEM","*",$B$252),Generation!$C:$C,$H265)-SUMIFS(Generation!$D:$D,Generation!$A:$A,Summary_CDP,Generation!$B:$B,IF($B$252="NEM","*",$B$252),Generation!$C:$C,$H265)</f>
        <v>0</v>
      </c>
      <c r="AI265" s="5">
        <f>SUMIFS(Generation!AD:AD,Generation!$A:$A,Summary_CDP,Generation!$B:$B,IF($B$252="NEM","*",$B$252),Generation!$C:$C,$H265)-SUMIFS(Generation!$D:$D,Generation!$A:$A,Summary_CDP,Generation!$B:$B,IF($B$252="NEM","*",$B$252),Generation!$C:$C,$H265)</f>
        <v>0</v>
      </c>
      <c r="AJ265" s="5">
        <f>SUMIFS(Generation!AE:AE,Generation!$A:$A,Summary_CDP,Generation!$B:$B,IF($B$252="NEM","*",$B$252),Generation!$C:$C,$H265)-SUMIFS(Generation!$D:$D,Generation!$A:$A,Summary_CDP,Generation!$B:$B,IF($B$252="NEM","*",$B$252),Generation!$C:$C,$H265)</f>
        <v>0</v>
      </c>
    </row>
    <row r="266" spans="8:36" ht="15" customHeight="1">
      <c r="H266" s="9" t="s">
        <v>141</v>
      </c>
      <c r="I266" s="5">
        <f>SUMIFS(Generation!D:D,Generation!$A:$A,Summary_CDP,Generation!$B:$B,IF($B$252="NEM","*",$B$252),Generation!$C:$C,$H266)-SUMIFS(Generation!$D:$D,Generation!$A:$A,Summary_CDP,Generation!$B:$B,IF($B$252="NEM","*",$B$252),Generation!$C:$C,$H266)</f>
        <v>0</v>
      </c>
      <c r="J266" s="5">
        <f>SUMIFS(Generation!E:E,Generation!$A:$A,Summary_CDP,Generation!$B:$B,IF($B$252="NEM","*",$B$252),Generation!$C:$C,$H266)-SUMIFS(Generation!$D:$D,Generation!$A:$A,Summary_CDP,Generation!$B:$B,IF($B$252="NEM","*",$B$252),Generation!$C:$C,$H266)</f>
        <v>0</v>
      </c>
      <c r="K266" s="5">
        <f>SUMIFS(Generation!F:F,Generation!$A:$A,Summary_CDP,Generation!$B:$B,IF($B$252="NEM","*",$B$252),Generation!$C:$C,$H266)-SUMIFS(Generation!$D:$D,Generation!$A:$A,Summary_CDP,Generation!$B:$B,IF($B$252="NEM","*",$B$252),Generation!$C:$C,$H266)</f>
        <v>0</v>
      </c>
      <c r="L266" s="5">
        <f>SUMIFS(Generation!G:G,Generation!$A:$A,Summary_CDP,Generation!$B:$B,IF($B$252="NEM","*",$B$252),Generation!$C:$C,$H266)-SUMIFS(Generation!$D:$D,Generation!$A:$A,Summary_CDP,Generation!$B:$B,IF($B$252="NEM","*",$B$252),Generation!$C:$C,$H266)</f>
        <v>0</v>
      </c>
      <c r="M266" s="5">
        <f>SUMIFS(Generation!H:H,Generation!$A:$A,Summary_CDP,Generation!$B:$B,IF($B$252="NEM","*",$B$252),Generation!$C:$C,$H266)-SUMIFS(Generation!$D:$D,Generation!$A:$A,Summary_CDP,Generation!$B:$B,IF($B$252="NEM","*",$B$252),Generation!$C:$C,$H266)</f>
        <v>0</v>
      </c>
      <c r="N266" s="5">
        <f>SUMIFS(Generation!I:I,Generation!$A:$A,Summary_CDP,Generation!$B:$B,IF($B$252="NEM","*",$B$252),Generation!$C:$C,$H266)-SUMIFS(Generation!$D:$D,Generation!$A:$A,Summary_CDP,Generation!$B:$B,IF($B$252="NEM","*",$B$252),Generation!$C:$C,$H266)</f>
        <v>0</v>
      </c>
      <c r="O266" s="5">
        <f>SUMIFS(Generation!J:J,Generation!$A:$A,Summary_CDP,Generation!$B:$B,IF($B$252="NEM","*",$B$252),Generation!$C:$C,$H266)-SUMIFS(Generation!$D:$D,Generation!$A:$A,Summary_CDP,Generation!$B:$B,IF($B$252="NEM","*",$B$252),Generation!$C:$C,$H266)</f>
        <v>0</v>
      </c>
      <c r="P266" s="5">
        <f>SUMIFS(Generation!K:K,Generation!$A:$A,Summary_CDP,Generation!$B:$B,IF($B$252="NEM","*",$B$252),Generation!$C:$C,$H266)-SUMIFS(Generation!$D:$D,Generation!$A:$A,Summary_CDP,Generation!$B:$B,IF($B$252="NEM","*",$B$252),Generation!$C:$C,$H266)</f>
        <v>0</v>
      </c>
      <c r="Q266" s="5">
        <f>SUMIFS(Generation!L:L,Generation!$A:$A,Summary_CDP,Generation!$B:$B,IF($B$252="NEM","*",$B$252),Generation!$C:$C,$H266)-SUMIFS(Generation!$D:$D,Generation!$A:$A,Summary_CDP,Generation!$B:$B,IF($B$252="NEM","*",$B$252),Generation!$C:$C,$H266)</f>
        <v>0</v>
      </c>
      <c r="R266" s="5">
        <f>SUMIFS(Generation!M:M,Generation!$A:$A,Summary_CDP,Generation!$B:$B,IF($B$252="NEM","*",$B$252),Generation!$C:$C,$H266)-SUMIFS(Generation!$D:$D,Generation!$A:$A,Summary_CDP,Generation!$B:$B,IF($B$252="NEM","*",$B$252),Generation!$C:$C,$H266)</f>
        <v>0</v>
      </c>
      <c r="S266" s="5">
        <f>SUMIFS(Generation!N:N,Generation!$A:$A,Summary_CDP,Generation!$B:$B,IF($B$252="NEM","*",$B$252),Generation!$C:$C,$H266)-SUMIFS(Generation!$D:$D,Generation!$A:$A,Summary_CDP,Generation!$B:$B,IF($B$252="NEM","*",$B$252),Generation!$C:$C,$H266)</f>
        <v>0</v>
      </c>
      <c r="T266" s="5">
        <f>SUMIFS(Generation!O:O,Generation!$A:$A,Summary_CDP,Generation!$B:$B,IF($B$252="NEM","*",$B$252),Generation!$C:$C,$H266)-SUMIFS(Generation!$D:$D,Generation!$A:$A,Summary_CDP,Generation!$B:$B,IF($B$252="NEM","*",$B$252),Generation!$C:$C,$H266)</f>
        <v>0</v>
      </c>
      <c r="U266" s="5">
        <f>SUMIFS(Generation!P:P,Generation!$A:$A,Summary_CDP,Generation!$B:$B,IF($B$252="NEM","*",$B$252),Generation!$C:$C,$H266)-SUMIFS(Generation!$D:$D,Generation!$A:$A,Summary_CDP,Generation!$B:$B,IF($B$252="NEM","*",$B$252),Generation!$C:$C,$H266)</f>
        <v>0</v>
      </c>
      <c r="V266" s="5">
        <f>SUMIFS(Generation!Q:Q,Generation!$A:$A,Summary_CDP,Generation!$B:$B,IF($B$252="NEM","*",$B$252),Generation!$C:$C,$H266)-SUMIFS(Generation!$D:$D,Generation!$A:$A,Summary_CDP,Generation!$B:$B,IF($B$252="NEM","*",$B$252),Generation!$C:$C,$H266)</f>
        <v>0</v>
      </c>
      <c r="W266" s="5">
        <f>SUMIFS(Generation!R:R,Generation!$A:$A,Summary_CDP,Generation!$B:$B,IF($B$252="NEM","*",$B$252),Generation!$C:$C,$H266)-SUMIFS(Generation!$D:$D,Generation!$A:$A,Summary_CDP,Generation!$B:$B,IF($B$252="NEM","*",$B$252),Generation!$C:$C,$H266)</f>
        <v>0</v>
      </c>
      <c r="X266" s="5">
        <f>SUMIFS(Generation!S:S,Generation!$A:$A,Summary_CDP,Generation!$B:$B,IF($B$252="NEM","*",$B$252),Generation!$C:$C,$H266)-SUMIFS(Generation!$D:$D,Generation!$A:$A,Summary_CDP,Generation!$B:$B,IF($B$252="NEM","*",$B$252),Generation!$C:$C,$H266)</f>
        <v>0</v>
      </c>
      <c r="Y266" s="5">
        <f>SUMIFS(Generation!T:T,Generation!$A:$A,Summary_CDP,Generation!$B:$B,IF($B$252="NEM","*",$B$252),Generation!$C:$C,$H266)-SUMIFS(Generation!$D:$D,Generation!$A:$A,Summary_CDP,Generation!$B:$B,IF($B$252="NEM","*",$B$252),Generation!$C:$C,$H266)</f>
        <v>0</v>
      </c>
      <c r="Z266" s="5">
        <f>SUMIFS(Generation!U:U,Generation!$A:$A,Summary_CDP,Generation!$B:$B,IF($B$252="NEM","*",$B$252),Generation!$C:$C,$H266)-SUMIFS(Generation!$D:$D,Generation!$A:$A,Summary_CDP,Generation!$B:$B,IF($B$252="NEM","*",$B$252),Generation!$C:$C,$H266)</f>
        <v>0</v>
      </c>
      <c r="AA266" s="5">
        <f>SUMIFS(Generation!V:V,Generation!$A:$A,Summary_CDP,Generation!$B:$B,IF($B$252="NEM","*",$B$252),Generation!$C:$C,$H266)-SUMIFS(Generation!$D:$D,Generation!$A:$A,Summary_CDP,Generation!$B:$B,IF($B$252="NEM","*",$B$252),Generation!$C:$C,$H266)</f>
        <v>0</v>
      </c>
      <c r="AB266" s="5">
        <f>SUMIFS(Generation!W:W,Generation!$A:$A,Summary_CDP,Generation!$B:$B,IF($B$252="NEM","*",$B$252),Generation!$C:$C,$H266)-SUMIFS(Generation!$D:$D,Generation!$A:$A,Summary_CDP,Generation!$B:$B,IF($B$252="NEM","*",$B$252),Generation!$C:$C,$H266)</f>
        <v>0</v>
      </c>
      <c r="AC266" s="5">
        <f>SUMIFS(Generation!X:X,Generation!$A:$A,Summary_CDP,Generation!$B:$B,IF($B$252="NEM","*",$B$252),Generation!$C:$C,$H266)-SUMIFS(Generation!$D:$D,Generation!$A:$A,Summary_CDP,Generation!$B:$B,IF($B$252="NEM","*",$B$252),Generation!$C:$C,$H266)</f>
        <v>0</v>
      </c>
      <c r="AD266" s="5">
        <f>SUMIFS(Generation!Y:Y,Generation!$A:$A,Summary_CDP,Generation!$B:$B,IF($B$252="NEM","*",$B$252),Generation!$C:$C,$H266)-SUMIFS(Generation!$D:$D,Generation!$A:$A,Summary_CDP,Generation!$B:$B,IF($B$252="NEM","*",$B$252),Generation!$C:$C,$H266)</f>
        <v>0</v>
      </c>
      <c r="AE266" s="5">
        <f>SUMIFS(Generation!Z:Z,Generation!$A:$A,Summary_CDP,Generation!$B:$B,IF($B$252="NEM","*",$B$252),Generation!$C:$C,$H266)-SUMIFS(Generation!$D:$D,Generation!$A:$A,Summary_CDP,Generation!$B:$B,IF($B$252="NEM","*",$B$252),Generation!$C:$C,$H266)</f>
        <v>0</v>
      </c>
      <c r="AF266" s="5">
        <f>SUMIFS(Generation!AA:AA,Generation!$A:$A,Summary_CDP,Generation!$B:$B,IF($B$252="NEM","*",$B$252),Generation!$C:$C,$H266)-SUMIFS(Generation!$D:$D,Generation!$A:$A,Summary_CDP,Generation!$B:$B,IF($B$252="NEM","*",$B$252),Generation!$C:$C,$H266)</f>
        <v>0</v>
      </c>
      <c r="AG266" s="5">
        <f>SUMIFS(Generation!AB:AB,Generation!$A:$A,Summary_CDP,Generation!$B:$B,IF($B$252="NEM","*",$B$252),Generation!$C:$C,$H266)-SUMIFS(Generation!$D:$D,Generation!$A:$A,Summary_CDP,Generation!$B:$B,IF($B$252="NEM","*",$B$252),Generation!$C:$C,$H266)</f>
        <v>0</v>
      </c>
      <c r="AH266" s="5">
        <f>SUMIFS(Generation!AC:AC,Generation!$A:$A,Summary_CDP,Generation!$B:$B,IF($B$252="NEM","*",$B$252),Generation!$C:$C,$H266)-SUMIFS(Generation!$D:$D,Generation!$A:$A,Summary_CDP,Generation!$B:$B,IF($B$252="NEM","*",$B$252),Generation!$C:$C,$H266)</f>
        <v>0</v>
      </c>
      <c r="AI266" s="5">
        <f>SUMIFS(Generation!AD:AD,Generation!$A:$A,Summary_CDP,Generation!$B:$B,IF($B$252="NEM","*",$B$252),Generation!$C:$C,$H266)-SUMIFS(Generation!$D:$D,Generation!$A:$A,Summary_CDP,Generation!$B:$B,IF($B$252="NEM","*",$B$252),Generation!$C:$C,$H266)</f>
        <v>0</v>
      </c>
      <c r="AJ266" s="5">
        <f>SUMIFS(Generation!AE:AE,Generation!$A:$A,Summary_CDP,Generation!$B:$B,IF($B$252="NEM","*",$B$252),Generation!$C:$C,$H266)-SUMIFS(Generation!$D:$D,Generation!$A:$A,Summary_CDP,Generation!$B:$B,IF($B$252="NEM","*",$B$252),Generation!$C:$C,$H266)</f>
        <v>0</v>
      </c>
    </row>
    <row r="267" spans="8:36" ht="15" customHeight="1">
      <c r="H267" s="9" t="s">
        <v>142</v>
      </c>
      <c r="I267" s="5">
        <f>SUMIFS(Generation!D:D,Generation!$A:$A,Summary_CDP,Generation!$B:$B,IF($B$252="NEM","*",$B$252),Generation!$C:$C,$H267)-SUMIFS(Generation!$D:$D,Generation!$A:$A,Summary_CDP,Generation!$B:$B,IF($B$252="NEM","*",$B$252),Generation!$C:$C,$H267)</f>
        <v>0</v>
      </c>
      <c r="J267" s="5">
        <f>SUMIFS(Generation!E:E,Generation!$A:$A,Summary_CDP,Generation!$B:$B,IF($B$252="NEM","*",$B$252),Generation!$C:$C,$H267)-SUMIFS(Generation!$D:$D,Generation!$A:$A,Summary_CDP,Generation!$B:$B,IF($B$252="NEM","*",$B$252),Generation!$C:$C,$H267)</f>
        <v>7381.1913045011825</v>
      </c>
      <c r="K267" s="5">
        <f>SUMIFS(Generation!F:F,Generation!$A:$A,Summary_CDP,Generation!$B:$B,IF($B$252="NEM","*",$B$252),Generation!$C:$C,$H267)-SUMIFS(Generation!$D:$D,Generation!$A:$A,Summary_CDP,Generation!$B:$B,IF($B$252="NEM","*",$B$252),Generation!$C:$C,$H267)</f>
        <v>10668.656046584219</v>
      </c>
      <c r="L267" s="5">
        <f>SUMIFS(Generation!G:G,Generation!$A:$A,Summary_CDP,Generation!$B:$B,IF($B$252="NEM","*",$B$252),Generation!$C:$C,$H267)-SUMIFS(Generation!$D:$D,Generation!$A:$A,Summary_CDP,Generation!$B:$B,IF($B$252="NEM","*",$B$252),Generation!$C:$C,$H267)</f>
        <v>15612.001085399017</v>
      </c>
      <c r="M267" s="5">
        <f>SUMIFS(Generation!H:H,Generation!$A:$A,Summary_CDP,Generation!$B:$B,IF($B$252="NEM","*",$B$252),Generation!$C:$C,$H267)-SUMIFS(Generation!$D:$D,Generation!$A:$A,Summary_CDP,Generation!$B:$B,IF($B$252="NEM","*",$B$252),Generation!$C:$C,$H267)</f>
        <v>20359.915726024708</v>
      </c>
      <c r="N267" s="5">
        <f>SUMIFS(Generation!I:I,Generation!$A:$A,Summary_CDP,Generation!$B:$B,IF($B$252="NEM","*",$B$252),Generation!$C:$C,$H267)-SUMIFS(Generation!$D:$D,Generation!$A:$A,Summary_CDP,Generation!$B:$B,IF($B$252="NEM","*",$B$252),Generation!$C:$C,$H267)</f>
        <v>26231.209998994011</v>
      </c>
      <c r="O267" s="5">
        <f>SUMIFS(Generation!J:J,Generation!$A:$A,Summary_CDP,Generation!$B:$B,IF($B$252="NEM","*",$B$252),Generation!$C:$C,$H267)-SUMIFS(Generation!$D:$D,Generation!$A:$A,Summary_CDP,Generation!$B:$B,IF($B$252="NEM","*",$B$252),Generation!$C:$C,$H267)</f>
        <v>26123.819579782183</v>
      </c>
      <c r="P267" s="5">
        <f>SUMIFS(Generation!K:K,Generation!$A:$A,Summary_CDP,Generation!$B:$B,IF($B$252="NEM","*",$B$252),Generation!$C:$C,$H267)-SUMIFS(Generation!$D:$D,Generation!$A:$A,Summary_CDP,Generation!$B:$B,IF($B$252="NEM","*",$B$252),Generation!$C:$C,$H267)</f>
        <v>26027.206098229559</v>
      </c>
      <c r="Q267" s="5">
        <f>SUMIFS(Generation!L:L,Generation!$A:$A,Summary_CDP,Generation!$B:$B,IF($B$252="NEM","*",$B$252),Generation!$C:$C,$H267)-SUMIFS(Generation!$D:$D,Generation!$A:$A,Summary_CDP,Generation!$B:$B,IF($B$252="NEM","*",$B$252),Generation!$C:$C,$H267)</f>
        <v>26511.167977403173</v>
      </c>
      <c r="R267" s="5">
        <f>SUMIFS(Generation!M:M,Generation!$A:$A,Summary_CDP,Generation!$B:$B,IF($B$252="NEM","*",$B$252),Generation!$C:$C,$H267)-SUMIFS(Generation!$D:$D,Generation!$A:$A,Summary_CDP,Generation!$B:$B,IF($B$252="NEM","*",$B$252),Generation!$C:$C,$H267)</f>
        <v>29039.674857996921</v>
      </c>
      <c r="S267" s="5">
        <f>SUMIFS(Generation!N:N,Generation!$A:$A,Summary_CDP,Generation!$B:$B,IF($B$252="NEM","*",$B$252),Generation!$C:$C,$H267)-SUMIFS(Generation!$D:$D,Generation!$A:$A,Summary_CDP,Generation!$B:$B,IF($B$252="NEM","*",$B$252),Generation!$C:$C,$H267)</f>
        <v>28785.467698826986</v>
      </c>
      <c r="T267" s="5">
        <f>SUMIFS(Generation!O:O,Generation!$A:$A,Summary_CDP,Generation!$B:$B,IF($B$252="NEM","*",$B$252),Generation!$C:$C,$H267)-SUMIFS(Generation!$D:$D,Generation!$A:$A,Summary_CDP,Generation!$B:$B,IF($B$252="NEM","*",$B$252),Generation!$C:$C,$H267)</f>
        <v>27936.685401688221</v>
      </c>
      <c r="U267" s="5">
        <f>SUMIFS(Generation!P:P,Generation!$A:$A,Summary_CDP,Generation!$B:$B,IF($B$252="NEM","*",$B$252),Generation!$C:$C,$H267)-SUMIFS(Generation!$D:$D,Generation!$A:$A,Summary_CDP,Generation!$B:$B,IF($B$252="NEM","*",$B$252),Generation!$C:$C,$H267)</f>
        <v>30384.970021037203</v>
      </c>
      <c r="V267" s="5">
        <f>SUMIFS(Generation!Q:Q,Generation!$A:$A,Summary_CDP,Generation!$B:$B,IF($B$252="NEM","*",$B$252),Generation!$C:$C,$H267)-SUMIFS(Generation!$D:$D,Generation!$A:$A,Summary_CDP,Generation!$B:$B,IF($B$252="NEM","*",$B$252),Generation!$C:$C,$H267)</f>
        <v>27821.388290454088</v>
      </c>
      <c r="W267" s="5">
        <f>SUMIFS(Generation!R:R,Generation!$A:$A,Summary_CDP,Generation!$B:$B,IF($B$252="NEM","*",$B$252),Generation!$C:$C,$H267)-SUMIFS(Generation!$D:$D,Generation!$A:$A,Summary_CDP,Generation!$B:$B,IF($B$252="NEM","*",$B$252),Generation!$C:$C,$H267)</f>
        <v>29032.541872729678</v>
      </c>
      <c r="X267" s="5">
        <f>SUMIFS(Generation!S:S,Generation!$A:$A,Summary_CDP,Generation!$B:$B,IF($B$252="NEM","*",$B$252),Generation!$C:$C,$H267)-SUMIFS(Generation!$D:$D,Generation!$A:$A,Summary_CDP,Generation!$B:$B,IF($B$252="NEM","*",$B$252),Generation!$C:$C,$H267)</f>
        <v>29317.097775857685</v>
      </c>
      <c r="Y267" s="5">
        <f>SUMIFS(Generation!T:T,Generation!$A:$A,Summary_CDP,Generation!$B:$B,IF($B$252="NEM","*",$B$252),Generation!$C:$C,$H267)-SUMIFS(Generation!$D:$D,Generation!$A:$A,Summary_CDP,Generation!$B:$B,IF($B$252="NEM","*",$B$252),Generation!$C:$C,$H267)</f>
        <v>34465.210308090223</v>
      </c>
      <c r="Z267" s="5">
        <f>SUMIFS(Generation!U:U,Generation!$A:$A,Summary_CDP,Generation!$B:$B,IF($B$252="NEM","*",$B$252),Generation!$C:$C,$H267)-SUMIFS(Generation!$D:$D,Generation!$A:$A,Summary_CDP,Generation!$B:$B,IF($B$252="NEM","*",$B$252),Generation!$C:$C,$H267)</f>
        <v>36693.285610233223</v>
      </c>
      <c r="AA267" s="5">
        <f>SUMIFS(Generation!V:V,Generation!$A:$A,Summary_CDP,Generation!$B:$B,IF($B$252="NEM","*",$B$252),Generation!$C:$C,$H267)-SUMIFS(Generation!$D:$D,Generation!$A:$A,Summary_CDP,Generation!$B:$B,IF($B$252="NEM","*",$B$252),Generation!$C:$C,$H267)</f>
        <v>39133.524652699525</v>
      </c>
      <c r="AB267" s="5">
        <f>SUMIFS(Generation!W:W,Generation!$A:$A,Summary_CDP,Generation!$B:$B,IF($B$252="NEM","*",$B$252),Generation!$C:$C,$H267)-SUMIFS(Generation!$D:$D,Generation!$A:$A,Summary_CDP,Generation!$B:$B,IF($B$252="NEM","*",$B$252),Generation!$C:$C,$H267)</f>
        <v>48003.555011613287</v>
      </c>
      <c r="AC267" s="5">
        <f>SUMIFS(Generation!X:X,Generation!$A:$A,Summary_CDP,Generation!$B:$B,IF($B$252="NEM","*",$B$252),Generation!$C:$C,$H267)-SUMIFS(Generation!$D:$D,Generation!$A:$A,Summary_CDP,Generation!$B:$B,IF($B$252="NEM","*",$B$252),Generation!$C:$C,$H267)</f>
        <v>53129.388917861528</v>
      </c>
      <c r="AD267" s="5">
        <f>SUMIFS(Generation!Y:Y,Generation!$A:$A,Summary_CDP,Generation!$B:$B,IF($B$252="NEM","*",$B$252),Generation!$C:$C,$H267)-SUMIFS(Generation!$D:$D,Generation!$A:$A,Summary_CDP,Generation!$B:$B,IF($B$252="NEM","*",$B$252),Generation!$C:$C,$H267)</f>
        <v>56014.143004346777</v>
      </c>
      <c r="AE267" s="5">
        <f>SUMIFS(Generation!Z:Z,Generation!$A:$A,Summary_CDP,Generation!$B:$B,IF($B$252="NEM","*",$B$252),Generation!$C:$C,$H267)-SUMIFS(Generation!$D:$D,Generation!$A:$A,Summary_CDP,Generation!$B:$B,IF($B$252="NEM","*",$B$252),Generation!$C:$C,$H267)</f>
        <v>71712.695795262262</v>
      </c>
      <c r="AF267" s="5">
        <f>SUMIFS(Generation!AA:AA,Generation!$A:$A,Summary_CDP,Generation!$B:$B,IF($B$252="NEM","*",$B$252),Generation!$C:$C,$H267)-SUMIFS(Generation!$D:$D,Generation!$A:$A,Summary_CDP,Generation!$B:$B,IF($B$252="NEM","*",$B$252),Generation!$C:$C,$H267)</f>
        <v>76595.298404669942</v>
      </c>
      <c r="AG267" s="5">
        <f>SUMIFS(Generation!AB:AB,Generation!$A:$A,Summary_CDP,Generation!$B:$B,IF($B$252="NEM","*",$B$252),Generation!$C:$C,$H267)-SUMIFS(Generation!$D:$D,Generation!$A:$A,Summary_CDP,Generation!$B:$B,IF($B$252="NEM","*",$B$252),Generation!$C:$C,$H267)</f>
        <v>83169.519598061772</v>
      </c>
      <c r="AH267" s="5">
        <f>SUMIFS(Generation!AC:AC,Generation!$A:$A,Summary_CDP,Generation!$B:$B,IF($B$252="NEM","*",$B$252),Generation!$C:$C,$H267)-SUMIFS(Generation!$D:$D,Generation!$A:$A,Summary_CDP,Generation!$B:$B,IF($B$252="NEM","*",$B$252),Generation!$C:$C,$H267)</f>
        <v>82242.626957192435</v>
      </c>
      <c r="AI267" s="5">
        <f>SUMIFS(Generation!AD:AD,Generation!$A:$A,Summary_CDP,Generation!$B:$B,IF($B$252="NEM","*",$B$252),Generation!$C:$C,$H267)-SUMIFS(Generation!$D:$D,Generation!$A:$A,Summary_CDP,Generation!$B:$B,IF($B$252="NEM","*",$B$252),Generation!$C:$C,$H267)</f>
        <v>79622.359768075345</v>
      </c>
      <c r="AJ267" s="5">
        <f>SUMIFS(Generation!AE:AE,Generation!$A:$A,Summary_CDP,Generation!$B:$B,IF($B$252="NEM","*",$B$252),Generation!$C:$C,$H267)-SUMIFS(Generation!$D:$D,Generation!$A:$A,Summary_CDP,Generation!$B:$B,IF($B$252="NEM","*",$B$252),Generation!$C:$C,$H267)</f>
        <v>84166.495788201893</v>
      </c>
    </row>
    <row r="268" spans="8:36" ht="15" customHeight="1">
      <c r="H268" s="9" t="s">
        <v>143</v>
      </c>
      <c r="I268" s="5">
        <f>SUMIFS(Generation!D:D,Generation!$A:$A,Summary_CDP,Generation!$B:$B,IF($B$252="NEM","*",$B$252),Generation!$C:$C,$H268)-SUMIFS(Generation!$D:$D,Generation!$A:$A,Summary_CDP,Generation!$B:$B,IF($B$252="NEM","*",$B$252),Generation!$C:$C,$H268)</f>
        <v>0</v>
      </c>
      <c r="J268" s="5">
        <f>SUMIFS(Generation!E:E,Generation!$A:$A,Summary_CDP,Generation!$B:$B,IF($B$252="NEM","*",$B$252),Generation!$C:$C,$H268)-SUMIFS(Generation!$D:$D,Generation!$A:$A,Summary_CDP,Generation!$B:$B,IF($B$252="NEM","*",$B$252),Generation!$C:$C,$H268)</f>
        <v>-1012.6560818892867</v>
      </c>
      <c r="K268" s="5">
        <f>SUMIFS(Generation!F:F,Generation!$A:$A,Summary_CDP,Generation!$B:$B,IF($B$252="NEM","*",$B$252),Generation!$C:$C,$H268)-SUMIFS(Generation!$D:$D,Generation!$A:$A,Summary_CDP,Generation!$B:$B,IF($B$252="NEM","*",$B$252),Generation!$C:$C,$H268)</f>
        <v>1598.2655903202685</v>
      </c>
      <c r="L268" s="5">
        <f>SUMIFS(Generation!G:G,Generation!$A:$A,Summary_CDP,Generation!$B:$B,IF($B$252="NEM","*",$B$252),Generation!$C:$C,$H268)-SUMIFS(Generation!$D:$D,Generation!$A:$A,Summary_CDP,Generation!$B:$B,IF($B$252="NEM","*",$B$252),Generation!$C:$C,$H268)</f>
        <v>1391.4561824953562</v>
      </c>
      <c r="M268" s="5">
        <f>SUMIFS(Generation!H:H,Generation!$A:$A,Summary_CDP,Generation!$B:$B,IF($B$252="NEM","*",$B$252),Generation!$C:$C,$H268)-SUMIFS(Generation!$D:$D,Generation!$A:$A,Summary_CDP,Generation!$B:$B,IF($B$252="NEM","*",$B$252),Generation!$C:$C,$H268)</f>
        <v>2215.0526410078892</v>
      </c>
      <c r="N268" s="5">
        <f>SUMIFS(Generation!I:I,Generation!$A:$A,Summary_CDP,Generation!$B:$B,IF($B$252="NEM","*",$B$252),Generation!$C:$C,$H268)-SUMIFS(Generation!$D:$D,Generation!$A:$A,Summary_CDP,Generation!$B:$B,IF($B$252="NEM","*",$B$252),Generation!$C:$C,$H268)</f>
        <v>6425.219877001462</v>
      </c>
      <c r="O268" s="5">
        <f>SUMIFS(Generation!J:J,Generation!$A:$A,Summary_CDP,Generation!$B:$B,IF($B$252="NEM","*",$B$252),Generation!$C:$C,$H268)-SUMIFS(Generation!$D:$D,Generation!$A:$A,Summary_CDP,Generation!$B:$B,IF($B$252="NEM","*",$B$252),Generation!$C:$C,$H268)</f>
        <v>5328.387497448588</v>
      </c>
      <c r="P268" s="5">
        <f>SUMIFS(Generation!K:K,Generation!$A:$A,Summary_CDP,Generation!$B:$B,IF($B$252="NEM","*",$B$252),Generation!$C:$C,$H268)-SUMIFS(Generation!$D:$D,Generation!$A:$A,Summary_CDP,Generation!$B:$B,IF($B$252="NEM","*",$B$252),Generation!$C:$C,$H268)</f>
        <v>7063.5713388417425</v>
      </c>
      <c r="Q268" s="5">
        <f>SUMIFS(Generation!L:L,Generation!$A:$A,Summary_CDP,Generation!$B:$B,IF($B$252="NEM","*",$B$252),Generation!$C:$C,$H268)-SUMIFS(Generation!$D:$D,Generation!$A:$A,Summary_CDP,Generation!$B:$B,IF($B$252="NEM","*",$B$252),Generation!$C:$C,$H268)</f>
        <v>8098.0831592629693</v>
      </c>
      <c r="R268" s="5">
        <f>SUMIFS(Generation!M:M,Generation!$A:$A,Summary_CDP,Generation!$B:$B,IF($B$252="NEM","*",$B$252),Generation!$C:$C,$H268)-SUMIFS(Generation!$D:$D,Generation!$A:$A,Summary_CDP,Generation!$B:$B,IF($B$252="NEM","*",$B$252),Generation!$C:$C,$H268)</f>
        <v>6088.981925707616</v>
      </c>
      <c r="S268" s="5">
        <f>SUMIFS(Generation!N:N,Generation!$A:$A,Summary_CDP,Generation!$B:$B,IF($B$252="NEM","*",$B$252),Generation!$C:$C,$H268)-SUMIFS(Generation!$D:$D,Generation!$A:$A,Summary_CDP,Generation!$B:$B,IF($B$252="NEM","*",$B$252),Generation!$C:$C,$H268)</f>
        <v>7282.1915912874538</v>
      </c>
      <c r="T268" s="5">
        <f>SUMIFS(Generation!O:O,Generation!$A:$A,Summary_CDP,Generation!$B:$B,IF($B$252="NEM","*",$B$252),Generation!$C:$C,$H268)-SUMIFS(Generation!$D:$D,Generation!$A:$A,Summary_CDP,Generation!$B:$B,IF($B$252="NEM","*",$B$252),Generation!$C:$C,$H268)</f>
        <v>8448.6270802047547</v>
      </c>
      <c r="U268" s="5">
        <f>SUMIFS(Generation!P:P,Generation!$A:$A,Summary_CDP,Generation!$B:$B,IF($B$252="NEM","*",$B$252),Generation!$C:$C,$H268)-SUMIFS(Generation!$D:$D,Generation!$A:$A,Summary_CDP,Generation!$B:$B,IF($B$252="NEM","*",$B$252),Generation!$C:$C,$H268)</f>
        <v>8625.3016669339377</v>
      </c>
      <c r="V268" s="5">
        <f>SUMIFS(Generation!Q:Q,Generation!$A:$A,Summary_CDP,Generation!$B:$B,IF($B$252="NEM","*",$B$252),Generation!$C:$C,$H268)-SUMIFS(Generation!$D:$D,Generation!$A:$A,Summary_CDP,Generation!$B:$B,IF($B$252="NEM","*",$B$252),Generation!$C:$C,$H268)</f>
        <v>8811.190019879763</v>
      </c>
      <c r="W268" s="5">
        <f>SUMIFS(Generation!R:R,Generation!$A:$A,Summary_CDP,Generation!$B:$B,IF($B$252="NEM","*",$B$252),Generation!$C:$C,$H268)-SUMIFS(Generation!$D:$D,Generation!$A:$A,Summary_CDP,Generation!$B:$B,IF($B$252="NEM","*",$B$252),Generation!$C:$C,$H268)</f>
        <v>9053.4618404613248</v>
      </c>
      <c r="X268" s="5">
        <f>SUMIFS(Generation!S:S,Generation!$A:$A,Summary_CDP,Generation!$B:$B,IF($B$252="NEM","*",$B$252),Generation!$C:$C,$H268)-SUMIFS(Generation!$D:$D,Generation!$A:$A,Summary_CDP,Generation!$B:$B,IF($B$252="NEM","*",$B$252),Generation!$C:$C,$H268)</f>
        <v>8353.8400886383242</v>
      </c>
      <c r="Y268" s="5">
        <f>SUMIFS(Generation!T:T,Generation!$A:$A,Summary_CDP,Generation!$B:$B,IF($B$252="NEM","*",$B$252),Generation!$C:$C,$H268)-SUMIFS(Generation!$D:$D,Generation!$A:$A,Summary_CDP,Generation!$B:$B,IF($B$252="NEM","*",$B$252),Generation!$C:$C,$H268)</f>
        <v>10538.136301517952</v>
      </c>
      <c r="Z268" s="5">
        <f>SUMIFS(Generation!U:U,Generation!$A:$A,Summary_CDP,Generation!$B:$B,IF($B$252="NEM","*",$B$252),Generation!$C:$C,$H268)-SUMIFS(Generation!$D:$D,Generation!$A:$A,Summary_CDP,Generation!$B:$B,IF($B$252="NEM","*",$B$252),Generation!$C:$C,$H268)</f>
        <v>11090.55746368743</v>
      </c>
      <c r="AA268" s="5">
        <f>SUMIFS(Generation!V:V,Generation!$A:$A,Summary_CDP,Generation!$B:$B,IF($B$252="NEM","*",$B$252),Generation!$C:$C,$H268)-SUMIFS(Generation!$D:$D,Generation!$A:$A,Summary_CDP,Generation!$B:$B,IF($B$252="NEM","*",$B$252),Generation!$C:$C,$H268)</f>
        <v>10571.412516773635</v>
      </c>
      <c r="AB268" s="5">
        <f>SUMIFS(Generation!W:W,Generation!$A:$A,Summary_CDP,Generation!$B:$B,IF($B$252="NEM","*",$B$252),Generation!$C:$C,$H268)-SUMIFS(Generation!$D:$D,Generation!$A:$A,Summary_CDP,Generation!$B:$B,IF($B$252="NEM","*",$B$252),Generation!$C:$C,$H268)</f>
        <v>9736.3072905319277</v>
      </c>
      <c r="AC268" s="5">
        <f>SUMIFS(Generation!X:X,Generation!$A:$A,Summary_CDP,Generation!$B:$B,IF($B$252="NEM","*",$B$252),Generation!$C:$C,$H268)-SUMIFS(Generation!$D:$D,Generation!$A:$A,Summary_CDP,Generation!$B:$B,IF($B$252="NEM","*",$B$252),Generation!$C:$C,$H268)</f>
        <v>6567.366856650875</v>
      </c>
      <c r="AD268" s="5">
        <f>SUMIFS(Generation!Y:Y,Generation!$A:$A,Summary_CDP,Generation!$B:$B,IF($B$252="NEM","*",$B$252),Generation!$C:$C,$H268)-SUMIFS(Generation!$D:$D,Generation!$A:$A,Summary_CDP,Generation!$B:$B,IF($B$252="NEM","*",$B$252),Generation!$C:$C,$H268)</f>
        <v>8719.5292746259656</v>
      </c>
      <c r="AE268" s="5">
        <f>SUMIFS(Generation!Z:Z,Generation!$A:$A,Summary_CDP,Generation!$B:$B,IF($B$252="NEM","*",$B$252),Generation!$C:$C,$H268)-SUMIFS(Generation!$D:$D,Generation!$A:$A,Summary_CDP,Generation!$B:$B,IF($B$252="NEM","*",$B$252),Generation!$C:$C,$H268)</f>
        <v>11424.61059232743</v>
      </c>
      <c r="AF268" s="5">
        <f>SUMIFS(Generation!AA:AA,Generation!$A:$A,Summary_CDP,Generation!$B:$B,IF($B$252="NEM","*",$B$252),Generation!$C:$C,$H268)-SUMIFS(Generation!$D:$D,Generation!$A:$A,Summary_CDP,Generation!$B:$B,IF($B$252="NEM","*",$B$252),Generation!$C:$C,$H268)</f>
        <v>13643.262634040351</v>
      </c>
      <c r="AG268" s="5">
        <f>SUMIFS(Generation!AB:AB,Generation!$A:$A,Summary_CDP,Generation!$B:$B,IF($B$252="NEM","*",$B$252),Generation!$C:$C,$H268)-SUMIFS(Generation!$D:$D,Generation!$A:$A,Summary_CDP,Generation!$B:$B,IF($B$252="NEM","*",$B$252),Generation!$C:$C,$H268)</f>
        <v>14757.895862032994</v>
      </c>
      <c r="AH268" s="5">
        <f>SUMIFS(Generation!AC:AC,Generation!$A:$A,Summary_CDP,Generation!$B:$B,IF($B$252="NEM","*",$B$252),Generation!$C:$C,$H268)-SUMIFS(Generation!$D:$D,Generation!$A:$A,Summary_CDP,Generation!$B:$B,IF($B$252="NEM","*",$B$252),Generation!$C:$C,$H268)</f>
        <v>18680.397214758545</v>
      </c>
      <c r="AI268" s="5">
        <f>SUMIFS(Generation!AD:AD,Generation!$A:$A,Summary_CDP,Generation!$B:$B,IF($B$252="NEM","*",$B$252),Generation!$C:$C,$H268)-SUMIFS(Generation!$D:$D,Generation!$A:$A,Summary_CDP,Generation!$B:$B,IF($B$252="NEM","*",$B$252),Generation!$C:$C,$H268)</f>
        <v>19668.174304122029</v>
      </c>
      <c r="AJ268" s="5">
        <f>SUMIFS(Generation!AE:AE,Generation!$A:$A,Summary_CDP,Generation!$B:$B,IF($B$252="NEM","*",$B$252),Generation!$C:$C,$H268)-SUMIFS(Generation!$D:$D,Generation!$A:$A,Summary_CDP,Generation!$B:$B,IF($B$252="NEM","*",$B$252),Generation!$C:$C,$H268)</f>
        <v>20935.070651596365</v>
      </c>
    </row>
    <row r="269" spans="8:36" ht="15" customHeight="1">
      <c r="H269" s="9" t="s">
        <v>144</v>
      </c>
      <c r="I269" s="5">
        <f>SUMIFS(Generation!D:D,Generation!$A:$A,Summary_CDP,Generation!$B:$B,IF($B$252="NEM","*",$B$252),Generation!$C:$C,$H269)-SUMIFS(Generation!$D:$D,Generation!$A:$A,Summary_CDP,Generation!$B:$B,IF($B$252="NEM","*",$B$252),Generation!$C:$C,$H269)</f>
        <v>0</v>
      </c>
      <c r="J269" s="5">
        <f>SUMIFS(Generation!E:E,Generation!$A:$A,Summary_CDP,Generation!$B:$B,IF($B$252="NEM","*",$B$252),Generation!$C:$C,$H269)-SUMIFS(Generation!$D:$D,Generation!$A:$A,Summary_CDP,Generation!$B:$B,IF($B$252="NEM","*",$B$252),Generation!$C:$C,$H269)</f>
        <v>2225.5230964000002</v>
      </c>
      <c r="K269" s="5">
        <f>SUMIFS(Generation!F:F,Generation!$A:$A,Summary_CDP,Generation!$B:$B,IF($B$252="NEM","*",$B$252),Generation!$C:$C,$H269)-SUMIFS(Generation!$D:$D,Generation!$A:$A,Summary_CDP,Generation!$B:$B,IF($B$252="NEM","*",$B$252),Generation!$C:$C,$H269)</f>
        <v>4359.2282778000008</v>
      </c>
      <c r="L269" s="5">
        <f>SUMIFS(Generation!G:G,Generation!$A:$A,Summary_CDP,Generation!$B:$B,IF($B$252="NEM","*",$B$252),Generation!$C:$C,$H269)-SUMIFS(Generation!$D:$D,Generation!$A:$A,Summary_CDP,Generation!$B:$B,IF($B$252="NEM","*",$B$252),Generation!$C:$C,$H269)</f>
        <v>6572.6839258000073</v>
      </c>
      <c r="M269" s="5">
        <f>SUMIFS(Generation!H:H,Generation!$A:$A,Summary_CDP,Generation!$B:$B,IF($B$252="NEM","*",$B$252),Generation!$C:$C,$H269)-SUMIFS(Generation!$D:$D,Generation!$A:$A,Summary_CDP,Generation!$B:$B,IF($B$252="NEM","*",$B$252),Generation!$C:$C,$H269)</f>
        <v>8786.011969800009</v>
      </c>
      <c r="N269" s="5">
        <f>SUMIFS(Generation!I:I,Generation!$A:$A,Summary_CDP,Generation!$B:$B,IF($B$252="NEM","*",$B$252),Generation!$C:$C,$H269)-SUMIFS(Generation!$D:$D,Generation!$A:$A,Summary_CDP,Generation!$B:$B,IF($B$252="NEM","*",$B$252),Generation!$C:$C,$H269)</f>
        <v>10695.472265200002</v>
      </c>
      <c r="O269" s="5">
        <f>SUMIFS(Generation!J:J,Generation!$A:$A,Summary_CDP,Generation!$B:$B,IF($B$252="NEM","*",$B$252),Generation!$C:$C,$H269)-SUMIFS(Generation!$D:$D,Generation!$A:$A,Summary_CDP,Generation!$B:$B,IF($B$252="NEM","*",$B$252),Generation!$C:$C,$H269)</f>
        <v>12226.045990800008</v>
      </c>
      <c r="P269" s="5">
        <f>SUMIFS(Generation!K:K,Generation!$A:$A,Summary_CDP,Generation!$B:$B,IF($B$252="NEM","*",$B$252),Generation!$C:$C,$H269)-SUMIFS(Generation!$D:$D,Generation!$A:$A,Summary_CDP,Generation!$B:$B,IF($B$252="NEM","*",$B$252),Generation!$C:$C,$H269)</f>
        <v>13479.5452301</v>
      </c>
      <c r="Q269" s="5">
        <f>SUMIFS(Generation!L:L,Generation!$A:$A,Summary_CDP,Generation!$B:$B,IF($B$252="NEM","*",$B$252),Generation!$C:$C,$H269)-SUMIFS(Generation!$D:$D,Generation!$A:$A,Summary_CDP,Generation!$B:$B,IF($B$252="NEM","*",$B$252),Generation!$C:$C,$H269)</f>
        <v>14602.616793900004</v>
      </c>
      <c r="R269" s="5">
        <f>SUMIFS(Generation!M:M,Generation!$A:$A,Summary_CDP,Generation!$B:$B,IF($B$252="NEM","*",$B$252),Generation!$C:$C,$H269)-SUMIFS(Generation!$D:$D,Generation!$A:$A,Summary_CDP,Generation!$B:$B,IF($B$252="NEM","*",$B$252),Generation!$C:$C,$H269)</f>
        <v>15453.506053299996</v>
      </c>
      <c r="S269" s="5">
        <f>SUMIFS(Generation!N:N,Generation!$A:$A,Summary_CDP,Generation!$B:$B,IF($B$252="NEM","*",$B$252),Generation!$C:$C,$H269)-SUMIFS(Generation!$D:$D,Generation!$A:$A,Summary_CDP,Generation!$B:$B,IF($B$252="NEM","*",$B$252),Generation!$C:$C,$H269)</f>
        <v>16220.064057300002</v>
      </c>
      <c r="T269" s="5">
        <f>SUMIFS(Generation!O:O,Generation!$A:$A,Summary_CDP,Generation!$B:$B,IF($B$252="NEM","*",$B$252),Generation!$C:$C,$H269)-SUMIFS(Generation!$D:$D,Generation!$A:$A,Summary_CDP,Generation!$B:$B,IF($B$252="NEM","*",$B$252),Generation!$C:$C,$H269)</f>
        <v>16972.709471200007</v>
      </c>
      <c r="U269" s="5">
        <f>SUMIFS(Generation!P:P,Generation!$A:$A,Summary_CDP,Generation!$B:$B,IF($B$252="NEM","*",$B$252),Generation!$C:$C,$H269)-SUMIFS(Generation!$D:$D,Generation!$A:$A,Summary_CDP,Generation!$B:$B,IF($B$252="NEM","*",$B$252),Generation!$C:$C,$H269)</f>
        <v>17741.110139699998</v>
      </c>
      <c r="V269" s="5">
        <f>SUMIFS(Generation!Q:Q,Generation!$A:$A,Summary_CDP,Generation!$B:$B,IF($B$252="NEM","*",$B$252),Generation!$C:$C,$H269)-SUMIFS(Generation!$D:$D,Generation!$A:$A,Summary_CDP,Generation!$B:$B,IF($B$252="NEM","*",$B$252),Generation!$C:$C,$H269)</f>
        <v>18351.065495999999</v>
      </c>
      <c r="W269" s="5">
        <f>SUMIFS(Generation!R:R,Generation!$A:$A,Summary_CDP,Generation!$B:$B,IF($B$252="NEM","*",$B$252),Generation!$C:$C,$H269)-SUMIFS(Generation!$D:$D,Generation!$A:$A,Summary_CDP,Generation!$B:$B,IF($B$252="NEM","*",$B$252),Generation!$C:$C,$H269)</f>
        <v>18998.340851299999</v>
      </c>
      <c r="X269" s="5">
        <f>SUMIFS(Generation!S:S,Generation!$A:$A,Summary_CDP,Generation!$B:$B,IF($B$252="NEM","*",$B$252),Generation!$C:$C,$H269)-SUMIFS(Generation!$D:$D,Generation!$A:$A,Summary_CDP,Generation!$B:$B,IF($B$252="NEM","*",$B$252),Generation!$C:$C,$H269)</f>
        <v>19703.825568199998</v>
      </c>
      <c r="Y269" s="5">
        <f>SUMIFS(Generation!T:T,Generation!$A:$A,Summary_CDP,Generation!$B:$B,IF($B$252="NEM","*",$B$252),Generation!$C:$C,$H269)-SUMIFS(Generation!$D:$D,Generation!$A:$A,Summary_CDP,Generation!$B:$B,IF($B$252="NEM","*",$B$252),Generation!$C:$C,$H269)</f>
        <v>20482.54126680001</v>
      </c>
      <c r="Z269" s="5">
        <f>SUMIFS(Generation!U:U,Generation!$A:$A,Summary_CDP,Generation!$B:$B,IF($B$252="NEM","*",$B$252),Generation!$C:$C,$H269)-SUMIFS(Generation!$D:$D,Generation!$A:$A,Summary_CDP,Generation!$B:$B,IF($B$252="NEM","*",$B$252),Generation!$C:$C,$H269)</f>
        <v>21141.463970200002</v>
      </c>
      <c r="AA269" s="5">
        <f>SUMIFS(Generation!V:V,Generation!$A:$A,Summary_CDP,Generation!$B:$B,IF($B$252="NEM","*",$B$252),Generation!$C:$C,$H269)-SUMIFS(Generation!$D:$D,Generation!$A:$A,Summary_CDP,Generation!$B:$B,IF($B$252="NEM","*",$B$252),Generation!$C:$C,$H269)</f>
        <v>21834.116691900006</v>
      </c>
      <c r="AB269" s="5">
        <f>SUMIFS(Generation!W:W,Generation!$A:$A,Summary_CDP,Generation!$B:$B,IF($B$252="NEM","*",$B$252),Generation!$C:$C,$H269)-SUMIFS(Generation!$D:$D,Generation!$A:$A,Summary_CDP,Generation!$B:$B,IF($B$252="NEM","*",$B$252),Generation!$C:$C,$H269)</f>
        <v>22582.896447600007</v>
      </c>
      <c r="AC269" s="5">
        <f>SUMIFS(Generation!X:X,Generation!$A:$A,Summary_CDP,Generation!$B:$B,IF($B$252="NEM","*",$B$252),Generation!$C:$C,$H269)-SUMIFS(Generation!$D:$D,Generation!$A:$A,Summary_CDP,Generation!$B:$B,IF($B$252="NEM","*",$B$252),Generation!$C:$C,$H269)</f>
        <v>23417.288989100005</v>
      </c>
      <c r="AD269" s="5">
        <f>SUMIFS(Generation!Y:Y,Generation!$A:$A,Summary_CDP,Generation!$B:$B,IF($B$252="NEM","*",$B$252),Generation!$C:$C,$H269)-SUMIFS(Generation!$D:$D,Generation!$A:$A,Summary_CDP,Generation!$B:$B,IF($B$252="NEM","*",$B$252),Generation!$C:$C,$H269)</f>
        <v>24202.267556200011</v>
      </c>
      <c r="AE269" s="5">
        <f>SUMIFS(Generation!Z:Z,Generation!$A:$A,Summary_CDP,Generation!$B:$B,IF($B$252="NEM","*",$B$252),Generation!$C:$C,$H269)-SUMIFS(Generation!$D:$D,Generation!$A:$A,Summary_CDP,Generation!$B:$B,IF($B$252="NEM","*",$B$252),Generation!$C:$C,$H269)</f>
        <v>25353.860192099997</v>
      </c>
      <c r="AF269" s="5">
        <f>SUMIFS(Generation!AA:AA,Generation!$A:$A,Summary_CDP,Generation!$B:$B,IF($B$252="NEM","*",$B$252),Generation!$C:$C,$H269)-SUMIFS(Generation!$D:$D,Generation!$A:$A,Summary_CDP,Generation!$B:$B,IF($B$252="NEM","*",$B$252),Generation!$C:$C,$H269)</f>
        <v>26888.928632500003</v>
      </c>
      <c r="AG269" s="5">
        <f>SUMIFS(Generation!AB:AB,Generation!$A:$A,Summary_CDP,Generation!$B:$B,IF($B$252="NEM","*",$B$252),Generation!$C:$C,$H269)-SUMIFS(Generation!$D:$D,Generation!$A:$A,Summary_CDP,Generation!$B:$B,IF($B$252="NEM","*",$B$252),Generation!$C:$C,$H269)</f>
        <v>28577.843681800001</v>
      </c>
      <c r="AH269" s="5">
        <f>SUMIFS(Generation!AC:AC,Generation!$A:$A,Summary_CDP,Generation!$B:$B,IF($B$252="NEM","*",$B$252),Generation!$C:$C,$H269)-SUMIFS(Generation!$D:$D,Generation!$A:$A,Summary_CDP,Generation!$B:$B,IF($B$252="NEM","*",$B$252),Generation!$C:$C,$H269)</f>
        <v>30076.005391300012</v>
      </c>
      <c r="AI269" s="5">
        <f>SUMIFS(Generation!AD:AD,Generation!$A:$A,Summary_CDP,Generation!$B:$B,IF($B$252="NEM","*",$B$252),Generation!$C:$C,$H269)-SUMIFS(Generation!$D:$D,Generation!$A:$A,Summary_CDP,Generation!$B:$B,IF($B$252="NEM","*",$B$252),Generation!$C:$C,$H269)</f>
        <v>31534.938960000003</v>
      </c>
      <c r="AJ269" s="5">
        <f>SUMIFS(Generation!AE:AE,Generation!$A:$A,Summary_CDP,Generation!$B:$B,IF($B$252="NEM","*",$B$252),Generation!$C:$C,$H269)-SUMIFS(Generation!$D:$D,Generation!$A:$A,Summary_CDP,Generation!$B:$B,IF($B$252="NEM","*",$B$252),Generation!$C:$C,$H269)</f>
        <v>31534.938960000003</v>
      </c>
    </row>
    <row r="271" spans="8:36" ht="15" customHeight="1">
      <c r="H271" s="9" t="s">
        <v>146</v>
      </c>
      <c r="I271" s="5">
        <f>SUMIFS(Generation!D:D,Generation!$A:$A,Summary_CDP,Generation!$B:$B,IF($B$252="NEM","*",$B$252),Generation!$C:$C,$H271)-SUMIFS(Generation!$D:$D,Generation!$A:$A,Summary_CDP,Generation!$B:$B,IF($B$252="NEM","*",$B$252),Generation!$C:$C,$H271)</f>
        <v>0</v>
      </c>
      <c r="J271" s="5">
        <f>SUMIFS(Generation!E:E,Generation!$A:$A,Summary_CDP,Generation!$B:$B,IF($B$252="NEM","*",$B$252),Generation!$C:$C,$H271)-SUMIFS(Generation!$D:$D,Generation!$A:$A,Summary_CDP,Generation!$B:$B,IF($B$252="NEM","*",$B$252),Generation!$C:$C,$H271)</f>
        <v>5.5064999999999997E-8</v>
      </c>
      <c r="K271" s="5">
        <f>SUMIFS(Generation!F:F,Generation!$A:$A,Summary_CDP,Generation!$B:$B,IF($B$252="NEM","*",$B$252),Generation!$C:$C,$H271)-SUMIFS(Generation!$D:$D,Generation!$A:$A,Summary_CDP,Generation!$B:$B,IF($B$252="NEM","*",$B$252),Generation!$C:$C,$H271)</f>
        <v>1.481849999999995E-7</v>
      </c>
      <c r="L271" s="5">
        <f>SUMIFS(Generation!G:G,Generation!$A:$A,Summary_CDP,Generation!$B:$B,IF($B$252="NEM","*",$B$252),Generation!$C:$C,$H271)-SUMIFS(Generation!$D:$D,Generation!$A:$A,Summary_CDP,Generation!$B:$B,IF($B$252="NEM","*",$B$252),Generation!$C:$C,$H271)</f>
        <v>0.10363988193999998</v>
      </c>
      <c r="M271" s="5">
        <f>SUMIFS(Generation!H:H,Generation!$A:$A,Summary_CDP,Generation!$B:$B,IF($B$252="NEM","*",$B$252),Generation!$C:$C,$H271)-SUMIFS(Generation!$D:$D,Generation!$A:$A,Summary_CDP,Generation!$B:$B,IF($B$252="NEM","*",$B$252),Generation!$C:$C,$H271)</f>
        <v>0.15454873374500061</v>
      </c>
      <c r="N271" s="5">
        <f>SUMIFS(Generation!I:I,Generation!$A:$A,Summary_CDP,Generation!$B:$B,IF($B$252="NEM","*",$B$252),Generation!$C:$C,$H271)-SUMIFS(Generation!$D:$D,Generation!$A:$A,Summary_CDP,Generation!$B:$B,IF($B$252="NEM","*",$B$252),Generation!$C:$C,$H271)</f>
        <v>1.8374150974999989E-2</v>
      </c>
      <c r="O271" s="5">
        <f>SUMIFS(Generation!J:J,Generation!$A:$A,Summary_CDP,Generation!$B:$B,IF($B$252="NEM","*",$B$252),Generation!$C:$C,$H271)-SUMIFS(Generation!$D:$D,Generation!$A:$A,Summary_CDP,Generation!$B:$B,IF($B$252="NEM","*",$B$252),Generation!$C:$C,$H271)</f>
        <v>4.8411000000000171E-7</v>
      </c>
      <c r="P271" s="5">
        <f>SUMIFS(Generation!K:K,Generation!$A:$A,Summary_CDP,Generation!$B:$B,IF($B$252="NEM","*",$B$252),Generation!$C:$C,$H271)-SUMIFS(Generation!$D:$D,Generation!$A:$A,Summary_CDP,Generation!$B:$B,IF($B$252="NEM","*",$B$252),Generation!$C:$C,$H271)</f>
        <v>0.15963268378499978</v>
      </c>
      <c r="Q271" s="5">
        <f>SUMIFS(Generation!L:L,Generation!$A:$A,Summary_CDP,Generation!$B:$B,IF($B$252="NEM","*",$B$252),Generation!$C:$C,$H271)-SUMIFS(Generation!$D:$D,Generation!$A:$A,Summary_CDP,Generation!$B:$B,IF($B$252="NEM","*",$B$252),Generation!$C:$C,$H271)</f>
        <v>0.26267623273999791</v>
      </c>
      <c r="R271" s="5">
        <f>SUMIFS(Generation!M:M,Generation!$A:$A,Summary_CDP,Generation!$B:$B,IF($B$252="NEM","*",$B$252),Generation!$C:$C,$H271)-SUMIFS(Generation!$D:$D,Generation!$A:$A,Summary_CDP,Generation!$B:$B,IF($B$252="NEM","*",$B$252),Generation!$C:$C,$H271)</f>
        <v>3.1377699999999999E-6</v>
      </c>
      <c r="S271" s="5">
        <f>SUMIFS(Generation!N:N,Generation!$A:$A,Summary_CDP,Generation!$B:$B,IF($B$252="NEM","*",$B$252),Generation!$C:$C,$H271)-SUMIFS(Generation!$D:$D,Generation!$A:$A,Summary_CDP,Generation!$B:$B,IF($B$252="NEM","*",$B$252),Generation!$C:$C,$H271)</f>
        <v>3.3719600000000028E-6</v>
      </c>
      <c r="T271" s="5">
        <f>SUMIFS(Generation!O:O,Generation!$A:$A,Summary_CDP,Generation!$B:$B,IF($B$252="NEM","*",$B$252),Generation!$C:$C,$H271)-SUMIFS(Generation!$D:$D,Generation!$A:$A,Summary_CDP,Generation!$B:$B,IF($B$252="NEM","*",$B$252),Generation!$C:$C,$H271)</f>
        <v>3.6851799999999989E-6</v>
      </c>
      <c r="U271" s="5">
        <f>SUMIFS(Generation!P:P,Generation!$A:$A,Summary_CDP,Generation!$B:$B,IF($B$252="NEM","*",$B$252),Generation!$C:$C,$H271)-SUMIFS(Generation!$D:$D,Generation!$A:$A,Summary_CDP,Generation!$B:$B,IF($B$252="NEM","*",$B$252),Generation!$C:$C,$H271)</f>
        <v>3.9764050000000001E-6</v>
      </c>
      <c r="V271" s="5">
        <f>SUMIFS(Generation!Q:Q,Generation!$A:$A,Summary_CDP,Generation!$B:$B,IF($B$252="NEM","*",$B$252),Generation!$C:$C,$H271)-SUMIFS(Generation!$D:$D,Generation!$A:$A,Summary_CDP,Generation!$B:$B,IF($B$252="NEM","*",$B$252),Generation!$C:$C,$H271)</f>
        <v>6.0422454504999973E-2</v>
      </c>
      <c r="W271" s="5">
        <f>SUMIFS(Generation!R:R,Generation!$A:$A,Summary_CDP,Generation!$B:$B,IF($B$252="NEM","*",$B$252),Generation!$C:$C,$H271)-SUMIFS(Generation!$D:$D,Generation!$A:$A,Summary_CDP,Generation!$B:$B,IF($B$252="NEM","*",$B$252),Generation!$C:$C,$H271)</f>
        <v>0.49672166430999964</v>
      </c>
      <c r="X271" s="5">
        <f>SUMIFS(Generation!S:S,Generation!$A:$A,Summary_CDP,Generation!$B:$B,IF($B$252="NEM","*",$B$252),Generation!$C:$C,$H271)-SUMIFS(Generation!$D:$D,Generation!$A:$A,Summary_CDP,Generation!$B:$B,IF($B$252="NEM","*",$B$252),Generation!$C:$C,$H271)</f>
        <v>6.1394220350000042E-2</v>
      </c>
      <c r="Y271" s="5">
        <f>SUMIFS(Generation!T:T,Generation!$A:$A,Summary_CDP,Generation!$B:$B,IF($B$252="NEM","*",$B$252),Generation!$C:$C,$H271)-SUMIFS(Generation!$D:$D,Generation!$A:$A,Summary_CDP,Generation!$B:$B,IF($B$252="NEM","*",$B$252),Generation!$C:$C,$H271)</f>
        <v>1.9755599999999995E-6</v>
      </c>
      <c r="Z271" s="5">
        <f>SUMIFS(Generation!U:U,Generation!$A:$A,Summary_CDP,Generation!$B:$B,IF($B$252="NEM","*",$B$252),Generation!$C:$C,$H271)-SUMIFS(Generation!$D:$D,Generation!$A:$A,Summary_CDP,Generation!$B:$B,IF($B$252="NEM","*",$B$252),Generation!$C:$C,$H271)</f>
        <v>0.10101400479</v>
      </c>
      <c r="AA271" s="5">
        <f>SUMIFS(Generation!V:V,Generation!$A:$A,Summary_CDP,Generation!$B:$B,IF($B$252="NEM","*",$B$252),Generation!$C:$C,$H271)-SUMIFS(Generation!$D:$D,Generation!$A:$A,Summary_CDP,Generation!$B:$B,IF($B$252="NEM","*",$B$252),Generation!$C:$C,$H271)</f>
        <v>2.660679999999998E-6</v>
      </c>
      <c r="AB271" s="5">
        <f>SUMIFS(Generation!W:W,Generation!$A:$A,Summary_CDP,Generation!$B:$B,IF($B$252="NEM","*",$B$252),Generation!$C:$C,$H271)-SUMIFS(Generation!$D:$D,Generation!$A:$A,Summary_CDP,Generation!$B:$B,IF($B$252="NEM","*",$B$252),Generation!$C:$C,$H271)</f>
        <v>0.35796181505500013</v>
      </c>
      <c r="AC271" s="5">
        <f>SUMIFS(Generation!X:X,Generation!$A:$A,Summary_CDP,Generation!$B:$B,IF($B$252="NEM","*",$B$252),Generation!$C:$C,$H271)-SUMIFS(Generation!$D:$D,Generation!$A:$A,Summary_CDP,Generation!$B:$B,IF($B$252="NEM","*",$B$252),Generation!$C:$C,$H271)</f>
        <v>3.9300365017250019</v>
      </c>
      <c r="AD271" s="5">
        <f>SUMIFS(Generation!Y:Y,Generation!$A:$A,Summary_CDP,Generation!$B:$B,IF($B$252="NEM","*",$B$252),Generation!$C:$C,$H271)-SUMIFS(Generation!$D:$D,Generation!$A:$A,Summary_CDP,Generation!$B:$B,IF($B$252="NEM","*",$B$252),Generation!$C:$C,$H271)</f>
        <v>1.015091998680002</v>
      </c>
      <c r="AE271" s="5">
        <f>SUMIFS(Generation!Z:Z,Generation!$A:$A,Summary_CDP,Generation!$B:$B,IF($B$252="NEM","*",$B$252),Generation!$C:$C,$H271)-SUMIFS(Generation!$D:$D,Generation!$A:$A,Summary_CDP,Generation!$B:$B,IF($B$252="NEM","*",$B$252),Generation!$C:$C,$H271)</f>
        <v>5.5528399999999998E-6</v>
      </c>
      <c r="AF271" s="5">
        <f>SUMIFS(Generation!AA:AA,Generation!$A:$A,Summary_CDP,Generation!$B:$B,IF($B$252="NEM","*",$B$252),Generation!$C:$C,$H271)-SUMIFS(Generation!$D:$D,Generation!$A:$A,Summary_CDP,Generation!$B:$B,IF($B$252="NEM","*",$B$252),Generation!$C:$C,$H271)</f>
        <v>0.33052650979000048</v>
      </c>
      <c r="AG271" s="5">
        <f>SUMIFS(Generation!AB:AB,Generation!$A:$A,Summary_CDP,Generation!$B:$B,IF($B$252="NEM","*",$B$252),Generation!$C:$C,$H271)-SUMIFS(Generation!$D:$D,Generation!$A:$A,Summary_CDP,Generation!$B:$B,IF($B$252="NEM","*",$B$252),Generation!$C:$C,$H271)</f>
        <v>8.2741758131650194</v>
      </c>
      <c r="AH271" s="5">
        <f>SUMIFS(Generation!AC:AC,Generation!$A:$A,Summary_CDP,Generation!$B:$B,IF($B$252="NEM","*",$B$252),Generation!$C:$C,$H271)-SUMIFS(Generation!$D:$D,Generation!$A:$A,Summary_CDP,Generation!$B:$B,IF($B$252="NEM","*",$B$252),Generation!$C:$C,$H271)</f>
        <v>0.31462002296000013</v>
      </c>
      <c r="AI271" s="5">
        <f>SUMIFS(Generation!AD:AD,Generation!$A:$A,Summary_CDP,Generation!$B:$B,IF($B$252="NEM","*",$B$252),Generation!$C:$C,$H271)-SUMIFS(Generation!$D:$D,Generation!$A:$A,Summary_CDP,Generation!$B:$B,IF($B$252="NEM","*",$B$252),Generation!$C:$C,$H271)</f>
        <v>7.713439999999994E-6</v>
      </c>
      <c r="AJ271" s="5">
        <f>SUMIFS(Generation!AE:AE,Generation!$A:$A,Summary_CDP,Generation!$B:$B,IF($B$252="NEM","*",$B$252),Generation!$C:$C,$H271)-SUMIFS(Generation!$D:$D,Generation!$A:$A,Summary_CDP,Generation!$B:$B,IF($B$252="NEM","*",$B$252),Generation!$C:$C,$H271)</f>
        <v>3.312577667689999</v>
      </c>
    </row>
    <row r="272" spans="8:36" ht="15" customHeight="1">
      <c r="H272" s="55" t="s">
        <v>169</v>
      </c>
    </row>
    <row r="273" spans="1:30" ht="15" customHeight="1"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</row>
    <row r="276" spans="1:30" s="51" customFormat="1" ht="24" customHeight="1" thickBot="1">
      <c r="A276" s="49" t="s">
        <v>170</v>
      </c>
      <c r="B276" s="47"/>
      <c r="C276" s="47"/>
      <c r="D276" s="47"/>
      <c r="E276" s="47"/>
      <c r="F276" s="47"/>
      <c r="G276" s="47"/>
      <c r="H276" s="47"/>
      <c r="I276" s="50"/>
      <c r="J276" s="47"/>
      <c r="K276" s="47"/>
      <c r="L276" s="47"/>
      <c r="M276" s="47"/>
      <c r="N276" s="47"/>
      <c r="O276" s="47"/>
      <c r="P276" s="47"/>
      <c r="Q276" s="47"/>
      <c r="R276" s="50"/>
      <c r="S276" s="47"/>
      <c r="T276" s="47"/>
      <c r="U276" s="47"/>
      <c r="V276" s="47"/>
      <c r="W276" s="47"/>
      <c r="X276" s="47"/>
      <c r="Y276" s="47"/>
      <c r="Z276" s="47"/>
      <c r="AA276" s="47"/>
      <c r="AB276" s="50"/>
      <c r="AC276" s="47"/>
      <c r="AD276" s="47"/>
    </row>
    <row r="277" spans="1:30" ht="15" customHeight="1" thickTop="1"/>
    <row r="278" spans="1:30" ht="15" customHeight="1">
      <c r="H278" s="8" t="s">
        <v>171</v>
      </c>
      <c r="I278" s="8" t="s">
        <v>172</v>
      </c>
    </row>
    <row r="279" spans="1:30" ht="15" customHeight="1">
      <c r="H279" s="9" t="s">
        <v>50</v>
      </c>
      <c r="I279" s="5" t="str">
        <f>INDEX('Flow path augmentations'!$B$4:$O$18,MATCH($H279,'Flow path augmentations'!$A$4:$A$18,0),MATCH(Summary_CDP,'Flow path augmentations'!$B$3:$O$3,0))</f>
        <v>-</v>
      </c>
    </row>
    <row r="280" spans="1:30" ht="15" customHeight="1">
      <c r="H280" s="9" t="s">
        <v>173</v>
      </c>
      <c r="I280" s="5" t="str">
        <f>INDEX('Flow path augmentations'!$B$4:$O$18,MATCH($H280,'Flow path augmentations'!$A$4:$A$18,0),MATCH(Summary_CDP,'Flow path augmentations'!$B$3:$O$3,0))</f>
        <v>2040-41</v>
      </c>
    </row>
    <row r="281" spans="1:30" ht="15" customHeight="1">
      <c r="H281" s="9" t="s">
        <v>174</v>
      </c>
      <c r="I281" s="5" t="str">
        <f>INDEX('Flow path augmentations'!$B$4:$O$18,MATCH($H281,'Flow path augmentations'!$A$4:$A$18,0),MATCH(Summary_CDP,'Flow path augmentations'!$B$3:$O$3,0))</f>
        <v>-</v>
      </c>
    </row>
    <row r="282" spans="1:30" ht="15" customHeight="1">
      <c r="H282" s="9" t="s">
        <v>175</v>
      </c>
      <c r="I282" s="5" t="str">
        <f>INDEX('Flow path augmentations'!$B$4:$O$18,MATCH($H282,'Flow path augmentations'!$A$4:$A$18,0),MATCH(Summary_CDP,'Flow path augmentations'!$B$3:$O$3,0))</f>
        <v>2035-36</v>
      </c>
    </row>
    <row r="283" spans="1:30" ht="15" customHeight="1">
      <c r="H283" s="9" t="s">
        <v>176</v>
      </c>
      <c r="I283" s="5" t="str">
        <f>INDEX('Flow path augmentations'!$B$4:$O$18,MATCH($H283,'Flow path augmentations'!$A$4:$A$18,0),MATCH(Summary_CDP,'Flow path augmentations'!$B$3:$O$3,0))</f>
        <v>-</v>
      </c>
    </row>
    <row r="284" spans="1:30" ht="15" customHeight="1">
      <c r="H284" s="9" t="s">
        <v>45</v>
      </c>
      <c r="I284" s="5" t="str">
        <f>INDEX('Flow path augmentations'!$B$4:$O$18,MATCH($H284,'Flow path augmentations'!$A$4:$A$18,0),MATCH(Summary_CDP,'Flow path augmentations'!$B$3:$O$3,0))</f>
        <v>2027-28</v>
      </c>
    </row>
    <row r="285" spans="1:30" ht="15" customHeight="1">
      <c r="H285" s="9" t="s">
        <v>177</v>
      </c>
      <c r="I285" s="5" t="str">
        <f>INDEX('Flow path augmentations'!$B$4:$O$18,MATCH($H285,'Flow path augmentations'!$A$4:$A$18,0),MATCH(Summary_CDP,'Flow path augmentations'!$B$3:$O$3,0))</f>
        <v>2045-46</v>
      </c>
    </row>
    <row r="286" spans="1:30" ht="15" customHeight="1">
      <c r="H286" s="9" t="s">
        <v>178</v>
      </c>
      <c r="I286" s="5" t="str">
        <f>INDEX('Flow path augmentations'!$B$4:$O$18,MATCH($H286,'Flow path augmentations'!$A$4:$A$18,0),MATCH(Summary_CDP,'Flow path augmentations'!$B$3:$O$3,0))</f>
        <v>-</v>
      </c>
    </row>
    <row r="287" spans="1:30" ht="15" customHeight="1">
      <c r="H287" s="9" t="s">
        <v>46</v>
      </c>
      <c r="I287" s="5" t="str">
        <f>INDEX('Flow path augmentations'!$B$4:$O$18,MATCH($H287,'Flow path augmentations'!$A$4:$A$18,0),MATCH(Summary_CDP,'Flow path augmentations'!$B$3:$O$3,0))</f>
        <v>2027-28</v>
      </c>
    </row>
    <row r="288" spans="1:30" ht="15" customHeight="1">
      <c r="H288" s="9" t="s">
        <v>49</v>
      </c>
      <c r="I288" s="5" t="str">
        <f>INDEX('Flow path augmentations'!$B$4:$O$18,MATCH($H288,'Flow path augmentations'!$A$4:$A$18,0),MATCH(Summary_CDP,'Flow path augmentations'!$B$3:$O$3,0))</f>
        <v>2028-29</v>
      </c>
    </row>
    <row r="289" spans="8:9" ht="15" customHeight="1">
      <c r="H289" s="9" t="s">
        <v>179</v>
      </c>
      <c r="I289" s="5" t="str">
        <f>INDEX('Flow path augmentations'!$B$4:$O$18,MATCH($H289,'Flow path augmentations'!$A$4:$A$18,0),MATCH(Summary_CDP,'Flow path augmentations'!$B$3:$O$3,0))</f>
        <v>2040-41</v>
      </c>
    </row>
    <row r="290" spans="8:9" ht="15" customHeight="1">
      <c r="H290" s="9" t="s">
        <v>180</v>
      </c>
      <c r="I290" s="5" t="str">
        <f>INDEX('Flow path augmentations'!$B$4:$O$18,MATCH($H290,'Flow path augmentations'!$A$4:$A$18,0),MATCH(Summary_CDP,'Flow path augmentations'!$B$3:$O$3,0))</f>
        <v>-</v>
      </c>
    </row>
    <row r="291" spans="8:9" ht="15" customHeight="1">
      <c r="H291" s="9" t="s">
        <v>181</v>
      </c>
      <c r="I291" s="5" t="str">
        <f>INDEX('Flow path augmentations'!$B$4:$O$18,MATCH($H291,'Flow path augmentations'!$A$4:$A$18,0),MATCH(Summary_CDP,'Flow path augmentations'!$B$3:$O$3,0))</f>
        <v>2029-30</v>
      </c>
    </row>
    <row r="292" spans="8:9" ht="15" customHeight="1">
      <c r="H292" s="9" t="s">
        <v>182</v>
      </c>
      <c r="I292" s="5" t="str">
        <f>INDEX('Flow path augmentations'!$B$4:$O$18,MATCH($H292,'Flow path augmentations'!$A$4:$A$18,0),MATCH(Summary_CDP,'Flow path augmentations'!$B$3:$O$3,0))</f>
        <v>2032-33</v>
      </c>
    </row>
    <row r="293" spans="8:9" ht="15" customHeight="1">
      <c r="H293" s="9" t="s">
        <v>183</v>
      </c>
      <c r="I293" s="5" t="str">
        <f>INDEX('Flow path augmentations'!$B$4:$O$18,MATCH($H293,'Flow path augmentations'!$A$4:$A$18,0),MATCH(Summary_CDP,'Flow path augmentations'!$B$3:$O$3,0))</f>
        <v>-</v>
      </c>
    </row>
  </sheetData>
  <dataValidations disablePrompts="1" count="3">
    <dataValidation type="list" showInputMessage="1" showErrorMessage="1" sqref="B30 B54 B82 B109 B127 B145 B162 B228 B252" xr:uid="{00000000-0002-0000-0300-000000000000}">
      <formula1>"NEM,NSW,QLD,VIC,SA,TAS"</formula1>
    </dataValidation>
    <dataValidation type="list" showInputMessage="1" showErrorMessage="1" sqref="B8" xr:uid="{00000000-0002-0000-0300-000001000000}">
      <formula1>AvailableCDPs</formula1>
    </dataValidation>
    <dataValidation type="list" showInputMessage="1" showErrorMessage="1" sqref="B210" xr:uid="{00000000-0002-0000-0300-000002000000}">
      <formula1>"NSW,QLD,VIC,SA,TAS"</formula1>
    </dataValidation>
  </dataValidation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2" tint="-0.249977111117893"/>
  </sheetPr>
  <dimension ref="A1:BJ212"/>
  <sheetViews>
    <sheetView zoomScaleNormal="100" workbookViewId="0"/>
  </sheetViews>
  <sheetFormatPr baseColWidth="10" defaultColWidth="9" defaultRowHeight="15" customHeight="1"/>
  <cols>
    <col min="1" max="1" width="17.6640625" style="6" customWidth="1"/>
    <col min="2" max="2" width="14" style="6" customWidth="1"/>
    <col min="3" max="3" width="17.1640625" style="6" customWidth="1"/>
    <col min="4" max="4" width="7.6640625" style="6" customWidth="1"/>
    <col min="5" max="5" width="25.5" style="6" customWidth="1"/>
    <col min="6" max="6" width="8.1640625" style="6" customWidth="1"/>
    <col min="7" max="7" width="15" style="6" customWidth="1"/>
    <col min="8" max="8" width="45.5" style="6" customWidth="1"/>
    <col min="9" max="37" width="14.1640625" style="6" customWidth="1"/>
    <col min="38" max="38" width="9" style="6" customWidth="1"/>
    <col min="39" max="16384" width="9" style="6"/>
  </cols>
  <sheetData>
    <row r="1" spans="1:37" ht="15" customHeight="1">
      <c r="A1" s="34"/>
      <c r="B1" s="34"/>
      <c r="C1" s="34"/>
      <c r="D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</row>
    <row r="2" spans="1:37" ht="20.25" customHeight="1" thickBot="1">
      <c r="A2" s="36" t="str">
        <f>"Comparison - "&amp;Comparison_CDP1&amp;" vs. "&amp;Comparison_CDP2</f>
        <v>Comparison - CDP5 vs. Counterfactual</v>
      </c>
      <c r="B2" s="36"/>
      <c r="C2" s="36"/>
      <c r="D2" s="36"/>
      <c r="E2" s="36"/>
      <c r="F2" s="36"/>
      <c r="G2" s="36"/>
      <c r="H2" s="11"/>
      <c r="I2" s="11"/>
    </row>
    <row r="3" spans="1:37" ht="15" customHeight="1" thickTop="1">
      <c r="A3" s="37" t="s">
        <v>83</v>
      </c>
      <c r="B3" s="37"/>
      <c r="C3" s="37"/>
      <c r="I3" s="19"/>
    </row>
    <row r="4" spans="1:37" ht="15" customHeight="1">
      <c r="A4" s="37" t="str">
        <f>"1. The discount rate used for calculation is "&amp;TEXT(WACC,"0.0%")</f>
        <v>1. The discount rate used for calculation is 5.5%</v>
      </c>
      <c r="B4" s="37"/>
      <c r="C4" s="37"/>
      <c r="I4" s="19"/>
    </row>
    <row r="5" spans="1:37" ht="15" customHeight="1">
      <c r="A5" s="37" t="s">
        <v>84</v>
      </c>
      <c r="B5" s="37"/>
      <c r="C5" s="37"/>
      <c r="I5" s="19"/>
    </row>
    <row r="6" spans="1:37" ht="15" customHeight="1">
      <c r="G6" s="19"/>
    </row>
    <row r="7" spans="1:37" ht="15" customHeight="1">
      <c r="C7" s="11" t="s">
        <v>85</v>
      </c>
      <c r="G7" s="19"/>
    </row>
    <row r="8" spans="1:37" ht="15" customHeight="1">
      <c r="A8" s="11" t="s">
        <v>184</v>
      </c>
      <c r="B8" s="21" t="s">
        <v>60</v>
      </c>
      <c r="C8" s="37" t="str">
        <f>INDEX(CDPs!$B$5:$B$20,MATCH(Comparison_CDP1,CDPs!$A$5:$A$20,0),1)</f>
        <v xml:space="preserve">Progressive Change least-cost DP, with Marinus Link actionable </v>
      </c>
      <c r="G8" s="19"/>
    </row>
    <row r="9" spans="1:37" ht="15" customHeight="1">
      <c r="A9" s="11" t="s">
        <v>185</v>
      </c>
      <c r="B9" s="21" t="s">
        <v>80</v>
      </c>
      <c r="C9" s="37" t="str">
        <f>INDEX(CDPs!$B$5:$B$20,MATCH(Comparison_CDP2,CDPs!$A$5:$A$20,0),1)</f>
        <v>No future network augmentation other than committed and anticipated projects/ small intra-regional augmentations/ replacement expenditure projects</v>
      </c>
      <c r="I9" s="27"/>
    </row>
    <row r="10" spans="1:37" ht="15" customHeight="1"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 spans="1:37" s="51" customFormat="1" ht="24" customHeight="1" thickBot="1">
      <c r="A11" s="49" t="s">
        <v>186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1:37" ht="15" customHeight="1" thickTop="1"/>
    <row r="14" spans="1:37" ht="15" customHeight="1">
      <c r="E14" s="39"/>
      <c r="H14" s="2" t="s">
        <v>88</v>
      </c>
      <c r="I14" s="8" t="s">
        <v>89</v>
      </c>
      <c r="J14" s="8" t="s">
        <v>90</v>
      </c>
      <c r="K14" s="8" t="s">
        <v>91</v>
      </c>
      <c r="L14" s="8" t="s">
        <v>92</v>
      </c>
      <c r="M14" s="8" t="s">
        <v>93</v>
      </c>
      <c r="N14" s="8" t="s">
        <v>94</v>
      </c>
      <c r="O14" s="8" t="s">
        <v>95</v>
      </c>
      <c r="P14" s="8" t="s">
        <v>96</v>
      </c>
      <c r="Q14" s="8" t="s">
        <v>97</v>
      </c>
      <c r="R14" s="8" t="s">
        <v>98</v>
      </c>
      <c r="S14" s="8" t="s">
        <v>99</v>
      </c>
      <c r="T14" s="8" t="s">
        <v>100</v>
      </c>
      <c r="U14" s="8" t="s">
        <v>101</v>
      </c>
      <c r="V14" s="8" t="s">
        <v>102</v>
      </c>
      <c r="W14" s="8" t="s">
        <v>103</v>
      </c>
      <c r="X14" s="8" t="s">
        <v>104</v>
      </c>
      <c r="Y14" s="8" t="s">
        <v>105</v>
      </c>
      <c r="Z14" s="8" t="s">
        <v>106</v>
      </c>
      <c r="AA14" s="8" t="s">
        <v>107</v>
      </c>
      <c r="AB14" s="8" t="s">
        <v>108</v>
      </c>
      <c r="AC14" s="8" t="s">
        <v>109</v>
      </c>
      <c r="AD14" s="8" t="s">
        <v>110</v>
      </c>
      <c r="AE14" s="8" t="s">
        <v>111</v>
      </c>
      <c r="AF14" s="8" t="s">
        <v>112</v>
      </c>
      <c r="AG14" s="8" t="s">
        <v>113</v>
      </c>
      <c r="AH14" s="8" t="s">
        <v>114</v>
      </c>
      <c r="AI14" s="8" t="s">
        <v>115</v>
      </c>
      <c r="AJ14" s="8" t="s">
        <v>116</v>
      </c>
      <c r="AK14" s="8" t="s">
        <v>117</v>
      </c>
    </row>
    <row r="15" spans="1:37" ht="15" customHeight="1">
      <c r="B15" s="39"/>
      <c r="E15" s="39"/>
      <c r="F15" s="38"/>
      <c r="H15" s="25" t="s">
        <v>118</v>
      </c>
      <c r="I15" s="29">
        <f t="shared" ref="I15:I21" si="0">NPV(WACC,J15:AK15)/(1+WACC)^2</f>
        <v>6057.9522904623045</v>
      </c>
      <c r="J15" s="16">
        <f>(SUMIFS(Costs!C:C,Costs!$A:$A,Comparison_CDP2,Costs!$B:$B,$H15)-SUMIFS(Costs!C:C,Costs!$A:$A,Comparison_CDP1,Costs!$B:$B,$H15))/1000</f>
        <v>-7.5916817999999989E-6</v>
      </c>
      <c r="K15" s="16">
        <f>(SUMIFS(Costs!D:D,Costs!$A:$A,Comparison_CDP2,Costs!$B:$B,$H15)-SUMIFS(Costs!D:D,Costs!$A:$A,Comparison_CDP1,Costs!$B:$B,$H15))/1000</f>
        <v>-2.7101844376135267</v>
      </c>
      <c r="L15" s="16">
        <f>(SUMIFS(Costs!E:E,Costs!$A:$A,Comparison_CDP2,Costs!$B:$B,$H15)-SUMIFS(Costs!E:E,Costs!$A:$A,Comparison_CDP1,Costs!$B:$B,$H15))/1000</f>
        <v>1.3874761883727043</v>
      </c>
      <c r="M15" s="16">
        <f>(SUMIFS(Costs!F:F,Costs!$A:$A,Comparison_CDP2,Costs!$B:$B,$H15)-SUMIFS(Costs!F:F,Costs!$A:$A,Comparison_CDP1,Costs!$B:$B,$H15))/1000</f>
        <v>32.183237865626459</v>
      </c>
      <c r="N15" s="16">
        <f>(SUMIFS(Costs!G:G,Costs!$A:$A,Comparison_CDP2,Costs!$B:$B,$H15)-SUMIFS(Costs!G:G,Costs!$A:$A,Comparison_CDP1,Costs!$B:$B,$H15))/1000</f>
        <v>66.851303632484985</v>
      </c>
      <c r="O15" s="16">
        <f>(SUMIFS(Costs!H:H,Costs!$A:$A,Comparison_CDP2,Costs!$B:$B,$H15)-SUMIFS(Costs!H:H,Costs!$A:$A,Comparison_CDP1,Costs!$B:$B,$H15))/1000</f>
        <v>242.89098201468215</v>
      </c>
      <c r="P15" s="16">
        <f>(SUMIFS(Costs!I:I,Costs!$A:$A,Comparison_CDP2,Costs!$B:$B,$H15)-SUMIFS(Costs!I:I,Costs!$A:$A,Comparison_CDP1,Costs!$B:$B,$H15))/1000</f>
        <v>240.01523963281093</v>
      </c>
      <c r="Q15" s="16">
        <f>(SUMIFS(Costs!J:J,Costs!$A:$A,Comparison_CDP2,Costs!$B:$B,$H15)-SUMIFS(Costs!J:J,Costs!$A:$A,Comparison_CDP1,Costs!$B:$B,$H15))/1000</f>
        <v>235.08567936801376</v>
      </c>
      <c r="R15" s="16">
        <f>(SUMIFS(Costs!K:K,Costs!$A:$A,Comparison_CDP2,Costs!$B:$B,$H15)-SUMIFS(Costs!K:K,Costs!$A:$A,Comparison_CDP1,Costs!$B:$B,$H15))/1000</f>
        <v>281.17222848046993</v>
      </c>
      <c r="S15" s="16">
        <f>(SUMIFS(Costs!L:L,Costs!$A:$A,Comparison_CDP2,Costs!$B:$B,$H15)-SUMIFS(Costs!L:L,Costs!$A:$A,Comparison_CDP1,Costs!$B:$B,$H15))/1000</f>
        <v>309.56599490729815</v>
      </c>
      <c r="T15" s="16">
        <f>(SUMIFS(Costs!M:M,Costs!$A:$A,Comparison_CDP2,Costs!$B:$B,$H15)-SUMIFS(Costs!M:M,Costs!$A:$A,Comparison_CDP1,Costs!$B:$B,$H15))/1000</f>
        <v>315.68258452661195</v>
      </c>
      <c r="U15" s="16">
        <f>(SUMIFS(Costs!N:N,Costs!$A:$A,Comparison_CDP2,Costs!$B:$B,$H15)-SUMIFS(Costs!N:N,Costs!$A:$A,Comparison_CDP1,Costs!$B:$B,$H15))/1000</f>
        <v>345.77977764629617</v>
      </c>
      <c r="V15" s="16">
        <f>(SUMIFS(Costs!O:O,Costs!$A:$A,Comparison_CDP2,Costs!$B:$B,$H15)-SUMIFS(Costs!O:O,Costs!$A:$A,Comparison_CDP1,Costs!$B:$B,$H15))/1000</f>
        <v>496.00524328521777</v>
      </c>
      <c r="W15" s="16">
        <f>(SUMIFS(Costs!P:P,Costs!$A:$A,Comparison_CDP2,Costs!$B:$B,$H15)-SUMIFS(Costs!P:P,Costs!$A:$A,Comparison_CDP1,Costs!$B:$B,$H15))/1000</f>
        <v>655.45390861585179</v>
      </c>
      <c r="X15" s="16">
        <f>(SUMIFS(Costs!Q:Q,Costs!$A:$A,Comparison_CDP2,Costs!$B:$B,$H15)-SUMIFS(Costs!Q:Q,Costs!$A:$A,Comparison_CDP1,Costs!$B:$B,$H15))/1000</f>
        <v>799.32470702384603</v>
      </c>
      <c r="Y15" s="16">
        <f>(SUMIFS(Costs!R:R,Costs!$A:$A,Comparison_CDP2,Costs!$B:$B,$H15)-SUMIFS(Costs!R:R,Costs!$A:$A,Comparison_CDP1,Costs!$B:$B,$H15))/1000</f>
        <v>795.20815312185414</v>
      </c>
      <c r="Z15" s="16">
        <f>(SUMIFS(Costs!S:S,Costs!$A:$A,Comparison_CDP2,Costs!$B:$B,$H15)-SUMIFS(Costs!S:S,Costs!$A:$A,Comparison_CDP1,Costs!$B:$B,$H15))/1000</f>
        <v>763.38337750412802</v>
      </c>
      <c r="AA15" s="16">
        <f>(SUMIFS(Costs!T:T,Costs!$A:$A,Comparison_CDP2,Costs!$B:$B,$H15)-SUMIFS(Costs!T:T,Costs!$A:$A,Comparison_CDP1,Costs!$B:$B,$H15))/1000</f>
        <v>1103.724722416046</v>
      </c>
      <c r="AB15" s="16">
        <f>(SUMIFS(Costs!U:U,Costs!$A:$A,Comparison_CDP2,Costs!$B:$B,$H15)-SUMIFS(Costs!U:U,Costs!$A:$A,Comparison_CDP1,Costs!$B:$B,$H15))/1000</f>
        <v>1019.1386626555761</v>
      </c>
      <c r="AC15" s="16">
        <f>(SUMIFS(Costs!V:V,Costs!$A:$A,Comparison_CDP2,Costs!$B:$B,$H15)-SUMIFS(Costs!V:V,Costs!$A:$A,Comparison_CDP1,Costs!$B:$B,$H15))/1000</f>
        <v>1051.5984730212688</v>
      </c>
      <c r="AD15" s="16">
        <f>(SUMIFS(Costs!W:W,Costs!$A:$A,Comparison_CDP2,Costs!$B:$B,$H15)-SUMIFS(Costs!W:W,Costs!$A:$A,Comparison_CDP1,Costs!$B:$B,$H15))/1000</f>
        <v>1327.8304698060326</v>
      </c>
      <c r="AE15" s="16">
        <f>(SUMIFS(Costs!X:X,Costs!$A:$A,Comparison_CDP2,Costs!$B:$B,$H15)-SUMIFS(Costs!X:X,Costs!$A:$A,Comparison_CDP1,Costs!$B:$B,$H15))/1000</f>
        <v>1272.8944122826149</v>
      </c>
      <c r="AF15" s="16">
        <f>(SUMIFS(Costs!Y:Y,Costs!$A:$A,Comparison_CDP2,Costs!$B:$B,$H15)-SUMIFS(Costs!Y:Y,Costs!$A:$A,Comparison_CDP1,Costs!$B:$B,$H15))/1000</f>
        <v>1238.9307115634811</v>
      </c>
      <c r="AG15" s="16">
        <f>(SUMIFS(Costs!Z:Z,Costs!$A:$A,Comparison_CDP2,Costs!$B:$B,$H15)-SUMIFS(Costs!Z:Z,Costs!$A:$A,Comparison_CDP1,Costs!$B:$B,$H15))/1000</f>
        <v>1206.6253030016617</v>
      </c>
      <c r="AH15" s="16">
        <f>(SUMIFS(Costs!AA:AA,Costs!$A:$A,Comparison_CDP2,Costs!$B:$B,$H15)-SUMIFS(Costs!AA:AA,Costs!$A:$A,Comparison_CDP1,Costs!$B:$B,$H15))/1000</f>
        <v>1259.0105515202861</v>
      </c>
      <c r="AI15" s="16">
        <f>(SUMIFS(Costs!AB:AB,Costs!$A:$A,Comparison_CDP2,Costs!$B:$B,$H15)-SUMIFS(Costs!AB:AB,Costs!$A:$A,Comparison_CDP1,Costs!$B:$B,$H15))/1000</f>
        <v>1179.0150493078445</v>
      </c>
      <c r="AJ15" s="16">
        <f>(SUMIFS(Costs!AC:AC,Costs!$A:$A,Comparison_CDP2,Costs!$B:$B,$H15)-SUMIFS(Costs!AC:AC,Costs!$A:$A,Comparison_CDP1,Costs!$B:$B,$H15))/1000</f>
        <v>1218.9063021959457</v>
      </c>
      <c r="AK15" s="16">
        <f>(SUMIFS(Costs!AD:AD,Costs!$A:$A,Comparison_CDP2,Costs!$B:$B,$H15)-SUMIFS(Costs!AD:AD,Costs!$A:$A,Comparison_CDP1,Costs!$B:$B,$H15))/1000</f>
        <v>1439.5598706044714</v>
      </c>
    </row>
    <row r="16" spans="1:37" ht="15" customHeight="1">
      <c r="E16" s="39"/>
      <c r="F16" s="38"/>
      <c r="G16" s="13"/>
      <c r="H16" s="25" t="s">
        <v>119</v>
      </c>
      <c r="I16" s="29">
        <f t="shared" si="0"/>
        <v>925.67935466062818</v>
      </c>
      <c r="J16" s="16">
        <f>(SUMIFS(Costs!C:C,Costs!$A:$A,Comparison_CDP2,Costs!$B:$B,$H16)-SUMIFS(Costs!C:C,Costs!$A:$A,Comparison_CDP1,Costs!$B:$B,$H16))/1000</f>
        <v>-9.8240841180086142E-7</v>
      </c>
      <c r="K16" s="16">
        <f>(SUMIFS(Costs!D:D,Costs!$A:$A,Comparison_CDP2,Costs!$B:$B,$H16)-SUMIFS(Costs!D:D,Costs!$A:$A,Comparison_CDP1,Costs!$B:$B,$H16))/1000</f>
        <v>-0.37746665651910005</v>
      </c>
      <c r="L16" s="16">
        <f>(SUMIFS(Costs!E:E,Costs!$A:$A,Comparison_CDP2,Costs!$B:$B,$H16)-SUMIFS(Costs!E:E,Costs!$A:$A,Comparison_CDP1,Costs!$B:$B,$H16))/1000</f>
        <v>0.39393687778292225</v>
      </c>
      <c r="M16" s="16">
        <f>(SUMIFS(Costs!F:F,Costs!$A:$A,Comparison_CDP2,Costs!$B:$B,$H16)-SUMIFS(Costs!F:F,Costs!$A:$A,Comparison_CDP1,Costs!$B:$B,$H16))/1000</f>
        <v>5.9549453791999261</v>
      </c>
      <c r="N16" s="16">
        <f>(SUMIFS(Costs!G:G,Costs!$A:$A,Comparison_CDP2,Costs!$B:$B,$H16)-SUMIFS(Costs!G:G,Costs!$A:$A,Comparison_CDP1,Costs!$B:$B,$H16))/1000</f>
        <v>14.923447028257884</v>
      </c>
      <c r="O16" s="16">
        <f>(SUMIFS(Costs!H:H,Costs!$A:$A,Comparison_CDP2,Costs!$B:$B,$H16)-SUMIFS(Costs!H:H,Costs!$A:$A,Comparison_CDP1,Costs!$B:$B,$H16))/1000</f>
        <v>42.959607750553175</v>
      </c>
      <c r="P16" s="16">
        <f>(SUMIFS(Costs!I:I,Costs!$A:$A,Comparison_CDP2,Costs!$B:$B,$H16)-SUMIFS(Costs!I:I,Costs!$A:$A,Comparison_CDP1,Costs!$B:$B,$H16))/1000</f>
        <v>22.082452344375664</v>
      </c>
      <c r="Q16" s="16">
        <f>(SUMIFS(Costs!J:J,Costs!$A:$A,Comparison_CDP2,Costs!$B:$B,$H16)-SUMIFS(Costs!J:J,Costs!$A:$A,Comparison_CDP1,Costs!$B:$B,$H16))/1000</f>
        <v>21.375064784903078</v>
      </c>
      <c r="R16" s="16">
        <f>(SUMIFS(Costs!K:K,Costs!$A:$A,Comparison_CDP2,Costs!$B:$B,$H16)-SUMIFS(Costs!K:K,Costs!$A:$A,Comparison_CDP1,Costs!$B:$B,$H16))/1000</f>
        <v>29.702645122205372</v>
      </c>
      <c r="S16" s="16">
        <f>(SUMIFS(Costs!L:L,Costs!$A:$A,Comparison_CDP2,Costs!$B:$B,$H16)-SUMIFS(Costs!L:L,Costs!$A:$A,Comparison_CDP1,Costs!$B:$B,$H16))/1000</f>
        <v>34.944348421515897</v>
      </c>
      <c r="T16" s="16">
        <f>(SUMIFS(Costs!M:M,Costs!$A:$A,Comparison_CDP2,Costs!$B:$B,$H16)-SUMIFS(Costs!M:M,Costs!$A:$A,Comparison_CDP1,Costs!$B:$B,$H16))/1000</f>
        <v>36.104472139526159</v>
      </c>
      <c r="U16" s="16">
        <f>(SUMIFS(Costs!N:N,Costs!$A:$A,Comparison_CDP2,Costs!$B:$B,$H16)-SUMIFS(Costs!N:N,Costs!$A:$A,Comparison_CDP1,Costs!$B:$B,$H16))/1000</f>
        <v>41.999904890018982</v>
      </c>
      <c r="V16" s="16">
        <f>(SUMIFS(Costs!O:O,Costs!$A:$A,Comparison_CDP2,Costs!$B:$B,$H16)-SUMIFS(Costs!O:O,Costs!$A:$A,Comparison_CDP1,Costs!$B:$B,$H16))/1000</f>
        <v>70.249581289017101</v>
      </c>
      <c r="W16" s="16">
        <f>(SUMIFS(Costs!P:P,Costs!$A:$A,Comparison_CDP2,Costs!$B:$B,$H16)-SUMIFS(Costs!P:P,Costs!$A:$A,Comparison_CDP1,Costs!$B:$B,$H16))/1000</f>
        <v>99.769072863474022</v>
      </c>
      <c r="X16" s="16">
        <f>(SUMIFS(Costs!Q:Q,Costs!$A:$A,Comparison_CDP2,Costs!$B:$B,$H16)-SUMIFS(Costs!Q:Q,Costs!$A:$A,Comparison_CDP1,Costs!$B:$B,$H16))/1000</f>
        <v>120.05768581975111</v>
      </c>
      <c r="Y16" s="16">
        <f>(SUMIFS(Costs!R:R,Costs!$A:$A,Comparison_CDP2,Costs!$B:$B,$H16)-SUMIFS(Costs!R:R,Costs!$A:$A,Comparison_CDP1,Costs!$B:$B,$H16))/1000</f>
        <v>119.59041191766504</v>
      </c>
      <c r="Z16" s="16">
        <f>(SUMIFS(Costs!S:S,Costs!$A:$A,Comparison_CDP2,Costs!$B:$B,$H16)-SUMIFS(Costs!S:S,Costs!$A:$A,Comparison_CDP1,Costs!$B:$B,$H16))/1000</f>
        <v>106.89564567273808</v>
      </c>
      <c r="AA16" s="16">
        <f>(SUMIFS(Costs!T:T,Costs!$A:$A,Comparison_CDP2,Costs!$B:$B,$H16)-SUMIFS(Costs!T:T,Costs!$A:$A,Comparison_CDP1,Costs!$B:$B,$H16))/1000</f>
        <v>164.8292875784966</v>
      </c>
      <c r="AB16" s="16">
        <f>(SUMIFS(Costs!U:U,Costs!$A:$A,Comparison_CDP2,Costs!$B:$B,$H16)-SUMIFS(Costs!U:U,Costs!$A:$A,Comparison_CDP1,Costs!$B:$B,$H16))/1000</f>
        <v>151.74712107616057</v>
      </c>
      <c r="AC16" s="16">
        <f>(SUMIFS(Costs!V:V,Costs!$A:$A,Comparison_CDP2,Costs!$B:$B,$H16)-SUMIFS(Costs!V:V,Costs!$A:$A,Comparison_CDP1,Costs!$B:$B,$H16))/1000</f>
        <v>163.77998158569682</v>
      </c>
      <c r="AD16" s="16">
        <f>(SUMIFS(Costs!W:W,Costs!$A:$A,Comparison_CDP2,Costs!$B:$B,$H16)-SUMIFS(Costs!W:W,Costs!$A:$A,Comparison_CDP1,Costs!$B:$B,$H16))/1000</f>
        <v>220.72922762075299</v>
      </c>
      <c r="AE16" s="16">
        <f>(SUMIFS(Costs!X:X,Costs!$A:$A,Comparison_CDP2,Costs!$B:$B,$H16)-SUMIFS(Costs!X:X,Costs!$A:$A,Comparison_CDP1,Costs!$B:$B,$H16))/1000</f>
        <v>210.87728588778992</v>
      </c>
      <c r="AF16" s="16">
        <f>(SUMIFS(Costs!Y:Y,Costs!$A:$A,Comparison_CDP2,Costs!$B:$B,$H16)-SUMIFS(Costs!Y:Y,Costs!$A:$A,Comparison_CDP1,Costs!$B:$B,$H16))/1000</f>
        <v>193.38736607263004</v>
      </c>
      <c r="AG16" s="16">
        <f>(SUMIFS(Costs!Z:Z,Costs!$A:$A,Comparison_CDP2,Costs!$B:$B,$H16)-SUMIFS(Costs!Z:Z,Costs!$A:$A,Comparison_CDP1,Costs!$B:$B,$H16))/1000</f>
        <v>187.62662179335439</v>
      </c>
      <c r="AH16" s="16">
        <f>(SUMIFS(Costs!AA:AA,Costs!$A:$A,Comparison_CDP2,Costs!$B:$B,$H16)-SUMIFS(Costs!AA:AA,Costs!$A:$A,Comparison_CDP1,Costs!$B:$B,$H16))/1000</f>
        <v>225.4952702299459</v>
      </c>
      <c r="AI16" s="16">
        <f>(SUMIFS(Costs!AB:AB,Costs!$A:$A,Comparison_CDP2,Costs!$B:$B,$H16)-SUMIFS(Costs!AB:AB,Costs!$A:$A,Comparison_CDP1,Costs!$B:$B,$H16))/1000</f>
        <v>218.68146016928017</v>
      </c>
      <c r="AJ16" s="16">
        <f>(SUMIFS(Costs!AC:AC,Costs!$A:$A,Comparison_CDP2,Costs!$B:$B,$H16)-SUMIFS(Costs!AC:AC,Costs!$A:$A,Comparison_CDP1,Costs!$B:$B,$H16))/1000</f>
        <v>227.557950333321</v>
      </c>
      <c r="AK16" s="16">
        <f>(SUMIFS(Costs!AD:AD,Costs!$A:$A,Comparison_CDP2,Costs!$B:$B,$H16)-SUMIFS(Costs!AD:AD,Costs!$A:$A,Comparison_CDP1,Costs!$B:$B,$H16))/1000</f>
        <v>256.003641088373</v>
      </c>
    </row>
    <row r="17" spans="1:37" ht="15" customHeight="1">
      <c r="E17" s="39"/>
      <c r="F17" s="38"/>
      <c r="G17" s="38"/>
      <c r="H17" s="25" t="s">
        <v>120</v>
      </c>
      <c r="I17" s="29">
        <f t="shared" si="0"/>
        <v>3673.0418570078796</v>
      </c>
      <c r="J17" s="16">
        <f>(SUMIFS(Costs!C:C,Costs!$A:$A,Comparison_CDP2,Costs!$B:$B,$H17)-SUMIFS(Costs!C:C,Costs!$A:$A,Comparison_CDP1,Costs!$B:$B,$H17))/1000</f>
        <v>3.982098527377937</v>
      </c>
      <c r="K17" s="16">
        <f>(SUMIFS(Costs!D:D,Costs!$A:$A,Comparison_CDP2,Costs!$B:$B,$H17)-SUMIFS(Costs!D:D,Costs!$A:$A,Comparison_CDP1,Costs!$B:$B,$H17))/1000</f>
        <v>11.997960267893969</v>
      </c>
      <c r="L17" s="16">
        <f>(SUMIFS(Costs!E:E,Costs!$A:$A,Comparison_CDP2,Costs!$B:$B,$H17)-SUMIFS(Costs!E:E,Costs!$A:$A,Comparison_CDP1,Costs!$B:$B,$H17))/1000</f>
        <v>8.122914181152824</v>
      </c>
      <c r="M17" s="16">
        <f>(SUMIFS(Costs!F:F,Costs!$A:$A,Comparison_CDP2,Costs!$B:$B,$H17)-SUMIFS(Costs!F:F,Costs!$A:$A,Comparison_CDP1,Costs!$B:$B,$H17))/1000</f>
        <v>-11.01253843709291</v>
      </c>
      <c r="N17" s="16">
        <f>(SUMIFS(Costs!G:G,Costs!$A:$A,Comparison_CDP2,Costs!$B:$B,$H17)-SUMIFS(Costs!G:G,Costs!$A:$A,Comparison_CDP1,Costs!$B:$B,$H17))/1000</f>
        <v>52.209996585482031</v>
      </c>
      <c r="O17" s="16">
        <f>(SUMIFS(Costs!H:H,Costs!$A:$A,Comparison_CDP2,Costs!$B:$B,$H17)-SUMIFS(Costs!H:H,Costs!$A:$A,Comparison_CDP1,Costs!$B:$B,$H17))/1000</f>
        <v>107.62638385540107</v>
      </c>
      <c r="P17" s="16">
        <f>(SUMIFS(Costs!I:I,Costs!$A:$A,Comparison_CDP2,Costs!$B:$B,$H17)-SUMIFS(Costs!I:I,Costs!$A:$A,Comparison_CDP1,Costs!$B:$B,$H17))/1000</f>
        <v>83.940513041611069</v>
      </c>
      <c r="Q17" s="16">
        <f>(SUMIFS(Costs!J:J,Costs!$A:$A,Comparison_CDP2,Costs!$B:$B,$H17)-SUMIFS(Costs!J:J,Costs!$A:$A,Comparison_CDP1,Costs!$B:$B,$H17))/1000</f>
        <v>228.57920442193375</v>
      </c>
      <c r="R17" s="16">
        <f>(SUMIFS(Costs!K:K,Costs!$A:$A,Comparison_CDP2,Costs!$B:$B,$H17)-SUMIFS(Costs!K:K,Costs!$A:$A,Comparison_CDP1,Costs!$B:$B,$H17))/1000</f>
        <v>262.91992303563154</v>
      </c>
      <c r="S17" s="16">
        <f>(SUMIFS(Costs!L:L,Costs!$A:$A,Comparison_CDP2,Costs!$B:$B,$H17)-SUMIFS(Costs!L:L,Costs!$A:$A,Comparison_CDP1,Costs!$B:$B,$H17))/1000</f>
        <v>306.93336719660147</v>
      </c>
      <c r="T17" s="16">
        <f>(SUMIFS(Costs!M:M,Costs!$A:$A,Comparison_CDP2,Costs!$B:$B,$H17)-SUMIFS(Costs!M:M,Costs!$A:$A,Comparison_CDP1,Costs!$B:$B,$H17))/1000</f>
        <v>276.70221213226671</v>
      </c>
      <c r="U17" s="16">
        <f>(SUMIFS(Costs!N:N,Costs!$A:$A,Comparison_CDP2,Costs!$B:$B,$H17)-SUMIFS(Costs!N:N,Costs!$A:$A,Comparison_CDP1,Costs!$B:$B,$H17))/1000</f>
        <v>293.13475076877046</v>
      </c>
      <c r="V17" s="16">
        <f>(SUMIFS(Costs!O:O,Costs!$A:$A,Comparison_CDP2,Costs!$B:$B,$H17)-SUMIFS(Costs!O:O,Costs!$A:$A,Comparison_CDP1,Costs!$B:$B,$H17))/1000</f>
        <v>282.07964625867152</v>
      </c>
      <c r="W17" s="16">
        <f>(SUMIFS(Costs!P:P,Costs!$A:$A,Comparison_CDP2,Costs!$B:$B,$H17)-SUMIFS(Costs!P:P,Costs!$A:$A,Comparison_CDP1,Costs!$B:$B,$H17))/1000</f>
        <v>253.39553112437889</v>
      </c>
      <c r="X17" s="16">
        <f>(SUMIFS(Costs!Q:Q,Costs!$A:$A,Comparison_CDP2,Costs!$B:$B,$H17)-SUMIFS(Costs!Q:Q,Costs!$A:$A,Comparison_CDP1,Costs!$B:$B,$H17))/1000</f>
        <v>209.9685475384961</v>
      </c>
      <c r="Y17" s="16">
        <f>(SUMIFS(Costs!R:R,Costs!$A:$A,Comparison_CDP2,Costs!$B:$B,$H17)-SUMIFS(Costs!R:R,Costs!$A:$A,Comparison_CDP1,Costs!$B:$B,$H17))/1000</f>
        <v>319.87331004304087</v>
      </c>
      <c r="Z17" s="16">
        <f>(SUMIFS(Costs!S:S,Costs!$A:$A,Comparison_CDP2,Costs!$B:$B,$H17)-SUMIFS(Costs!S:S,Costs!$A:$A,Comparison_CDP1,Costs!$B:$B,$H17))/1000</f>
        <v>286.52994602485177</v>
      </c>
      <c r="AA17" s="16">
        <f>(SUMIFS(Costs!T:T,Costs!$A:$A,Comparison_CDP2,Costs!$B:$B,$H17)-SUMIFS(Costs!T:T,Costs!$A:$A,Comparison_CDP1,Costs!$B:$B,$H17))/1000</f>
        <v>333.30608367955568</v>
      </c>
      <c r="AB17" s="16">
        <f>(SUMIFS(Costs!U:U,Costs!$A:$A,Comparison_CDP2,Costs!$B:$B,$H17)-SUMIFS(Costs!U:U,Costs!$A:$A,Comparison_CDP1,Costs!$B:$B,$H17))/1000</f>
        <v>485.8590077769025</v>
      </c>
      <c r="AC17" s="16">
        <f>(SUMIFS(Costs!V:V,Costs!$A:$A,Comparison_CDP2,Costs!$B:$B,$H17)-SUMIFS(Costs!V:V,Costs!$A:$A,Comparison_CDP1,Costs!$B:$B,$H17))/1000</f>
        <v>497.15850046259271</v>
      </c>
      <c r="AD17" s="16">
        <f>(SUMIFS(Costs!W:W,Costs!$A:$A,Comparison_CDP2,Costs!$B:$B,$H17)-SUMIFS(Costs!W:W,Costs!$A:$A,Comparison_CDP1,Costs!$B:$B,$H17))/1000</f>
        <v>607.98500973887383</v>
      </c>
      <c r="AE17" s="16">
        <f>(SUMIFS(Costs!X:X,Costs!$A:$A,Comparison_CDP2,Costs!$B:$B,$H17)-SUMIFS(Costs!X:X,Costs!$A:$A,Comparison_CDP1,Costs!$B:$B,$H17))/1000</f>
        <v>479.78007898556513</v>
      </c>
      <c r="AF17" s="16">
        <f>(SUMIFS(Costs!Y:Y,Costs!$A:$A,Comparison_CDP2,Costs!$B:$B,$H17)-SUMIFS(Costs!Y:Y,Costs!$A:$A,Comparison_CDP1,Costs!$B:$B,$H17))/1000</f>
        <v>837.07885188747855</v>
      </c>
      <c r="AG17" s="16">
        <f>(SUMIFS(Costs!Z:Z,Costs!$A:$A,Comparison_CDP2,Costs!$B:$B,$H17)-SUMIFS(Costs!Z:Z,Costs!$A:$A,Comparison_CDP1,Costs!$B:$B,$H17))/1000</f>
        <v>762.58608701373862</v>
      </c>
      <c r="AH17" s="16">
        <f>(SUMIFS(Costs!AA:AA,Costs!$A:$A,Comparison_CDP2,Costs!$B:$B,$H17)-SUMIFS(Costs!AA:AA,Costs!$A:$A,Comparison_CDP1,Costs!$B:$B,$H17))/1000</f>
        <v>1087.2085243994338</v>
      </c>
      <c r="AI17" s="16">
        <f>(SUMIFS(Costs!AB:AB,Costs!$A:$A,Comparison_CDP2,Costs!$B:$B,$H17)-SUMIFS(Costs!AB:AB,Costs!$A:$A,Comparison_CDP1,Costs!$B:$B,$H17))/1000</f>
        <v>1092.0422074905987</v>
      </c>
      <c r="AJ17" s="16">
        <f>(SUMIFS(Costs!AC:AC,Costs!$A:$A,Comparison_CDP2,Costs!$B:$B,$H17)-SUMIFS(Costs!AC:AC,Costs!$A:$A,Comparison_CDP1,Costs!$B:$B,$H17))/1000</f>
        <v>1629.6844372642583</v>
      </c>
      <c r="AK17" s="16">
        <f>(SUMIFS(Costs!AD:AD,Costs!$A:$A,Comparison_CDP2,Costs!$B:$B,$H17)-SUMIFS(Costs!AD:AD,Costs!$A:$A,Comparison_CDP1,Costs!$B:$B,$H17))/1000</f>
        <v>1259.7770019634484</v>
      </c>
    </row>
    <row r="18" spans="1:37" ht="15" customHeight="1">
      <c r="E18" s="39"/>
      <c r="F18" s="38"/>
      <c r="G18" s="38"/>
      <c r="H18" s="25" t="s">
        <v>121</v>
      </c>
      <c r="I18" s="29">
        <f t="shared" si="0"/>
        <v>-13.036812620752759</v>
      </c>
      <c r="J18" s="16">
        <f>(SUMIFS(Costs!C:C,Costs!$A:$A,Comparison_CDP2,Costs!$B:$B,$H18)-SUMIFS(Costs!C:C,Costs!$A:$A,Comparison_CDP1,Costs!$B:$B,$H18))/1000</f>
        <v>-0.39623284659301861</v>
      </c>
      <c r="K18" s="16">
        <f>(SUMIFS(Costs!D:D,Costs!$A:$A,Comparison_CDP2,Costs!$B:$B,$H18)-SUMIFS(Costs!D:D,Costs!$A:$A,Comparison_CDP1,Costs!$B:$B,$H18))/1000</f>
        <v>-1.1211172258438309</v>
      </c>
      <c r="L18" s="16">
        <f>(SUMIFS(Costs!E:E,Costs!$A:$A,Comparison_CDP2,Costs!$B:$B,$H18)-SUMIFS(Costs!E:E,Costs!$A:$A,Comparison_CDP1,Costs!$B:$B,$H18))/1000</f>
        <v>-1.2739623247122509</v>
      </c>
      <c r="M18" s="16">
        <f>(SUMIFS(Costs!F:F,Costs!$A:$A,Comparison_CDP2,Costs!$B:$B,$H18)-SUMIFS(Costs!F:F,Costs!$A:$A,Comparison_CDP1,Costs!$B:$B,$H18))/1000</f>
        <v>-4.4119861048032183</v>
      </c>
      <c r="N18" s="16">
        <f>(SUMIFS(Costs!G:G,Costs!$A:$A,Comparison_CDP2,Costs!$B:$B,$H18)-SUMIFS(Costs!G:G,Costs!$A:$A,Comparison_CDP1,Costs!$B:$B,$H18))/1000</f>
        <v>6.9236607094986828</v>
      </c>
      <c r="O18" s="16">
        <f>(SUMIFS(Costs!H:H,Costs!$A:$A,Comparison_CDP2,Costs!$B:$B,$H18)-SUMIFS(Costs!H:H,Costs!$A:$A,Comparison_CDP1,Costs!$B:$B,$H18))/1000</f>
        <v>21.9570871505267</v>
      </c>
      <c r="P18" s="16">
        <f>(SUMIFS(Costs!I:I,Costs!$A:$A,Comparison_CDP2,Costs!$B:$B,$H18)-SUMIFS(Costs!I:I,Costs!$A:$A,Comparison_CDP1,Costs!$B:$B,$H18))/1000</f>
        <v>27.537953242754213</v>
      </c>
      <c r="Q18" s="16">
        <f>(SUMIFS(Costs!J:J,Costs!$A:$A,Comparison_CDP2,Costs!$B:$B,$H18)-SUMIFS(Costs!J:J,Costs!$A:$A,Comparison_CDP1,Costs!$B:$B,$H18))/1000</f>
        <v>19.256808806685207</v>
      </c>
      <c r="R18" s="16">
        <f>(SUMIFS(Costs!K:K,Costs!$A:$A,Comparison_CDP2,Costs!$B:$B,$H18)-SUMIFS(Costs!K:K,Costs!$A:$A,Comparison_CDP1,Costs!$B:$B,$H18))/1000</f>
        <v>19.661691138469322</v>
      </c>
      <c r="S18" s="16">
        <f>(SUMIFS(Costs!L:L,Costs!$A:$A,Comparison_CDP2,Costs!$B:$B,$H18)-SUMIFS(Costs!L:L,Costs!$A:$A,Comparison_CDP1,Costs!$B:$B,$H18))/1000</f>
        <v>14.055905902084545</v>
      </c>
      <c r="T18" s="16">
        <f>(SUMIFS(Costs!M:M,Costs!$A:$A,Comparison_CDP2,Costs!$B:$B,$H18)-SUMIFS(Costs!M:M,Costs!$A:$A,Comparison_CDP1,Costs!$B:$B,$H18))/1000</f>
        <v>14.287792536980124</v>
      </c>
      <c r="U18" s="16">
        <f>(SUMIFS(Costs!N:N,Costs!$A:$A,Comparison_CDP2,Costs!$B:$B,$H18)-SUMIFS(Costs!N:N,Costs!$A:$A,Comparison_CDP1,Costs!$B:$B,$H18))/1000</f>
        <v>17.163484542108314</v>
      </c>
      <c r="V18" s="16">
        <f>(SUMIFS(Costs!O:O,Costs!$A:$A,Comparison_CDP2,Costs!$B:$B,$H18)-SUMIFS(Costs!O:O,Costs!$A:$A,Comparison_CDP1,Costs!$B:$B,$H18))/1000</f>
        <v>0.32313109106471527</v>
      </c>
      <c r="W18" s="16">
        <f>(SUMIFS(Costs!P:P,Costs!$A:$A,Comparison_CDP2,Costs!$B:$B,$H18)-SUMIFS(Costs!P:P,Costs!$A:$A,Comparison_CDP1,Costs!$B:$B,$H18))/1000</f>
        <v>-9.5254156362391651</v>
      </c>
      <c r="X18" s="16">
        <f>(SUMIFS(Costs!Q:Q,Costs!$A:$A,Comparison_CDP2,Costs!$B:$B,$H18)-SUMIFS(Costs!Q:Q,Costs!$A:$A,Comparison_CDP1,Costs!$B:$B,$H18))/1000</f>
        <v>-16.842906012510067</v>
      </c>
      <c r="Y18" s="16">
        <f>(SUMIFS(Costs!R:R,Costs!$A:$A,Comparison_CDP2,Costs!$B:$B,$H18)-SUMIFS(Costs!R:R,Costs!$A:$A,Comparison_CDP1,Costs!$B:$B,$H18))/1000</f>
        <v>-9.7889570652266258</v>
      </c>
      <c r="Z18" s="16">
        <f>(SUMIFS(Costs!S:S,Costs!$A:$A,Comparison_CDP2,Costs!$B:$B,$H18)-SUMIFS(Costs!S:S,Costs!$A:$A,Comparison_CDP1,Costs!$B:$B,$H18))/1000</f>
        <v>-7.3889833721679752</v>
      </c>
      <c r="AA18" s="16">
        <f>(SUMIFS(Costs!T:T,Costs!$A:$A,Comparison_CDP2,Costs!$B:$B,$H18)-SUMIFS(Costs!T:T,Costs!$A:$A,Comparison_CDP1,Costs!$B:$B,$H18))/1000</f>
        <v>-39.589940900662974</v>
      </c>
      <c r="AB18" s="16">
        <f>(SUMIFS(Costs!U:U,Costs!$A:$A,Comparison_CDP2,Costs!$B:$B,$H18)-SUMIFS(Costs!U:U,Costs!$A:$A,Comparison_CDP1,Costs!$B:$B,$H18))/1000</f>
        <v>-29.833662865985591</v>
      </c>
      <c r="AC18" s="16">
        <f>(SUMIFS(Costs!V:V,Costs!$A:$A,Comparison_CDP2,Costs!$B:$B,$H18)-SUMIFS(Costs!V:V,Costs!$A:$A,Comparison_CDP1,Costs!$B:$B,$H18))/1000</f>
        <v>-18.694941868491004</v>
      </c>
      <c r="AD18" s="16">
        <f>(SUMIFS(Costs!W:W,Costs!$A:$A,Comparison_CDP2,Costs!$B:$B,$H18)-SUMIFS(Costs!W:W,Costs!$A:$A,Comparison_CDP1,Costs!$B:$B,$H18))/1000</f>
        <v>-34.971921936327533</v>
      </c>
      <c r="AE18" s="16">
        <f>(SUMIFS(Costs!X:X,Costs!$A:$A,Comparison_CDP2,Costs!$B:$B,$H18)-SUMIFS(Costs!X:X,Costs!$A:$A,Comparison_CDP1,Costs!$B:$B,$H18))/1000</f>
        <v>-36.429364609940443</v>
      </c>
      <c r="AF18" s="16">
        <f>(SUMIFS(Costs!Y:Y,Costs!$A:$A,Comparison_CDP2,Costs!$B:$B,$H18)-SUMIFS(Costs!Y:Y,Costs!$A:$A,Comparison_CDP1,Costs!$B:$B,$H18))/1000</f>
        <v>-13.634639197245502</v>
      </c>
      <c r="AG18" s="16">
        <f>(SUMIFS(Costs!Z:Z,Costs!$A:$A,Comparison_CDP2,Costs!$B:$B,$H18)-SUMIFS(Costs!Z:Z,Costs!$A:$A,Comparison_CDP1,Costs!$B:$B,$H18))/1000</f>
        <v>-20.717170645593026</v>
      </c>
      <c r="AH18" s="16">
        <f>(SUMIFS(Costs!AA:AA,Costs!$A:$A,Comparison_CDP2,Costs!$B:$B,$H18)-SUMIFS(Costs!AA:AA,Costs!$A:$A,Comparison_CDP1,Costs!$B:$B,$H18))/1000</f>
        <v>-12.824229256465507</v>
      </c>
      <c r="AI18" s="16">
        <f>(SUMIFS(Costs!AB:AB,Costs!$A:$A,Comparison_CDP2,Costs!$B:$B,$H18)-SUMIFS(Costs!AB:AB,Costs!$A:$A,Comparison_CDP1,Costs!$B:$B,$H18))/1000</f>
        <v>-17.526804300363089</v>
      </c>
      <c r="AJ18" s="16">
        <f>(SUMIFS(Costs!AC:AC,Costs!$A:$A,Comparison_CDP2,Costs!$B:$B,$H18)-SUMIFS(Costs!AC:AC,Costs!$A:$A,Comparison_CDP1,Costs!$B:$B,$H18))/1000</f>
        <v>-14.984532023860403</v>
      </c>
      <c r="AK18" s="16">
        <f>(SUMIFS(Costs!AD:AD,Costs!$A:$A,Comparison_CDP2,Costs!$B:$B,$H18)-SUMIFS(Costs!AD:AD,Costs!$A:$A,Comparison_CDP1,Costs!$B:$B,$H18))/1000</f>
        <v>-16.38331101024151</v>
      </c>
    </row>
    <row r="19" spans="1:37" ht="15" customHeight="1">
      <c r="E19" s="39"/>
      <c r="F19" s="38"/>
      <c r="G19" s="38"/>
      <c r="H19" s="25" t="s">
        <v>122</v>
      </c>
      <c r="I19" s="29">
        <f t="shared" si="0"/>
        <v>7.6577694029860863</v>
      </c>
      <c r="J19" s="16">
        <f>(SUMIFS(Costs!C:C,Costs!$A:$A,Comparison_CDP2,Costs!$B:$B,$H19)-SUMIFS(Costs!C:C,Costs!$A:$A,Comparison_CDP1,Costs!$B:$B,$H19))/1000</f>
        <v>-7.2076707000000013E-7</v>
      </c>
      <c r="K19" s="16">
        <f>(SUMIFS(Costs!D:D,Costs!$A:$A,Comparison_CDP2,Costs!$B:$B,$H19)-SUMIFS(Costs!D:D,Costs!$A:$A,Comparison_CDP1,Costs!$B:$B,$H19))/1000</f>
        <v>-7.5243170500000097E-7</v>
      </c>
      <c r="L19" s="16">
        <f>(SUMIFS(Costs!E:E,Costs!$A:$A,Comparison_CDP2,Costs!$B:$B,$H19)-SUMIFS(Costs!E:E,Costs!$A:$A,Comparison_CDP1,Costs!$B:$B,$H19))/1000</f>
        <v>-7.9437871500000132E-7</v>
      </c>
      <c r="M19" s="16">
        <f>(SUMIFS(Costs!F:F,Costs!$A:$A,Comparison_CDP2,Costs!$B:$B,$H19)-SUMIFS(Costs!F:F,Costs!$A:$A,Comparison_CDP1,Costs!$B:$B,$H19))/1000</f>
        <v>0.59523908682358406</v>
      </c>
      <c r="N19" s="16">
        <f>(SUMIFS(Costs!G:G,Costs!$A:$A,Comparison_CDP2,Costs!$B:$B,$H19)-SUMIFS(Costs!G:G,Costs!$A:$A,Comparison_CDP1,Costs!$B:$B,$H19))/1000</f>
        <v>8.0623372764866517</v>
      </c>
      <c r="O19" s="16">
        <f>(SUMIFS(Costs!H:H,Costs!$A:$A,Comparison_CDP2,Costs!$B:$B,$H19)-SUMIFS(Costs!H:H,Costs!$A:$A,Comparison_CDP1,Costs!$B:$B,$H19))/1000</f>
        <v>2.1483139537000539E-4</v>
      </c>
      <c r="P19" s="16">
        <f>(SUMIFS(Costs!I:I,Costs!$A:$A,Comparison_CDP2,Costs!$B:$B,$H19)-SUMIFS(Costs!I:I,Costs!$A:$A,Comparison_CDP1,Costs!$B:$B,$H19))/1000</f>
        <v>4.5797074852054989E-2</v>
      </c>
      <c r="Q19" s="16">
        <f>(SUMIFS(Costs!J:J,Costs!$A:$A,Comparison_CDP2,Costs!$B:$B,$H19)-SUMIFS(Costs!J:J,Costs!$A:$A,Comparison_CDP1,Costs!$B:$B,$H19))/1000</f>
        <v>-4.7458514840370038E-2</v>
      </c>
      <c r="R19" s="16">
        <f>(SUMIFS(Costs!K:K,Costs!$A:$A,Comparison_CDP2,Costs!$B:$B,$H19)-SUMIFS(Costs!K:K,Costs!$A:$A,Comparison_CDP1,Costs!$B:$B,$H19))/1000</f>
        <v>-7.8803719198205016E-2</v>
      </c>
      <c r="S19" s="16">
        <f>(SUMIFS(Costs!L:L,Costs!$A:$A,Comparison_CDP2,Costs!$B:$B,$H19)-SUMIFS(Costs!L:L,Costs!$A:$A,Comparison_CDP1,Costs!$B:$B,$H19))/1000</f>
        <v>3.0158773424199987E-3</v>
      </c>
      <c r="T19" s="16">
        <f>(SUMIFS(Costs!M:M,Costs!$A:$A,Comparison_CDP2,Costs!$B:$B,$H19)-SUMIFS(Costs!M:M,Costs!$A:$A,Comparison_CDP1,Costs!$B:$B,$H19))/1000</f>
        <v>-1.8907044450000007E-6</v>
      </c>
      <c r="U19" s="16">
        <f>(SUMIFS(Costs!N:N,Costs!$A:$A,Comparison_CDP2,Costs!$B:$B,$H19)-SUMIFS(Costs!N:N,Costs!$A:$A,Comparison_CDP1,Costs!$B:$B,$H19))/1000</f>
        <v>3.471974332437946</v>
      </c>
      <c r="V19" s="16">
        <f>(SUMIFS(Costs!O:O,Costs!$A:$A,Comparison_CDP2,Costs!$B:$B,$H19)-SUMIFS(Costs!O:O,Costs!$A:$A,Comparison_CDP1,Costs!$B:$B,$H19))/1000</f>
        <v>2.069010789469091</v>
      </c>
      <c r="W19" s="16">
        <f>(SUMIFS(Costs!P:P,Costs!$A:$A,Comparison_CDP2,Costs!$B:$B,$H19)-SUMIFS(Costs!P:P,Costs!$A:$A,Comparison_CDP1,Costs!$B:$B,$H19))/1000</f>
        <v>6.4988358361924986E-2</v>
      </c>
      <c r="X19" s="16">
        <f>(SUMIFS(Costs!Q:Q,Costs!$A:$A,Comparison_CDP2,Costs!$B:$B,$H19)-SUMIFS(Costs!Q:Q,Costs!$A:$A,Comparison_CDP1,Costs!$B:$B,$H19))/1000</f>
        <v>9.5391832393361486</v>
      </c>
      <c r="Y19" s="16">
        <f>(SUMIFS(Costs!R:R,Costs!$A:$A,Comparison_CDP2,Costs!$B:$B,$H19)-SUMIFS(Costs!R:R,Costs!$A:$A,Comparison_CDP1,Costs!$B:$B,$H19))/1000</f>
        <v>0.30369517917704003</v>
      </c>
      <c r="Z19" s="16">
        <f>(SUMIFS(Costs!S:S,Costs!$A:$A,Comparison_CDP2,Costs!$B:$B,$H19)-SUMIFS(Costs!S:S,Costs!$A:$A,Comparison_CDP1,Costs!$B:$B,$H19))/1000</f>
        <v>1.7993537999999889E-7</v>
      </c>
      <c r="AA19" s="16">
        <f>(SUMIFS(Costs!T:T,Costs!$A:$A,Comparison_CDP2,Costs!$B:$B,$H19)-SUMIFS(Costs!T:T,Costs!$A:$A,Comparison_CDP1,Costs!$B:$B,$H19))/1000</f>
        <v>7.4017511152499969E-3</v>
      </c>
      <c r="AB19" s="16">
        <f>(SUMIFS(Costs!U:U,Costs!$A:$A,Comparison_CDP2,Costs!$B:$B,$H19)-SUMIFS(Costs!U:U,Costs!$A:$A,Comparison_CDP1,Costs!$B:$B,$H19))/1000</f>
        <v>2.4444661677755564</v>
      </c>
      <c r="AC19" s="16">
        <f>(SUMIFS(Costs!V:V,Costs!$A:$A,Comparison_CDP2,Costs!$B:$B,$H19)-SUMIFS(Costs!V:V,Costs!$A:$A,Comparison_CDP1,Costs!$B:$B,$H19))/1000</f>
        <v>6.8232232413004743</v>
      </c>
      <c r="AD19" s="16">
        <f>(SUMIFS(Costs!W:W,Costs!$A:$A,Comparison_CDP2,Costs!$B:$B,$H19)-SUMIFS(Costs!W:W,Costs!$A:$A,Comparison_CDP1,Costs!$B:$B,$H19))/1000</f>
        <v>-0.29456691459081608</v>
      </c>
      <c r="AE19" s="16">
        <f>(SUMIFS(Costs!X:X,Costs!$A:$A,Comparison_CDP2,Costs!$B:$B,$H19)-SUMIFS(Costs!X:X,Costs!$A:$A,Comparison_CDP1,Costs!$B:$B,$H19))/1000</f>
        <v>-7.8828377865200734</v>
      </c>
      <c r="AF19" s="16">
        <f>(SUMIFS(Costs!Y:Y,Costs!$A:$A,Comparison_CDP2,Costs!$B:$B,$H19)-SUMIFS(Costs!Y:Y,Costs!$A:$A,Comparison_CDP1,Costs!$B:$B,$H19))/1000</f>
        <v>0.56830455613906006</v>
      </c>
      <c r="AG19" s="16">
        <f>(SUMIFS(Costs!Z:Z,Costs!$A:$A,Comparison_CDP2,Costs!$B:$B,$H19)-SUMIFS(Costs!Z:Z,Costs!$A:$A,Comparison_CDP1,Costs!$B:$B,$H19))/1000</f>
        <v>1.4929730699293486E-6</v>
      </c>
      <c r="AH19" s="16">
        <f>(SUMIFS(Costs!AA:AA,Costs!$A:$A,Comparison_CDP2,Costs!$B:$B,$H19)-SUMIFS(Costs!AA:AA,Costs!$A:$A,Comparison_CDP1,Costs!$B:$B,$H19))/1000</f>
        <v>-28.502533712607303</v>
      </c>
      <c r="AI19" s="16">
        <f>(SUMIFS(Costs!AB:AB,Costs!$A:$A,Comparison_CDP2,Costs!$B:$B,$H19)-SUMIFS(Costs!AB:AB,Costs!$A:$A,Comparison_CDP1,Costs!$B:$B,$H19))/1000</f>
        <v>3.1499017763666357</v>
      </c>
      <c r="AJ19" s="16">
        <f>(SUMIFS(Costs!AC:AC,Costs!$A:$A,Comparison_CDP2,Costs!$B:$B,$H19)-SUMIFS(Costs!AC:AC,Costs!$A:$A,Comparison_CDP1,Costs!$B:$B,$H19))/1000</f>
        <v>1.3178193053296199</v>
      </c>
      <c r="AK19" s="16">
        <f>(SUMIFS(Costs!AD:AD,Costs!$A:$A,Comparison_CDP2,Costs!$B:$B,$H19)-SUMIFS(Costs!AD:AD,Costs!$A:$A,Comparison_CDP1,Costs!$B:$B,$H19))/1000</f>
        <v>0.63928698445521992</v>
      </c>
    </row>
    <row r="20" spans="1:37" ht="15" customHeight="1">
      <c r="E20" s="39"/>
      <c r="F20" s="38"/>
      <c r="G20" s="38"/>
      <c r="H20" s="25" t="s">
        <v>123</v>
      </c>
      <c r="I20" s="29">
        <f t="shared" si="0"/>
        <v>-55.260337669357078</v>
      </c>
      <c r="J20" s="16">
        <f>(SUMIFS(Costs!C:C,Costs!$A:$A,Comparison_CDP2,Costs!$B:$B,$H20)-SUMIFS(Costs!C:C,Costs!$A:$A,Comparison_CDP1,Costs!$B:$B,$H20))/1000</f>
        <v>0</v>
      </c>
      <c r="K20" s="16">
        <f>(SUMIFS(Costs!D:D,Costs!$A:$A,Comparison_CDP2,Costs!$B:$B,$H20)-SUMIFS(Costs!D:D,Costs!$A:$A,Comparison_CDP1,Costs!$B:$B,$H20))/1000</f>
        <v>0</v>
      </c>
      <c r="L20" s="16">
        <f>(SUMIFS(Costs!E:E,Costs!$A:$A,Comparison_CDP2,Costs!$B:$B,$H20)-SUMIFS(Costs!E:E,Costs!$A:$A,Comparison_CDP1,Costs!$B:$B,$H20))/1000</f>
        <v>0</v>
      </c>
      <c r="M20" s="16">
        <f>(SUMIFS(Costs!F:F,Costs!$A:$A,Comparison_CDP2,Costs!$B:$B,$H20)-SUMIFS(Costs!F:F,Costs!$A:$A,Comparison_CDP1,Costs!$B:$B,$H20))/1000</f>
        <v>-27.023383267149043</v>
      </c>
      <c r="N20" s="16">
        <f>(SUMIFS(Costs!G:G,Costs!$A:$A,Comparison_CDP2,Costs!$B:$B,$H20)-SUMIFS(Costs!G:G,Costs!$A:$A,Comparison_CDP1,Costs!$B:$B,$H20))/1000</f>
        <v>0</v>
      </c>
      <c r="O20" s="16">
        <f>(SUMIFS(Costs!H:H,Costs!$A:$A,Comparison_CDP2,Costs!$B:$B,$H20)-SUMIFS(Costs!H:H,Costs!$A:$A,Comparison_CDP1,Costs!$B:$B,$H20))/1000</f>
        <v>-5.2924999999999762E-11</v>
      </c>
      <c r="P20" s="16">
        <f>(SUMIFS(Costs!I:I,Costs!$A:$A,Comparison_CDP2,Costs!$B:$B,$H20)-SUMIFS(Costs!I:I,Costs!$A:$A,Comparison_CDP1,Costs!$B:$B,$H20))/1000</f>
        <v>-1.6425E-10</v>
      </c>
      <c r="Q20" s="16">
        <f>(SUMIFS(Costs!J:J,Costs!$A:$A,Comparison_CDP2,Costs!$B:$B,$H20)-SUMIFS(Costs!J:J,Costs!$A:$A,Comparison_CDP1,Costs!$B:$B,$H20))/1000</f>
        <v>-2.1376224999999962E-8</v>
      </c>
      <c r="R20" s="16">
        <f>(SUMIFS(Costs!K:K,Costs!$A:$A,Comparison_CDP2,Costs!$B:$B,$H20)-SUMIFS(Costs!K:K,Costs!$A:$A,Comparison_CDP1,Costs!$B:$B,$H20))/1000</f>
        <v>-1.1271519000000011E-7</v>
      </c>
      <c r="S20" s="16">
        <f>(SUMIFS(Costs!L:L,Costs!$A:$A,Comparison_CDP2,Costs!$B:$B,$H20)-SUMIFS(Costs!L:L,Costs!$A:$A,Comparison_CDP1,Costs!$B:$B,$H20))/1000</f>
        <v>-2.046080500000001E-7</v>
      </c>
      <c r="T20" s="16">
        <f>(SUMIFS(Costs!M:M,Costs!$A:$A,Comparison_CDP2,Costs!$B:$B,$H20)-SUMIFS(Costs!M:M,Costs!$A:$A,Comparison_CDP1,Costs!$B:$B,$H20))/1000</f>
        <v>-3.0027637499999907E-7</v>
      </c>
      <c r="U20" s="16">
        <f>(SUMIFS(Costs!N:N,Costs!$A:$A,Comparison_CDP2,Costs!$B:$B,$H20)-SUMIFS(Costs!N:N,Costs!$A:$A,Comparison_CDP1,Costs!$B:$B,$H20))/1000</f>
        <v>-3.9404487500000058E-7</v>
      </c>
      <c r="V20" s="16">
        <f>(SUMIFS(Costs!O:O,Costs!$A:$A,Comparison_CDP2,Costs!$B:$B,$H20)-SUMIFS(Costs!O:O,Costs!$A:$A,Comparison_CDP1,Costs!$B:$B,$H20))/1000</f>
        <v>-4.9475696999999988E-7</v>
      </c>
      <c r="W20" s="16">
        <f>(SUMIFS(Costs!P:P,Costs!$A:$A,Comparison_CDP2,Costs!$B:$B,$H20)-SUMIFS(Costs!P:P,Costs!$A:$A,Comparison_CDP1,Costs!$B:$B,$H20))/1000</f>
        <v>-5.9749769999999822E-7</v>
      </c>
      <c r="X20" s="16">
        <f>(SUMIFS(Costs!Q:Q,Costs!$A:$A,Comparison_CDP2,Costs!$B:$B,$H20)-SUMIFS(Costs!Q:Q,Costs!$A:$A,Comparison_CDP1,Costs!$B:$B,$H20))/1000</f>
        <v>-3.3561750000000161E-9</v>
      </c>
      <c r="Y20" s="16">
        <f>(SUMIFS(Costs!R:R,Costs!$A:$A,Comparison_CDP2,Costs!$B:$B,$H20)-SUMIFS(Costs!R:R,Costs!$A:$A,Comparison_CDP1,Costs!$B:$B,$H20))/1000</f>
        <v>-1.841060000000005E-8</v>
      </c>
      <c r="Z20" s="16">
        <f>(SUMIFS(Costs!S:S,Costs!$A:$A,Comparison_CDP2,Costs!$B:$B,$H20)-SUMIFS(Costs!S:S,Costs!$A:$A,Comparison_CDP1,Costs!$B:$B,$H20))/1000</f>
        <v>-3.3481679999999933E-8</v>
      </c>
      <c r="AA20" s="16">
        <f>(SUMIFS(Costs!T:T,Costs!$A:$A,Comparison_CDP2,Costs!$B:$B,$H20)-SUMIFS(Costs!T:T,Costs!$A:$A,Comparison_CDP1,Costs!$B:$B,$H20))/1000</f>
        <v>-6.0036980320349868E-2</v>
      </c>
      <c r="AB20" s="16">
        <f>(SUMIFS(Costs!U:U,Costs!$A:$A,Comparison_CDP2,Costs!$B:$B,$H20)-SUMIFS(Costs!U:U,Costs!$A:$A,Comparison_CDP1,Costs!$B:$B,$H20))/1000</f>
        <v>-0.32597028361935021</v>
      </c>
      <c r="AC20" s="16">
        <f>(SUMIFS(Costs!V:V,Costs!$A:$A,Comparison_CDP2,Costs!$B:$B,$H20)-SUMIFS(Costs!V:V,Costs!$A:$A,Comparison_CDP1,Costs!$B:$B,$H20))/1000</f>
        <v>-1.2557260038911011</v>
      </c>
      <c r="AD20" s="16">
        <f>(SUMIFS(Costs!W:W,Costs!$A:$A,Comparison_CDP2,Costs!$B:$B,$H20)-SUMIFS(Costs!W:W,Costs!$A:$A,Comparison_CDP1,Costs!$B:$B,$H20))/1000</f>
        <v>-1.3023150624201889</v>
      </c>
      <c r="AE20" s="16">
        <f>(SUMIFS(Costs!X:X,Costs!$A:$A,Comparison_CDP2,Costs!$B:$B,$H20)-SUMIFS(Costs!X:X,Costs!$A:$A,Comparison_CDP1,Costs!$B:$B,$H20))/1000</f>
        <v>-1.308955306708846</v>
      </c>
      <c r="AF20" s="16">
        <f>(SUMIFS(Costs!Y:Y,Costs!$A:$A,Comparison_CDP2,Costs!$B:$B,$H20)-SUMIFS(Costs!Y:Y,Costs!$A:$A,Comparison_CDP1,Costs!$B:$B,$H20))/1000</f>
        <v>-17.887810088552001</v>
      </c>
      <c r="AG20" s="16">
        <f>(SUMIFS(Costs!Z:Z,Costs!$A:$A,Comparison_CDP2,Costs!$B:$B,$H20)-SUMIFS(Costs!Z:Z,Costs!$A:$A,Comparison_CDP1,Costs!$B:$B,$H20))/1000</f>
        <v>-17.982961186618969</v>
      </c>
      <c r="AH20" s="16">
        <f>(SUMIFS(Costs!AA:AA,Costs!$A:$A,Comparison_CDP2,Costs!$B:$B,$H20)-SUMIFS(Costs!AA:AA,Costs!$A:$A,Comparison_CDP1,Costs!$B:$B,$H20))/1000</f>
        <v>-27.736419512063062</v>
      </c>
      <c r="AI20" s="16">
        <f>(SUMIFS(Costs!AB:AB,Costs!$A:$A,Comparison_CDP2,Costs!$B:$B,$H20)-SUMIFS(Costs!AB:AB,Costs!$A:$A,Comparison_CDP1,Costs!$B:$B,$H20))/1000</f>
        <v>-28.86135462684701</v>
      </c>
      <c r="AJ20" s="16">
        <f>(SUMIFS(Costs!AC:AC,Costs!$A:$A,Comparison_CDP2,Costs!$B:$B,$H20)-SUMIFS(Costs!AC:AC,Costs!$A:$A,Comparison_CDP1,Costs!$B:$B,$H20))/1000</f>
        <v>-29.677702329328657</v>
      </c>
      <c r="AK20" s="16">
        <f>(SUMIFS(Costs!AD:AD,Costs!$A:$A,Comparison_CDP2,Costs!$B:$B,$H20)-SUMIFS(Costs!AD:AD,Costs!$A:$A,Comparison_CDP1,Costs!$B:$B,$H20))/1000</f>
        <v>-29.820584756609918</v>
      </c>
    </row>
    <row r="21" spans="1:37" ht="15" customHeight="1">
      <c r="E21" s="39"/>
      <c r="F21" s="38"/>
      <c r="G21" s="38"/>
      <c r="H21" s="25" t="s">
        <v>124</v>
      </c>
      <c r="I21" s="29">
        <f t="shared" si="0"/>
        <v>-6874.1368912593944</v>
      </c>
      <c r="J21" s="16">
        <f>(SUMIFS(Costs!C:C,Costs!$A:$A,Comparison_CDP2,Costs!$B:$B,$H21)-SUMIFS(Costs!C:C,Costs!$A:$A,Comparison_CDP1,Costs!$B:$B,$H21))/1000</f>
        <v>0</v>
      </c>
      <c r="K21" s="16">
        <f>(SUMIFS(Costs!D:D,Costs!$A:$A,Comparison_CDP2,Costs!$B:$B,$H21)-SUMIFS(Costs!D:D,Costs!$A:$A,Comparison_CDP1,Costs!$B:$B,$H21))/1000</f>
        <v>0</v>
      </c>
      <c r="L21" s="16">
        <f>(SUMIFS(Costs!E:E,Costs!$A:$A,Comparison_CDP2,Costs!$B:$B,$H21)-SUMIFS(Costs!E:E,Costs!$A:$A,Comparison_CDP1,Costs!$B:$B,$H21))/1000</f>
        <v>0</v>
      </c>
      <c r="M21" s="16">
        <f>(SUMIFS(Costs!F:F,Costs!$A:$A,Comparison_CDP2,Costs!$B:$B,$H21)-SUMIFS(Costs!F:F,Costs!$A:$A,Comparison_CDP1,Costs!$B:$B,$H21))/1000</f>
        <v>0</v>
      </c>
      <c r="N21" s="16">
        <f>(SUMIFS(Costs!G:G,Costs!$A:$A,Comparison_CDP2,Costs!$B:$B,$H21)-SUMIFS(Costs!G:G,Costs!$A:$A,Comparison_CDP1,Costs!$B:$B,$H21))/1000</f>
        <v>-192.3361385926041</v>
      </c>
      <c r="O21" s="16">
        <f>(SUMIFS(Costs!H:H,Costs!$A:$A,Comparison_CDP2,Costs!$B:$B,$H21)-SUMIFS(Costs!H:H,Costs!$A:$A,Comparison_CDP1,Costs!$B:$B,$H21))/1000</f>
        <v>-421.27484575040751</v>
      </c>
      <c r="P21" s="16">
        <f>(SUMIFS(Costs!I:I,Costs!$A:$A,Comparison_CDP2,Costs!$B:$B,$H21)-SUMIFS(Costs!I:I,Costs!$A:$A,Comparison_CDP1,Costs!$B:$B,$H21))/1000</f>
        <v>-580.25430393359409</v>
      </c>
      <c r="Q21" s="16">
        <f>(SUMIFS(Costs!J:J,Costs!$A:$A,Comparison_CDP2,Costs!$B:$B,$H21)-SUMIFS(Costs!J:J,Costs!$A:$A,Comparison_CDP1,Costs!$B:$B,$H21))/1000</f>
        <v>-580.25430393359409</v>
      </c>
      <c r="R21" s="16">
        <f>(SUMIFS(Costs!K:K,Costs!$A:$A,Comparison_CDP2,Costs!$B:$B,$H21)-SUMIFS(Costs!K:K,Costs!$A:$A,Comparison_CDP1,Costs!$B:$B,$H21))/1000</f>
        <v>-580.25430393359409</v>
      </c>
      <c r="S21" s="16">
        <f>(SUMIFS(Costs!L:L,Costs!$A:$A,Comparison_CDP2,Costs!$B:$B,$H21)-SUMIFS(Costs!L:L,Costs!$A:$A,Comparison_CDP1,Costs!$B:$B,$H21))/1000</f>
        <v>-666.92642383798113</v>
      </c>
      <c r="T21" s="16">
        <f>(SUMIFS(Costs!M:M,Costs!$A:$A,Comparison_CDP2,Costs!$B:$B,$H21)-SUMIFS(Costs!M:M,Costs!$A:$A,Comparison_CDP1,Costs!$B:$B,$H21))/1000</f>
        <v>-666.92642383798113</v>
      </c>
      <c r="U21" s="16">
        <f>(SUMIFS(Costs!N:N,Costs!$A:$A,Comparison_CDP2,Costs!$B:$B,$H21)-SUMIFS(Costs!N:N,Costs!$A:$A,Comparison_CDP1,Costs!$B:$B,$H21))/1000</f>
        <v>-666.92642383798113</v>
      </c>
      <c r="V21" s="16">
        <f>(SUMIFS(Costs!O:O,Costs!$A:$A,Comparison_CDP2,Costs!$B:$B,$H21)-SUMIFS(Costs!O:O,Costs!$A:$A,Comparison_CDP1,Costs!$B:$B,$H21))/1000</f>
        <v>-753.46042084212229</v>
      </c>
      <c r="W21" s="16">
        <f>(SUMIFS(Costs!P:P,Costs!$A:$A,Comparison_CDP2,Costs!$B:$B,$H21)-SUMIFS(Costs!P:P,Costs!$A:$A,Comparison_CDP1,Costs!$B:$B,$H21))/1000</f>
        <v>-753.46042084212229</v>
      </c>
      <c r="X21" s="16">
        <f>(SUMIFS(Costs!Q:Q,Costs!$A:$A,Comparison_CDP2,Costs!$B:$B,$H21)-SUMIFS(Costs!Q:Q,Costs!$A:$A,Comparison_CDP1,Costs!$B:$B,$H21))/1000</f>
        <v>-753.46042084212229</v>
      </c>
      <c r="Y21" s="16">
        <f>(SUMIFS(Costs!R:R,Costs!$A:$A,Comparison_CDP2,Costs!$B:$B,$H21)-SUMIFS(Costs!R:R,Costs!$A:$A,Comparison_CDP1,Costs!$B:$B,$H21))/1000</f>
        <v>-753.46042084212229</v>
      </c>
      <c r="Z21" s="16">
        <f>(SUMIFS(Costs!S:S,Costs!$A:$A,Comparison_CDP2,Costs!$B:$B,$H21)-SUMIFS(Costs!S:S,Costs!$A:$A,Comparison_CDP1,Costs!$B:$B,$H21))/1000</f>
        <v>-753.46042084212229</v>
      </c>
      <c r="AA21" s="16">
        <f>(SUMIFS(Costs!T:T,Costs!$A:$A,Comparison_CDP2,Costs!$B:$B,$H21)-SUMIFS(Costs!T:T,Costs!$A:$A,Comparison_CDP1,Costs!$B:$B,$H21))/1000</f>
        <v>-960.43758686080605</v>
      </c>
      <c r="AB21" s="16">
        <f>(SUMIFS(Costs!U:U,Costs!$A:$A,Comparison_CDP2,Costs!$B:$B,$H21)-SUMIFS(Costs!U:U,Costs!$A:$A,Comparison_CDP1,Costs!$B:$B,$H21))/1000</f>
        <v>-960.43758686080605</v>
      </c>
      <c r="AC21" s="16">
        <f>(SUMIFS(Costs!V:V,Costs!$A:$A,Comparison_CDP2,Costs!$B:$B,$H21)-SUMIFS(Costs!V:V,Costs!$A:$A,Comparison_CDP1,Costs!$B:$B,$H21))/1000</f>
        <v>-960.43758686080605</v>
      </c>
      <c r="AD21" s="16">
        <f>(SUMIFS(Costs!W:W,Costs!$A:$A,Comparison_CDP2,Costs!$B:$B,$H21)-SUMIFS(Costs!W:W,Costs!$A:$A,Comparison_CDP1,Costs!$B:$B,$H21))/1000</f>
        <v>-960.43758686080605</v>
      </c>
      <c r="AE21" s="16">
        <f>(SUMIFS(Costs!X:X,Costs!$A:$A,Comparison_CDP2,Costs!$B:$B,$H21)-SUMIFS(Costs!X:X,Costs!$A:$A,Comparison_CDP1,Costs!$B:$B,$H21))/1000</f>
        <v>-960.43758686080605</v>
      </c>
      <c r="AF21" s="16">
        <f>(SUMIFS(Costs!Y:Y,Costs!$A:$A,Comparison_CDP2,Costs!$B:$B,$H21)-SUMIFS(Costs!Y:Y,Costs!$A:$A,Comparison_CDP1,Costs!$B:$B,$H21))/1000</f>
        <v>-1045.866600662979</v>
      </c>
      <c r="AG21" s="16">
        <f>(SUMIFS(Costs!Z:Z,Costs!$A:$A,Comparison_CDP2,Costs!$B:$B,$H21)-SUMIFS(Costs!Z:Z,Costs!$A:$A,Comparison_CDP1,Costs!$B:$B,$H21))/1000</f>
        <v>-1045.866600662979</v>
      </c>
      <c r="AH21" s="16">
        <f>(SUMIFS(Costs!AA:AA,Costs!$A:$A,Comparison_CDP2,Costs!$B:$B,$H21)-SUMIFS(Costs!AA:AA,Costs!$A:$A,Comparison_CDP1,Costs!$B:$B,$H21))/1000</f>
        <v>-1045.866600662979</v>
      </c>
      <c r="AI21" s="16">
        <f>(SUMIFS(Costs!AB:AB,Costs!$A:$A,Comparison_CDP2,Costs!$B:$B,$H21)-SUMIFS(Costs!AB:AB,Costs!$A:$A,Comparison_CDP1,Costs!$B:$B,$H21))/1000</f>
        <v>-1045.866600662979</v>
      </c>
      <c r="AJ21" s="16">
        <f>(SUMIFS(Costs!AC:AC,Costs!$A:$A,Comparison_CDP2,Costs!$B:$B,$H21)-SUMIFS(Costs!AC:AC,Costs!$A:$A,Comparison_CDP1,Costs!$B:$B,$H21))/1000</f>
        <v>-1045.866600662979</v>
      </c>
      <c r="AK21" s="16">
        <f>(SUMIFS(Costs!AD:AD,Costs!$A:$A,Comparison_CDP2,Costs!$B:$B,$H21)-SUMIFS(Costs!AD:AD,Costs!$A:$A,Comparison_CDP1,Costs!$B:$B,$H21))/1000</f>
        <v>-1045.866600662979</v>
      </c>
    </row>
    <row r="22" spans="1:37" ht="15" customHeight="1">
      <c r="G22" s="39"/>
      <c r="H22" s="17" t="s">
        <v>187</v>
      </c>
      <c r="I22" s="18">
        <f t="shared" ref="I22:AK22" si="1">SUM(I15:I21)</f>
        <v>3721.8972299842944</v>
      </c>
      <c r="J22" s="18">
        <f t="shared" si="1"/>
        <v>3.5858563859276367</v>
      </c>
      <c r="K22" s="18">
        <f t="shared" si="1"/>
        <v>7.7891911954858069</v>
      </c>
      <c r="L22" s="18">
        <f t="shared" si="1"/>
        <v>8.6303641282174848</v>
      </c>
      <c r="M22" s="18">
        <f t="shared" si="1"/>
        <v>-3.7144854773952041</v>
      </c>
      <c r="N22" s="18">
        <f t="shared" si="1"/>
        <v>-43.365393360393853</v>
      </c>
      <c r="O22" s="18">
        <f t="shared" si="1"/>
        <v>-5.8405701479019285</v>
      </c>
      <c r="P22" s="18">
        <f t="shared" si="1"/>
        <v>-206.63234859735451</v>
      </c>
      <c r="Q22" s="18">
        <f t="shared" si="1"/>
        <v>-76.005005088274856</v>
      </c>
      <c r="R22" s="18">
        <f t="shared" si="1"/>
        <v>13.12338001126875</v>
      </c>
      <c r="S22" s="18">
        <f t="shared" si="1"/>
        <v>-1.4237917377466829</v>
      </c>
      <c r="T22" s="18">
        <f t="shared" si="1"/>
        <v>-24.149364693577127</v>
      </c>
      <c r="U22" s="18">
        <f t="shared" si="1"/>
        <v>34.623467947605945</v>
      </c>
      <c r="V22" s="18">
        <f t="shared" si="1"/>
        <v>97.266191376560982</v>
      </c>
      <c r="W22" s="18">
        <f t="shared" si="1"/>
        <v>245.69766388620747</v>
      </c>
      <c r="X22" s="18">
        <f t="shared" si="1"/>
        <v>368.58679676344093</v>
      </c>
      <c r="Y22" s="18">
        <f t="shared" si="1"/>
        <v>471.72619233597754</v>
      </c>
      <c r="Z22" s="18">
        <f t="shared" si="1"/>
        <v>395.95956513388126</v>
      </c>
      <c r="AA22" s="18">
        <f t="shared" si="1"/>
        <v>601.77993068342425</v>
      </c>
      <c r="AB22" s="18">
        <f t="shared" si="1"/>
        <v>668.59203766600353</v>
      </c>
      <c r="AC22" s="18">
        <f t="shared" si="1"/>
        <v>738.9719235776704</v>
      </c>
      <c r="AD22" s="18">
        <f t="shared" si="1"/>
        <v>1159.5383163915151</v>
      </c>
      <c r="AE22" s="18">
        <f t="shared" si="1"/>
        <v>957.49303259199451</v>
      </c>
      <c r="AF22" s="18">
        <f t="shared" si="1"/>
        <v>1192.576184130952</v>
      </c>
      <c r="AG22" s="18">
        <f t="shared" si="1"/>
        <v>1072.2712808065373</v>
      </c>
      <c r="AH22" s="18">
        <f t="shared" si="1"/>
        <v>1456.784563005551</v>
      </c>
      <c r="AI22" s="18">
        <f t="shared" si="1"/>
        <v>1400.6338591539009</v>
      </c>
      <c r="AJ22" s="18">
        <f t="shared" si="1"/>
        <v>1986.9376740826867</v>
      </c>
      <c r="AK22" s="18">
        <f t="shared" si="1"/>
        <v>1863.9093042109173</v>
      </c>
    </row>
    <row r="23" spans="1:37" ht="15" customHeight="1">
      <c r="H23" s="11" t="s">
        <v>126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</row>
    <row r="24" spans="1:37" ht="15" customHeight="1">
      <c r="H24" s="12"/>
    </row>
    <row r="29" spans="1:37" s="51" customFormat="1" ht="24" customHeight="1" thickBot="1">
      <c r="A29" s="49" t="str">
        <f>B30&amp;" difference in capacity by year"</f>
        <v>NEM difference in capacity by year</v>
      </c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spans="1:37" ht="15" customHeight="1" thickTop="1">
      <c r="A30" s="11" t="s">
        <v>127</v>
      </c>
      <c r="B30" s="21" t="s">
        <v>128</v>
      </c>
    </row>
    <row r="32" spans="1:37" ht="15" customHeight="1">
      <c r="H32" s="44" t="s">
        <v>129</v>
      </c>
      <c r="I32" s="8" t="s">
        <v>90</v>
      </c>
      <c r="J32" s="8" t="s">
        <v>91</v>
      </c>
      <c r="K32" s="8" t="s">
        <v>92</v>
      </c>
      <c r="L32" s="8" t="s">
        <v>93</v>
      </c>
      <c r="M32" s="8" t="s">
        <v>94</v>
      </c>
      <c r="N32" s="8" t="s">
        <v>95</v>
      </c>
      <c r="O32" s="8" t="s">
        <v>96</v>
      </c>
      <c r="P32" s="8" t="s">
        <v>97</v>
      </c>
      <c r="Q32" s="8" t="s">
        <v>98</v>
      </c>
      <c r="R32" s="8" t="s">
        <v>99</v>
      </c>
      <c r="S32" s="8" t="s">
        <v>100</v>
      </c>
      <c r="T32" s="8" t="s">
        <v>101</v>
      </c>
      <c r="U32" s="8" t="s">
        <v>102</v>
      </c>
      <c r="V32" s="8" t="s">
        <v>103</v>
      </c>
      <c r="W32" s="8" t="s">
        <v>104</v>
      </c>
      <c r="X32" s="8" t="s">
        <v>105</v>
      </c>
      <c r="Y32" s="8" t="s">
        <v>106</v>
      </c>
      <c r="Z32" s="8" t="s">
        <v>107</v>
      </c>
      <c r="AA32" s="8" t="s">
        <v>108</v>
      </c>
      <c r="AB32" s="8" t="s">
        <v>109</v>
      </c>
      <c r="AC32" s="8" t="s">
        <v>110</v>
      </c>
      <c r="AD32" s="8" t="s">
        <v>111</v>
      </c>
      <c r="AE32" s="8" t="s">
        <v>112</v>
      </c>
      <c r="AF32" s="8" t="s">
        <v>113</v>
      </c>
      <c r="AG32" s="8" t="s">
        <v>114</v>
      </c>
      <c r="AH32" s="8" t="s">
        <v>115</v>
      </c>
      <c r="AI32" s="8" t="s">
        <v>116</v>
      </c>
      <c r="AJ32" s="8" t="s">
        <v>117</v>
      </c>
    </row>
    <row r="33" spans="8:60" ht="15" customHeight="1">
      <c r="H33" s="9" t="s">
        <v>130</v>
      </c>
      <c r="I33" s="5">
        <f>SUMIFS(Capacity!E:E,Capacity!$A:$A,Comparison_CDP1,Capacity!$B:$B,IF($B$30="NEM","*",$B$30),Capacity!$C:$C,$H33)-SUMIFS(Capacity!E:E,Capacity!$A:$A,Comparison_CDP2,Capacity!$B:$B,IF($B$30="NEM","*",$B$30),Capacity!$C:$C,$H33)</f>
        <v>0</v>
      </c>
      <c r="J33" s="5">
        <f>SUMIFS(Capacity!F:F,Capacity!$A:$A,Comparison_CDP1,Capacity!$B:$B,IF($B$30="NEM","*",$B$30),Capacity!$C:$C,$H33)-SUMIFS(Capacity!F:F,Capacity!$A:$A,Comparison_CDP2,Capacity!$B:$B,IF($B$30="NEM","*",$B$30),Capacity!$C:$C,$H33)</f>
        <v>0</v>
      </c>
      <c r="K33" s="5">
        <f>SUMIFS(Capacity!G:G,Capacity!$A:$A,Comparison_CDP1,Capacity!$B:$B,IF($B$30="NEM","*",$B$30),Capacity!$C:$C,$H33)-SUMIFS(Capacity!G:G,Capacity!$A:$A,Comparison_CDP2,Capacity!$B:$B,IF($B$30="NEM","*",$B$30),Capacity!$C:$C,$H33)</f>
        <v>0</v>
      </c>
      <c r="L33" s="5">
        <f>SUMIFS(Capacity!H:H,Capacity!$A:$A,Comparison_CDP1,Capacity!$B:$B,IF($B$30="NEM","*",$B$30),Capacity!$C:$C,$H33)-SUMIFS(Capacity!H:H,Capacity!$A:$A,Comparison_CDP2,Capacity!$B:$B,IF($B$30="NEM","*",$B$30),Capacity!$C:$C,$H33)</f>
        <v>0</v>
      </c>
      <c r="M33" s="5">
        <f>SUMIFS(Capacity!I:I,Capacity!$A:$A,Comparison_CDP1,Capacity!$B:$B,IF($B$30="NEM","*",$B$30),Capacity!$C:$C,$H33)-SUMIFS(Capacity!I:I,Capacity!$A:$A,Comparison_CDP2,Capacity!$B:$B,IF($B$30="NEM","*",$B$30),Capacity!$C:$C,$H33)</f>
        <v>0</v>
      </c>
      <c r="N33" s="5">
        <f>SUMIFS(Capacity!J:J,Capacity!$A:$A,Comparison_CDP1,Capacity!$B:$B,IF($B$30="NEM","*",$B$30),Capacity!$C:$C,$H33)-SUMIFS(Capacity!J:J,Capacity!$A:$A,Comparison_CDP2,Capacity!$B:$B,IF($B$30="NEM","*",$B$30),Capacity!$C:$C,$H33)</f>
        <v>0</v>
      </c>
      <c r="O33" s="5">
        <f>SUMIFS(Capacity!K:K,Capacity!$A:$A,Comparison_CDP1,Capacity!$B:$B,IF($B$30="NEM","*",$B$30),Capacity!$C:$C,$H33)-SUMIFS(Capacity!K:K,Capacity!$A:$A,Comparison_CDP2,Capacity!$B:$B,IF($B$30="NEM","*",$B$30),Capacity!$C:$C,$H33)</f>
        <v>0</v>
      </c>
      <c r="P33" s="5">
        <f>SUMIFS(Capacity!L:L,Capacity!$A:$A,Comparison_CDP1,Capacity!$B:$B,IF($B$30="NEM","*",$B$30),Capacity!$C:$C,$H33)-SUMIFS(Capacity!L:L,Capacity!$A:$A,Comparison_CDP2,Capacity!$B:$B,IF($B$30="NEM","*",$B$30),Capacity!$C:$C,$H33)</f>
        <v>0</v>
      </c>
      <c r="Q33" s="5">
        <f>SUMIFS(Capacity!M:M,Capacity!$A:$A,Comparison_CDP1,Capacity!$B:$B,IF($B$30="NEM","*",$B$30),Capacity!$C:$C,$H33)-SUMIFS(Capacity!M:M,Capacity!$A:$A,Comparison_CDP2,Capacity!$B:$B,IF($B$30="NEM","*",$B$30),Capacity!$C:$C,$H33)</f>
        <v>0</v>
      </c>
      <c r="R33" s="5">
        <f>SUMIFS(Capacity!N:N,Capacity!$A:$A,Comparison_CDP1,Capacity!$B:$B,IF($B$30="NEM","*",$B$30),Capacity!$C:$C,$H33)-SUMIFS(Capacity!N:N,Capacity!$A:$A,Comparison_CDP2,Capacity!$B:$B,IF($B$30="NEM","*",$B$30),Capacity!$C:$C,$H33)</f>
        <v>0</v>
      </c>
      <c r="S33" s="5">
        <f>SUMIFS(Capacity!O:O,Capacity!$A:$A,Comparison_CDP1,Capacity!$B:$B,IF($B$30="NEM","*",$B$30),Capacity!$C:$C,$H33)-SUMIFS(Capacity!O:O,Capacity!$A:$A,Comparison_CDP2,Capacity!$B:$B,IF($B$30="NEM","*",$B$30),Capacity!$C:$C,$H33)</f>
        <v>0</v>
      </c>
      <c r="T33" s="5">
        <f>SUMIFS(Capacity!P:P,Capacity!$A:$A,Comparison_CDP1,Capacity!$B:$B,IF($B$30="NEM","*",$B$30),Capacity!$C:$C,$H33)-SUMIFS(Capacity!P:P,Capacity!$A:$A,Comparison_CDP2,Capacity!$B:$B,IF($B$30="NEM","*",$B$30),Capacity!$C:$C,$H33)</f>
        <v>0</v>
      </c>
      <c r="U33" s="5">
        <f>SUMIFS(Capacity!Q:Q,Capacity!$A:$A,Comparison_CDP1,Capacity!$B:$B,IF($B$30="NEM","*",$B$30),Capacity!$C:$C,$H33)-SUMIFS(Capacity!Q:Q,Capacity!$A:$A,Comparison_CDP2,Capacity!$B:$B,IF($B$30="NEM","*",$B$30),Capacity!$C:$C,$H33)</f>
        <v>0</v>
      </c>
      <c r="V33" s="5">
        <f>SUMIFS(Capacity!R:R,Capacity!$A:$A,Comparison_CDP1,Capacity!$B:$B,IF($B$30="NEM","*",$B$30),Capacity!$C:$C,$H33)-SUMIFS(Capacity!R:R,Capacity!$A:$A,Comparison_CDP2,Capacity!$B:$B,IF($B$30="NEM","*",$B$30),Capacity!$C:$C,$H33)</f>
        <v>0</v>
      </c>
      <c r="W33" s="5">
        <f>SUMIFS(Capacity!S:S,Capacity!$A:$A,Comparison_CDP1,Capacity!$B:$B,IF($B$30="NEM","*",$B$30),Capacity!$C:$C,$H33)-SUMIFS(Capacity!S:S,Capacity!$A:$A,Comparison_CDP2,Capacity!$B:$B,IF($B$30="NEM","*",$B$30),Capacity!$C:$C,$H33)</f>
        <v>0</v>
      </c>
      <c r="X33" s="5">
        <f>SUMIFS(Capacity!T:T,Capacity!$A:$A,Comparison_CDP1,Capacity!$B:$B,IF($B$30="NEM","*",$B$30),Capacity!$C:$C,$H33)-SUMIFS(Capacity!T:T,Capacity!$A:$A,Comparison_CDP2,Capacity!$B:$B,IF($B$30="NEM","*",$B$30),Capacity!$C:$C,$H33)</f>
        <v>0</v>
      </c>
      <c r="Y33" s="5">
        <f>SUMIFS(Capacity!U:U,Capacity!$A:$A,Comparison_CDP1,Capacity!$B:$B,IF($B$30="NEM","*",$B$30),Capacity!$C:$C,$H33)-SUMIFS(Capacity!U:U,Capacity!$A:$A,Comparison_CDP2,Capacity!$B:$B,IF($B$30="NEM","*",$B$30),Capacity!$C:$C,$H33)</f>
        <v>0</v>
      </c>
      <c r="Z33" s="5">
        <f>SUMIFS(Capacity!V:V,Capacity!$A:$A,Comparison_CDP1,Capacity!$B:$B,IF($B$30="NEM","*",$B$30),Capacity!$C:$C,$H33)-SUMIFS(Capacity!V:V,Capacity!$A:$A,Comparison_CDP2,Capacity!$B:$B,IF($B$30="NEM","*",$B$30),Capacity!$C:$C,$H33)</f>
        <v>0</v>
      </c>
      <c r="AA33" s="5">
        <f>SUMIFS(Capacity!W:W,Capacity!$A:$A,Comparison_CDP1,Capacity!$B:$B,IF($B$30="NEM","*",$B$30),Capacity!$C:$C,$H33)-SUMIFS(Capacity!W:W,Capacity!$A:$A,Comparison_CDP2,Capacity!$B:$B,IF($B$30="NEM","*",$B$30),Capacity!$C:$C,$H33)</f>
        <v>0</v>
      </c>
      <c r="AB33" s="5">
        <f>SUMIFS(Capacity!X:X,Capacity!$A:$A,Comparison_CDP1,Capacity!$B:$B,IF($B$30="NEM","*",$B$30),Capacity!$C:$C,$H33)-SUMIFS(Capacity!X:X,Capacity!$A:$A,Comparison_CDP2,Capacity!$B:$B,IF($B$30="NEM","*",$B$30),Capacity!$C:$C,$H33)</f>
        <v>0</v>
      </c>
      <c r="AC33" s="5">
        <f>SUMIFS(Capacity!Y:Y,Capacity!$A:$A,Comparison_CDP1,Capacity!$B:$B,IF($B$30="NEM","*",$B$30),Capacity!$C:$C,$H33)-SUMIFS(Capacity!Y:Y,Capacity!$A:$A,Comparison_CDP2,Capacity!$B:$B,IF($B$30="NEM","*",$B$30),Capacity!$C:$C,$H33)</f>
        <v>0</v>
      </c>
      <c r="AD33" s="5">
        <f>SUMIFS(Capacity!Z:Z,Capacity!$A:$A,Comparison_CDP1,Capacity!$B:$B,IF($B$30="NEM","*",$B$30),Capacity!$C:$C,$H33)-SUMIFS(Capacity!Z:Z,Capacity!$A:$A,Comparison_CDP2,Capacity!$B:$B,IF($B$30="NEM","*",$B$30),Capacity!$C:$C,$H33)</f>
        <v>0</v>
      </c>
      <c r="AE33" s="5">
        <f>SUMIFS(Capacity!AA:AA,Capacity!$A:$A,Comparison_CDP1,Capacity!$B:$B,IF($B$30="NEM","*",$B$30),Capacity!$C:$C,$H33)-SUMIFS(Capacity!AA:AA,Capacity!$A:$A,Comparison_CDP2,Capacity!$B:$B,IF($B$30="NEM","*",$B$30),Capacity!$C:$C,$H33)</f>
        <v>0</v>
      </c>
      <c r="AF33" s="5">
        <f>SUMIFS(Capacity!AB:AB,Capacity!$A:$A,Comparison_CDP1,Capacity!$B:$B,IF($B$30="NEM","*",$B$30),Capacity!$C:$C,$H33)-SUMIFS(Capacity!AB:AB,Capacity!$A:$A,Comparison_CDP2,Capacity!$B:$B,IF($B$30="NEM","*",$B$30),Capacity!$C:$C,$H33)</f>
        <v>0</v>
      </c>
      <c r="AG33" s="5">
        <f>SUMIFS(Capacity!AC:AC,Capacity!$A:$A,Comparison_CDP1,Capacity!$B:$B,IF($B$30="NEM","*",$B$30),Capacity!$C:$C,$H33)-SUMIFS(Capacity!AC:AC,Capacity!$A:$A,Comparison_CDP2,Capacity!$B:$B,IF($B$30="NEM","*",$B$30),Capacity!$C:$C,$H33)</f>
        <v>0</v>
      </c>
      <c r="AH33" s="5">
        <f>SUMIFS(Capacity!AD:AD,Capacity!$A:$A,Comparison_CDP1,Capacity!$B:$B,IF($B$30="NEM","*",$B$30),Capacity!$C:$C,$H33)-SUMIFS(Capacity!AD:AD,Capacity!$A:$A,Comparison_CDP2,Capacity!$B:$B,IF($B$30="NEM","*",$B$30),Capacity!$C:$C,$H33)</f>
        <v>0</v>
      </c>
      <c r="AI33" s="5">
        <f>SUMIFS(Capacity!AE:AE,Capacity!$A:$A,Comparison_CDP1,Capacity!$B:$B,IF($B$30="NEM","*",$B$30),Capacity!$C:$C,$H33)-SUMIFS(Capacity!AE:AE,Capacity!$A:$A,Comparison_CDP2,Capacity!$B:$B,IF($B$30="NEM","*",$B$30),Capacity!$C:$C,$H33)</f>
        <v>0</v>
      </c>
      <c r="AJ33" s="5">
        <f>SUMIFS(Capacity!AF:AF,Capacity!$A:$A,Comparison_CDP1,Capacity!$B:$B,IF($B$30="NEM","*",$B$30),Capacity!$C:$C,$H33)-SUMIFS(Capacity!AF:AF,Capacity!$A:$A,Comparison_CDP2,Capacity!$B:$B,IF($B$30="NEM","*",$B$30),Capacity!$C:$C,$H33)</f>
        <v>0</v>
      </c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</row>
    <row r="34" spans="8:60" ht="15" customHeight="1">
      <c r="H34" s="9" t="s">
        <v>131</v>
      </c>
      <c r="I34" s="5">
        <f>SUMIFS(Capacity!E:E,Capacity!$A:$A,Comparison_CDP1,Capacity!$B:$B,IF($B$30="NEM","*",$B$30),Capacity!$C:$C,$H34)-SUMIFS(Capacity!E:E,Capacity!$A:$A,Comparison_CDP2,Capacity!$B:$B,IF($B$30="NEM","*",$B$30),Capacity!$C:$C,$H34)</f>
        <v>0</v>
      </c>
      <c r="J34" s="5">
        <f>SUMIFS(Capacity!F:F,Capacity!$A:$A,Comparison_CDP1,Capacity!$B:$B,IF($B$30="NEM","*",$B$30),Capacity!$C:$C,$H34)-SUMIFS(Capacity!F:F,Capacity!$A:$A,Comparison_CDP2,Capacity!$B:$B,IF($B$30="NEM","*",$B$30),Capacity!$C:$C,$H34)</f>
        <v>0</v>
      </c>
      <c r="K34" s="5">
        <f>SUMIFS(Capacity!G:G,Capacity!$A:$A,Comparison_CDP1,Capacity!$B:$B,IF($B$30="NEM","*",$B$30),Capacity!$C:$C,$H34)-SUMIFS(Capacity!G:G,Capacity!$A:$A,Comparison_CDP2,Capacity!$B:$B,IF($B$30="NEM","*",$B$30),Capacity!$C:$C,$H34)</f>
        <v>0</v>
      </c>
      <c r="L34" s="5">
        <f>SUMIFS(Capacity!H:H,Capacity!$A:$A,Comparison_CDP1,Capacity!$B:$B,IF($B$30="NEM","*",$B$30),Capacity!$C:$C,$H34)-SUMIFS(Capacity!H:H,Capacity!$A:$A,Comparison_CDP2,Capacity!$B:$B,IF($B$30="NEM","*",$B$30),Capacity!$C:$C,$H34)</f>
        <v>0</v>
      </c>
      <c r="M34" s="5">
        <f>SUMIFS(Capacity!I:I,Capacity!$A:$A,Comparison_CDP1,Capacity!$B:$B,IF($B$30="NEM","*",$B$30),Capacity!$C:$C,$H34)-SUMIFS(Capacity!I:I,Capacity!$A:$A,Comparison_CDP2,Capacity!$B:$B,IF($B$30="NEM","*",$B$30),Capacity!$C:$C,$H34)</f>
        <v>0</v>
      </c>
      <c r="N34" s="5">
        <f>SUMIFS(Capacity!J:J,Capacity!$A:$A,Comparison_CDP1,Capacity!$B:$B,IF($B$30="NEM","*",$B$30),Capacity!$C:$C,$H34)-SUMIFS(Capacity!J:J,Capacity!$A:$A,Comparison_CDP2,Capacity!$B:$B,IF($B$30="NEM","*",$B$30),Capacity!$C:$C,$H34)</f>
        <v>0</v>
      </c>
      <c r="O34" s="5">
        <f>SUMIFS(Capacity!K:K,Capacity!$A:$A,Comparison_CDP1,Capacity!$B:$B,IF($B$30="NEM","*",$B$30),Capacity!$C:$C,$H34)-SUMIFS(Capacity!K:K,Capacity!$A:$A,Comparison_CDP2,Capacity!$B:$B,IF($B$30="NEM","*",$B$30),Capacity!$C:$C,$H34)</f>
        <v>0</v>
      </c>
      <c r="P34" s="5">
        <f>SUMIFS(Capacity!L:L,Capacity!$A:$A,Comparison_CDP1,Capacity!$B:$B,IF($B$30="NEM","*",$B$30),Capacity!$C:$C,$H34)-SUMIFS(Capacity!L:L,Capacity!$A:$A,Comparison_CDP2,Capacity!$B:$B,IF($B$30="NEM","*",$B$30),Capacity!$C:$C,$H34)</f>
        <v>0</v>
      </c>
      <c r="Q34" s="5">
        <f>SUMIFS(Capacity!M:M,Capacity!$A:$A,Comparison_CDP1,Capacity!$B:$B,IF($B$30="NEM","*",$B$30),Capacity!$C:$C,$H34)-SUMIFS(Capacity!M:M,Capacity!$A:$A,Comparison_CDP2,Capacity!$B:$B,IF($B$30="NEM","*",$B$30),Capacity!$C:$C,$H34)</f>
        <v>0</v>
      </c>
      <c r="R34" s="5">
        <f>SUMIFS(Capacity!N:N,Capacity!$A:$A,Comparison_CDP1,Capacity!$B:$B,IF($B$30="NEM","*",$B$30),Capacity!$C:$C,$H34)-SUMIFS(Capacity!N:N,Capacity!$A:$A,Comparison_CDP2,Capacity!$B:$B,IF($B$30="NEM","*",$B$30),Capacity!$C:$C,$H34)</f>
        <v>0</v>
      </c>
      <c r="S34" s="5">
        <f>SUMIFS(Capacity!O:O,Capacity!$A:$A,Comparison_CDP1,Capacity!$B:$B,IF($B$30="NEM","*",$B$30),Capacity!$C:$C,$H34)-SUMIFS(Capacity!O:O,Capacity!$A:$A,Comparison_CDP2,Capacity!$B:$B,IF($B$30="NEM","*",$B$30),Capacity!$C:$C,$H34)</f>
        <v>0</v>
      </c>
      <c r="T34" s="5">
        <f>SUMIFS(Capacity!P:P,Capacity!$A:$A,Comparison_CDP1,Capacity!$B:$B,IF($B$30="NEM","*",$B$30),Capacity!$C:$C,$H34)-SUMIFS(Capacity!P:P,Capacity!$A:$A,Comparison_CDP2,Capacity!$B:$B,IF($B$30="NEM","*",$B$30),Capacity!$C:$C,$H34)</f>
        <v>0</v>
      </c>
      <c r="U34" s="5">
        <f>SUMIFS(Capacity!Q:Q,Capacity!$A:$A,Comparison_CDP1,Capacity!$B:$B,IF($B$30="NEM","*",$B$30),Capacity!$C:$C,$H34)-SUMIFS(Capacity!Q:Q,Capacity!$A:$A,Comparison_CDP2,Capacity!$B:$B,IF($B$30="NEM","*",$B$30),Capacity!$C:$C,$H34)</f>
        <v>0</v>
      </c>
      <c r="V34" s="5">
        <f>SUMIFS(Capacity!R:R,Capacity!$A:$A,Comparison_CDP1,Capacity!$B:$B,IF($B$30="NEM","*",$B$30),Capacity!$C:$C,$H34)-SUMIFS(Capacity!R:R,Capacity!$A:$A,Comparison_CDP2,Capacity!$B:$B,IF($B$30="NEM","*",$B$30),Capacity!$C:$C,$H34)</f>
        <v>0</v>
      </c>
      <c r="W34" s="5">
        <f>SUMIFS(Capacity!S:S,Capacity!$A:$A,Comparison_CDP1,Capacity!$B:$B,IF($B$30="NEM","*",$B$30),Capacity!$C:$C,$H34)-SUMIFS(Capacity!S:S,Capacity!$A:$A,Comparison_CDP2,Capacity!$B:$B,IF($B$30="NEM","*",$B$30),Capacity!$C:$C,$H34)</f>
        <v>0</v>
      </c>
      <c r="X34" s="5">
        <f>SUMIFS(Capacity!T:T,Capacity!$A:$A,Comparison_CDP1,Capacity!$B:$B,IF($B$30="NEM","*",$B$30),Capacity!$C:$C,$H34)-SUMIFS(Capacity!T:T,Capacity!$A:$A,Comparison_CDP2,Capacity!$B:$B,IF($B$30="NEM","*",$B$30),Capacity!$C:$C,$H34)</f>
        <v>0</v>
      </c>
      <c r="Y34" s="5">
        <f>SUMIFS(Capacity!U:U,Capacity!$A:$A,Comparison_CDP1,Capacity!$B:$B,IF($B$30="NEM","*",$B$30),Capacity!$C:$C,$H34)-SUMIFS(Capacity!U:U,Capacity!$A:$A,Comparison_CDP2,Capacity!$B:$B,IF($B$30="NEM","*",$B$30),Capacity!$C:$C,$H34)</f>
        <v>0</v>
      </c>
      <c r="Z34" s="5">
        <f>SUMIFS(Capacity!V:V,Capacity!$A:$A,Comparison_CDP1,Capacity!$B:$B,IF($B$30="NEM","*",$B$30),Capacity!$C:$C,$H34)-SUMIFS(Capacity!V:V,Capacity!$A:$A,Comparison_CDP2,Capacity!$B:$B,IF($B$30="NEM","*",$B$30),Capacity!$C:$C,$H34)</f>
        <v>0</v>
      </c>
      <c r="AA34" s="5">
        <f>SUMIFS(Capacity!W:W,Capacity!$A:$A,Comparison_CDP1,Capacity!$B:$B,IF($B$30="NEM","*",$B$30),Capacity!$C:$C,$H34)-SUMIFS(Capacity!W:W,Capacity!$A:$A,Comparison_CDP2,Capacity!$B:$B,IF($B$30="NEM","*",$B$30),Capacity!$C:$C,$H34)</f>
        <v>0</v>
      </c>
      <c r="AB34" s="5">
        <f>SUMIFS(Capacity!X:X,Capacity!$A:$A,Comparison_CDP1,Capacity!$B:$B,IF($B$30="NEM","*",$B$30),Capacity!$C:$C,$H34)-SUMIFS(Capacity!X:X,Capacity!$A:$A,Comparison_CDP2,Capacity!$B:$B,IF($B$30="NEM","*",$B$30),Capacity!$C:$C,$H34)</f>
        <v>0</v>
      </c>
      <c r="AC34" s="5">
        <f>SUMIFS(Capacity!Y:Y,Capacity!$A:$A,Comparison_CDP1,Capacity!$B:$B,IF($B$30="NEM","*",$B$30),Capacity!$C:$C,$H34)-SUMIFS(Capacity!Y:Y,Capacity!$A:$A,Comparison_CDP2,Capacity!$B:$B,IF($B$30="NEM","*",$B$30),Capacity!$C:$C,$H34)</f>
        <v>0</v>
      </c>
      <c r="AD34" s="5">
        <f>SUMIFS(Capacity!Z:Z,Capacity!$A:$A,Comparison_CDP1,Capacity!$B:$B,IF($B$30="NEM","*",$B$30),Capacity!$C:$C,$H34)-SUMIFS(Capacity!Z:Z,Capacity!$A:$A,Comparison_CDP2,Capacity!$B:$B,IF($B$30="NEM","*",$B$30),Capacity!$C:$C,$H34)</f>
        <v>0</v>
      </c>
      <c r="AE34" s="5">
        <f>SUMIFS(Capacity!AA:AA,Capacity!$A:$A,Comparison_CDP1,Capacity!$B:$B,IF($B$30="NEM","*",$B$30),Capacity!$C:$C,$H34)-SUMIFS(Capacity!AA:AA,Capacity!$A:$A,Comparison_CDP2,Capacity!$B:$B,IF($B$30="NEM","*",$B$30),Capacity!$C:$C,$H34)</f>
        <v>0</v>
      </c>
      <c r="AF34" s="5">
        <f>SUMIFS(Capacity!AB:AB,Capacity!$A:$A,Comparison_CDP1,Capacity!$B:$B,IF($B$30="NEM","*",$B$30),Capacity!$C:$C,$H34)-SUMIFS(Capacity!AB:AB,Capacity!$A:$A,Comparison_CDP2,Capacity!$B:$B,IF($B$30="NEM","*",$B$30),Capacity!$C:$C,$H34)</f>
        <v>0</v>
      </c>
      <c r="AG34" s="5">
        <f>SUMIFS(Capacity!AC:AC,Capacity!$A:$A,Comparison_CDP1,Capacity!$B:$B,IF($B$30="NEM","*",$B$30),Capacity!$C:$C,$H34)-SUMIFS(Capacity!AC:AC,Capacity!$A:$A,Comparison_CDP2,Capacity!$B:$B,IF($B$30="NEM","*",$B$30),Capacity!$C:$C,$H34)</f>
        <v>0</v>
      </c>
      <c r="AH34" s="5">
        <f>SUMIFS(Capacity!AD:AD,Capacity!$A:$A,Comparison_CDP1,Capacity!$B:$B,IF($B$30="NEM","*",$B$30),Capacity!$C:$C,$H34)-SUMIFS(Capacity!AD:AD,Capacity!$A:$A,Comparison_CDP2,Capacity!$B:$B,IF($B$30="NEM","*",$B$30),Capacity!$C:$C,$H34)</f>
        <v>0</v>
      </c>
      <c r="AI34" s="5">
        <f>SUMIFS(Capacity!AE:AE,Capacity!$A:$A,Comparison_CDP1,Capacity!$B:$B,IF($B$30="NEM","*",$B$30),Capacity!$C:$C,$H34)-SUMIFS(Capacity!AE:AE,Capacity!$A:$A,Comparison_CDP2,Capacity!$B:$B,IF($B$30="NEM","*",$B$30),Capacity!$C:$C,$H34)</f>
        <v>0</v>
      </c>
      <c r="AJ34" s="5">
        <f>SUMIFS(Capacity!AF:AF,Capacity!$A:$A,Comparison_CDP1,Capacity!$B:$B,IF($B$30="NEM","*",$B$30),Capacity!$C:$C,$H34)-SUMIFS(Capacity!AF:AF,Capacity!$A:$A,Comparison_CDP2,Capacity!$B:$B,IF($B$30="NEM","*",$B$30),Capacity!$C:$C,$H34)</f>
        <v>0</v>
      </c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</row>
    <row r="35" spans="8:60" ht="15" customHeight="1">
      <c r="H35" s="9" t="s">
        <v>132</v>
      </c>
      <c r="I35" s="5">
        <f>SUMIFS(Capacity!E:E,Capacity!$A:$A,Comparison_CDP1,Capacity!$B:$B,IF($B$30="NEM","*",$B$30),Capacity!$C:$C,$H35)-SUMIFS(Capacity!E:E,Capacity!$A:$A,Comparison_CDP2,Capacity!$B:$B,IF($B$30="NEM","*",$B$30),Capacity!$C:$C,$H35)</f>
        <v>0</v>
      </c>
      <c r="J35" s="5">
        <f>SUMIFS(Capacity!F:F,Capacity!$A:$A,Comparison_CDP1,Capacity!$B:$B,IF($B$30="NEM","*",$B$30),Capacity!$C:$C,$H35)-SUMIFS(Capacity!F:F,Capacity!$A:$A,Comparison_CDP2,Capacity!$B:$B,IF($B$30="NEM","*",$B$30),Capacity!$C:$C,$H35)</f>
        <v>0</v>
      </c>
      <c r="K35" s="5">
        <f>SUMIFS(Capacity!G:G,Capacity!$A:$A,Comparison_CDP1,Capacity!$B:$B,IF($B$30="NEM","*",$B$30),Capacity!$C:$C,$H35)-SUMIFS(Capacity!G:G,Capacity!$A:$A,Comparison_CDP2,Capacity!$B:$B,IF($B$30="NEM","*",$B$30),Capacity!$C:$C,$H35)</f>
        <v>0</v>
      </c>
      <c r="L35" s="5">
        <f>SUMIFS(Capacity!H:H,Capacity!$A:$A,Comparison_CDP1,Capacity!$B:$B,IF($B$30="NEM","*",$B$30),Capacity!$C:$C,$H35)-SUMIFS(Capacity!H:H,Capacity!$A:$A,Comparison_CDP2,Capacity!$B:$B,IF($B$30="NEM","*",$B$30),Capacity!$C:$C,$H35)</f>
        <v>0</v>
      </c>
      <c r="M35" s="5">
        <f>SUMIFS(Capacity!I:I,Capacity!$A:$A,Comparison_CDP1,Capacity!$B:$B,IF($B$30="NEM","*",$B$30),Capacity!$C:$C,$H35)-SUMIFS(Capacity!I:I,Capacity!$A:$A,Comparison_CDP2,Capacity!$B:$B,IF($B$30="NEM","*",$B$30),Capacity!$C:$C,$H35)</f>
        <v>0</v>
      </c>
      <c r="N35" s="5">
        <f>SUMIFS(Capacity!J:J,Capacity!$A:$A,Comparison_CDP1,Capacity!$B:$B,IF($B$30="NEM","*",$B$30),Capacity!$C:$C,$H35)-SUMIFS(Capacity!J:J,Capacity!$A:$A,Comparison_CDP2,Capacity!$B:$B,IF($B$30="NEM","*",$B$30),Capacity!$C:$C,$H35)</f>
        <v>0</v>
      </c>
      <c r="O35" s="5">
        <f>SUMIFS(Capacity!K:K,Capacity!$A:$A,Comparison_CDP1,Capacity!$B:$B,IF($B$30="NEM","*",$B$30),Capacity!$C:$C,$H35)-SUMIFS(Capacity!K:K,Capacity!$A:$A,Comparison_CDP2,Capacity!$B:$B,IF($B$30="NEM","*",$B$30),Capacity!$C:$C,$H35)</f>
        <v>0</v>
      </c>
      <c r="P35" s="5">
        <f>SUMIFS(Capacity!L:L,Capacity!$A:$A,Comparison_CDP1,Capacity!$B:$B,IF($B$30="NEM","*",$B$30),Capacity!$C:$C,$H35)-SUMIFS(Capacity!L:L,Capacity!$A:$A,Comparison_CDP2,Capacity!$B:$B,IF($B$30="NEM","*",$B$30),Capacity!$C:$C,$H35)</f>
        <v>0</v>
      </c>
      <c r="Q35" s="5">
        <f>SUMIFS(Capacity!M:M,Capacity!$A:$A,Comparison_CDP1,Capacity!$B:$B,IF($B$30="NEM","*",$B$30),Capacity!$C:$C,$H35)-SUMIFS(Capacity!M:M,Capacity!$A:$A,Comparison_CDP2,Capacity!$B:$B,IF($B$30="NEM","*",$B$30),Capacity!$C:$C,$H35)</f>
        <v>0</v>
      </c>
      <c r="R35" s="5">
        <f>SUMIFS(Capacity!N:N,Capacity!$A:$A,Comparison_CDP1,Capacity!$B:$B,IF($B$30="NEM","*",$B$30),Capacity!$C:$C,$H35)-SUMIFS(Capacity!N:N,Capacity!$A:$A,Comparison_CDP2,Capacity!$B:$B,IF($B$30="NEM","*",$B$30),Capacity!$C:$C,$H35)</f>
        <v>0</v>
      </c>
      <c r="S35" s="5">
        <f>SUMIFS(Capacity!O:O,Capacity!$A:$A,Comparison_CDP1,Capacity!$B:$B,IF($B$30="NEM","*",$B$30),Capacity!$C:$C,$H35)-SUMIFS(Capacity!O:O,Capacity!$A:$A,Comparison_CDP2,Capacity!$B:$B,IF($B$30="NEM","*",$B$30),Capacity!$C:$C,$H35)</f>
        <v>0</v>
      </c>
      <c r="T35" s="5">
        <f>SUMIFS(Capacity!P:P,Capacity!$A:$A,Comparison_CDP1,Capacity!$B:$B,IF($B$30="NEM","*",$B$30),Capacity!$C:$C,$H35)-SUMIFS(Capacity!P:P,Capacity!$A:$A,Comparison_CDP2,Capacity!$B:$B,IF($B$30="NEM","*",$B$30),Capacity!$C:$C,$H35)</f>
        <v>0</v>
      </c>
      <c r="U35" s="5">
        <f>SUMIFS(Capacity!Q:Q,Capacity!$A:$A,Comparison_CDP1,Capacity!$B:$B,IF($B$30="NEM","*",$B$30),Capacity!$C:$C,$H35)-SUMIFS(Capacity!Q:Q,Capacity!$A:$A,Comparison_CDP2,Capacity!$B:$B,IF($B$30="NEM","*",$B$30),Capacity!$C:$C,$H35)</f>
        <v>0</v>
      </c>
      <c r="V35" s="5">
        <f>SUMIFS(Capacity!R:R,Capacity!$A:$A,Comparison_CDP1,Capacity!$B:$B,IF($B$30="NEM","*",$B$30),Capacity!$C:$C,$H35)-SUMIFS(Capacity!R:R,Capacity!$A:$A,Comparison_CDP2,Capacity!$B:$B,IF($B$30="NEM","*",$B$30),Capacity!$C:$C,$H35)</f>
        <v>0</v>
      </c>
      <c r="W35" s="5">
        <f>SUMIFS(Capacity!S:S,Capacity!$A:$A,Comparison_CDP1,Capacity!$B:$B,IF($B$30="NEM","*",$B$30),Capacity!$C:$C,$H35)-SUMIFS(Capacity!S:S,Capacity!$A:$A,Comparison_CDP2,Capacity!$B:$B,IF($B$30="NEM","*",$B$30),Capacity!$C:$C,$H35)</f>
        <v>0</v>
      </c>
      <c r="X35" s="5">
        <f>SUMIFS(Capacity!T:T,Capacity!$A:$A,Comparison_CDP1,Capacity!$B:$B,IF($B$30="NEM","*",$B$30),Capacity!$C:$C,$H35)-SUMIFS(Capacity!T:T,Capacity!$A:$A,Comparison_CDP2,Capacity!$B:$B,IF($B$30="NEM","*",$B$30),Capacity!$C:$C,$H35)</f>
        <v>0</v>
      </c>
      <c r="Y35" s="5">
        <f>SUMIFS(Capacity!U:U,Capacity!$A:$A,Comparison_CDP1,Capacity!$B:$B,IF($B$30="NEM","*",$B$30),Capacity!$C:$C,$H35)-SUMIFS(Capacity!U:U,Capacity!$A:$A,Comparison_CDP2,Capacity!$B:$B,IF($B$30="NEM","*",$B$30),Capacity!$C:$C,$H35)</f>
        <v>0</v>
      </c>
      <c r="Z35" s="5">
        <f>SUMIFS(Capacity!V:V,Capacity!$A:$A,Comparison_CDP1,Capacity!$B:$B,IF($B$30="NEM","*",$B$30),Capacity!$C:$C,$H35)-SUMIFS(Capacity!V:V,Capacity!$A:$A,Comparison_CDP2,Capacity!$B:$B,IF($B$30="NEM","*",$B$30),Capacity!$C:$C,$H35)</f>
        <v>0</v>
      </c>
      <c r="AA35" s="5">
        <f>SUMIFS(Capacity!W:W,Capacity!$A:$A,Comparison_CDP1,Capacity!$B:$B,IF($B$30="NEM","*",$B$30),Capacity!$C:$C,$H35)-SUMIFS(Capacity!W:W,Capacity!$A:$A,Comparison_CDP2,Capacity!$B:$B,IF($B$30="NEM","*",$B$30),Capacity!$C:$C,$H35)</f>
        <v>0</v>
      </c>
      <c r="AB35" s="5">
        <f>SUMIFS(Capacity!X:X,Capacity!$A:$A,Comparison_CDP1,Capacity!$B:$B,IF($B$30="NEM","*",$B$30),Capacity!$C:$C,$H35)-SUMIFS(Capacity!X:X,Capacity!$A:$A,Comparison_CDP2,Capacity!$B:$B,IF($B$30="NEM","*",$B$30),Capacity!$C:$C,$H35)</f>
        <v>0</v>
      </c>
      <c r="AC35" s="5">
        <f>SUMIFS(Capacity!Y:Y,Capacity!$A:$A,Comparison_CDP1,Capacity!$B:$B,IF($B$30="NEM","*",$B$30),Capacity!$C:$C,$H35)-SUMIFS(Capacity!Y:Y,Capacity!$A:$A,Comparison_CDP2,Capacity!$B:$B,IF($B$30="NEM","*",$B$30),Capacity!$C:$C,$H35)</f>
        <v>0</v>
      </c>
      <c r="AD35" s="5">
        <f>SUMIFS(Capacity!Z:Z,Capacity!$A:$A,Comparison_CDP1,Capacity!$B:$B,IF($B$30="NEM","*",$B$30),Capacity!$C:$C,$H35)-SUMIFS(Capacity!Z:Z,Capacity!$A:$A,Comparison_CDP2,Capacity!$B:$B,IF($B$30="NEM","*",$B$30),Capacity!$C:$C,$H35)</f>
        <v>0</v>
      </c>
      <c r="AE35" s="5">
        <f>SUMIFS(Capacity!AA:AA,Capacity!$A:$A,Comparison_CDP1,Capacity!$B:$B,IF($B$30="NEM","*",$B$30),Capacity!$C:$C,$H35)-SUMIFS(Capacity!AA:AA,Capacity!$A:$A,Comparison_CDP2,Capacity!$B:$B,IF($B$30="NEM","*",$B$30),Capacity!$C:$C,$H35)</f>
        <v>0</v>
      </c>
      <c r="AF35" s="5">
        <f>SUMIFS(Capacity!AB:AB,Capacity!$A:$A,Comparison_CDP1,Capacity!$B:$B,IF($B$30="NEM","*",$B$30),Capacity!$C:$C,$H35)-SUMIFS(Capacity!AB:AB,Capacity!$A:$A,Comparison_CDP2,Capacity!$B:$B,IF($B$30="NEM","*",$B$30),Capacity!$C:$C,$H35)</f>
        <v>0</v>
      </c>
      <c r="AG35" s="5">
        <f>SUMIFS(Capacity!AC:AC,Capacity!$A:$A,Comparison_CDP1,Capacity!$B:$B,IF($B$30="NEM","*",$B$30),Capacity!$C:$C,$H35)-SUMIFS(Capacity!AC:AC,Capacity!$A:$A,Comparison_CDP2,Capacity!$B:$B,IF($B$30="NEM","*",$B$30),Capacity!$C:$C,$H35)</f>
        <v>0</v>
      </c>
      <c r="AH35" s="5">
        <f>SUMIFS(Capacity!AD:AD,Capacity!$A:$A,Comparison_CDP1,Capacity!$B:$B,IF($B$30="NEM","*",$B$30),Capacity!$C:$C,$H35)-SUMIFS(Capacity!AD:AD,Capacity!$A:$A,Comparison_CDP2,Capacity!$B:$B,IF($B$30="NEM","*",$B$30),Capacity!$C:$C,$H35)</f>
        <v>0</v>
      </c>
      <c r="AI35" s="5">
        <f>SUMIFS(Capacity!AE:AE,Capacity!$A:$A,Comparison_CDP1,Capacity!$B:$B,IF($B$30="NEM","*",$B$30),Capacity!$C:$C,$H35)-SUMIFS(Capacity!AE:AE,Capacity!$A:$A,Comparison_CDP2,Capacity!$B:$B,IF($B$30="NEM","*",$B$30),Capacity!$C:$C,$H35)</f>
        <v>0</v>
      </c>
      <c r="AJ35" s="5">
        <f>SUMIFS(Capacity!AF:AF,Capacity!$A:$A,Comparison_CDP1,Capacity!$B:$B,IF($B$30="NEM","*",$B$30),Capacity!$C:$C,$H35)-SUMIFS(Capacity!AF:AF,Capacity!$A:$A,Comparison_CDP2,Capacity!$B:$B,IF($B$30="NEM","*",$B$30),Capacity!$C:$C,$H35)</f>
        <v>0</v>
      </c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</row>
    <row r="36" spans="8:60" ht="15" customHeight="1">
      <c r="H36" s="9" t="s">
        <v>133</v>
      </c>
      <c r="I36" s="5">
        <f>SUMIFS(Capacity!E:E,Capacity!$A:$A,Comparison_CDP1,Capacity!$B:$B,IF($B$30="NEM","*",$B$30),Capacity!$C:$C,$H36)-SUMIFS(Capacity!E:E,Capacity!$A:$A,Comparison_CDP2,Capacity!$B:$B,IF($B$30="NEM","*",$B$30),Capacity!$C:$C,$H36)</f>
        <v>0</v>
      </c>
      <c r="J36" s="5">
        <f>SUMIFS(Capacity!F:F,Capacity!$A:$A,Comparison_CDP1,Capacity!$B:$B,IF($B$30="NEM","*",$B$30),Capacity!$C:$C,$H36)-SUMIFS(Capacity!F:F,Capacity!$A:$A,Comparison_CDP2,Capacity!$B:$B,IF($B$30="NEM","*",$B$30),Capacity!$C:$C,$H36)</f>
        <v>0</v>
      </c>
      <c r="K36" s="5">
        <f>SUMIFS(Capacity!G:G,Capacity!$A:$A,Comparison_CDP1,Capacity!$B:$B,IF($B$30="NEM","*",$B$30),Capacity!$C:$C,$H36)-SUMIFS(Capacity!G:G,Capacity!$A:$A,Comparison_CDP2,Capacity!$B:$B,IF($B$30="NEM","*",$B$30),Capacity!$C:$C,$H36)</f>
        <v>0</v>
      </c>
      <c r="L36" s="5">
        <f>SUMIFS(Capacity!H:H,Capacity!$A:$A,Comparison_CDP1,Capacity!$B:$B,IF($B$30="NEM","*",$B$30),Capacity!$C:$C,$H36)-SUMIFS(Capacity!H:H,Capacity!$A:$A,Comparison_CDP2,Capacity!$B:$B,IF($B$30="NEM","*",$B$30),Capacity!$C:$C,$H36)</f>
        <v>0</v>
      </c>
      <c r="M36" s="5">
        <f>SUMIFS(Capacity!I:I,Capacity!$A:$A,Comparison_CDP1,Capacity!$B:$B,IF($B$30="NEM","*",$B$30),Capacity!$C:$C,$H36)-SUMIFS(Capacity!I:I,Capacity!$A:$A,Comparison_CDP2,Capacity!$B:$B,IF($B$30="NEM","*",$B$30),Capacity!$C:$C,$H36)</f>
        <v>0</v>
      </c>
      <c r="N36" s="5">
        <f>SUMIFS(Capacity!J:J,Capacity!$A:$A,Comparison_CDP1,Capacity!$B:$B,IF($B$30="NEM","*",$B$30),Capacity!$C:$C,$H36)-SUMIFS(Capacity!J:J,Capacity!$A:$A,Comparison_CDP2,Capacity!$B:$B,IF($B$30="NEM","*",$B$30),Capacity!$C:$C,$H36)</f>
        <v>0</v>
      </c>
      <c r="O36" s="5">
        <f>SUMIFS(Capacity!K:K,Capacity!$A:$A,Comparison_CDP1,Capacity!$B:$B,IF($B$30="NEM","*",$B$30),Capacity!$C:$C,$H36)-SUMIFS(Capacity!K:K,Capacity!$A:$A,Comparison_CDP2,Capacity!$B:$B,IF($B$30="NEM","*",$B$30),Capacity!$C:$C,$H36)</f>
        <v>0</v>
      </c>
      <c r="P36" s="5">
        <f>SUMIFS(Capacity!L:L,Capacity!$A:$A,Comparison_CDP1,Capacity!$B:$B,IF($B$30="NEM","*",$B$30),Capacity!$C:$C,$H36)-SUMIFS(Capacity!L:L,Capacity!$A:$A,Comparison_CDP2,Capacity!$B:$B,IF($B$30="NEM","*",$B$30),Capacity!$C:$C,$H36)</f>
        <v>0</v>
      </c>
      <c r="Q36" s="5">
        <f>SUMIFS(Capacity!M:M,Capacity!$A:$A,Comparison_CDP1,Capacity!$B:$B,IF($B$30="NEM","*",$B$30),Capacity!$C:$C,$H36)-SUMIFS(Capacity!M:M,Capacity!$A:$A,Comparison_CDP2,Capacity!$B:$B,IF($B$30="NEM","*",$B$30),Capacity!$C:$C,$H36)</f>
        <v>0</v>
      </c>
      <c r="R36" s="5">
        <f>SUMIFS(Capacity!N:N,Capacity!$A:$A,Comparison_CDP1,Capacity!$B:$B,IF($B$30="NEM","*",$B$30),Capacity!$C:$C,$H36)-SUMIFS(Capacity!N:N,Capacity!$A:$A,Comparison_CDP2,Capacity!$B:$B,IF($B$30="NEM","*",$B$30),Capacity!$C:$C,$H36)</f>
        <v>0</v>
      </c>
      <c r="S36" s="5">
        <f>SUMIFS(Capacity!O:O,Capacity!$A:$A,Comparison_CDP1,Capacity!$B:$B,IF($B$30="NEM","*",$B$30),Capacity!$C:$C,$H36)-SUMIFS(Capacity!O:O,Capacity!$A:$A,Comparison_CDP2,Capacity!$B:$B,IF($B$30="NEM","*",$B$30),Capacity!$C:$C,$H36)</f>
        <v>0</v>
      </c>
      <c r="T36" s="5">
        <f>SUMIFS(Capacity!P:P,Capacity!$A:$A,Comparison_CDP1,Capacity!$B:$B,IF($B$30="NEM","*",$B$30),Capacity!$C:$C,$H36)-SUMIFS(Capacity!P:P,Capacity!$A:$A,Comparison_CDP2,Capacity!$B:$B,IF($B$30="NEM","*",$B$30),Capacity!$C:$C,$H36)</f>
        <v>0</v>
      </c>
      <c r="U36" s="5">
        <f>SUMIFS(Capacity!Q:Q,Capacity!$A:$A,Comparison_CDP1,Capacity!$B:$B,IF($B$30="NEM","*",$B$30),Capacity!$C:$C,$H36)-SUMIFS(Capacity!Q:Q,Capacity!$A:$A,Comparison_CDP2,Capacity!$B:$B,IF($B$30="NEM","*",$B$30),Capacity!$C:$C,$H36)</f>
        <v>0</v>
      </c>
      <c r="V36" s="5">
        <f>SUMIFS(Capacity!R:R,Capacity!$A:$A,Comparison_CDP1,Capacity!$B:$B,IF($B$30="NEM","*",$B$30),Capacity!$C:$C,$H36)-SUMIFS(Capacity!R:R,Capacity!$A:$A,Comparison_CDP2,Capacity!$B:$B,IF($B$30="NEM","*",$B$30),Capacity!$C:$C,$H36)</f>
        <v>0</v>
      </c>
      <c r="W36" s="5">
        <f>SUMIFS(Capacity!S:S,Capacity!$A:$A,Comparison_CDP1,Capacity!$B:$B,IF($B$30="NEM","*",$B$30),Capacity!$C:$C,$H36)-SUMIFS(Capacity!S:S,Capacity!$A:$A,Comparison_CDP2,Capacity!$B:$B,IF($B$30="NEM","*",$B$30),Capacity!$C:$C,$H36)</f>
        <v>0</v>
      </c>
      <c r="X36" s="5">
        <f>SUMIFS(Capacity!T:T,Capacity!$A:$A,Comparison_CDP1,Capacity!$B:$B,IF($B$30="NEM","*",$B$30),Capacity!$C:$C,$H36)-SUMIFS(Capacity!T:T,Capacity!$A:$A,Comparison_CDP2,Capacity!$B:$B,IF($B$30="NEM","*",$B$30),Capacity!$C:$C,$H36)</f>
        <v>0</v>
      </c>
      <c r="Y36" s="5">
        <f>SUMIFS(Capacity!U:U,Capacity!$A:$A,Comparison_CDP1,Capacity!$B:$B,IF($B$30="NEM","*",$B$30),Capacity!$C:$C,$H36)-SUMIFS(Capacity!U:U,Capacity!$A:$A,Comparison_CDP2,Capacity!$B:$B,IF($B$30="NEM","*",$B$30),Capacity!$C:$C,$H36)</f>
        <v>0</v>
      </c>
      <c r="Z36" s="5">
        <f>SUMIFS(Capacity!V:V,Capacity!$A:$A,Comparison_CDP1,Capacity!$B:$B,IF($B$30="NEM","*",$B$30),Capacity!$C:$C,$H36)-SUMIFS(Capacity!V:V,Capacity!$A:$A,Comparison_CDP2,Capacity!$B:$B,IF($B$30="NEM","*",$B$30),Capacity!$C:$C,$H36)</f>
        <v>0</v>
      </c>
      <c r="AA36" s="5">
        <f>SUMIFS(Capacity!W:W,Capacity!$A:$A,Comparison_CDP1,Capacity!$B:$B,IF($B$30="NEM","*",$B$30),Capacity!$C:$C,$H36)-SUMIFS(Capacity!W:W,Capacity!$A:$A,Comparison_CDP2,Capacity!$B:$B,IF($B$30="NEM","*",$B$30),Capacity!$C:$C,$H36)</f>
        <v>0</v>
      </c>
      <c r="AB36" s="5">
        <f>SUMIFS(Capacity!X:X,Capacity!$A:$A,Comparison_CDP1,Capacity!$B:$B,IF($B$30="NEM","*",$B$30),Capacity!$C:$C,$H36)-SUMIFS(Capacity!X:X,Capacity!$A:$A,Comparison_CDP2,Capacity!$B:$B,IF($B$30="NEM","*",$B$30),Capacity!$C:$C,$H36)</f>
        <v>0</v>
      </c>
      <c r="AC36" s="5">
        <f>SUMIFS(Capacity!Y:Y,Capacity!$A:$A,Comparison_CDP1,Capacity!$B:$B,IF($B$30="NEM","*",$B$30),Capacity!$C:$C,$H36)-SUMIFS(Capacity!Y:Y,Capacity!$A:$A,Comparison_CDP2,Capacity!$B:$B,IF($B$30="NEM","*",$B$30),Capacity!$C:$C,$H36)</f>
        <v>0</v>
      </c>
      <c r="AD36" s="5">
        <f>SUMIFS(Capacity!Z:Z,Capacity!$A:$A,Comparison_CDP1,Capacity!$B:$B,IF($B$30="NEM","*",$B$30),Capacity!$C:$C,$H36)-SUMIFS(Capacity!Z:Z,Capacity!$A:$A,Comparison_CDP2,Capacity!$B:$B,IF($B$30="NEM","*",$B$30),Capacity!$C:$C,$H36)</f>
        <v>0</v>
      </c>
      <c r="AE36" s="5">
        <f>SUMIFS(Capacity!AA:AA,Capacity!$A:$A,Comparison_CDP1,Capacity!$B:$B,IF($B$30="NEM","*",$B$30),Capacity!$C:$C,$H36)-SUMIFS(Capacity!AA:AA,Capacity!$A:$A,Comparison_CDP2,Capacity!$B:$B,IF($B$30="NEM","*",$B$30),Capacity!$C:$C,$H36)</f>
        <v>0</v>
      </c>
      <c r="AF36" s="5">
        <f>SUMIFS(Capacity!AB:AB,Capacity!$A:$A,Comparison_CDP1,Capacity!$B:$B,IF($B$30="NEM","*",$B$30),Capacity!$C:$C,$H36)-SUMIFS(Capacity!AB:AB,Capacity!$A:$A,Comparison_CDP2,Capacity!$B:$B,IF($B$30="NEM","*",$B$30),Capacity!$C:$C,$H36)</f>
        <v>0</v>
      </c>
      <c r="AG36" s="5">
        <f>SUMIFS(Capacity!AC:AC,Capacity!$A:$A,Comparison_CDP1,Capacity!$B:$B,IF($B$30="NEM","*",$B$30),Capacity!$C:$C,$H36)-SUMIFS(Capacity!AC:AC,Capacity!$A:$A,Comparison_CDP2,Capacity!$B:$B,IF($B$30="NEM","*",$B$30),Capacity!$C:$C,$H36)</f>
        <v>0</v>
      </c>
      <c r="AH36" s="5">
        <f>SUMIFS(Capacity!AD:AD,Capacity!$A:$A,Comparison_CDP1,Capacity!$B:$B,IF($B$30="NEM","*",$B$30),Capacity!$C:$C,$H36)-SUMIFS(Capacity!AD:AD,Capacity!$A:$A,Comparison_CDP2,Capacity!$B:$B,IF($B$30="NEM","*",$B$30),Capacity!$C:$C,$H36)</f>
        <v>0</v>
      </c>
      <c r="AI36" s="5">
        <f>SUMIFS(Capacity!AE:AE,Capacity!$A:$A,Comparison_CDP1,Capacity!$B:$B,IF($B$30="NEM","*",$B$30),Capacity!$C:$C,$H36)-SUMIFS(Capacity!AE:AE,Capacity!$A:$A,Comparison_CDP2,Capacity!$B:$B,IF($B$30="NEM","*",$B$30),Capacity!$C:$C,$H36)</f>
        <v>0</v>
      </c>
      <c r="AJ36" s="5">
        <f>SUMIFS(Capacity!AF:AF,Capacity!$A:$A,Comparison_CDP1,Capacity!$B:$B,IF($B$30="NEM","*",$B$30),Capacity!$C:$C,$H36)-SUMIFS(Capacity!AF:AF,Capacity!$A:$A,Comparison_CDP2,Capacity!$B:$B,IF($B$30="NEM","*",$B$30),Capacity!$C:$C,$H36)</f>
        <v>0</v>
      </c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</row>
    <row r="37" spans="8:60" ht="15" customHeight="1">
      <c r="H37" s="9" t="s">
        <v>134</v>
      </c>
      <c r="I37" s="5">
        <f>SUMIFS(Capacity!E:E,Capacity!$A:$A,Comparison_CDP1,Capacity!$B:$B,IF($B$30="NEM","*",$B$30),Capacity!$C:$C,$H37)-SUMIFS(Capacity!E:E,Capacity!$A:$A,Comparison_CDP2,Capacity!$B:$B,IF($B$30="NEM","*",$B$30),Capacity!$C:$C,$H37)</f>
        <v>0</v>
      </c>
      <c r="J37" s="5">
        <f>SUMIFS(Capacity!F:F,Capacity!$A:$A,Comparison_CDP1,Capacity!$B:$B,IF($B$30="NEM","*",$B$30),Capacity!$C:$C,$H37)-SUMIFS(Capacity!F:F,Capacity!$A:$A,Comparison_CDP2,Capacity!$B:$B,IF($B$30="NEM","*",$B$30),Capacity!$C:$C,$H37)</f>
        <v>-4.8999936552718282E-7</v>
      </c>
      <c r="K37" s="5">
        <f>SUMIFS(Capacity!G:G,Capacity!$A:$A,Comparison_CDP1,Capacity!$B:$B,IF($B$30="NEM","*",$B$30),Capacity!$C:$C,$H37)-SUMIFS(Capacity!G:G,Capacity!$A:$A,Comparison_CDP2,Capacity!$B:$B,IF($B$30="NEM","*",$B$30),Capacity!$C:$C,$H37)</f>
        <v>-38.97240353000052</v>
      </c>
      <c r="L37" s="5">
        <f>SUMIFS(Capacity!H:H,Capacity!$A:$A,Comparison_CDP1,Capacity!$B:$B,IF($B$30="NEM","*",$B$30),Capacity!$C:$C,$H37)-SUMIFS(Capacity!H:H,Capacity!$A:$A,Comparison_CDP2,Capacity!$B:$B,IF($B$30="NEM","*",$B$30),Capacity!$C:$C,$H37)</f>
        <v>-38.97240353000052</v>
      </c>
      <c r="M37" s="5">
        <f>SUMIFS(Capacity!I:I,Capacity!$A:$A,Comparison_CDP1,Capacity!$B:$B,IF($B$30="NEM","*",$B$30),Capacity!$C:$C,$H37)-SUMIFS(Capacity!I:I,Capacity!$A:$A,Comparison_CDP2,Capacity!$B:$B,IF($B$30="NEM","*",$B$30),Capacity!$C:$C,$H37)</f>
        <v>-422.73225423000076</v>
      </c>
      <c r="N37" s="5">
        <f>SUMIFS(Capacity!J:J,Capacity!$A:$A,Comparison_CDP1,Capacity!$B:$B,IF($B$30="NEM","*",$B$30),Capacity!$C:$C,$H37)-SUMIFS(Capacity!J:J,Capacity!$A:$A,Comparison_CDP2,Capacity!$B:$B,IF($B$30="NEM","*",$B$30),Capacity!$C:$C,$H37)</f>
        <v>-1449.5919743300019</v>
      </c>
      <c r="O37" s="5">
        <f>SUMIFS(Capacity!K:K,Capacity!$A:$A,Comparison_CDP1,Capacity!$B:$B,IF($B$30="NEM","*",$B$30),Capacity!$C:$C,$H37)-SUMIFS(Capacity!K:K,Capacity!$A:$A,Comparison_CDP2,Capacity!$B:$B,IF($B$30="NEM","*",$B$30),Capacity!$C:$C,$H37)</f>
        <v>-1449.5919743300019</v>
      </c>
      <c r="P37" s="5">
        <f>SUMIFS(Capacity!L:L,Capacity!$A:$A,Comparison_CDP1,Capacity!$B:$B,IF($B$30="NEM","*",$B$30),Capacity!$C:$C,$H37)-SUMIFS(Capacity!L:L,Capacity!$A:$A,Comparison_CDP2,Capacity!$B:$B,IF($B$30="NEM","*",$B$30),Capacity!$C:$C,$H37)</f>
        <v>-1449.5919663800005</v>
      </c>
      <c r="Q37" s="5">
        <f>SUMIFS(Capacity!M:M,Capacity!$A:$A,Comparison_CDP1,Capacity!$B:$B,IF($B$30="NEM","*",$B$30),Capacity!$C:$C,$H37)-SUMIFS(Capacity!M:M,Capacity!$A:$A,Comparison_CDP2,Capacity!$B:$B,IF($B$30="NEM","*",$B$30),Capacity!$C:$C,$H37)</f>
        <v>-1449.59191053</v>
      </c>
      <c r="R37" s="5">
        <f>SUMIFS(Capacity!N:N,Capacity!$A:$A,Comparison_CDP1,Capacity!$B:$B,IF($B$30="NEM","*",$B$30),Capacity!$C:$C,$H37)-SUMIFS(Capacity!N:N,Capacity!$A:$A,Comparison_CDP2,Capacity!$B:$B,IF($B$30="NEM","*",$B$30),Capacity!$C:$C,$H37)</f>
        <v>-1449.5918416300001</v>
      </c>
      <c r="S37" s="5">
        <f>SUMIFS(Capacity!O:O,Capacity!$A:$A,Comparison_CDP1,Capacity!$B:$B,IF($B$30="NEM","*",$B$30),Capacity!$C:$C,$H37)-SUMIFS(Capacity!O:O,Capacity!$A:$A,Comparison_CDP2,Capacity!$B:$B,IF($B$30="NEM","*",$B$30),Capacity!$C:$C,$H37)</f>
        <v>-1449.5917727300011</v>
      </c>
      <c r="T37" s="5">
        <f>SUMIFS(Capacity!P:P,Capacity!$A:$A,Comparison_CDP1,Capacity!$B:$B,IF($B$30="NEM","*",$B$30),Capacity!$C:$C,$H37)-SUMIFS(Capacity!P:P,Capacity!$A:$A,Comparison_CDP2,Capacity!$B:$B,IF($B$30="NEM","*",$B$30),Capacity!$C:$C,$H37)</f>
        <v>-1449.5917064799996</v>
      </c>
      <c r="U37" s="5">
        <f>SUMIFS(Capacity!Q:Q,Capacity!$A:$A,Comparison_CDP1,Capacity!$B:$B,IF($B$30="NEM","*",$B$30),Capacity!$C:$C,$H37)-SUMIFS(Capacity!Q:Q,Capacity!$A:$A,Comparison_CDP2,Capacity!$B:$B,IF($B$30="NEM","*",$B$30),Capacity!$C:$C,$H37)</f>
        <v>-1449.5916428799992</v>
      </c>
      <c r="V37" s="5">
        <f>SUMIFS(Capacity!R:R,Capacity!$A:$A,Comparison_CDP1,Capacity!$B:$B,IF($B$30="NEM","*",$B$30),Capacity!$C:$C,$H37)-SUMIFS(Capacity!R:R,Capacity!$A:$A,Comparison_CDP2,Capacity!$B:$B,IF($B$30="NEM","*",$B$30),Capacity!$C:$C,$H37)</f>
        <v>-1449.5915771199989</v>
      </c>
      <c r="W37" s="5">
        <f>SUMIFS(Capacity!S:S,Capacity!$A:$A,Comparison_CDP1,Capacity!$B:$B,IF($B$30="NEM","*",$B$30),Capacity!$C:$C,$H37)-SUMIFS(Capacity!S:S,Capacity!$A:$A,Comparison_CDP2,Capacity!$B:$B,IF($B$30="NEM","*",$B$30),Capacity!$C:$C,$H37)</f>
        <v>-1449.591935559999</v>
      </c>
      <c r="X37" s="5">
        <f>SUMIFS(Capacity!T:T,Capacity!$A:$A,Comparison_CDP1,Capacity!$B:$B,IF($B$30="NEM","*",$B$30),Capacity!$C:$C,$H37)-SUMIFS(Capacity!T:T,Capacity!$A:$A,Comparison_CDP2,Capacity!$B:$B,IF($B$30="NEM","*",$B$30),Capacity!$C:$C,$H37)</f>
        <v>-1449.5919223099991</v>
      </c>
      <c r="Y37" s="5">
        <f>SUMIFS(Capacity!U:U,Capacity!$A:$A,Comparison_CDP1,Capacity!$B:$B,IF($B$30="NEM","*",$B$30),Capacity!$C:$C,$H37)-SUMIFS(Capacity!U:U,Capacity!$A:$A,Comparison_CDP2,Capacity!$B:$B,IF($B$30="NEM","*",$B$30),Capacity!$C:$C,$H37)</f>
        <v>-1449.5918734300021</v>
      </c>
      <c r="Z37" s="5">
        <f>SUMIFS(Capacity!V:V,Capacity!$A:$A,Comparison_CDP1,Capacity!$B:$B,IF($B$30="NEM","*",$B$30),Capacity!$C:$C,$H37)-SUMIFS(Capacity!V:V,Capacity!$A:$A,Comparison_CDP2,Capacity!$B:$B,IF($B$30="NEM","*",$B$30),Capacity!$C:$C,$H37)</f>
        <v>-1449.591870780002</v>
      </c>
      <c r="AA37" s="5">
        <f>SUMIFS(Capacity!W:W,Capacity!$A:$A,Comparison_CDP1,Capacity!$B:$B,IF($B$30="NEM","*",$B$30),Capacity!$C:$C,$H37)-SUMIFS(Capacity!W:W,Capacity!$A:$A,Comparison_CDP2,Capacity!$B:$B,IF($B$30="NEM","*",$B$30),Capacity!$C:$C,$H37)</f>
        <v>-1449.5918681300018</v>
      </c>
      <c r="AB37" s="5">
        <f>SUMIFS(Capacity!X:X,Capacity!$A:$A,Comparison_CDP1,Capacity!$B:$B,IF($B$30="NEM","*",$B$30),Capacity!$C:$C,$H37)-SUMIFS(Capacity!X:X,Capacity!$A:$A,Comparison_CDP2,Capacity!$B:$B,IF($B$30="NEM","*",$B$30),Capacity!$C:$C,$H37)</f>
        <v>-1553.4238606200015</v>
      </c>
      <c r="AC37" s="5">
        <f>SUMIFS(Capacity!Y:Y,Capacity!$A:$A,Comparison_CDP1,Capacity!$B:$B,IF($B$30="NEM","*",$B$30),Capacity!$C:$C,$H37)-SUMIFS(Capacity!Y:Y,Capacity!$A:$A,Comparison_CDP2,Capacity!$B:$B,IF($B$30="NEM","*",$B$30),Capacity!$C:$C,$H37)</f>
        <v>-2036.7103055999996</v>
      </c>
      <c r="AD37" s="5">
        <f>SUMIFS(Capacity!Z:Z,Capacity!$A:$A,Comparison_CDP1,Capacity!$B:$B,IF($B$30="NEM","*",$B$30),Capacity!$C:$C,$H37)-SUMIFS(Capacity!Z:Z,Capacity!$A:$A,Comparison_CDP2,Capacity!$B:$B,IF($B$30="NEM","*",$B$30),Capacity!$C:$C,$H37)</f>
        <v>-2219.7153251399995</v>
      </c>
      <c r="AE37" s="5">
        <f>SUMIFS(Capacity!AA:AA,Capacity!$A:$A,Comparison_CDP1,Capacity!$B:$B,IF($B$30="NEM","*",$B$30),Capacity!$C:$C,$H37)-SUMIFS(Capacity!AA:AA,Capacity!$A:$A,Comparison_CDP2,Capacity!$B:$B,IF($B$30="NEM","*",$B$30),Capacity!$C:$C,$H37)</f>
        <v>-2342.2573194400002</v>
      </c>
      <c r="AF37" s="5">
        <f>SUMIFS(Capacity!AB:AB,Capacity!$A:$A,Comparison_CDP1,Capacity!$B:$B,IF($B$30="NEM","*",$B$30),Capacity!$C:$C,$H37)-SUMIFS(Capacity!AB:AB,Capacity!$A:$A,Comparison_CDP2,Capacity!$B:$B,IF($B$30="NEM","*",$B$30),Capacity!$C:$C,$H37)</f>
        <v>-1637.4121373399994</v>
      </c>
      <c r="AG37" s="5">
        <f>SUMIFS(Capacity!AC:AC,Capacity!$A:$A,Comparison_CDP1,Capacity!$B:$B,IF($B$30="NEM","*",$B$30),Capacity!$C:$C,$H37)-SUMIFS(Capacity!AC:AC,Capacity!$A:$A,Comparison_CDP2,Capacity!$B:$B,IF($B$30="NEM","*",$B$30),Capacity!$C:$C,$H37)</f>
        <v>-2160.6695382899998</v>
      </c>
      <c r="AH37" s="5">
        <f>SUMIFS(Capacity!AD:AD,Capacity!$A:$A,Comparison_CDP1,Capacity!$B:$B,IF($B$30="NEM","*",$B$30),Capacity!$C:$C,$H37)-SUMIFS(Capacity!AD:AD,Capacity!$A:$A,Comparison_CDP2,Capacity!$B:$B,IF($B$30="NEM","*",$B$30),Capacity!$C:$C,$H37)</f>
        <v>-2178.8187628900014</v>
      </c>
      <c r="AI37" s="5">
        <f>SUMIFS(Capacity!AE:AE,Capacity!$A:$A,Comparison_CDP1,Capacity!$B:$B,IF($B$30="NEM","*",$B$30),Capacity!$C:$C,$H37)-SUMIFS(Capacity!AE:AE,Capacity!$A:$A,Comparison_CDP2,Capacity!$B:$B,IF($B$30="NEM","*",$B$30),Capacity!$C:$C,$H37)</f>
        <v>-2682.0659321799994</v>
      </c>
      <c r="AJ37" s="5">
        <f>SUMIFS(Capacity!AF:AF,Capacity!$A:$A,Comparison_CDP1,Capacity!$B:$B,IF($B$30="NEM","*",$B$30),Capacity!$C:$C,$H37)-SUMIFS(Capacity!AF:AF,Capacity!$A:$A,Comparison_CDP2,Capacity!$B:$B,IF($B$30="NEM","*",$B$30),Capacity!$C:$C,$H37)</f>
        <v>-3482.8403563799993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</row>
    <row r="38" spans="8:60" ht="15" customHeight="1">
      <c r="H38" s="9" t="s">
        <v>135</v>
      </c>
      <c r="I38" s="5">
        <f>SUMIFS(Capacity!E:E,Capacity!$A:$A,Comparison_CDP1,Capacity!$B:$B,IF($B$30="NEM","*",$B$30),Capacity!$C:$C,$H38)-SUMIFS(Capacity!E:E,Capacity!$A:$A,Comparison_CDP2,Capacity!$B:$B,IF($B$30="NEM","*",$B$30),Capacity!$C:$C,$H38)</f>
        <v>0</v>
      </c>
      <c r="J38" s="5">
        <f>SUMIFS(Capacity!F:F,Capacity!$A:$A,Comparison_CDP1,Capacity!$B:$B,IF($B$30="NEM","*",$B$30),Capacity!$C:$C,$H38)-SUMIFS(Capacity!F:F,Capacity!$A:$A,Comparison_CDP2,Capacity!$B:$B,IF($B$30="NEM","*",$B$30),Capacity!$C:$C,$H38)</f>
        <v>0</v>
      </c>
      <c r="K38" s="5">
        <f>SUMIFS(Capacity!G:G,Capacity!$A:$A,Comparison_CDP1,Capacity!$B:$B,IF($B$30="NEM","*",$B$30),Capacity!$C:$C,$H38)-SUMIFS(Capacity!G:G,Capacity!$A:$A,Comparison_CDP2,Capacity!$B:$B,IF($B$30="NEM","*",$B$30),Capacity!$C:$C,$H38)</f>
        <v>0</v>
      </c>
      <c r="L38" s="5">
        <f>SUMIFS(Capacity!H:H,Capacity!$A:$A,Comparison_CDP1,Capacity!$B:$B,IF($B$30="NEM","*",$B$30),Capacity!$C:$C,$H38)-SUMIFS(Capacity!H:H,Capacity!$A:$A,Comparison_CDP2,Capacity!$B:$B,IF($B$30="NEM","*",$B$30),Capacity!$C:$C,$H38)</f>
        <v>0</v>
      </c>
      <c r="M38" s="5">
        <f>SUMIFS(Capacity!I:I,Capacity!$A:$A,Comparison_CDP1,Capacity!$B:$B,IF($B$30="NEM","*",$B$30),Capacity!$C:$C,$H38)-SUMIFS(Capacity!I:I,Capacity!$A:$A,Comparison_CDP2,Capacity!$B:$B,IF($B$30="NEM","*",$B$30),Capacity!$C:$C,$H38)</f>
        <v>0</v>
      </c>
      <c r="N38" s="5">
        <f>SUMIFS(Capacity!J:J,Capacity!$A:$A,Comparison_CDP1,Capacity!$B:$B,IF($B$30="NEM","*",$B$30),Capacity!$C:$C,$H38)-SUMIFS(Capacity!J:J,Capacity!$A:$A,Comparison_CDP2,Capacity!$B:$B,IF($B$30="NEM","*",$B$30),Capacity!$C:$C,$H38)</f>
        <v>0</v>
      </c>
      <c r="O38" s="5">
        <f>SUMIFS(Capacity!K:K,Capacity!$A:$A,Comparison_CDP1,Capacity!$B:$B,IF($B$30="NEM","*",$B$30),Capacity!$C:$C,$H38)-SUMIFS(Capacity!K:K,Capacity!$A:$A,Comparison_CDP2,Capacity!$B:$B,IF($B$30="NEM","*",$B$30),Capacity!$C:$C,$H38)</f>
        <v>0</v>
      </c>
      <c r="P38" s="5">
        <f>SUMIFS(Capacity!L:L,Capacity!$A:$A,Comparison_CDP1,Capacity!$B:$B,IF($B$30="NEM","*",$B$30),Capacity!$C:$C,$H38)-SUMIFS(Capacity!L:L,Capacity!$A:$A,Comparison_CDP2,Capacity!$B:$B,IF($B$30="NEM","*",$B$30),Capacity!$C:$C,$H38)</f>
        <v>0</v>
      </c>
      <c r="Q38" s="5">
        <f>SUMIFS(Capacity!M:M,Capacity!$A:$A,Comparison_CDP1,Capacity!$B:$B,IF($B$30="NEM","*",$B$30),Capacity!$C:$C,$H38)-SUMIFS(Capacity!M:M,Capacity!$A:$A,Comparison_CDP2,Capacity!$B:$B,IF($B$30="NEM","*",$B$30),Capacity!$C:$C,$H38)</f>
        <v>0</v>
      </c>
      <c r="R38" s="5">
        <f>SUMIFS(Capacity!N:N,Capacity!$A:$A,Comparison_CDP1,Capacity!$B:$B,IF($B$30="NEM","*",$B$30),Capacity!$C:$C,$H38)-SUMIFS(Capacity!N:N,Capacity!$A:$A,Comparison_CDP2,Capacity!$B:$B,IF($B$30="NEM","*",$B$30),Capacity!$C:$C,$H38)</f>
        <v>0</v>
      </c>
      <c r="S38" s="5">
        <f>SUMIFS(Capacity!O:O,Capacity!$A:$A,Comparison_CDP1,Capacity!$B:$B,IF($B$30="NEM","*",$B$30),Capacity!$C:$C,$H38)-SUMIFS(Capacity!O:O,Capacity!$A:$A,Comparison_CDP2,Capacity!$B:$B,IF($B$30="NEM","*",$B$30),Capacity!$C:$C,$H38)</f>
        <v>0</v>
      </c>
      <c r="T38" s="5">
        <f>SUMIFS(Capacity!P:P,Capacity!$A:$A,Comparison_CDP1,Capacity!$B:$B,IF($B$30="NEM","*",$B$30),Capacity!$C:$C,$H38)-SUMIFS(Capacity!P:P,Capacity!$A:$A,Comparison_CDP2,Capacity!$B:$B,IF($B$30="NEM","*",$B$30),Capacity!$C:$C,$H38)</f>
        <v>0</v>
      </c>
      <c r="U38" s="5">
        <f>SUMIFS(Capacity!Q:Q,Capacity!$A:$A,Comparison_CDP1,Capacity!$B:$B,IF($B$30="NEM","*",$B$30),Capacity!$C:$C,$H38)-SUMIFS(Capacity!Q:Q,Capacity!$A:$A,Comparison_CDP2,Capacity!$B:$B,IF($B$30="NEM","*",$B$30),Capacity!$C:$C,$H38)</f>
        <v>0</v>
      </c>
      <c r="V38" s="5">
        <f>SUMIFS(Capacity!R:R,Capacity!$A:$A,Comparison_CDP1,Capacity!$B:$B,IF($B$30="NEM","*",$B$30),Capacity!$C:$C,$H38)-SUMIFS(Capacity!R:R,Capacity!$A:$A,Comparison_CDP2,Capacity!$B:$B,IF($B$30="NEM","*",$B$30),Capacity!$C:$C,$H38)</f>
        <v>0</v>
      </c>
      <c r="W38" s="5">
        <f>SUMIFS(Capacity!S:S,Capacity!$A:$A,Comparison_CDP1,Capacity!$B:$B,IF($B$30="NEM","*",$B$30),Capacity!$C:$C,$H38)-SUMIFS(Capacity!S:S,Capacity!$A:$A,Comparison_CDP2,Capacity!$B:$B,IF($B$30="NEM","*",$B$30),Capacity!$C:$C,$H38)</f>
        <v>0</v>
      </c>
      <c r="X38" s="5">
        <f>SUMIFS(Capacity!T:T,Capacity!$A:$A,Comparison_CDP1,Capacity!$B:$B,IF($B$30="NEM","*",$B$30),Capacity!$C:$C,$H38)-SUMIFS(Capacity!T:T,Capacity!$A:$A,Comparison_CDP2,Capacity!$B:$B,IF($B$30="NEM","*",$B$30),Capacity!$C:$C,$H38)</f>
        <v>0</v>
      </c>
      <c r="Y38" s="5">
        <f>SUMIFS(Capacity!U:U,Capacity!$A:$A,Comparison_CDP1,Capacity!$B:$B,IF($B$30="NEM","*",$B$30),Capacity!$C:$C,$H38)-SUMIFS(Capacity!U:U,Capacity!$A:$A,Comparison_CDP2,Capacity!$B:$B,IF($B$30="NEM","*",$B$30),Capacity!$C:$C,$H38)</f>
        <v>0</v>
      </c>
      <c r="Z38" s="5">
        <f>SUMIFS(Capacity!V:V,Capacity!$A:$A,Comparison_CDP1,Capacity!$B:$B,IF($B$30="NEM","*",$B$30),Capacity!$C:$C,$H38)-SUMIFS(Capacity!V:V,Capacity!$A:$A,Comparison_CDP2,Capacity!$B:$B,IF($B$30="NEM","*",$B$30),Capacity!$C:$C,$H38)</f>
        <v>0</v>
      </c>
      <c r="AA38" s="5">
        <f>SUMIFS(Capacity!W:W,Capacity!$A:$A,Comparison_CDP1,Capacity!$B:$B,IF($B$30="NEM","*",$B$30),Capacity!$C:$C,$H38)-SUMIFS(Capacity!W:W,Capacity!$A:$A,Comparison_CDP2,Capacity!$B:$B,IF($B$30="NEM","*",$B$30),Capacity!$C:$C,$H38)</f>
        <v>0</v>
      </c>
      <c r="AB38" s="5">
        <f>SUMIFS(Capacity!X:X,Capacity!$A:$A,Comparison_CDP1,Capacity!$B:$B,IF($B$30="NEM","*",$B$30),Capacity!$C:$C,$H38)-SUMIFS(Capacity!X:X,Capacity!$A:$A,Comparison_CDP2,Capacity!$B:$B,IF($B$30="NEM","*",$B$30),Capacity!$C:$C,$H38)</f>
        <v>0</v>
      </c>
      <c r="AC38" s="5">
        <f>SUMIFS(Capacity!Y:Y,Capacity!$A:$A,Comparison_CDP1,Capacity!$B:$B,IF($B$30="NEM","*",$B$30),Capacity!$C:$C,$H38)-SUMIFS(Capacity!Y:Y,Capacity!$A:$A,Comparison_CDP2,Capacity!$B:$B,IF($B$30="NEM","*",$B$30),Capacity!$C:$C,$H38)</f>
        <v>0</v>
      </c>
      <c r="AD38" s="5">
        <f>SUMIFS(Capacity!Z:Z,Capacity!$A:$A,Comparison_CDP1,Capacity!$B:$B,IF($B$30="NEM","*",$B$30),Capacity!$C:$C,$H38)-SUMIFS(Capacity!Z:Z,Capacity!$A:$A,Comparison_CDP2,Capacity!$B:$B,IF($B$30="NEM","*",$B$30),Capacity!$C:$C,$H38)</f>
        <v>0</v>
      </c>
      <c r="AE38" s="5">
        <f>SUMIFS(Capacity!AA:AA,Capacity!$A:$A,Comparison_CDP1,Capacity!$B:$B,IF($B$30="NEM","*",$B$30),Capacity!$C:$C,$H38)-SUMIFS(Capacity!AA:AA,Capacity!$A:$A,Comparison_CDP2,Capacity!$B:$B,IF($B$30="NEM","*",$B$30),Capacity!$C:$C,$H38)</f>
        <v>0</v>
      </c>
      <c r="AF38" s="5">
        <f>SUMIFS(Capacity!AB:AB,Capacity!$A:$A,Comparison_CDP1,Capacity!$B:$B,IF($B$30="NEM","*",$B$30),Capacity!$C:$C,$H38)-SUMIFS(Capacity!AB:AB,Capacity!$A:$A,Comparison_CDP2,Capacity!$B:$B,IF($B$30="NEM","*",$B$30),Capacity!$C:$C,$H38)</f>
        <v>0</v>
      </c>
      <c r="AG38" s="5">
        <f>SUMIFS(Capacity!AC:AC,Capacity!$A:$A,Comparison_CDP1,Capacity!$B:$B,IF($B$30="NEM","*",$B$30),Capacity!$C:$C,$H38)-SUMIFS(Capacity!AC:AC,Capacity!$A:$A,Comparison_CDP2,Capacity!$B:$B,IF($B$30="NEM","*",$B$30),Capacity!$C:$C,$H38)</f>
        <v>0</v>
      </c>
      <c r="AH38" s="5">
        <f>SUMIFS(Capacity!AD:AD,Capacity!$A:$A,Comparison_CDP1,Capacity!$B:$B,IF($B$30="NEM","*",$B$30),Capacity!$C:$C,$H38)-SUMIFS(Capacity!AD:AD,Capacity!$A:$A,Comparison_CDP2,Capacity!$B:$B,IF($B$30="NEM","*",$B$30),Capacity!$C:$C,$H38)</f>
        <v>0</v>
      </c>
      <c r="AI38" s="5">
        <f>SUMIFS(Capacity!AE:AE,Capacity!$A:$A,Comparison_CDP1,Capacity!$B:$B,IF($B$30="NEM","*",$B$30),Capacity!$C:$C,$H38)-SUMIFS(Capacity!AE:AE,Capacity!$A:$A,Comparison_CDP2,Capacity!$B:$B,IF($B$30="NEM","*",$B$30),Capacity!$C:$C,$H38)</f>
        <v>0</v>
      </c>
      <c r="AJ38" s="5">
        <f>SUMIFS(Capacity!AF:AF,Capacity!$A:$A,Comparison_CDP1,Capacity!$B:$B,IF($B$30="NEM","*",$B$30),Capacity!$C:$C,$H38)-SUMIFS(Capacity!AF:AF,Capacity!$A:$A,Comparison_CDP2,Capacity!$B:$B,IF($B$30="NEM","*",$B$30),Capacity!$C:$C,$H38)</f>
        <v>0</v>
      </c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</row>
    <row r="39" spans="8:60" ht="15" customHeight="1">
      <c r="H39" s="9" t="s">
        <v>136</v>
      </c>
      <c r="I39" s="5">
        <f>SUMIFS(Capacity!E:E,Capacity!$A:$A,Comparison_CDP1,Capacity!$B:$B,IF($B$30="NEM","*",$B$30),Capacity!$C:$C,$H39)-SUMIFS(Capacity!E:E,Capacity!$A:$A,Comparison_CDP2,Capacity!$B:$B,IF($B$30="NEM","*",$B$30),Capacity!$C:$C,$H39)</f>
        <v>0</v>
      </c>
      <c r="J39" s="5">
        <f>SUMIFS(Capacity!F:F,Capacity!$A:$A,Comparison_CDP1,Capacity!$B:$B,IF($B$30="NEM","*",$B$30),Capacity!$C:$C,$H39)-SUMIFS(Capacity!F:F,Capacity!$A:$A,Comparison_CDP2,Capacity!$B:$B,IF($B$30="NEM","*",$B$30),Capacity!$C:$C,$H39)</f>
        <v>0</v>
      </c>
      <c r="K39" s="5">
        <f>SUMIFS(Capacity!G:G,Capacity!$A:$A,Comparison_CDP1,Capacity!$B:$B,IF($B$30="NEM","*",$B$30),Capacity!$C:$C,$H39)-SUMIFS(Capacity!G:G,Capacity!$A:$A,Comparison_CDP2,Capacity!$B:$B,IF($B$30="NEM","*",$B$30),Capacity!$C:$C,$H39)</f>
        <v>0</v>
      </c>
      <c r="L39" s="5">
        <f>SUMIFS(Capacity!H:H,Capacity!$A:$A,Comparison_CDP1,Capacity!$B:$B,IF($B$30="NEM","*",$B$30),Capacity!$C:$C,$H39)-SUMIFS(Capacity!H:H,Capacity!$A:$A,Comparison_CDP2,Capacity!$B:$B,IF($B$30="NEM","*",$B$30),Capacity!$C:$C,$H39)</f>
        <v>0</v>
      </c>
      <c r="M39" s="5">
        <f>SUMIFS(Capacity!I:I,Capacity!$A:$A,Comparison_CDP1,Capacity!$B:$B,IF($B$30="NEM","*",$B$30),Capacity!$C:$C,$H39)-SUMIFS(Capacity!I:I,Capacity!$A:$A,Comparison_CDP2,Capacity!$B:$B,IF($B$30="NEM","*",$B$30),Capacity!$C:$C,$H39)</f>
        <v>0</v>
      </c>
      <c r="N39" s="5">
        <f>SUMIFS(Capacity!J:J,Capacity!$A:$A,Comparison_CDP1,Capacity!$B:$B,IF($B$30="NEM","*",$B$30),Capacity!$C:$C,$H39)-SUMIFS(Capacity!J:J,Capacity!$A:$A,Comparison_CDP2,Capacity!$B:$B,IF($B$30="NEM","*",$B$30),Capacity!$C:$C,$H39)</f>
        <v>0</v>
      </c>
      <c r="O39" s="5">
        <f>SUMIFS(Capacity!K:K,Capacity!$A:$A,Comparison_CDP1,Capacity!$B:$B,IF($B$30="NEM","*",$B$30),Capacity!$C:$C,$H39)-SUMIFS(Capacity!K:K,Capacity!$A:$A,Comparison_CDP2,Capacity!$B:$B,IF($B$30="NEM","*",$B$30),Capacity!$C:$C,$H39)</f>
        <v>390</v>
      </c>
      <c r="P39" s="5">
        <f>SUMIFS(Capacity!L:L,Capacity!$A:$A,Comparison_CDP1,Capacity!$B:$B,IF($B$30="NEM","*",$B$30),Capacity!$C:$C,$H39)-SUMIFS(Capacity!L:L,Capacity!$A:$A,Comparison_CDP2,Capacity!$B:$B,IF($B$30="NEM","*",$B$30),Capacity!$C:$C,$H39)</f>
        <v>390</v>
      </c>
      <c r="Q39" s="5">
        <f>SUMIFS(Capacity!M:M,Capacity!$A:$A,Comparison_CDP1,Capacity!$B:$B,IF($B$30="NEM","*",$B$30),Capacity!$C:$C,$H39)-SUMIFS(Capacity!M:M,Capacity!$A:$A,Comparison_CDP2,Capacity!$B:$B,IF($B$30="NEM","*",$B$30),Capacity!$C:$C,$H39)</f>
        <v>390</v>
      </c>
      <c r="R39" s="5">
        <f>SUMIFS(Capacity!N:N,Capacity!$A:$A,Comparison_CDP1,Capacity!$B:$B,IF($B$30="NEM","*",$B$30),Capacity!$C:$C,$H39)-SUMIFS(Capacity!N:N,Capacity!$A:$A,Comparison_CDP2,Capacity!$B:$B,IF($B$30="NEM","*",$B$30),Capacity!$C:$C,$H39)</f>
        <v>390</v>
      </c>
      <c r="S39" s="5">
        <f>SUMIFS(Capacity!O:O,Capacity!$A:$A,Comparison_CDP1,Capacity!$B:$B,IF($B$30="NEM","*",$B$30),Capacity!$C:$C,$H39)-SUMIFS(Capacity!O:O,Capacity!$A:$A,Comparison_CDP2,Capacity!$B:$B,IF($B$30="NEM","*",$B$30),Capacity!$C:$C,$H39)</f>
        <v>390</v>
      </c>
      <c r="T39" s="5">
        <f>SUMIFS(Capacity!P:P,Capacity!$A:$A,Comparison_CDP1,Capacity!$B:$B,IF($B$30="NEM","*",$B$30),Capacity!$C:$C,$H39)-SUMIFS(Capacity!P:P,Capacity!$A:$A,Comparison_CDP2,Capacity!$B:$B,IF($B$30="NEM","*",$B$30),Capacity!$C:$C,$H39)</f>
        <v>390</v>
      </c>
      <c r="U39" s="5">
        <f>SUMIFS(Capacity!Q:Q,Capacity!$A:$A,Comparison_CDP1,Capacity!$B:$B,IF($B$30="NEM","*",$B$30),Capacity!$C:$C,$H39)-SUMIFS(Capacity!Q:Q,Capacity!$A:$A,Comparison_CDP2,Capacity!$B:$B,IF($B$30="NEM","*",$B$30),Capacity!$C:$C,$H39)</f>
        <v>390</v>
      </c>
      <c r="V39" s="5">
        <f>SUMIFS(Capacity!R:R,Capacity!$A:$A,Comparison_CDP1,Capacity!$B:$B,IF($B$30="NEM","*",$B$30),Capacity!$C:$C,$H39)-SUMIFS(Capacity!R:R,Capacity!$A:$A,Comparison_CDP2,Capacity!$B:$B,IF($B$30="NEM","*",$B$30),Capacity!$C:$C,$H39)</f>
        <v>390</v>
      </c>
      <c r="W39" s="5">
        <f>SUMIFS(Capacity!S:S,Capacity!$A:$A,Comparison_CDP1,Capacity!$B:$B,IF($B$30="NEM","*",$B$30),Capacity!$C:$C,$H39)-SUMIFS(Capacity!S:S,Capacity!$A:$A,Comparison_CDP2,Capacity!$B:$B,IF($B$30="NEM","*",$B$30),Capacity!$C:$C,$H39)</f>
        <v>390</v>
      </c>
      <c r="X39" s="5">
        <f>SUMIFS(Capacity!T:T,Capacity!$A:$A,Comparison_CDP1,Capacity!$B:$B,IF($B$30="NEM","*",$B$30),Capacity!$C:$C,$H39)-SUMIFS(Capacity!T:T,Capacity!$A:$A,Comparison_CDP2,Capacity!$B:$B,IF($B$30="NEM","*",$B$30),Capacity!$C:$C,$H39)</f>
        <v>390</v>
      </c>
      <c r="Y39" s="5">
        <f>SUMIFS(Capacity!U:U,Capacity!$A:$A,Comparison_CDP1,Capacity!$B:$B,IF($B$30="NEM","*",$B$30),Capacity!$C:$C,$H39)-SUMIFS(Capacity!U:U,Capacity!$A:$A,Comparison_CDP2,Capacity!$B:$B,IF($B$30="NEM","*",$B$30),Capacity!$C:$C,$H39)</f>
        <v>390</v>
      </c>
      <c r="Z39" s="5">
        <f>SUMIFS(Capacity!V:V,Capacity!$A:$A,Comparison_CDP1,Capacity!$B:$B,IF($B$30="NEM","*",$B$30),Capacity!$C:$C,$H39)-SUMIFS(Capacity!V:V,Capacity!$A:$A,Comparison_CDP2,Capacity!$B:$B,IF($B$30="NEM","*",$B$30),Capacity!$C:$C,$H39)</f>
        <v>390</v>
      </c>
      <c r="AA39" s="5">
        <f>SUMIFS(Capacity!W:W,Capacity!$A:$A,Comparison_CDP1,Capacity!$B:$B,IF($B$30="NEM","*",$B$30),Capacity!$C:$C,$H39)-SUMIFS(Capacity!W:W,Capacity!$A:$A,Comparison_CDP2,Capacity!$B:$B,IF($B$30="NEM","*",$B$30),Capacity!$C:$C,$H39)</f>
        <v>390</v>
      </c>
      <c r="AB39" s="5">
        <f>SUMIFS(Capacity!X:X,Capacity!$A:$A,Comparison_CDP1,Capacity!$B:$B,IF($B$30="NEM","*",$B$30),Capacity!$C:$C,$H39)-SUMIFS(Capacity!X:X,Capacity!$A:$A,Comparison_CDP2,Capacity!$B:$B,IF($B$30="NEM","*",$B$30),Capacity!$C:$C,$H39)</f>
        <v>390</v>
      </c>
      <c r="AC39" s="5">
        <f>SUMIFS(Capacity!Y:Y,Capacity!$A:$A,Comparison_CDP1,Capacity!$B:$B,IF($B$30="NEM","*",$B$30),Capacity!$C:$C,$H39)-SUMIFS(Capacity!Y:Y,Capacity!$A:$A,Comparison_CDP2,Capacity!$B:$B,IF($B$30="NEM","*",$B$30),Capacity!$C:$C,$H39)</f>
        <v>390</v>
      </c>
      <c r="AD39" s="5">
        <f>SUMIFS(Capacity!Z:Z,Capacity!$A:$A,Comparison_CDP1,Capacity!$B:$B,IF($B$30="NEM","*",$B$30),Capacity!$C:$C,$H39)-SUMIFS(Capacity!Z:Z,Capacity!$A:$A,Comparison_CDP2,Capacity!$B:$B,IF($B$30="NEM","*",$B$30),Capacity!$C:$C,$H39)</f>
        <v>390</v>
      </c>
      <c r="AE39" s="5">
        <f>SUMIFS(Capacity!AA:AA,Capacity!$A:$A,Comparison_CDP1,Capacity!$B:$B,IF($B$30="NEM","*",$B$30),Capacity!$C:$C,$H39)-SUMIFS(Capacity!AA:AA,Capacity!$A:$A,Comparison_CDP2,Capacity!$B:$B,IF($B$30="NEM","*",$B$30),Capacity!$C:$C,$H39)</f>
        <v>390</v>
      </c>
      <c r="AF39" s="5">
        <f>SUMIFS(Capacity!AB:AB,Capacity!$A:$A,Comparison_CDP1,Capacity!$B:$B,IF($B$30="NEM","*",$B$30),Capacity!$C:$C,$H39)-SUMIFS(Capacity!AB:AB,Capacity!$A:$A,Comparison_CDP2,Capacity!$B:$B,IF($B$30="NEM","*",$B$30),Capacity!$C:$C,$H39)</f>
        <v>390</v>
      </c>
      <c r="AG39" s="5">
        <f>SUMIFS(Capacity!AC:AC,Capacity!$A:$A,Comparison_CDP1,Capacity!$B:$B,IF($B$30="NEM","*",$B$30),Capacity!$C:$C,$H39)-SUMIFS(Capacity!AC:AC,Capacity!$A:$A,Comparison_CDP2,Capacity!$B:$B,IF($B$30="NEM","*",$B$30),Capacity!$C:$C,$H39)</f>
        <v>390</v>
      </c>
      <c r="AH39" s="5">
        <f>SUMIFS(Capacity!AD:AD,Capacity!$A:$A,Comparison_CDP1,Capacity!$B:$B,IF($B$30="NEM","*",$B$30),Capacity!$C:$C,$H39)-SUMIFS(Capacity!AD:AD,Capacity!$A:$A,Comparison_CDP2,Capacity!$B:$B,IF($B$30="NEM","*",$B$30),Capacity!$C:$C,$H39)</f>
        <v>390</v>
      </c>
      <c r="AI39" s="5">
        <f>SUMIFS(Capacity!AE:AE,Capacity!$A:$A,Comparison_CDP1,Capacity!$B:$B,IF($B$30="NEM","*",$B$30),Capacity!$C:$C,$H39)-SUMIFS(Capacity!AE:AE,Capacity!$A:$A,Comparison_CDP2,Capacity!$B:$B,IF($B$30="NEM","*",$B$30),Capacity!$C:$C,$H39)</f>
        <v>390</v>
      </c>
      <c r="AJ39" s="5">
        <f>SUMIFS(Capacity!AF:AF,Capacity!$A:$A,Comparison_CDP1,Capacity!$B:$B,IF($B$30="NEM","*",$B$30),Capacity!$C:$C,$H39)-SUMIFS(Capacity!AF:AF,Capacity!$A:$A,Comparison_CDP2,Capacity!$B:$B,IF($B$30="NEM","*",$B$30),Capacity!$C:$C,$H39)</f>
        <v>390</v>
      </c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</row>
    <row r="40" spans="8:60" ht="15" customHeight="1">
      <c r="H40" s="9" t="s">
        <v>137</v>
      </c>
      <c r="I40" s="5">
        <f>SUMIFS(Capacity!E:E,Capacity!$A:$A,Comparison_CDP1,Capacity!$B:$B,IF($B$30="NEM","*",$B$30),Capacity!$C:$C,$H40)-SUMIFS(Capacity!E:E,Capacity!$A:$A,Comparison_CDP2,Capacity!$B:$B,IF($B$30="NEM","*",$B$30),Capacity!$C:$C,$H40)</f>
        <v>4.6669999846926657E-5</v>
      </c>
      <c r="J40" s="5">
        <f>SUMIFS(Capacity!F:F,Capacity!$A:$A,Comparison_CDP1,Capacity!$B:$B,IF($B$30="NEM","*",$B$30),Capacity!$C:$C,$H40)-SUMIFS(Capacity!F:F,Capacity!$A:$A,Comparison_CDP2,Capacity!$B:$B,IF($B$30="NEM","*",$B$30),Capacity!$C:$C,$H40)</f>
        <v>5.286999976306106E-5</v>
      </c>
      <c r="K40" s="5">
        <f>SUMIFS(Capacity!G:G,Capacity!$A:$A,Comparison_CDP1,Capacity!$B:$B,IF($B$30="NEM","*",$B$30),Capacity!$C:$C,$H40)-SUMIFS(Capacity!G:G,Capacity!$A:$A,Comparison_CDP2,Capacity!$B:$B,IF($B$30="NEM","*",$B$30),Capacity!$C:$C,$H40)</f>
        <v>3.2974300006571866E-3</v>
      </c>
      <c r="L40" s="5">
        <f>SUMIFS(Capacity!H:H,Capacity!$A:$A,Comparison_CDP1,Capacity!$B:$B,IF($B$30="NEM","*",$B$30),Capacity!$C:$C,$H40)-SUMIFS(Capacity!H:H,Capacity!$A:$A,Comparison_CDP2,Capacity!$B:$B,IF($B$30="NEM","*",$B$30),Capacity!$C:$C,$H40)</f>
        <v>3.3024699996531126E-3</v>
      </c>
      <c r="M40" s="5">
        <f>SUMIFS(Capacity!I:I,Capacity!$A:$A,Comparison_CDP1,Capacity!$B:$B,IF($B$30="NEM","*",$B$30),Capacity!$C:$C,$H40)-SUMIFS(Capacity!I:I,Capacity!$A:$A,Comparison_CDP2,Capacity!$B:$B,IF($B$30="NEM","*",$B$30),Capacity!$C:$C,$H40)</f>
        <v>-9.0562458700005664</v>
      </c>
      <c r="N40" s="5">
        <f>SUMIFS(Capacity!J:J,Capacity!$A:$A,Comparison_CDP1,Capacity!$B:$B,IF($B$30="NEM","*",$B$30),Capacity!$C:$C,$H40)-SUMIFS(Capacity!J:J,Capacity!$A:$A,Comparison_CDP2,Capacity!$B:$B,IF($B$30="NEM","*",$B$30),Capacity!$C:$C,$H40)</f>
        <v>-849.38072270000066</v>
      </c>
      <c r="O40" s="5">
        <f>SUMIFS(Capacity!K:K,Capacity!$A:$A,Comparison_CDP1,Capacity!$B:$B,IF($B$30="NEM","*",$B$30),Capacity!$C:$C,$H40)-SUMIFS(Capacity!K:K,Capacity!$A:$A,Comparison_CDP2,Capacity!$B:$B,IF($B$30="NEM","*",$B$30),Capacity!$C:$C,$H40)</f>
        <v>-1109.0643167700009</v>
      </c>
      <c r="P40" s="5">
        <f>SUMIFS(Capacity!L:L,Capacity!$A:$A,Comparison_CDP1,Capacity!$B:$B,IF($B$30="NEM","*",$B$30),Capacity!$C:$C,$H40)-SUMIFS(Capacity!L:L,Capacity!$A:$A,Comparison_CDP2,Capacity!$B:$B,IF($B$30="NEM","*",$B$30),Capacity!$C:$C,$H40)</f>
        <v>-1068.1326438300002</v>
      </c>
      <c r="Q40" s="5">
        <f>SUMIFS(Capacity!M:M,Capacity!$A:$A,Comparison_CDP1,Capacity!$B:$B,IF($B$30="NEM","*",$B$30),Capacity!$C:$C,$H40)-SUMIFS(Capacity!M:M,Capacity!$A:$A,Comparison_CDP2,Capacity!$B:$B,IF($B$30="NEM","*",$B$30),Capacity!$C:$C,$H40)</f>
        <v>-1544.3878502400012</v>
      </c>
      <c r="R40" s="5">
        <f>SUMIFS(Capacity!N:N,Capacity!$A:$A,Comparison_CDP1,Capacity!$B:$B,IF($B$30="NEM","*",$B$30),Capacity!$C:$C,$H40)-SUMIFS(Capacity!N:N,Capacity!$A:$A,Comparison_CDP2,Capacity!$B:$B,IF($B$30="NEM","*",$B$30),Capacity!$C:$C,$H40)</f>
        <v>-1836.0466082800012</v>
      </c>
      <c r="S40" s="5">
        <f>SUMIFS(Capacity!O:O,Capacity!$A:$A,Comparison_CDP1,Capacity!$B:$B,IF($B$30="NEM","*",$B$30),Capacity!$C:$C,$H40)-SUMIFS(Capacity!O:O,Capacity!$A:$A,Comparison_CDP2,Capacity!$B:$B,IF($B$30="NEM","*",$B$30),Capacity!$C:$C,$H40)</f>
        <v>-1843.6050738100012</v>
      </c>
      <c r="T40" s="5">
        <f>SUMIFS(Capacity!P:P,Capacity!$A:$A,Comparison_CDP1,Capacity!$B:$B,IF($B$30="NEM","*",$B$30),Capacity!$C:$C,$H40)-SUMIFS(Capacity!P:P,Capacity!$A:$A,Comparison_CDP2,Capacity!$B:$B,IF($B$30="NEM","*",$B$30),Capacity!$C:$C,$H40)</f>
        <v>-2134.7492579900018</v>
      </c>
      <c r="U40" s="5">
        <f>SUMIFS(Capacity!Q:Q,Capacity!$A:$A,Comparison_CDP1,Capacity!$B:$B,IF($B$30="NEM","*",$B$30),Capacity!$C:$C,$H40)-SUMIFS(Capacity!Q:Q,Capacity!$A:$A,Comparison_CDP2,Capacity!$B:$B,IF($B$30="NEM","*",$B$30),Capacity!$C:$C,$H40)</f>
        <v>-2757.7969388199972</v>
      </c>
      <c r="V40" s="5">
        <f>SUMIFS(Capacity!R:R,Capacity!$A:$A,Comparison_CDP1,Capacity!$B:$B,IF($B$30="NEM","*",$B$30),Capacity!$C:$C,$H40)-SUMIFS(Capacity!R:R,Capacity!$A:$A,Comparison_CDP2,Capacity!$B:$B,IF($B$30="NEM","*",$B$30),Capacity!$C:$C,$H40)</f>
        <v>-3473.0314367400015</v>
      </c>
      <c r="W40" s="5">
        <f>SUMIFS(Capacity!S:S,Capacity!$A:$A,Comparison_CDP1,Capacity!$B:$B,IF($B$30="NEM","*",$B$30),Capacity!$C:$C,$H40)-SUMIFS(Capacity!S:S,Capacity!$A:$A,Comparison_CDP2,Capacity!$B:$B,IF($B$30="NEM","*",$B$30),Capacity!$C:$C,$H40)</f>
        <v>-3160.7991593399984</v>
      </c>
      <c r="X40" s="5">
        <f>SUMIFS(Capacity!T:T,Capacity!$A:$A,Comparison_CDP1,Capacity!$B:$B,IF($B$30="NEM","*",$B$30),Capacity!$C:$C,$H40)-SUMIFS(Capacity!T:T,Capacity!$A:$A,Comparison_CDP2,Capacity!$B:$B,IF($B$30="NEM","*",$B$30),Capacity!$C:$C,$H40)</f>
        <v>-3510.9089697700001</v>
      </c>
      <c r="Y40" s="5">
        <f>SUMIFS(Capacity!U:U,Capacity!$A:$A,Comparison_CDP1,Capacity!$B:$B,IF($B$30="NEM","*",$B$30),Capacity!$C:$C,$H40)-SUMIFS(Capacity!U:U,Capacity!$A:$A,Comparison_CDP2,Capacity!$B:$B,IF($B$30="NEM","*",$B$30),Capacity!$C:$C,$H40)</f>
        <v>-2565.8136893800001</v>
      </c>
      <c r="Z40" s="5">
        <f>SUMIFS(Capacity!V:V,Capacity!$A:$A,Comparison_CDP1,Capacity!$B:$B,IF($B$30="NEM","*",$B$30),Capacity!$C:$C,$H40)-SUMIFS(Capacity!V:V,Capacity!$A:$A,Comparison_CDP2,Capacity!$B:$B,IF($B$30="NEM","*",$B$30),Capacity!$C:$C,$H40)</f>
        <v>-2565.8136972899993</v>
      </c>
      <c r="AA40" s="5">
        <f>SUMIFS(Capacity!W:W,Capacity!$A:$A,Comparison_CDP1,Capacity!$B:$B,IF($B$30="NEM","*",$B$30),Capacity!$C:$C,$H40)-SUMIFS(Capacity!W:W,Capacity!$A:$A,Comparison_CDP2,Capacity!$B:$B,IF($B$30="NEM","*",$B$30),Capacity!$C:$C,$H40)</f>
        <v>-2615.4175000100004</v>
      </c>
      <c r="AB40" s="5">
        <f>SUMIFS(Capacity!X:X,Capacity!$A:$A,Comparison_CDP1,Capacity!$B:$B,IF($B$30="NEM","*",$B$30),Capacity!$C:$C,$H40)-SUMIFS(Capacity!X:X,Capacity!$A:$A,Comparison_CDP2,Capacity!$B:$B,IF($B$30="NEM","*",$B$30),Capacity!$C:$C,$H40)</f>
        <v>-3152.6169687799993</v>
      </c>
      <c r="AC40" s="5">
        <f>SUMIFS(Capacity!Y:Y,Capacity!$A:$A,Comparison_CDP1,Capacity!$B:$B,IF($B$30="NEM","*",$B$30),Capacity!$C:$C,$H40)-SUMIFS(Capacity!Y:Y,Capacity!$A:$A,Comparison_CDP2,Capacity!$B:$B,IF($B$30="NEM","*",$B$30),Capacity!$C:$C,$H40)</f>
        <v>-3686.955809709998</v>
      </c>
      <c r="AD40" s="5">
        <f>SUMIFS(Capacity!Z:Z,Capacity!$A:$A,Comparison_CDP1,Capacity!$B:$B,IF($B$30="NEM","*",$B$30),Capacity!$C:$C,$H40)-SUMIFS(Capacity!Z:Z,Capacity!$A:$A,Comparison_CDP2,Capacity!$B:$B,IF($B$30="NEM","*",$B$30),Capacity!$C:$C,$H40)</f>
        <v>-4086.9872023499993</v>
      </c>
      <c r="AE40" s="5">
        <f>SUMIFS(Capacity!AA:AA,Capacity!$A:$A,Comparison_CDP1,Capacity!$B:$B,IF($B$30="NEM","*",$B$30),Capacity!$C:$C,$H40)-SUMIFS(Capacity!AA:AA,Capacity!$A:$A,Comparison_CDP2,Capacity!$B:$B,IF($B$30="NEM","*",$B$30),Capacity!$C:$C,$H40)</f>
        <v>-4225.6124415799968</v>
      </c>
      <c r="AF40" s="5">
        <f>SUMIFS(Capacity!AB:AB,Capacity!$A:$A,Comparison_CDP1,Capacity!$B:$B,IF($B$30="NEM","*",$B$30),Capacity!$C:$C,$H40)-SUMIFS(Capacity!AB:AB,Capacity!$A:$A,Comparison_CDP2,Capacity!$B:$B,IF($B$30="NEM","*",$B$30),Capacity!$C:$C,$H40)</f>
        <v>-2332.197999709997</v>
      </c>
      <c r="AG40" s="5">
        <f>SUMIFS(Capacity!AC:AC,Capacity!$A:$A,Comparison_CDP1,Capacity!$B:$B,IF($B$30="NEM","*",$B$30),Capacity!$C:$C,$H40)-SUMIFS(Capacity!AC:AC,Capacity!$A:$A,Comparison_CDP2,Capacity!$B:$B,IF($B$30="NEM","*",$B$30),Capacity!$C:$C,$H40)</f>
        <v>-3080.3608771399977</v>
      </c>
      <c r="AH40" s="5">
        <f>SUMIFS(Capacity!AD:AD,Capacity!$A:$A,Comparison_CDP1,Capacity!$B:$B,IF($B$30="NEM","*",$B$30),Capacity!$C:$C,$H40)-SUMIFS(Capacity!AD:AD,Capacity!$A:$A,Comparison_CDP2,Capacity!$B:$B,IF($B$30="NEM","*",$B$30),Capacity!$C:$C,$H40)</f>
        <v>-3639.8405378899988</v>
      </c>
      <c r="AI40" s="5">
        <f>SUMIFS(Capacity!AE:AE,Capacity!$A:$A,Comparison_CDP1,Capacity!$B:$B,IF($B$30="NEM","*",$B$30),Capacity!$C:$C,$H40)-SUMIFS(Capacity!AE:AE,Capacity!$A:$A,Comparison_CDP2,Capacity!$B:$B,IF($B$30="NEM","*",$B$30),Capacity!$C:$C,$H40)</f>
        <v>-3130.2933844300005</v>
      </c>
      <c r="AJ40" s="5">
        <f>SUMIFS(Capacity!AF:AF,Capacity!$A:$A,Comparison_CDP1,Capacity!$B:$B,IF($B$30="NEM","*",$B$30),Capacity!$C:$C,$H40)-SUMIFS(Capacity!AF:AF,Capacity!$A:$A,Comparison_CDP2,Capacity!$B:$B,IF($B$30="NEM","*",$B$30),Capacity!$C:$C,$H40)</f>
        <v>-3649.8639758799982</v>
      </c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</row>
    <row r="41" spans="8:60" ht="15" customHeight="1">
      <c r="H41" s="9" t="s">
        <v>138</v>
      </c>
      <c r="I41" s="5">
        <f>SUMIFS(Capacity!E:E,Capacity!$A:$A,Comparison_CDP1,Capacity!$B:$B,IF($B$30="NEM","*",$B$30),Capacity!$C:$C,$H41)-SUMIFS(Capacity!E:E,Capacity!$A:$A,Comparison_CDP2,Capacity!$B:$B,IF($B$30="NEM","*",$B$30),Capacity!$C:$C,$H41)</f>
        <v>0</v>
      </c>
      <c r="J41" s="5">
        <f>SUMIFS(Capacity!F:F,Capacity!$A:$A,Comparison_CDP1,Capacity!$B:$B,IF($B$30="NEM","*",$B$30),Capacity!$C:$C,$H41)-SUMIFS(Capacity!F:F,Capacity!$A:$A,Comparison_CDP2,Capacity!$B:$B,IF($B$30="NEM","*",$B$30),Capacity!$C:$C,$H41)</f>
        <v>0</v>
      </c>
      <c r="K41" s="5">
        <f>SUMIFS(Capacity!G:G,Capacity!$A:$A,Comparison_CDP1,Capacity!$B:$B,IF($B$30="NEM","*",$B$30),Capacity!$C:$C,$H41)-SUMIFS(Capacity!G:G,Capacity!$A:$A,Comparison_CDP2,Capacity!$B:$B,IF($B$30="NEM","*",$B$30),Capacity!$C:$C,$H41)</f>
        <v>0</v>
      </c>
      <c r="L41" s="5">
        <f>SUMIFS(Capacity!H:H,Capacity!$A:$A,Comparison_CDP1,Capacity!$B:$B,IF($B$30="NEM","*",$B$30),Capacity!$C:$C,$H41)-SUMIFS(Capacity!H:H,Capacity!$A:$A,Comparison_CDP2,Capacity!$B:$B,IF($B$30="NEM","*",$B$30),Capacity!$C:$C,$H41)</f>
        <v>0</v>
      </c>
      <c r="M41" s="5">
        <f>SUMIFS(Capacity!I:I,Capacity!$A:$A,Comparison_CDP1,Capacity!$B:$B,IF($B$30="NEM","*",$B$30),Capacity!$C:$C,$H41)-SUMIFS(Capacity!I:I,Capacity!$A:$A,Comparison_CDP2,Capacity!$B:$B,IF($B$30="NEM","*",$B$30),Capacity!$C:$C,$H41)</f>
        <v>0</v>
      </c>
      <c r="N41" s="5">
        <f>SUMIFS(Capacity!J:J,Capacity!$A:$A,Comparison_CDP1,Capacity!$B:$B,IF($B$30="NEM","*",$B$30),Capacity!$C:$C,$H41)-SUMIFS(Capacity!J:J,Capacity!$A:$A,Comparison_CDP2,Capacity!$B:$B,IF($B$30="NEM","*",$B$30),Capacity!$C:$C,$H41)</f>
        <v>0</v>
      </c>
      <c r="O41" s="5">
        <f>SUMIFS(Capacity!K:K,Capacity!$A:$A,Comparison_CDP1,Capacity!$B:$B,IF($B$30="NEM","*",$B$30),Capacity!$C:$C,$H41)-SUMIFS(Capacity!K:K,Capacity!$A:$A,Comparison_CDP2,Capacity!$B:$B,IF($B$30="NEM","*",$B$30),Capacity!$C:$C,$H41)</f>
        <v>0</v>
      </c>
      <c r="P41" s="5">
        <f>SUMIFS(Capacity!L:L,Capacity!$A:$A,Comparison_CDP1,Capacity!$B:$B,IF($B$30="NEM","*",$B$30),Capacity!$C:$C,$H41)-SUMIFS(Capacity!L:L,Capacity!$A:$A,Comparison_CDP2,Capacity!$B:$B,IF($B$30="NEM","*",$B$30),Capacity!$C:$C,$H41)</f>
        <v>0</v>
      </c>
      <c r="Q41" s="5">
        <f>SUMIFS(Capacity!M:M,Capacity!$A:$A,Comparison_CDP1,Capacity!$B:$B,IF($B$30="NEM","*",$B$30),Capacity!$C:$C,$H41)-SUMIFS(Capacity!M:M,Capacity!$A:$A,Comparison_CDP2,Capacity!$B:$B,IF($B$30="NEM","*",$B$30),Capacity!$C:$C,$H41)</f>
        <v>0</v>
      </c>
      <c r="R41" s="5">
        <f>SUMIFS(Capacity!N:N,Capacity!$A:$A,Comparison_CDP1,Capacity!$B:$B,IF($B$30="NEM","*",$B$30),Capacity!$C:$C,$H41)-SUMIFS(Capacity!N:N,Capacity!$A:$A,Comparison_CDP2,Capacity!$B:$B,IF($B$30="NEM","*",$B$30),Capacity!$C:$C,$H41)</f>
        <v>0</v>
      </c>
      <c r="S41" s="5">
        <f>SUMIFS(Capacity!O:O,Capacity!$A:$A,Comparison_CDP1,Capacity!$B:$B,IF($B$30="NEM","*",$B$30),Capacity!$C:$C,$H41)-SUMIFS(Capacity!O:O,Capacity!$A:$A,Comparison_CDP2,Capacity!$B:$B,IF($B$30="NEM","*",$B$30),Capacity!$C:$C,$H41)</f>
        <v>0</v>
      </c>
      <c r="T41" s="5">
        <f>SUMIFS(Capacity!P:P,Capacity!$A:$A,Comparison_CDP1,Capacity!$B:$B,IF($B$30="NEM","*",$B$30),Capacity!$C:$C,$H41)-SUMIFS(Capacity!P:P,Capacity!$A:$A,Comparison_CDP2,Capacity!$B:$B,IF($B$30="NEM","*",$B$30),Capacity!$C:$C,$H41)</f>
        <v>0</v>
      </c>
      <c r="U41" s="5">
        <f>SUMIFS(Capacity!Q:Q,Capacity!$A:$A,Comparison_CDP1,Capacity!$B:$B,IF($B$30="NEM","*",$B$30),Capacity!$C:$C,$H41)-SUMIFS(Capacity!Q:Q,Capacity!$A:$A,Comparison_CDP2,Capacity!$B:$B,IF($B$30="NEM","*",$B$30),Capacity!$C:$C,$H41)</f>
        <v>0</v>
      </c>
      <c r="V41" s="5">
        <f>SUMIFS(Capacity!R:R,Capacity!$A:$A,Comparison_CDP1,Capacity!$B:$B,IF($B$30="NEM","*",$B$30),Capacity!$C:$C,$H41)-SUMIFS(Capacity!R:R,Capacity!$A:$A,Comparison_CDP2,Capacity!$B:$B,IF($B$30="NEM","*",$B$30),Capacity!$C:$C,$H41)</f>
        <v>0</v>
      </c>
      <c r="W41" s="5">
        <f>SUMIFS(Capacity!S:S,Capacity!$A:$A,Comparison_CDP1,Capacity!$B:$B,IF($B$30="NEM","*",$B$30),Capacity!$C:$C,$H41)-SUMIFS(Capacity!S:S,Capacity!$A:$A,Comparison_CDP2,Capacity!$B:$B,IF($B$30="NEM","*",$B$30),Capacity!$C:$C,$H41)</f>
        <v>0</v>
      </c>
      <c r="X41" s="5">
        <f>SUMIFS(Capacity!T:T,Capacity!$A:$A,Comparison_CDP1,Capacity!$B:$B,IF($B$30="NEM","*",$B$30),Capacity!$C:$C,$H41)-SUMIFS(Capacity!T:T,Capacity!$A:$A,Comparison_CDP2,Capacity!$B:$B,IF($B$30="NEM","*",$B$30),Capacity!$C:$C,$H41)</f>
        <v>0</v>
      </c>
      <c r="Y41" s="5">
        <f>SUMIFS(Capacity!U:U,Capacity!$A:$A,Comparison_CDP1,Capacity!$B:$B,IF($B$30="NEM","*",$B$30),Capacity!$C:$C,$H41)-SUMIFS(Capacity!U:U,Capacity!$A:$A,Comparison_CDP2,Capacity!$B:$B,IF($B$30="NEM","*",$B$30),Capacity!$C:$C,$H41)</f>
        <v>0</v>
      </c>
      <c r="Z41" s="5">
        <f>SUMIFS(Capacity!V:V,Capacity!$A:$A,Comparison_CDP1,Capacity!$B:$B,IF($B$30="NEM","*",$B$30),Capacity!$C:$C,$H41)-SUMIFS(Capacity!V:V,Capacity!$A:$A,Comparison_CDP2,Capacity!$B:$B,IF($B$30="NEM","*",$B$30),Capacity!$C:$C,$H41)</f>
        <v>0</v>
      </c>
      <c r="AA41" s="5">
        <f>SUMIFS(Capacity!W:W,Capacity!$A:$A,Comparison_CDP1,Capacity!$B:$B,IF($B$30="NEM","*",$B$30),Capacity!$C:$C,$H41)-SUMIFS(Capacity!W:W,Capacity!$A:$A,Comparison_CDP2,Capacity!$B:$B,IF($B$30="NEM","*",$B$30),Capacity!$C:$C,$H41)</f>
        <v>0</v>
      </c>
      <c r="AB41" s="5">
        <f>SUMIFS(Capacity!X:X,Capacity!$A:$A,Comparison_CDP1,Capacity!$B:$B,IF($B$30="NEM","*",$B$30),Capacity!$C:$C,$H41)-SUMIFS(Capacity!X:X,Capacity!$A:$A,Comparison_CDP2,Capacity!$B:$B,IF($B$30="NEM","*",$B$30),Capacity!$C:$C,$H41)</f>
        <v>0</v>
      </c>
      <c r="AC41" s="5">
        <f>SUMIFS(Capacity!Y:Y,Capacity!$A:$A,Comparison_CDP1,Capacity!$B:$B,IF($B$30="NEM","*",$B$30),Capacity!$C:$C,$H41)-SUMIFS(Capacity!Y:Y,Capacity!$A:$A,Comparison_CDP2,Capacity!$B:$B,IF($B$30="NEM","*",$B$30),Capacity!$C:$C,$H41)</f>
        <v>0</v>
      </c>
      <c r="AD41" s="5">
        <f>SUMIFS(Capacity!Z:Z,Capacity!$A:$A,Comparison_CDP1,Capacity!$B:$B,IF($B$30="NEM","*",$B$30),Capacity!$C:$C,$H41)-SUMIFS(Capacity!Z:Z,Capacity!$A:$A,Comparison_CDP2,Capacity!$B:$B,IF($B$30="NEM","*",$B$30),Capacity!$C:$C,$H41)</f>
        <v>0</v>
      </c>
      <c r="AE41" s="5">
        <f>SUMIFS(Capacity!AA:AA,Capacity!$A:$A,Comparison_CDP1,Capacity!$B:$B,IF($B$30="NEM","*",$B$30),Capacity!$C:$C,$H41)-SUMIFS(Capacity!AA:AA,Capacity!$A:$A,Comparison_CDP2,Capacity!$B:$B,IF($B$30="NEM","*",$B$30),Capacity!$C:$C,$H41)</f>
        <v>0</v>
      </c>
      <c r="AF41" s="5">
        <f>SUMIFS(Capacity!AB:AB,Capacity!$A:$A,Comparison_CDP1,Capacity!$B:$B,IF($B$30="NEM","*",$B$30),Capacity!$C:$C,$H41)-SUMIFS(Capacity!AB:AB,Capacity!$A:$A,Comparison_CDP2,Capacity!$B:$B,IF($B$30="NEM","*",$B$30),Capacity!$C:$C,$H41)</f>
        <v>0</v>
      </c>
      <c r="AG41" s="5">
        <f>SUMIFS(Capacity!AC:AC,Capacity!$A:$A,Comparison_CDP1,Capacity!$B:$B,IF($B$30="NEM","*",$B$30),Capacity!$C:$C,$H41)-SUMIFS(Capacity!AC:AC,Capacity!$A:$A,Comparison_CDP2,Capacity!$B:$B,IF($B$30="NEM","*",$B$30),Capacity!$C:$C,$H41)</f>
        <v>0</v>
      </c>
      <c r="AH41" s="5">
        <f>SUMIFS(Capacity!AD:AD,Capacity!$A:$A,Comparison_CDP1,Capacity!$B:$B,IF($B$30="NEM","*",$B$30),Capacity!$C:$C,$H41)-SUMIFS(Capacity!AD:AD,Capacity!$A:$A,Comparison_CDP2,Capacity!$B:$B,IF($B$30="NEM","*",$B$30),Capacity!$C:$C,$H41)</f>
        <v>0</v>
      </c>
      <c r="AI41" s="5">
        <f>SUMIFS(Capacity!AE:AE,Capacity!$A:$A,Comparison_CDP1,Capacity!$B:$B,IF($B$30="NEM","*",$B$30),Capacity!$C:$C,$H41)-SUMIFS(Capacity!AE:AE,Capacity!$A:$A,Comparison_CDP2,Capacity!$B:$B,IF($B$30="NEM","*",$B$30),Capacity!$C:$C,$H41)</f>
        <v>0</v>
      </c>
      <c r="AJ41" s="5">
        <f>SUMIFS(Capacity!AF:AF,Capacity!$A:$A,Comparison_CDP1,Capacity!$B:$B,IF($B$30="NEM","*",$B$30),Capacity!$C:$C,$H41)-SUMIFS(Capacity!AF:AF,Capacity!$A:$A,Comparison_CDP2,Capacity!$B:$B,IF($B$30="NEM","*",$B$30),Capacity!$C:$C,$H41)</f>
        <v>0</v>
      </c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</row>
    <row r="42" spans="8:60" ht="15" customHeight="1">
      <c r="H42" s="9" t="s">
        <v>139</v>
      </c>
      <c r="I42" s="5">
        <f>SUMIFS(Capacity!E:E,Capacity!$A:$A,Comparison_CDP1,Capacity!$B:$B,IF($B$30="NEM","*",$B$30),Capacity!$C:$C,$H42)-SUMIFS(Capacity!E:E,Capacity!$A:$A,Comparison_CDP2,Capacity!$B:$B,IF($B$30="NEM","*",$B$30),Capacity!$C:$C,$H42)</f>
        <v>0</v>
      </c>
      <c r="J42" s="5">
        <f>SUMIFS(Capacity!F:F,Capacity!$A:$A,Comparison_CDP1,Capacity!$B:$B,IF($B$30="NEM","*",$B$30),Capacity!$C:$C,$H42)-SUMIFS(Capacity!F:F,Capacity!$A:$A,Comparison_CDP2,Capacity!$B:$B,IF($B$30="NEM","*",$B$30),Capacity!$C:$C,$H42)</f>
        <v>0</v>
      </c>
      <c r="K42" s="5">
        <f>SUMIFS(Capacity!G:G,Capacity!$A:$A,Comparison_CDP1,Capacity!$B:$B,IF($B$30="NEM","*",$B$30),Capacity!$C:$C,$H42)-SUMIFS(Capacity!G:G,Capacity!$A:$A,Comparison_CDP2,Capacity!$B:$B,IF($B$30="NEM","*",$B$30),Capacity!$C:$C,$H42)</f>
        <v>0</v>
      </c>
      <c r="L42" s="5">
        <f>SUMIFS(Capacity!H:H,Capacity!$A:$A,Comparison_CDP1,Capacity!$B:$B,IF($B$30="NEM","*",$B$30),Capacity!$C:$C,$H42)-SUMIFS(Capacity!H:H,Capacity!$A:$A,Comparison_CDP2,Capacity!$B:$B,IF($B$30="NEM","*",$B$30),Capacity!$C:$C,$H42)</f>
        <v>0</v>
      </c>
      <c r="M42" s="5">
        <f>SUMIFS(Capacity!I:I,Capacity!$A:$A,Comparison_CDP1,Capacity!$B:$B,IF($B$30="NEM","*",$B$30),Capacity!$C:$C,$H42)-SUMIFS(Capacity!I:I,Capacity!$A:$A,Comparison_CDP2,Capacity!$B:$B,IF($B$30="NEM","*",$B$30),Capacity!$C:$C,$H42)</f>
        <v>0</v>
      </c>
      <c r="N42" s="5">
        <f>SUMIFS(Capacity!J:J,Capacity!$A:$A,Comparison_CDP1,Capacity!$B:$B,IF($B$30="NEM","*",$B$30),Capacity!$C:$C,$H42)-SUMIFS(Capacity!J:J,Capacity!$A:$A,Comparison_CDP2,Capacity!$B:$B,IF($B$30="NEM","*",$B$30),Capacity!$C:$C,$H42)</f>
        <v>0</v>
      </c>
      <c r="O42" s="5">
        <f>SUMIFS(Capacity!K:K,Capacity!$A:$A,Comparison_CDP1,Capacity!$B:$B,IF($B$30="NEM","*",$B$30),Capacity!$C:$C,$H42)-SUMIFS(Capacity!K:K,Capacity!$A:$A,Comparison_CDP2,Capacity!$B:$B,IF($B$30="NEM","*",$B$30),Capacity!$C:$C,$H42)</f>
        <v>0</v>
      </c>
      <c r="P42" s="5">
        <f>SUMIFS(Capacity!L:L,Capacity!$A:$A,Comparison_CDP1,Capacity!$B:$B,IF($B$30="NEM","*",$B$30),Capacity!$C:$C,$H42)-SUMIFS(Capacity!L:L,Capacity!$A:$A,Comparison_CDP2,Capacity!$B:$B,IF($B$30="NEM","*",$B$30),Capacity!$C:$C,$H42)</f>
        <v>0</v>
      </c>
      <c r="Q42" s="5">
        <f>SUMIFS(Capacity!M:M,Capacity!$A:$A,Comparison_CDP1,Capacity!$B:$B,IF($B$30="NEM","*",$B$30),Capacity!$C:$C,$H42)-SUMIFS(Capacity!M:M,Capacity!$A:$A,Comparison_CDP2,Capacity!$B:$B,IF($B$30="NEM","*",$B$30),Capacity!$C:$C,$H42)</f>
        <v>0</v>
      </c>
      <c r="R42" s="5">
        <f>SUMIFS(Capacity!N:N,Capacity!$A:$A,Comparison_CDP1,Capacity!$B:$B,IF($B$30="NEM","*",$B$30),Capacity!$C:$C,$H42)-SUMIFS(Capacity!N:N,Capacity!$A:$A,Comparison_CDP2,Capacity!$B:$B,IF($B$30="NEM","*",$B$30),Capacity!$C:$C,$H42)</f>
        <v>0</v>
      </c>
      <c r="S42" s="5">
        <f>SUMIFS(Capacity!O:O,Capacity!$A:$A,Comparison_CDP1,Capacity!$B:$B,IF($B$30="NEM","*",$B$30),Capacity!$C:$C,$H42)-SUMIFS(Capacity!O:O,Capacity!$A:$A,Comparison_CDP2,Capacity!$B:$B,IF($B$30="NEM","*",$B$30),Capacity!$C:$C,$H42)</f>
        <v>0</v>
      </c>
      <c r="T42" s="5">
        <f>SUMIFS(Capacity!P:P,Capacity!$A:$A,Comparison_CDP1,Capacity!$B:$B,IF($B$30="NEM","*",$B$30),Capacity!$C:$C,$H42)-SUMIFS(Capacity!P:P,Capacity!$A:$A,Comparison_CDP2,Capacity!$B:$B,IF($B$30="NEM","*",$B$30),Capacity!$C:$C,$H42)</f>
        <v>0</v>
      </c>
      <c r="U42" s="5">
        <f>SUMIFS(Capacity!Q:Q,Capacity!$A:$A,Comparison_CDP1,Capacity!$B:$B,IF($B$30="NEM","*",$B$30),Capacity!$C:$C,$H42)-SUMIFS(Capacity!Q:Q,Capacity!$A:$A,Comparison_CDP2,Capacity!$B:$B,IF($B$30="NEM","*",$B$30),Capacity!$C:$C,$H42)</f>
        <v>0</v>
      </c>
      <c r="V42" s="5">
        <f>SUMIFS(Capacity!R:R,Capacity!$A:$A,Comparison_CDP1,Capacity!$B:$B,IF($B$30="NEM","*",$B$30),Capacity!$C:$C,$H42)-SUMIFS(Capacity!R:R,Capacity!$A:$A,Comparison_CDP2,Capacity!$B:$B,IF($B$30="NEM","*",$B$30),Capacity!$C:$C,$H42)</f>
        <v>0</v>
      </c>
      <c r="W42" s="5">
        <f>SUMIFS(Capacity!S:S,Capacity!$A:$A,Comparison_CDP1,Capacity!$B:$B,IF($B$30="NEM","*",$B$30),Capacity!$C:$C,$H42)-SUMIFS(Capacity!S:S,Capacity!$A:$A,Comparison_CDP2,Capacity!$B:$B,IF($B$30="NEM","*",$B$30),Capacity!$C:$C,$H42)</f>
        <v>0</v>
      </c>
      <c r="X42" s="5">
        <f>SUMIFS(Capacity!T:T,Capacity!$A:$A,Comparison_CDP1,Capacity!$B:$B,IF($B$30="NEM","*",$B$30),Capacity!$C:$C,$H42)-SUMIFS(Capacity!T:T,Capacity!$A:$A,Comparison_CDP2,Capacity!$B:$B,IF($B$30="NEM","*",$B$30),Capacity!$C:$C,$H42)</f>
        <v>0</v>
      </c>
      <c r="Y42" s="5">
        <f>SUMIFS(Capacity!U:U,Capacity!$A:$A,Comparison_CDP1,Capacity!$B:$B,IF($B$30="NEM","*",$B$30),Capacity!$C:$C,$H42)-SUMIFS(Capacity!U:U,Capacity!$A:$A,Comparison_CDP2,Capacity!$B:$B,IF($B$30="NEM","*",$B$30),Capacity!$C:$C,$H42)</f>
        <v>0</v>
      </c>
      <c r="Z42" s="5">
        <f>SUMIFS(Capacity!V:V,Capacity!$A:$A,Comparison_CDP1,Capacity!$B:$B,IF($B$30="NEM","*",$B$30),Capacity!$C:$C,$H42)-SUMIFS(Capacity!V:V,Capacity!$A:$A,Comparison_CDP2,Capacity!$B:$B,IF($B$30="NEM","*",$B$30),Capacity!$C:$C,$H42)</f>
        <v>0</v>
      </c>
      <c r="AA42" s="5">
        <f>SUMIFS(Capacity!W:W,Capacity!$A:$A,Comparison_CDP1,Capacity!$B:$B,IF($B$30="NEM","*",$B$30),Capacity!$C:$C,$H42)-SUMIFS(Capacity!W:W,Capacity!$A:$A,Comparison_CDP2,Capacity!$B:$B,IF($B$30="NEM","*",$B$30),Capacity!$C:$C,$H42)</f>
        <v>0</v>
      </c>
      <c r="AB42" s="5">
        <f>SUMIFS(Capacity!X:X,Capacity!$A:$A,Comparison_CDP1,Capacity!$B:$B,IF($B$30="NEM","*",$B$30),Capacity!$C:$C,$H42)-SUMIFS(Capacity!X:X,Capacity!$A:$A,Comparison_CDP2,Capacity!$B:$B,IF($B$30="NEM","*",$B$30),Capacity!$C:$C,$H42)</f>
        <v>0</v>
      </c>
      <c r="AC42" s="5">
        <f>SUMIFS(Capacity!Y:Y,Capacity!$A:$A,Comparison_CDP1,Capacity!$B:$B,IF($B$30="NEM","*",$B$30),Capacity!$C:$C,$H42)-SUMIFS(Capacity!Y:Y,Capacity!$A:$A,Comparison_CDP2,Capacity!$B:$B,IF($B$30="NEM","*",$B$30),Capacity!$C:$C,$H42)</f>
        <v>0</v>
      </c>
      <c r="AD42" s="5">
        <f>SUMIFS(Capacity!Z:Z,Capacity!$A:$A,Comparison_CDP1,Capacity!$B:$B,IF($B$30="NEM","*",$B$30),Capacity!$C:$C,$H42)-SUMIFS(Capacity!Z:Z,Capacity!$A:$A,Comparison_CDP2,Capacity!$B:$B,IF($B$30="NEM","*",$B$30),Capacity!$C:$C,$H42)</f>
        <v>0</v>
      </c>
      <c r="AE42" s="5">
        <f>SUMIFS(Capacity!AA:AA,Capacity!$A:$A,Comparison_CDP1,Capacity!$B:$B,IF($B$30="NEM","*",$B$30),Capacity!$C:$C,$H42)-SUMIFS(Capacity!AA:AA,Capacity!$A:$A,Comparison_CDP2,Capacity!$B:$B,IF($B$30="NEM","*",$B$30),Capacity!$C:$C,$H42)</f>
        <v>0</v>
      </c>
      <c r="AF42" s="5">
        <f>SUMIFS(Capacity!AB:AB,Capacity!$A:$A,Comparison_CDP1,Capacity!$B:$B,IF($B$30="NEM","*",$B$30),Capacity!$C:$C,$H42)-SUMIFS(Capacity!AB:AB,Capacity!$A:$A,Comparison_CDP2,Capacity!$B:$B,IF($B$30="NEM","*",$B$30),Capacity!$C:$C,$H42)</f>
        <v>0</v>
      </c>
      <c r="AG42" s="5">
        <f>SUMIFS(Capacity!AC:AC,Capacity!$A:$A,Comparison_CDP1,Capacity!$B:$B,IF($B$30="NEM","*",$B$30),Capacity!$C:$C,$H42)-SUMIFS(Capacity!AC:AC,Capacity!$A:$A,Comparison_CDP2,Capacity!$B:$B,IF($B$30="NEM","*",$B$30),Capacity!$C:$C,$H42)</f>
        <v>0</v>
      </c>
      <c r="AH42" s="5">
        <f>SUMIFS(Capacity!AD:AD,Capacity!$A:$A,Comparison_CDP1,Capacity!$B:$B,IF($B$30="NEM","*",$B$30),Capacity!$C:$C,$H42)-SUMIFS(Capacity!AD:AD,Capacity!$A:$A,Comparison_CDP2,Capacity!$B:$B,IF($B$30="NEM","*",$B$30),Capacity!$C:$C,$H42)</f>
        <v>0</v>
      </c>
      <c r="AI42" s="5">
        <f>SUMIFS(Capacity!AE:AE,Capacity!$A:$A,Comparison_CDP1,Capacity!$B:$B,IF($B$30="NEM","*",$B$30),Capacity!$C:$C,$H42)-SUMIFS(Capacity!AE:AE,Capacity!$A:$A,Comparison_CDP2,Capacity!$B:$B,IF($B$30="NEM","*",$B$30),Capacity!$C:$C,$H42)</f>
        <v>0</v>
      </c>
      <c r="AJ42" s="5">
        <f>SUMIFS(Capacity!AF:AF,Capacity!$A:$A,Comparison_CDP1,Capacity!$B:$B,IF($B$30="NEM","*",$B$30),Capacity!$C:$C,$H42)-SUMIFS(Capacity!AF:AF,Capacity!$A:$A,Comparison_CDP2,Capacity!$B:$B,IF($B$30="NEM","*",$B$30),Capacity!$C:$C,$H42)</f>
        <v>0</v>
      </c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</row>
    <row r="43" spans="8:60" ht="15" customHeight="1">
      <c r="H43" s="9" t="s">
        <v>140</v>
      </c>
      <c r="I43" s="5">
        <f>SUMIFS(Capacity!E:E,Capacity!$A:$A,Comparison_CDP1,Capacity!$B:$B,IF($B$30="NEM","*",$B$30),Capacity!$C:$C,$H43)-SUMIFS(Capacity!E:E,Capacity!$A:$A,Comparison_CDP2,Capacity!$B:$B,IF($B$30="NEM","*",$B$30),Capacity!$C:$C,$H43)</f>
        <v>0</v>
      </c>
      <c r="J43" s="5">
        <f>SUMIFS(Capacity!F:F,Capacity!$A:$A,Comparison_CDP1,Capacity!$B:$B,IF($B$30="NEM","*",$B$30),Capacity!$C:$C,$H43)-SUMIFS(Capacity!F:F,Capacity!$A:$A,Comparison_CDP2,Capacity!$B:$B,IF($B$30="NEM","*",$B$30),Capacity!$C:$C,$H43)</f>
        <v>0</v>
      </c>
      <c r="K43" s="5">
        <f>SUMIFS(Capacity!G:G,Capacity!$A:$A,Comparison_CDP1,Capacity!$B:$B,IF($B$30="NEM","*",$B$30),Capacity!$C:$C,$H43)-SUMIFS(Capacity!G:G,Capacity!$A:$A,Comparison_CDP2,Capacity!$B:$B,IF($B$30="NEM","*",$B$30),Capacity!$C:$C,$H43)</f>
        <v>0</v>
      </c>
      <c r="L43" s="5">
        <f>SUMIFS(Capacity!H:H,Capacity!$A:$A,Comparison_CDP1,Capacity!$B:$B,IF($B$30="NEM","*",$B$30),Capacity!$C:$C,$H43)-SUMIFS(Capacity!H:H,Capacity!$A:$A,Comparison_CDP2,Capacity!$B:$B,IF($B$30="NEM","*",$B$30),Capacity!$C:$C,$H43)</f>
        <v>0</v>
      </c>
      <c r="M43" s="5">
        <f>SUMIFS(Capacity!I:I,Capacity!$A:$A,Comparison_CDP1,Capacity!$B:$B,IF($B$30="NEM","*",$B$30),Capacity!$C:$C,$H43)-SUMIFS(Capacity!I:I,Capacity!$A:$A,Comparison_CDP2,Capacity!$B:$B,IF($B$30="NEM","*",$B$30),Capacity!$C:$C,$H43)</f>
        <v>0</v>
      </c>
      <c r="N43" s="5">
        <f>SUMIFS(Capacity!J:J,Capacity!$A:$A,Comparison_CDP1,Capacity!$B:$B,IF($B$30="NEM","*",$B$30),Capacity!$C:$C,$H43)-SUMIFS(Capacity!J:J,Capacity!$A:$A,Comparison_CDP2,Capacity!$B:$B,IF($B$30="NEM","*",$B$30),Capacity!$C:$C,$H43)</f>
        <v>0</v>
      </c>
      <c r="O43" s="5">
        <f>SUMIFS(Capacity!K:K,Capacity!$A:$A,Comparison_CDP1,Capacity!$B:$B,IF($B$30="NEM","*",$B$30),Capacity!$C:$C,$H43)-SUMIFS(Capacity!K:K,Capacity!$A:$A,Comparison_CDP2,Capacity!$B:$B,IF($B$30="NEM","*",$B$30),Capacity!$C:$C,$H43)</f>
        <v>0</v>
      </c>
      <c r="P43" s="5">
        <f>SUMIFS(Capacity!L:L,Capacity!$A:$A,Comparison_CDP1,Capacity!$B:$B,IF($B$30="NEM","*",$B$30),Capacity!$C:$C,$H43)-SUMIFS(Capacity!L:L,Capacity!$A:$A,Comparison_CDP2,Capacity!$B:$B,IF($B$30="NEM","*",$B$30),Capacity!$C:$C,$H43)</f>
        <v>0</v>
      </c>
      <c r="Q43" s="5">
        <f>SUMIFS(Capacity!M:M,Capacity!$A:$A,Comparison_CDP1,Capacity!$B:$B,IF($B$30="NEM","*",$B$30),Capacity!$C:$C,$H43)-SUMIFS(Capacity!M:M,Capacity!$A:$A,Comparison_CDP2,Capacity!$B:$B,IF($B$30="NEM","*",$B$30),Capacity!$C:$C,$H43)</f>
        <v>0</v>
      </c>
      <c r="R43" s="5">
        <f>SUMIFS(Capacity!N:N,Capacity!$A:$A,Comparison_CDP1,Capacity!$B:$B,IF($B$30="NEM","*",$B$30),Capacity!$C:$C,$H43)-SUMIFS(Capacity!N:N,Capacity!$A:$A,Comparison_CDP2,Capacity!$B:$B,IF($B$30="NEM","*",$B$30),Capacity!$C:$C,$H43)</f>
        <v>0</v>
      </c>
      <c r="S43" s="5">
        <f>SUMIFS(Capacity!O:O,Capacity!$A:$A,Comparison_CDP1,Capacity!$B:$B,IF($B$30="NEM","*",$B$30),Capacity!$C:$C,$H43)-SUMIFS(Capacity!O:O,Capacity!$A:$A,Comparison_CDP2,Capacity!$B:$B,IF($B$30="NEM","*",$B$30),Capacity!$C:$C,$H43)</f>
        <v>0</v>
      </c>
      <c r="T43" s="5">
        <f>SUMIFS(Capacity!P:P,Capacity!$A:$A,Comparison_CDP1,Capacity!$B:$B,IF($B$30="NEM","*",$B$30),Capacity!$C:$C,$H43)-SUMIFS(Capacity!P:P,Capacity!$A:$A,Comparison_CDP2,Capacity!$B:$B,IF($B$30="NEM","*",$B$30),Capacity!$C:$C,$H43)</f>
        <v>0</v>
      </c>
      <c r="U43" s="5">
        <f>SUMIFS(Capacity!Q:Q,Capacity!$A:$A,Comparison_CDP1,Capacity!$B:$B,IF($B$30="NEM","*",$B$30),Capacity!$C:$C,$H43)-SUMIFS(Capacity!Q:Q,Capacity!$A:$A,Comparison_CDP2,Capacity!$B:$B,IF($B$30="NEM","*",$B$30),Capacity!$C:$C,$H43)</f>
        <v>0</v>
      </c>
      <c r="V43" s="5">
        <f>SUMIFS(Capacity!R:R,Capacity!$A:$A,Comparison_CDP1,Capacity!$B:$B,IF($B$30="NEM","*",$B$30),Capacity!$C:$C,$H43)-SUMIFS(Capacity!R:R,Capacity!$A:$A,Comparison_CDP2,Capacity!$B:$B,IF($B$30="NEM","*",$B$30),Capacity!$C:$C,$H43)</f>
        <v>0</v>
      </c>
      <c r="W43" s="5">
        <f>SUMIFS(Capacity!S:S,Capacity!$A:$A,Comparison_CDP1,Capacity!$B:$B,IF($B$30="NEM","*",$B$30),Capacity!$C:$C,$H43)-SUMIFS(Capacity!S:S,Capacity!$A:$A,Comparison_CDP2,Capacity!$B:$B,IF($B$30="NEM","*",$B$30),Capacity!$C:$C,$H43)</f>
        <v>0</v>
      </c>
      <c r="X43" s="5">
        <f>SUMIFS(Capacity!T:T,Capacity!$A:$A,Comparison_CDP1,Capacity!$B:$B,IF($B$30="NEM","*",$B$30),Capacity!$C:$C,$H43)-SUMIFS(Capacity!T:T,Capacity!$A:$A,Comparison_CDP2,Capacity!$B:$B,IF($B$30="NEM","*",$B$30),Capacity!$C:$C,$H43)</f>
        <v>0</v>
      </c>
      <c r="Y43" s="5">
        <f>SUMIFS(Capacity!U:U,Capacity!$A:$A,Comparison_CDP1,Capacity!$B:$B,IF($B$30="NEM","*",$B$30),Capacity!$C:$C,$H43)-SUMIFS(Capacity!U:U,Capacity!$A:$A,Comparison_CDP2,Capacity!$B:$B,IF($B$30="NEM","*",$B$30),Capacity!$C:$C,$H43)</f>
        <v>0</v>
      </c>
      <c r="Z43" s="5">
        <f>SUMIFS(Capacity!V:V,Capacity!$A:$A,Comparison_CDP1,Capacity!$B:$B,IF($B$30="NEM","*",$B$30),Capacity!$C:$C,$H43)-SUMIFS(Capacity!V:V,Capacity!$A:$A,Comparison_CDP2,Capacity!$B:$B,IF($B$30="NEM","*",$B$30),Capacity!$C:$C,$H43)</f>
        <v>0</v>
      </c>
      <c r="AA43" s="5">
        <f>SUMIFS(Capacity!W:W,Capacity!$A:$A,Comparison_CDP1,Capacity!$B:$B,IF($B$30="NEM","*",$B$30),Capacity!$C:$C,$H43)-SUMIFS(Capacity!W:W,Capacity!$A:$A,Comparison_CDP2,Capacity!$B:$B,IF($B$30="NEM","*",$B$30),Capacity!$C:$C,$H43)</f>
        <v>0</v>
      </c>
      <c r="AB43" s="5">
        <f>SUMIFS(Capacity!X:X,Capacity!$A:$A,Comparison_CDP1,Capacity!$B:$B,IF($B$30="NEM","*",$B$30),Capacity!$C:$C,$H43)-SUMIFS(Capacity!X:X,Capacity!$A:$A,Comparison_CDP2,Capacity!$B:$B,IF($B$30="NEM","*",$B$30),Capacity!$C:$C,$H43)</f>
        <v>0</v>
      </c>
      <c r="AC43" s="5">
        <f>SUMIFS(Capacity!Y:Y,Capacity!$A:$A,Comparison_CDP1,Capacity!$B:$B,IF($B$30="NEM","*",$B$30),Capacity!$C:$C,$H43)-SUMIFS(Capacity!Y:Y,Capacity!$A:$A,Comparison_CDP2,Capacity!$B:$B,IF($B$30="NEM","*",$B$30),Capacity!$C:$C,$H43)</f>
        <v>0</v>
      </c>
      <c r="AD43" s="5">
        <f>SUMIFS(Capacity!Z:Z,Capacity!$A:$A,Comparison_CDP1,Capacity!$B:$B,IF($B$30="NEM","*",$B$30),Capacity!$C:$C,$H43)-SUMIFS(Capacity!Z:Z,Capacity!$A:$A,Comparison_CDP2,Capacity!$B:$B,IF($B$30="NEM","*",$B$30),Capacity!$C:$C,$H43)</f>
        <v>0</v>
      </c>
      <c r="AE43" s="5">
        <f>SUMIFS(Capacity!AA:AA,Capacity!$A:$A,Comparison_CDP1,Capacity!$B:$B,IF($B$30="NEM","*",$B$30),Capacity!$C:$C,$H43)-SUMIFS(Capacity!AA:AA,Capacity!$A:$A,Comparison_CDP2,Capacity!$B:$B,IF($B$30="NEM","*",$B$30),Capacity!$C:$C,$H43)</f>
        <v>0</v>
      </c>
      <c r="AF43" s="5">
        <f>SUMIFS(Capacity!AB:AB,Capacity!$A:$A,Comparison_CDP1,Capacity!$B:$B,IF($B$30="NEM","*",$B$30),Capacity!$C:$C,$H43)-SUMIFS(Capacity!AB:AB,Capacity!$A:$A,Comparison_CDP2,Capacity!$B:$B,IF($B$30="NEM","*",$B$30),Capacity!$C:$C,$H43)</f>
        <v>0</v>
      </c>
      <c r="AG43" s="5">
        <f>SUMIFS(Capacity!AC:AC,Capacity!$A:$A,Comparison_CDP1,Capacity!$B:$B,IF($B$30="NEM","*",$B$30),Capacity!$C:$C,$H43)-SUMIFS(Capacity!AC:AC,Capacity!$A:$A,Comparison_CDP2,Capacity!$B:$B,IF($B$30="NEM","*",$B$30),Capacity!$C:$C,$H43)</f>
        <v>0</v>
      </c>
      <c r="AH43" s="5">
        <f>SUMIFS(Capacity!AD:AD,Capacity!$A:$A,Comparison_CDP1,Capacity!$B:$B,IF($B$30="NEM","*",$B$30),Capacity!$C:$C,$H43)-SUMIFS(Capacity!AD:AD,Capacity!$A:$A,Comparison_CDP2,Capacity!$B:$B,IF($B$30="NEM","*",$B$30),Capacity!$C:$C,$H43)</f>
        <v>0</v>
      </c>
      <c r="AI43" s="5">
        <f>SUMIFS(Capacity!AE:AE,Capacity!$A:$A,Comparison_CDP1,Capacity!$B:$B,IF($B$30="NEM","*",$B$30),Capacity!$C:$C,$H43)-SUMIFS(Capacity!AE:AE,Capacity!$A:$A,Comparison_CDP2,Capacity!$B:$B,IF($B$30="NEM","*",$B$30),Capacity!$C:$C,$H43)</f>
        <v>0</v>
      </c>
      <c r="AJ43" s="5">
        <f>SUMIFS(Capacity!AF:AF,Capacity!$A:$A,Comparison_CDP1,Capacity!$B:$B,IF($B$30="NEM","*",$B$30),Capacity!$C:$C,$H43)-SUMIFS(Capacity!AF:AF,Capacity!$A:$A,Comparison_CDP2,Capacity!$B:$B,IF($B$30="NEM","*",$B$30),Capacity!$C:$C,$H43)</f>
        <v>0</v>
      </c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</row>
    <row r="44" spans="8:60" ht="15" customHeight="1">
      <c r="H44" s="9" t="s">
        <v>141</v>
      </c>
      <c r="I44" s="5">
        <f>SUMIFS(Capacity!E:E,Capacity!$A:$A,Comparison_CDP1,Capacity!$B:$B,IF($B$30="NEM","*",$B$30),Capacity!$C:$C,$H44)-SUMIFS(Capacity!E:E,Capacity!$A:$A,Comparison_CDP2,Capacity!$B:$B,IF($B$30="NEM","*",$B$30),Capacity!$C:$C,$H44)</f>
        <v>0</v>
      </c>
      <c r="J44" s="5">
        <f>SUMIFS(Capacity!F:F,Capacity!$A:$A,Comparison_CDP1,Capacity!$B:$B,IF($B$30="NEM","*",$B$30),Capacity!$C:$C,$H44)-SUMIFS(Capacity!F:F,Capacity!$A:$A,Comparison_CDP2,Capacity!$B:$B,IF($B$30="NEM","*",$B$30),Capacity!$C:$C,$H44)</f>
        <v>0</v>
      </c>
      <c r="K44" s="5">
        <f>SUMIFS(Capacity!G:G,Capacity!$A:$A,Comparison_CDP1,Capacity!$B:$B,IF($B$30="NEM","*",$B$30),Capacity!$C:$C,$H44)-SUMIFS(Capacity!G:G,Capacity!$A:$A,Comparison_CDP2,Capacity!$B:$B,IF($B$30="NEM","*",$B$30),Capacity!$C:$C,$H44)</f>
        <v>0</v>
      </c>
      <c r="L44" s="5">
        <f>SUMIFS(Capacity!H:H,Capacity!$A:$A,Comparison_CDP1,Capacity!$B:$B,IF($B$30="NEM","*",$B$30),Capacity!$C:$C,$H44)-SUMIFS(Capacity!H:H,Capacity!$A:$A,Comparison_CDP2,Capacity!$B:$B,IF($B$30="NEM","*",$B$30),Capacity!$C:$C,$H44)</f>
        <v>0</v>
      </c>
      <c r="M44" s="5">
        <f>SUMIFS(Capacity!I:I,Capacity!$A:$A,Comparison_CDP1,Capacity!$B:$B,IF($B$30="NEM","*",$B$30),Capacity!$C:$C,$H44)-SUMIFS(Capacity!I:I,Capacity!$A:$A,Comparison_CDP2,Capacity!$B:$B,IF($B$30="NEM","*",$B$30),Capacity!$C:$C,$H44)</f>
        <v>0</v>
      </c>
      <c r="N44" s="5">
        <f>SUMIFS(Capacity!J:J,Capacity!$A:$A,Comparison_CDP1,Capacity!$B:$B,IF($B$30="NEM","*",$B$30),Capacity!$C:$C,$H44)-SUMIFS(Capacity!J:J,Capacity!$A:$A,Comparison_CDP2,Capacity!$B:$B,IF($B$30="NEM","*",$B$30),Capacity!$C:$C,$H44)</f>
        <v>0</v>
      </c>
      <c r="O44" s="5">
        <f>SUMIFS(Capacity!K:K,Capacity!$A:$A,Comparison_CDP1,Capacity!$B:$B,IF($B$30="NEM","*",$B$30),Capacity!$C:$C,$H44)-SUMIFS(Capacity!K:K,Capacity!$A:$A,Comparison_CDP2,Capacity!$B:$B,IF($B$30="NEM","*",$B$30),Capacity!$C:$C,$H44)</f>
        <v>0</v>
      </c>
      <c r="P44" s="5">
        <f>SUMIFS(Capacity!L:L,Capacity!$A:$A,Comparison_CDP1,Capacity!$B:$B,IF($B$30="NEM","*",$B$30),Capacity!$C:$C,$H44)-SUMIFS(Capacity!L:L,Capacity!$A:$A,Comparison_CDP2,Capacity!$B:$B,IF($B$30="NEM","*",$B$30),Capacity!$C:$C,$H44)</f>
        <v>0</v>
      </c>
      <c r="Q44" s="5">
        <f>SUMIFS(Capacity!M:M,Capacity!$A:$A,Comparison_CDP1,Capacity!$B:$B,IF($B$30="NEM","*",$B$30),Capacity!$C:$C,$H44)-SUMIFS(Capacity!M:M,Capacity!$A:$A,Comparison_CDP2,Capacity!$B:$B,IF($B$30="NEM","*",$B$30),Capacity!$C:$C,$H44)</f>
        <v>0</v>
      </c>
      <c r="R44" s="5">
        <f>SUMIFS(Capacity!N:N,Capacity!$A:$A,Comparison_CDP1,Capacity!$B:$B,IF($B$30="NEM","*",$B$30),Capacity!$C:$C,$H44)-SUMIFS(Capacity!N:N,Capacity!$A:$A,Comparison_CDP2,Capacity!$B:$B,IF($B$30="NEM","*",$B$30),Capacity!$C:$C,$H44)</f>
        <v>0</v>
      </c>
      <c r="S44" s="5">
        <f>SUMIFS(Capacity!O:O,Capacity!$A:$A,Comparison_CDP1,Capacity!$B:$B,IF($B$30="NEM","*",$B$30),Capacity!$C:$C,$H44)-SUMIFS(Capacity!O:O,Capacity!$A:$A,Comparison_CDP2,Capacity!$B:$B,IF($B$30="NEM","*",$B$30),Capacity!$C:$C,$H44)</f>
        <v>0</v>
      </c>
      <c r="T44" s="5">
        <f>SUMIFS(Capacity!P:P,Capacity!$A:$A,Comparison_CDP1,Capacity!$B:$B,IF($B$30="NEM","*",$B$30),Capacity!$C:$C,$H44)-SUMIFS(Capacity!P:P,Capacity!$A:$A,Comparison_CDP2,Capacity!$B:$B,IF($B$30="NEM","*",$B$30),Capacity!$C:$C,$H44)</f>
        <v>0</v>
      </c>
      <c r="U44" s="5">
        <f>SUMIFS(Capacity!Q:Q,Capacity!$A:$A,Comparison_CDP1,Capacity!$B:$B,IF($B$30="NEM","*",$B$30),Capacity!$C:$C,$H44)-SUMIFS(Capacity!Q:Q,Capacity!$A:$A,Comparison_CDP2,Capacity!$B:$B,IF($B$30="NEM","*",$B$30),Capacity!$C:$C,$H44)</f>
        <v>0</v>
      </c>
      <c r="V44" s="5">
        <f>SUMIFS(Capacity!R:R,Capacity!$A:$A,Comparison_CDP1,Capacity!$B:$B,IF($B$30="NEM","*",$B$30),Capacity!$C:$C,$H44)-SUMIFS(Capacity!R:R,Capacity!$A:$A,Comparison_CDP2,Capacity!$B:$B,IF($B$30="NEM","*",$B$30),Capacity!$C:$C,$H44)</f>
        <v>0</v>
      </c>
      <c r="W44" s="5">
        <f>SUMIFS(Capacity!S:S,Capacity!$A:$A,Comparison_CDP1,Capacity!$B:$B,IF($B$30="NEM","*",$B$30),Capacity!$C:$C,$H44)-SUMIFS(Capacity!S:S,Capacity!$A:$A,Comparison_CDP2,Capacity!$B:$B,IF($B$30="NEM","*",$B$30),Capacity!$C:$C,$H44)</f>
        <v>0</v>
      </c>
      <c r="X44" s="5">
        <f>SUMIFS(Capacity!T:T,Capacity!$A:$A,Comparison_CDP1,Capacity!$B:$B,IF($B$30="NEM","*",$B$30),Capacity!$C:$C,$H44)-SUMIFS(Capacity!T:T,Capacity!$A:$A,Comparison_CDP2,Capacity!$B:$B,IF($B$30="NEM","*",$B$30),Capacity!$C:$C,$H44)</f>
        <v>0</v>
      </c>
      <c r="Y44" s="5">
        <f>SUMIFS(Capacity!U:U,Capacity!$A:$A,Comparison_CDP1,Capacity!$B:$B,IF($B$30="NEM","*",$B$30),Capacity!$C:$C,$H44)-SUMIFS(Capacity!U:U,Capacity!$A:$A,Comparison_CDP2,Capacity!$B:$B,IF($B$30="NEM","*",$B$30),Capacity!$C:$C,$H44)</f>
        <v>0</v>
      </c>
      <c r="Z44" s="5">
        <f>SUMIFS(Capacity!V:V,Capacity!$A:$A,Comparison_CDP1,Capacity!$B:$B,IF($B$30="NEM","*",$B$30),Capacity!$C:$C,$H44)-SUMIFS(Capacity!V:V,Capacity!$A:$A,Comparison_CDP2,Capacity!$B:$B,IF($B$30="NEM","*",$B$30),Capacity!$C:$C,$H44)</f>
        <v>0</v>
      </c>
      <c r="AA44" s="5">
        <f>SUMIFS(Capacity!W:W,Capacity!$A:$A,Comparison_CDP1,Capacity!$B:$B,IF($B$30="NEM","*",$B$30),Capacity!$C:$C,$H44)-SUMIFS(Capacity!W:W,Capacity!$A:$A,Comparison_CDP2,Capacity!$B:$B,IF($B$30="NEM","*",$B$30),Capacity!$C:$C,$H44)</f>
        <v>0</v>
      </c>
      <c r="AB44" s="5">
        <f>SUMIFS(Capacity!X:X,Capacity!$A:$A,Comparison_CDP1,Capacity!$B:$B,IF($B$30="NEM","*",$B$30),Capacity!$C:$C,$H44)-SUMIFS(Capacity!X:X,Capacity!$A:$A,Comparison_CDP2,Capacity!$B:$B,IF($B$30="NEM","*",$B$30),Capacity!$C:$C,$H44)</f>
        <v>0</v>
      </c>
      <c r="AC44" s="5">
        <f>SUMIFS(Capacity!Y:Y,Capacity!$A:$A,Comparison_CDP1,Capacity!$B:$B,IF($B$30="NEM","*",$B$30),Capacity!$C:$C,$H44)-SUMIFS(Capacity!Y:Y,Capacity!$A:$A,Comparison_CDP2,Capacity!$B:$B,IF($B$30="NEM","*",$B$30),Capacity!$C:$C,$H44)</f>
        <v>0</v>
      </c>
      <c r="AD44" s="5">
        <f>SUMIFS(Capacity!Z:Z,Capacity!$A:$A,Comparison_CDP1,Capacity!$B:$B,IF($B$30="NEM","*",$B$30),Capacity!$C:$C,$H44)-SUMIFS(Capacity!Z:Z,Capacity!$A:$A,Comparison_CDP2,Capacity!$B:$B,IF($B$30="NEM","*",$B$30),Capacity!$C:$C,$H44)</f>
        <v>0</v>
      </c>
      <c r="AE44" s="5">
        <f>SUMIFS(Capacity!AA:AA,Capacity!$A:$A,Comparison_CDP1,Capacity!$B:$B,IF($B$30="NEM","*",$B$30),Capacity!$C:$C,$H44)-SUMIFS(Capacity!AA:AA,Capacity!$A:$A,Comparison_CDP2,Capacity!$B:$B,IF($B$30="NEM","*",$B$30),Capacity!$C:$C,$H44)</f>
        <v>0</v>
      </c>
      <c r="AF44" s="5">
        <f>SUMIFS(Capacity!AB:AB,Capacity!$A:$A,Comparison_CDP1,Capacity!$B:$B,IF($B$30="NEM","*",$B$30),Capacity!$C:$C,$H44)-SUMIFS(Capacity!AB:AB,Capacity!$A:$A,Comparison_CDP2,Capacity!$B:$B,IF($B$30="NEM","*",$B$30),Capacity!$C:$C,$H44)</f>
        <v>0</v>
      </c>
      <c r="AG44" s="5">
        <f>SUMIFS(Capacity!AC:AC,Capacity!$A:$A,Comparison_CDP1,Capacity!$B:$B,IF($B$30="NEM","*",$B$30),Capacity!$C:$C,$H44)-SUMIFS(Capacity!AC:AC,Capacity!$A:$A,Comparison_CDP2,Capacity!$B:$B,IF($B$30="NEM","*",$B$30),Capacity!$C:$C,$H44)</f>
        <v>0</v>
      </c>
      <c r="AH44" s="5">
        <f>SUMIFS(Capacity!AD:AD,Capacity!$A:$A,Comparison_CDP1,Capacity!$B:$B,IF($B$30="NEM","*",$B$30),Capacity!$C:$C,$H44)-SUMIFS(Capacity!AD:AD,Capacity!$A:$A,Comparison_CDP2,Capacity!$B:$B,IF($B$30="NEM","*",$B$30),Capacity!$C:$C,$H44)</f>
        <v>0</v>
      </c>
      <c r="AI44" s="5">
        <f>SUMIFS(Capacity!AE:AE,Capacity!$A:$A,Comparison_CDP1,Capacity!$B:$B,IF($B$30="NEM","*",$B$30),Capacity!$C:$C,$H44)-SUMIFS(Capacity!AE:AE,Capacity!$A:$A,Comparison_CDP2,Capacity!$B:$B,IF($B$30="NEM","*",$B$30),Capacity!$C:$C,$H44)</f>
        <v>0</v>
      </c>
      <c r="AJ44" s="5">
        <f>SUMIFS(Capacity!AF:AF,Capacity!$A:$A,Comparison_CDP1,Capacity!$B:$B,IF($B$30="NEM","*",$B$30),Capacity!$C:$C,$H44)-SUMIFS(Capacity!AF:AF,Capacity!$A:$A,Comparison_CDP2,Capacity!$B:$B,IF($B$30="NEM","*",$B$30),Capacity!$C:$C,$H44)</f>
        <v>0</v>
      </c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</row>
    <row r="45" spans="8:60" ht="15" customHeight="1">
      <c r="H45" s="9" t="s">
        <v>142</v>
      </c>
      <c r="I45" s="5">
        <f>SUMIFS(Capacity!E:E,Capacity!$A:$A,Comparison_CDP1,Capacity!$B:$B,IF($B$30="NEM","*",$B$30),Capacity!$C:$C,$H45)-SUMIFS(Capacity!E:E,Capacity!$A:$A,Comparison_CDP2,Capacity!$B:$B,IF($B$30="NEM","*",$B$30),Capacity!$C:$C,$H45)</f>
        <v>5.879999662283808E-6</v>
      </c>
      <c r="J45" s="5">
        <f>SUMIFS(Capacity!F:F,Capacity!$A:$A,Comparison_CDP1,Capacity!$B:$B,IF($B$30="NEM","*",$B$30),Capacity!$C:$C,$H45)-SUMIFS(Capacity!F:F,Capacity!$A:$A,Comparison_CDP2,Capacity!$B:$B,IF($B$30="NEM","*",$B$30),Capacity!$C:$C,$H45)</f>
        <v>15.762714870003038</v>
      </c>
      <c r="K45" s="5">
        <f>SUMIFS(Capacity!G:G,Capacity!$A:$A,Comparison_CDP1,Capacity!$B:$B,IF($B$30="NEM","*",$B$30),Capacity!$C:$C,$H45)-SUMIFS(Capacity!G:G,Capacity!$A:$A,Comparison_CDP2,Capacity!$B:$B,IF($B$30="NEM","*",$B$30),Capacity!$C:$C,$H45)</f>
        <v>12.419339739995849</v>
      </c>
      <c r="L45" s="5">
        <f>SUMIFS(Capacity!H:H,Capacity!$A:$A,Comparison_CDP1,Capacity!$B:$B,IF($B$30="NEM","*",$B$30),Capacity!$C:$C,$H45)-SUMIFS(Capacity!H:H,Capacity!$A:$A,Comparison_CDP2,Capacity!$B:$B,IF($B$30="NEM","*",$B$30),Capacity!$C:$C,$H45)</f>
        <v>-125.80196517000149</v>
      </c>
      <c r="M45" s="5">
        <f>SUMIFS(Capacity!I:I,Capacity!$A:$A,Comparison_CDP1,Capacity!$B:$B,IF($B$30="NEM","*",$B$30),Capacity!$C:$C,$H45)-SUMIFS(Capacity!I:I,Capacity!$A:$A,Comparison_CDP2,Capacity!$B:$B,IF($B$30="NEM","*",$B$30),Capacity!$C:$C,$H45)</f>
        <v>560.43530896999437</v>
      </c>
      <c r="N45" s="5">
        <f>SUMIFS(Capacity!J:J,Capacity!$A:$A,Comparison_CDP1,Capacity!$B:$B,IF($B$30="NEM","*",$B$30),Capacity!$C:$C,$H45)-SUMIFS(Capacity!J:J,Capacity!$A:$A,Comparison_CDP2,Capacity!$B:$B,IF($B$30="NEM","*",$B$30),Capacity!$C:$C,$H45)</f>
        <v>762.04914622000069</v>
      </c>
      <c r="O45" s="5">
        <f>SUMIFS(Capacity!K:K,Capacity!$A:$A,Comparison_CDP1,Capacity!$B:$B,IF($B$30="NEM","*",$B$30),Capacity!$C:$C,$H45)-SUMIFS(Capacity!K:K,Capacity!$A:$A,Comparison_CDP2,Capacity!$B:$B,IF($B$30="NEM","*",$B$30),Capacity!$C:$C,$H45)</f>
        <v>938.45309753999754</v>
      </c>
      <c r="P45" s="5">
        <f>SUMIFS(Capacity!L:L,Capacity!$A:$A,Comparison_CDP1,Capacity!$B:$B,IF($B$30="NEM","*",$B$30),Capacity!$C:$C,$H45)-SUMIFS(Capacity!L:L,Capacity!$A:$A,Comparison_CDP2,Capacity!$B:$B,IF($B$30="NEM","*",$B$30),Capacity!$C:$C,$H45)</f>
        <v>938.45308506000219</v>
      </c>
      <c r="Q45" s="5">
        <f>SUMIFS(Capacity!M:M,Capacity!$A:$A,Comparison_CDP1,Capacity!$B:$B,IF($B$30="NEM","*",$B$30),Capacity!$C:$C,$H45)-SUMIFS(Capacity!M:M,Capacity!$A:$A,Comparison_CDP2,Capacity!$B:$B,IF($B$30="NEM","*",$B$30),Capacity!$C:$C,$H45)</f>
        <v>938.45305644000473</v>
      </c>
      <c r="R45" s="5">
        <f>SUMIFS(Capacity!N:N,Capacity!$A:$A,Comparison_CDP1,Capacity!$B:$B,IF($B$30="NEM","*",$B$30),Capacity!$C:$C,$H45)-SUMIFS(Capacity!N:N,Capacity!$A:$A,Comparison_CDP2,Capacity!$B:$B,IF($B$30="NEM","*",$B$30),Capacity!$C:$C,$H45)</f>
        <v>938.45304011000189</v>
      </c>
      <c r="S45" s="5">
        <f>SUMIFS(Capacity!O:O,Capacity!$A:$A,Comparison_CDP1,Capacity!$B:$B,IF($B$30="NEM","*",$B$30),Capacity!$C:$C,$H45)-SUMIFS(Capacity!O:O,Capacity!$A:$A,Comparison_CDP2,Capacity!$B:$B,IF($B$30="NEM","*",$B$30),Capacity!$C:$C,$H45)</f>
        <v>898.38205360000211</v>
      </c>
      <c r="T45" s="5">
        <f>SUMIFS(Capacity!P:P,Capacity!$A:$A,Comparison_CDP1,Capacity!$B:$B,IF($B$30="NEM","*",$B$30),Capacity!$C:$C,$H45)-SUMIFS(Capacity!P:P,Capacity!$A:$A,Comparison_CDP2,Capacity!$B:$B,IF($B$30="NEM","*",$B$30),Capacity!$C:$C,$H45)</f>
        <v>834.86408080000183</v>
      </c>
      <c r="U45" s="5">
        <f>SUMIFS(Capacity!Q:Q,Capacity!$A:$A,Comparison_CDP1,Capacity!$B:$B,IF($B$30="NEM","*",$B$30),Capacity!$C:$C,$H45)-SUMIFS(Capacity!Q:Q,Capacity!$A:$A,Comparison_CDP2,Capacity!$B:$B,IF($B$30="NEM","*",$B$30),Capacity!$C:$C,$H45)</f>
        <v>164.10450958000001</v>
      </c>
      <c r="V45" s="5">
        <f>SUMIFS(Capacity!R:R,Capacity!$A:$A,Comparison_CDP1,Capacity!$B:$B,IF($B$30="NEM","*",$B$30),Capacity!$C:$C,$H45)-SUMIFS(Capacity!R:R,Capacity!$A:$A,Comparison_CDP2,Capacity!$B:$B,IF($B$30="NEM","*",$B$30),Capacity!$C:$C,$H45)</f>
        <v>-526.49689113999921</v>
      </c>
      <c r="W45" s="5">
        <f>SUMIFS(Capacity!S:S,Capacity!$A:$A,Comparison_CDP1,Capacity!$B:$B,IF($B$30="NEM","*",$B$30),Capacity!$C:$C,$H45)-SUMIFS(Capacity!S:S,Capacity!$A:$A,Comparison_CDP2,Capacity!$B:$B,IF($B$30="NEM","*",$B$30),Capacity!$C:$C,$H45)</f>
        <v>-1474.0369718200018</v>
      </c>
      <c r="X45" s="5">
        <f>SUMIFS(Capacity!T:T,Capacity!$A:$A,Comparison_CDP1,Capacity!$B:$B,IF($B$30="NEM","*",$B$30),Capacity!$C:$C,$H45)-SUMIFS(Capacity!T:T,Capacity!$A:$A,Comparison_CDP2,Capacity!$B:$B,IF($B$30="NEM","*",$B$30),Capacity!$C:$C,$H45)</f>
        <v>-1208.6293057199946</v>
      </c>
      <c r="Y45" s="5">
        <f>SUMIFS(Capacity!U:U,Capacity!$A:$A,Comparison_CDP1,Capacity!$B:$B,IF($B$30="NEM","*",$B$30),Capacity!$C:$C,$H45)-SUMIFS(Capacity!U:U,Capacity!$A:$A,Comparison_CDP2,Capacity!$B:$B,IF($B$30="NEM","*",$B$30),Capacity!$C:$C,$H45)</f>
        <v>-1250.1088419000007</v>
      </c>
      <c r="Z45" s="5">
        <f>SUMIFS(Capacity!V:V,Capacity!$A:$A,Comparison_CDP1,Capacity!$B:$B,IF($B$30="NEM","*",$B$30),Capacity!$C:$C,$H45)-SUMIFS(Capacity!V:V,Capacity!$A:$A,Comparison_CDP2,Capacity!$B:$B,IF($B$30="NEM","*",$B$30),Capacity!$C:$C,$H45)</f>
        <v>-3317.2789869900007</v>
      </c>
      <c r="AA45" s="5">
        <f>SUMIFS(Capacity!W:W,Capacity!$A:$A,Comparison_CDP1,Capacity!$B:$B,IF($B$30="NEM","*",$B$30),Capacity!$C:$C,$H45)-SUMIFS(Capacity!W:W,Capacity!$A:$A,Comparison_CDP2,Capacity!$B:$B,IF($B$30="NEM","*",$B$30),Capacity!$C:$C,$H45)</f>
        <v>-2748.3492655700029</v>
      </c>
      <c r="AB45" s="5">
        <f>SUMIFS(Capacity!X:X,Capacity!$A:$A,Comparison_CDP1,Capacity!$B:$B,IF($B$30="NEM","*",$B$30),Capacity!$C:$C,$H45)-SUMIFS(Capacity!X:X,Capacity!$A:$A,Comparison_CDP2,Capacity!$B:$B,IF($B$30="NEM","*",$B$30),Capacity!$C:$C,$H45)</f>
        <v>-2160.9428312200071</v>
      </c>
      <c r="AC45" s="5">
        <f>SUMIFS(Capacity!Y:Y,Capacity!$A:$A,Comparison_CDP1,Capacity!$B:$B,IF($B$30="NEM","*",$B$30),Capacity!$C:$C,$H45)-SUMIFS(Capacity!Y:Y,Capacity!$A:$A,Comparison_CDP2,Capacity!$B:$B,IF($B$30="NEM","*",$B$30),Capacity!$C:$C,$H45)</f>
        <v>-2469.221472829995</v>
      </c>
      <c r="AD45" s="5">
        <f>SUMIFS(Capacity!Z:Z,Capacity!$A:$A,Comparison_CDP1,Capacity!$B:$B,IF($B$30="NEM","*",$B$30),Capacity!$C:$C,$H45)-SUMIFS(Capacity!Z:Z,Capacity!$A:$A,Comparison_CDP2,Capacity!$B:$B,IF($B$30="NEM","*",$B$30),Capacity!$C:$C,$H45)</f>
        <v>-1725.0288497100009</v>
      </c>
      <c r="AE45" s="5">
        <f>SUMIFS(Capacity!AA:AA,Capacity!$A:$A,Comparison_CDP1,Capacity!$B:$B,IF($B$30="NEM","*",$B$30),Capacity!$C:$C,$H45)-SUMIFS(Capacity!AA:AA,Capacity!$A:$A,Comparison_CDP2,Capacity!$B:$B,IF($B$30="NEM","*",$B$30),Capacity!$C:$C,$H45)</f>
        <v>-737.22842569999921</v>
      </c>
      <c r="AF45" s="5">
        <f>SUMIFS(Capacity!AB:AB,Capacity!$A:$A,Comparison_CDP1,Capacity!$B:$B,IF($B$30="NEM","*",$B$30),Capacity!$C:$C,$H45)-SUMIFS(Capacity!AB:AB,Capacity!$A:$A,Comparison_CDP2,Capacity!$B:$B,IF($B$30="NEM","*",$B$30),Capacity!$C:$C,$H45)</f>
        <v>-1328.2037230800015</v>
      </c>
      <c r="AG45" s="5">
        <f>SUMIFS(Capacity!AC:AC,Capacity!$A:$A,Comparison_CDP1,Capacity!$B:$B,IF($B$30="NEM","*",$B$30),Capacity!$C:$C,$H45)-SUMIFS(Capacity!AC:AC,Capacity!$A:$A,Comparison_CDP2,Capacity!$B:$B,IF($B$30="NEM","*",$B$30),Capacity!$C:$C,$H45)</f>
        <v>168.82405301999825</v>
      </c>
      <c r="AH45" s="5">
        <f>SUMIFS(Capacity!AD:AD,Capacity!$A:$A,Comparison_CDP1,Capacity!$B:$B,IF($B$30="NEM","*",$B$30),Capacity!$C:$C,$H45)-SUMIFS(Capacity!AD:AD,Capacity!$A:$A,Comparison_CDP2,Capacity!$B:$B,IF($B$30="NEM","*",$B$30),Capacity!$C:$C,$H45)</f>
        <v>715.41836841999611</v>
      </c>
      <c r="AI45" s="5">
        <f>SUMIFS(Capacity!AE:AE,Capacity!$A:$A,Comparison_CDP1,Capacity!$B:$B,IF($B$30="NEM","*",$B$30),Capacity!$C:$C,$H45)-SUMIFS(Capacity!AE:AE,Capacity!$A:$A,Comparison_CDP2,Capacity!$B:$B,IF($B$30="NEM","*",$B$30),Capacity!$C:$C,$H45)</f>
        <v>869.19299289999617</v>
      </c>
      <c r="AJ45" s="5">
        <f>SUMIFS(Capacity!AF:AF,Capacity!$A:$A,Comparison_CDP1,Capacity!$B:$B,IF($B$30="NEM","*",$B$30),Capacity!$C:$C,$H45)-SUMIFS(Capacity!AF:AF,Capacity!$A:$A,Comparison_CDP2,Capacity!$B:$B,IF($B$30="NEM","*",$B$30),Capacity!$C:$C,$H45)</f>
        <v>695.68440018000547</v>
      </c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</row>
    <row r="46" spans="8:60" ht="15" customHeight="1">
      <c r="H46" s="9" t="s">
        <v>143</v>
      </c>
      <c r="I46" s="5">
        <f>SUMIFS(Capacity!E:E,Capacity!$A:$A,Comparison_CDP1,Capacity!$B:$B,IF($B$30="NEM","*",$B$30),Capacity!$C:$C,$H46)-SUMIFS(Capacity!E:E,Capacity!$A:$A,Comparison_CDP2,Capacity!$B:$B,IF($B$30="NEM","*",$B$30),Capacity!$C:$C,$H46)</f>
        <v>1.2200016499264166E-6</v>
      </c>
      <c r="J46" s="5">
        <f>SUMIFS(Capacity!F:F,Capacity!$A:$A,Comparison_CDP1,Capacity!$B:$B,IF($B$30="NEM","*",$B$30),Capacity!$C:$C,$H46)-SUMIFS(Capacity!F:F,Capacity!$A:$A,Comparison_CDP2,Capacity!$B:$B,IF($B$30="NEM","*",$B$30),Capacity!$C:$C,$H46)</f>
        <v>3.9400001696776599E-6</v>
      </c>
      <c r="K46" s="5">
        <f>SUMIFS(Capacity!G:G,Capacity!$A:$A,Comparison_CDP1,Capacity!$B:$B,IF($B$30="NEM","*",$B$30),Capacity!$C:$C,$H46)-SUMIFS(Capacity!G:G,Capacity!$A:$A,Comparison_CDP2,Capacity!$B:$B,IF($B$30="NEM","*",$B$30),Capacity!$C:$C,$H46)</f>
        <v>1.1160002031829208E-5</v>
      </c>
      <c r="L46" s="5">
        <f>SUMIFS(Capacity!H:H,Capacity!$A:$A,Comparison_CDP1,Capacity!$B:$B,IF($B$30="NEM","*",$B$30),Capacity!$C:$C,$H46)-SUMIFS(Capacity!H:H,Capacity!$A:$A,Comparison_CDP2,Capacity!$B:$B,IF($B$30="NEM","*",$B$30),Capacity!$C:$C,$H46)</f>
        <v>1.599000006535789E-4</v>
      </c>
      <c r="M46" s="5">
        <f>SUMIFS(Capacity!I:I,Capacity!$A:$A,Comparison_CDP1,Capacity!$B:$B,IF($B$30="NEM","*",$B$30),Capacity!$C:$C,$H46)-SUMIFS(Capacity!I:I,Capacity!$A:$A,Comparison_CDP2,Capacity!$B:$B,IF($B$30="NEM","*",$B$30),Capacity!$C:$C,$H46)</f>
        <v>-1125.1341607100003</v>
      </c>
      <c r="N46" s="5">
        <f>SUMIFS(Capacity!J:J,Capacity!$A:$A,Comparison_CDP1,Capacity!$B:$B,IF($B$30="NEM","*",$B$30),Capacity!$C:$C,$H46)-SUMIFS(Capacity!J:J,Capacity!$A:$A,Comparison_CDP2,Capacity!$B:$B,IF($B$30="NEM","*",$B$30),Capacity!$C:$C,$H46)</f>
        <v>-1390.1250649900012</v>
      </c>
      <c r="O46" s="5">
        <f>SUMIFS(Capacity!K:K,Capacity!$A:$A,Comparison_CDP1,Capacity!$B:$B,IF($B$30="NEM","*",$B$30),Capacity!$C:$C,$H46)-SUMIFS(Capacity!K:K,Capacity!$A:$A,Comparison_CDP2,Capacity!$B:$B,IF($B$30="NEM","*",$B$30),Capacity!$C:$C,$H46)</f>
        <v>-1284.9151328000025</v>
      </c>
      <c r="P46" s="5">
        <f>SUMIFS(Capacity!L:L,Capacity!$A:$A,Comparison_CDP1,Capacity!$B:$B,IF($B$30="NEM","*",$B$30),Capacity!$C:$C,$H46)-SUMIFS(Capacity!L:L,Capacity!$A:$A,Comparison_CDP2,Capacity!$B:$B,IF($B$30="NEM","*",$B$30),Capacity!$C:$C,$H46)</f>
        <v>-1284.9151352200024</v>
      </c>
      <c r="Q46" s="5">
        <f>SUMIFS(Capacity!M:M,Capacity!$A:$A,Comparison_CDP1,Capacity!$B:$B,IF($B$30="NEM","*",$B$30),Capacity!$C:$C,$H46)-SUMIFS(Capacity!M:M,Capacity!$A:$A,Comparison_CDP2,Capacity!$B:$B,IF($B$30="NEM","*",$B$30),Capacity!$C:$C,$H46)</f>
        <v>-1284.9151372499982</v>
      </c>
      <c r="R46" s="5">
        <f>SUMIFS(Capacity!N:N,Capacity!$A:$A,Comparison_CDP1,Capacity!$B:$B,IF($B$30="NEM","*",$B$30),Capacity!$C:$C,$H46)-SUMIFS(Capacity!N:N,Capacity!$A:$A,Comparison_CDP2,Capacity!$B:$B,IF($B$30="NEM","*",$B$30),Capacity!$C:$C,$H46)</f>
        <v>-1284.915139050001</v>
      </c>
      <c r="S46" s="5">
        <f>SUMIFS(Capacity!O:O,Capacity!$A:$A,Comparison_CDP1,Capacity!$B:$B,IF($B$30="NEM","*",$B$30),Capacity!$C:$C,$H46)-SUMIFS(Capacity!O:O,Capacity!$A:$A,Comparison_CDP2,Capacity!$B:$B,IF($B$30="NEM","*",$B$30),Capacity!$C:$C,$H46)</f>
        <v>-1284.9151387900019</v>
      </c>
      <c r="T46" s="5">
        <f>SUMIFS(Capacity!P:P,Capacity!$A:$A,Comparison_CDP1,Capacity!$B:$B,IF($B$30="NEM","*",$B$30),Capacity!$C:$C,$H46)-SUMIFS(Capacity!P:P,Capacity!$A:$A,Comparison_CDP2,Capacity!$B:$B,IF($B$30="NEM","*",$B$30),Capacity!$C:$C,$H46)</f>
        <v>-1284.9151404700024</v>
      </c>
      <c r="U46" s="5">
        <f>SUMIFS(Capacity!Q:Q,Capacity!$A:$A,Comparison_CDP1,Capacity!$B:$B,IF($B$30="NEM","*",$B$30),Capacity!$C:$C,$H46)-SUMIFS(Capacity!Q:Q,Capacity!$A:$A,Comparison_CDP2,Capacity!$B:$B,IF($B$30="NEM","*",$B$30),Capacity!$C:$C,$H46)</f>
        <v>-1284.9151424699994</v>
      </c>
      <c r="V46" s="5">
        <f>SUMIFS(Capacity!R:R,Capacity!$A:$A,Comparison_CDP1,Capacity!$B:$B,IF($B$30="NEM","*",$B$30),Capacity!$C:$C,$H46)-SUMIFS(Capacity!R:R,Capacity!$A:$A,Comparison_CDP2,Capacity!$B:$B,IF($B$30="NEM","*",$B$30),Capacity!$C:$C,$H46)</f>
        <v>-1284.9151428700006</v>
      </c>
      <c r="W46" s="5">
        <f>SUMIFS(Capacity!S:S,Capacity!$A:$A,Comparison_CDP1,Capacity!$B:$B,IF($B$30="NEM","*",$B$30),Capacity!$C:$C,$H46)-SUMIFS(Capacity!S:S,Capacity!$A:$A,Comparison_CDP2,Capacity!$B:$B,IF($B$30="NEM","*",$B$30),Capacity!$C:$C,$H46)</f>
        <v>-1284.915165309998</v>
      </c>
      <c r="X46" s="5">
        <f>SUMIFS(Capacity!T:T,Capacity!$A:$A,Comparison_CDP1,Capacity!$B:$B,IF($B$30="NEM","*",$B$30),Capacity!$C:$C,$H46)-SUMIFS(Capacity!T:T,Capacity!$A:$A,Comparison_CDP2,Capacity!$B:$B,IF($B$30="NEM","*",$B$30),Capacity!$C:$C,$H46)</f>
        <v>-1284.9151693800013</v>
      </c>
      <c r="Y46" s="5">
        <f>SUMIFS(Capacity!U:U,Capacity!$A:$A,Comparison_CDP1,Capacity!$B:$B,IF($B$30="NEM","*",$B$30),Capacity!$C:$C,$H46)-SUMIFS(Capacity!U:U,Capacity!$A:$A,Comparison_CDP2,Capacity!$B:$B,IF($B$30="NEM","*",$B$30),Capacity!$C:$C,$H46)</f>
        <v>-1284.9151701999999</v>
      </c>
      <c r="Z46" s="5">
        <f>SUMIFS(Capacity!V:V,Capacity!$A:$A,Comparison_CDP1,Capacity!$B:$B,IF($B$30="NEM","*",$B$30),Capacity!$C:$C,$H46)-SUMIFS(Capacity!V:V,Capacity!$A:$A,Comparison_CDP2,Capacity!$B:$B,IF($B$30="NEM","*",$B$30),Capacity!$C:$C,$H46)</f>
        <v>-1284.9152662399993</v>
      </c>
      <c r="AA46" s="5">
        <f>SUMIFS(Capacity!W:W,Capacity!$A:$A,Comparison_CDP1,Capacity!$B:$B,IF($B$30="NEM","*",$B$30),Capacity!$C:$C,$H46)-SUMIFS(Capacity!W:W,Capacity!$A:$A,Comparison_CDP2,Capacity!$B:$B,IF($B$30="NEM","*",$B$30),Capacity!$C:$C,$H46)</f>
        <v>-1284.9162854900005</v>
      </c>
      <c r="AB46" s="5">
        <f>SUMIFS(Capacity!X:X,Capacity!$A:$A,Comparison_CDP1,Capacity!$B:$B,IF($B$30="NEM","*",$B$30),Capacity!$C:$C,$H46)-SUMIFS(Capacity!X:X,Capacity!$A:$A,Comparison_CDP2,Capacity!$B:$B,IF($B$30="NEM","*",$B$30),Capacity!$C:$C,$H46)</f>
        <v>-2109.5771447500047</v>
      </c>
      <c r="AC46" s="5">
        <f>SUMIFS(Capacity!Y:Y,Capacity!$A:$A,Comparison_CDP1,Capacity!$B:$B,IF($B$30="NEM","*",$B$30),Capacity!$C:$C,$H46)-SUMIFS(Capacity!Y:Y,Capacity!$A:$A,Comparison_CDP2,Capacity!$B:$B,IF($B$30="NEM","*",$B$30),Capacity!$C:$C,$H46)</f>
        <v>-3878.2008633799996</v>
      </c>
      <c r="AD46" s="5">
        <f>SUMIFS(Capacity!Z:Z,Capacity!$A:$A,Comparison_CDP1,Capacity!$B:$B,IF($B$30="NEM","*",$B$30),Capacity!$C:$C,$H46)-SUMIFS(Capacity!Z:Z,Capacity!$A:$A,Comparison_CDP2,Capacity!$B:$B,IF($B$30="NEM","*",$B$30),Capacity!$C:$C,$H46)</f>
        <v>-3824.2855679899985</v>
      </c>
      <c r="AE46" s="5">
        <f>SUMIFS(Capacity!AA:AA,Capacity!$A:$A,Comparison_CDP1,Capacity!$B:$B,IF($B$30="NEM","*",$B$30),Capacity!$C:$C,$H46)-SUMIFS(Capacity!AA:AA,Capacity!$A:$A,Comparison_CDP2,Capacity!$B:$B,IF($B$30="NEM","*",$B$30),Capacity!$C:$C,$H46)</f>
        <v>-3746.6579563500036</v>
      </c>
      <c r="AF46" s="5">
        <f>SUMIFS(Capacity!AB:AB,Capacity!$A:$A,Comparison_CDP1,Capacity!$B:$B,IF($B$30="NEM","*",$B$30),Capacity!$C:$C,$H46)-SUMIFS(Capacity!AB:AB,Capacity!$A:$A,Comparison_CDP2,Capacity!$B:$B,IF($B$30="NEM","*",$B$30),Capacity!$C:$C,$H46)</f>
        <v>-4394.5197439699987</v>
      </c>
      <c r="AG46" s="5">
        <f>SUMIFS(Capacity!AC:AC,Capacity!$A:$A,Comparison_CDP1,Capacity!$B:$B,IF($B$30="NEM","*",$B$30),Capacity!$C:$C,$H46)-SUMIFS(Capacity!AC:AC,Capacity!$A:$A,Comparison_CDP2,Capacity!$B:$B,IF($B$30="NEM","*",$B$30),Capacity!$C:$C,$H46)</f>
        <v>-6896.8882646400016</v>
      </c>
      <c r="AH46" s="5">
        <f>SUMIFS(Capacity!AD:AD,Capacity!$A:$A,Comparison_CDP1,Capacity!$B:$B,IF($B$30="NEM","*",$B$30),Capacity!$C:$C,$H46)-SUMIFS(Capacity!AD:AD,Capacity!$A:$A,Comparison_CDP2,Capacity!$B:$B,IF($B$30="NEM","*",$B$30),Capacity!$C:$C,$H46)</f>
        <v>-6459.1495042900006</v>
      </c>
      <c r="AI46" s="5">
        <f>SUMIFS(Capacity!AE:AE,Capacity!$A:$A,Comparison_CDP1,Capacity!$B:$B,IF($B$30="NEM","*",$B$30),Capacity!$C:$C,$H46)-SUMIFS(Capacity!AE:AE,Capacity!$A:$A,Comparison_CDP2,Capacity!$B:$B,IF($B$30="NEM","*",$B$30),Capacity!$C:$C,$H46)</f>
        <v>-6962.8804317099984</v>
      </c>
      <c r="AJ46" s="5">
        <f>SUMIFS(Capacity!AF:AF,Capacity!$A:$A,Comparison_CDP1,Capacity!$B:$B,IF($B$30="NEM","*",$B$30),Capacity!$C:$C,$H46)-SUMIFS(Capacity!AF:AF,Capacity!$A:$A,Comparison_CDP2,Capacity!$B:$B,IF($B$30="NEM","*",$B$30),Capacity!$C:$C,$H46)</f>
        <v>-7559.430558</v>
      </c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</row>
    <row r="47" spans="8:60" ht="15" customHeight="1">
      <c r="H47" s="9" t="s">
        <v>144</v>
      </c>
      <c r="I47" s="5">
        <f>SUMIFS(Capacity!E:E,Capacity!$A:$A,Comparison_CDP1,Capacity!$B:$B,IF($B$30="NEM","*",$B$30),Capacity!$C:$C,$H47)-SUMIFS(Capacity!E:E,Capacity!$A:$A,Comparison_CDP2,Capacity!$B:$B,IF($B$30="NEM","*",$B$30),Capacity!$C:$C,$H47)</f>
        <v>0</v>
      </c>
      <c r="J47" s="5">
        <f>SUMIFS(Capacity!F:F,Capacity!$A:$A,Comparison_CDP1,Capacity!$B:$B,IF($B$30="NEM","*",$B$30),Capacity!$C:$C,$H47)-SUMIFS(Capacity!F:F,Capacity!$A:$A,Comparison_CDP2,Capacity!$B:$B,IF($B$30="NEM","*",$B$30),Capacity!$C:$C,$H47)</f>
        <v>0</v>
      </c>
      <c r="K47" s="5">
        <f>SUMIFS(Capacity!G:G,Capacity!$A:$A,Comparison_CDP1,Capacity!$B:$B,IF($B$30="NEM","*",$B$30),Capacity!$C:$C,$H47)-SUMIFS(Capacity!G:G,Capacity!$A:$A,Comparison_CDP2,Capacity!$B:$B,IF($B$30="NEM","*",$B$30),Capacity!$C:$C,$H47)</f>
        <v>0</v>
      </c>
      <c r="L47" s="5">
        <f>SUMIFS(Capacity!H:H,Capacity!$A:$A,Comparison_CDP1,Capacity!$B:$B,IF($B$30="NEM","*",$B$30),Capacity!$C:$C,$H47)-SUMIFS(Capacity!H:H,Capacity!$A:$A,Comparison_CDP2,Capacity!$B:$B,IF($B$30="NEM","*",$B$30),Capacity!$C:$C,$H47)</f>
        <v>0</v>
      </c>
      <c r="M47" s="5">
        <f>SUMIFS(Capacity!I:I,Capacity!$A:$A,Comparison_CDP1,Capacity!$B:$B,IF($B$30="NEM","*",$B$30),Capacity!$C:$C,$H47)-SUMIFS(Capacity!I:I,Capacity!$A:$A,Comparison_CDP2,Capacity!$B:$B,IF($B$30="NEM","*",$B$30),Capacity!$C:$C,$H47)</f>
        <v>0</v>
      </c>
      <c r="N47" s="5">
        <f>SUMIFS(Capacity!J:J,Capacity!$A:$A,Comparison_CDP1,Capacity!$B:$B,IF($B$30="NEM","*",$B$30),Capacity!$C:$C,$H47)-SUMIFS(Capacity!J:J,Capacity!$A:$A,Comparison_CDP2,Capacity!$B:$B,IF($B$30="NEM","*",$B$30),Capacity!$C:$C,$H47)</f>
        <v>0</v>
      </c>
      <c r="O47" s="5">
        <f>SUMIFS(Capacity!K:K,Capacity!$A:$A,Comparison_CDP1,Capacity!$B:$B,IF($B$30="NEM","*",$B$30),Capacity!$C:$C,$H47)-SUMIFS(Capacity!K:K,Capacity!$A:$A,Comparison_CDP2,Capacity!$B:$B,IF($B$30="NEM","*",$B$30),Capacity!$C:$C,$H47)</f>
        <v>0</v>
      </c>
      <c r="P47" s="5">
        <f>SUMIFS(Capacity!L:L,Capacity!$A:$A,Comparison_CDP1,Capacity!$B:$B,IF($B$30="NEM","*",$B$30),Capacity!$C:$C,$H47)-SUMIFS(Capacity!L:L,Capacity!$A:$A,Comparison_CDP2,Capacity!$B:$B,IF($B$30="NEM","*",$B$30),Capacity!$C:$C,$H47)</f>
        <v>0</v>
      </c>
      <c r="Q47" s="5">
        <f>SUMIFS(Capacity!M:M,Capacity!$A:$A,Comparison_CDP1,Capacity!$B:$B,IF($B$30="NEM","*",$B$30),Capacity!$C:$C,$H47)-SUMIFS(Capacity!M:M,Capacity!$A:$A,Comparison_CDP2,Capacity!$B:$B,IF($B$30="NEM","*",$B$30),Capacity!$C:$C,$H47)</f>
        <v>0</v>
      </c>
      <c r="R47" s="5">
        <f>SUMIFS(Capacity!N:N,Capacity!$A:$A,Comparison_CDP1,Capacity!$B:$B,IF($B$30="NEM","*",$B$30),Capacity!$C:$C,$H47)-SUMIFS(Capacity!N:N,Capacity!$A:$A,Comparison_CDP2,Capacity!$B:$B,IF($B$30="NEM","*",$B$30),Capacity!$C:$C,$H47)</f>
        <v>0</v>
      </c>
      <c r="S47" s="5">
        <f>SUMIFS(Capacity!O:O,Capacity!$A:$A,Comparison_CDP1,Capacity!$B:$B,IF($B$30="NEM","*",$B$30),Capacity!$C:$C,$H47)-SUMIFS(Capacity!O:O,Capacity!$A:$A,Comparison_CDP2,Capacity!$B:$B,IF($B$30="NEM","*",$B$30),Capacity!$C:$C,$H47)</f>
        <v>0</v>
      </c>
      <c r="T47" s="5">
        <f>SUMIFS(Capacity!P:P,Capacity!$A:$A,Comparison_CDP1,Capacity!$B:$B,IF($B$30="NEM","*",$B$30),Capacity!$C:$C,$H47)-SUMIFS(Capacity!P:P,Capacity!$A:$A,Comparison_CDP2,Capacity!$B:$B,IF($B$30="NEM","*",$B$30),Capacity!$C:$C,$H47)</f>
        <v>0</v>
      </c>
      <c r="U47" s="5">
        <f>SUMIFS(Capacity!Q:Q,Capacity!$A:$A,Comparison_CDP1,Capacity!$B:$B,IF($B$30="NEM","*",$B$30),Capacity!$C:$C,$H47)-SUMIFS(Capacity!Q:Q,Capacity!$A:$A,Comparison_CDP2,Capacity!$B:$B,IF($B$30="NEM","*",$B$30),Capacity!$C:$C,$H47)</f>
        <v>0</v>
      </c>
      <c r="V47" s="5">
        <f>SUMIFS(Capacity!R:R,Capacity!$A:$A,Comparison_CDP1,Capacity!$B:$B,IF($B$30="NEM","*",$B$30),Capacity!$C:$C,$H47)-SUMIFS(Capacity!R:R,Capacity!$A:$A,Comparison_CDP2,Capacity!$B:$B,IF($B$30="NEM","*",$B$30),Capacity!$C:$C,$H47)</f>
        <v>0</v>
      </c>
      <c r="W47" s="5">
        <f>SUMIFS(Capacity!S:S,Capacity!$A:$A,Comparison_CDP1,Capacity!$B:$B,IF($B$30="NEM","*",$B$30),Capacity!$C:$C,$H47)-SUMIFS(Capacity!S:S,Capacity!$A:$A,Comparison_CDP2,Capacity!$B:$B,IF($B$30="NEM","*",$B$30),Capacity!$C:$C,$H47)</f>
        <v>0</v>
      </c>
      <c r="X47" s="5">
        <f>SUMIFS(Capacity!T:T,Capacity!$A:$A,Comparison_CDP1,Capacity!$B:$B,IF($B$30="NEM","*",$B$30),Capacity!$C:$C,$H47)-SUMIFS(Capacity!T:T,Capacity!$A:$A,Comparison_CDP2,Capacity!$B:$B,IF($B$30="NEM","*",$B$30),Capacity!$C:$C,$H47)</f>
        <v>0</v>
      </c>
      <c r="Y47" s="5">
        <f>SUMIFS(Capacity!U:U,Capacity!$A:$A,Comparison_CDP1,Capacity!$B:$B,IF($B$30="NEM","*",$B$30),Capacity!$C:$C,$H47)-SUMIFS(Capacity!U:U,Capacity!$A:$A,Comparison_CDP2,Capacity!$B:$B,IF($B$30="NEM","*",$B$30),Capacity!$C:$C,$H47)</f>
        <v>0</v>
      </c>
      <c r="Z47" s="5">
        <f>SUMIFS(Capacity!V:V,Capacity!$A:$A,Comparison_CDP1,Capacity!$B:$B,IF($B$30="NEM","*",$B$30),Capacity!$C:$C,$H47)-SUMIFS(Capacity!V:V,Capacity!$A:$A,Comparison_CDP2,Capacity!$B:$B,IF($B$30="NEM","*",$B$30),Capacity!$C:$C,$H47)</f>
        <v>0</v>
      </c>
      <c r="AA47" s="5">
        <f>SUMIFS(Capacity!W:W,Capacity!$A:$A,Comparison_CDP1,Capacity!$B:$B,IF($B$30="NEM","*",$B$30),Capacity!$C:$C,$H47)-SUMIFS(Capacity!W:W,Capacity!$A:$A,Comparison_CDP2,Capacity!$B:$B,IF($B$30="NEM","*",$B$30),Capacity!$C:$C,$H47)</f>
        <v>0</v>
      </c>
      <c r="AB47" s="5">
        <f>SUMIFS(Capacity!X:X,Capacity!$A:$A,Comparison_CDP1,Capacity!$B:$B,IF($B$30="NEM","*",$B$30),Capacity!$C:$C,$H47)-SUMIFS(Capacity!X:X,Capacity!$A:$A,Comparison_CDP2,Capacity!$B:$B,IF($B$30="NEM","*",$B$30),Capacity!$C:$C,$H47)</f>
        <v>0</v>
      </c>
      <c r="AC47" s="5">
        <f>SUMIFS(Capacity!Y:Y,Capacity!$A:$A,Comparison_CDP1,Capacity!$B:$B,IF($B$30="NEM","*",$B$30),Capacity!$C:$C,$H47)-SUMIFS(Capacity!Y:Y,Capacity!$A:$A,Comparison_CDP2,Capacity!$B:$B,IF($B$30="NEM","*",$B$30),Capacity!$C:$C,$H47)</f>
        <v>0</v>
      </c>
      <c r="AD47" s="5">
        <f>SUMIFS(Capacity!Z:Z,Capacity!$A:$A,Comparison_CDP1,Capacity!$B:$B,IF($B$30="NEM","*",$B$30),Capacity!$C:$C,$H47)-SUMIFS(Capacity!Z:Z,Capacity!$A:$A,Comparison_CDP2,Capacity!$B:$B,IF($B$30="NEM","*",$B$30),Capacity!$C:$C,$H47)</f>
        <v>0</v>
      </c>
      <c r="AE47" s="5">
        <f>SUMIFS(Capacity!AA:AA,Capacity!$A:$A,Comparison_CDP1,Capacity!$B:$B,IF($B$30="NEM","*",$B$30),Capacity!$C:$C,$H47)-SUMIFS(Capacity!AA:AA,Capacity!$A:$A,Comparison_CDP2,Capacity!$B:$B,IF($B$30="NEM","*",$B$30),Capacity!$C:$C,$H47)</f>
        <v>0</v>
      </c>
      <c r="AF47" s="5">
        <f>SUMIFS(Capacity!AB:AB,Capacity!$A:$A,Comparison_CDP1,Capacity!$B:$B,IF($B$30="NEM","*",$B$30),Capacity!$C:$C,$H47)-SUMIFS(Capacity!AB:AB,Capacity!$A:$A,Comparison_CDP2,Capacity!$B:$B,IF($B$30="NEM","*",$B$30),Capacity!$C:$C,$H47)</f>
        <v>0</v>
      </c>
      <c r="AG47" s="5">
        <f>SUMIFS(Capacity!AC:AC,Capacity!$A:$A,Comparison_CDP1,Capacity!$B:$B,IF($B$30="NEM","*",$B$30),Capacity!$C:$C,$H47)-SUMIFS(Capacity!AC:AC,Capacity!$A:$A,Comparison_CDP2,Capacity!$B:$B,IF($B$30="NEM","*",$B$30),Capacity!$C:$C,$H47)</f>
        <v>0</v>
      </c>
      <c r="AH47" s="5">
        <f>SUMIFS(Capacity!AD:AD,Capacity!$A:$A,Comparison_CDP1,Capacity!$B:$B,IF($B$30="NEM","*",$B$30),Capacity!$C:$C,$H47)-SUMIFS(Capacity!AD:AD,Capacity!$A:$A,Comparison_CDP2,Capacity!$B:$B,IF($B$30="NEM","*",$B$30),Capacity!$C:$C,$H47)</f>
        <v>0</v>
      </c>
      <c r="AI47" s="5">
        <f>SUMIFS(Capacity!AE:AE,Capacity!$A:$A,Comparison_CDP1,Capacity!$B:$B,IF($B$30="NEM","*",$B$30),Capacity!$C:$C,$H47)-SUMIFS(Capacity!AE:AE,Capacity!$A:$A,Comparison_CDP2,Capacity!$B:$B,IF($B$30="NEM","*",$B$30),Capacity!$C:$C,$H47)</f>
        <v>0</v>
      </c>
      <c r="AJ47" s="5">
        <f>SUMIFS(Capacity!AF:AF,Capacity!$A:$A,Comparison_CDP1,Capacity!$B:$B,IF($B$30="NEM","*",$B$30),Capacity!$C:$C,$H47)-SUMIFS(Capacity!AF:AF,Capacity!$A:$A,Comparison_CDP2,Capacity!$B:$B,IF($B$30="NEM","*",$B$30),Capacity!$C:$C,$H47)</f>
        <v>0</v>
      </c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</row>
    <row r="48" spans="8:60" ht="15" customHeight="1">
      <c r="H48" s="25" t="s">
        <v>145</v>
      </c>
      <c r="I48" s="5">
        <f t="shared" ref="I48:AJ48" si="2">SUM(I33:I41,I43,I50)</f>
        <v>4.6669999846926657E-5</v>
      </c>
      <c r="J48" s="5">
        <f t="shared" si="2"/>
        <v>5.2380000397533877E-5</v>
      </c>
      <c r="K48" s="5">
        <f t="shared" si="2"/>
        <v>-38.969106099999863</v>
      </c>
      <c r="L48" s="5">
        <f t="shared" si="2"/>
        <v>-38.969101060000867</v>
      </c>
      <c r="M48" s="5">
        <f t="shared" si="2"/>
        <v>-431.78850010000133</v>
      </c>
      <c r="N48" s="5">
        <f t="shared" si="2"/>
        <v>-2298.9726970300026</v>
      </c>
      <c r="O48" s="5">
        <f t="shared" si="2"/>
        <v>-2168.6562911000028</v>
      </c>
      <c r="P48" s="5">
        <f t="shared" si="2"/>
        <v>-2127.7246102100007</v>
      </c>
      <c r="Q48" s="5">
        <f t="shared" si="2"/>
        <v>-2603.9797607700011</v>
      </c>
      <c r="R48" s="5">
        <f t="shared" si="2"/>
        <v>-2895.6384499100013</v>
      </c>
      <c r="S48" s="5">
        <f t="shared" si="2"/>
        <v>-2903.1968465400023</v>
      </c>
      <c r="T48" s="5">
        <f t="shared" si="2"/>
        <v>-3194.3409644700014</v>
      </c>
      <c r="U48" s="5">
        <f t="shared" si="2"/>
        <v>-3817.3885816999964</v>
      </c>
      <c r="V48" s="5">
        <f t="shared" si="2"/>
        <v>-4532.6230138600004</v>
      </c>
      <c r="W48" s="5">
        <f t="shared" si="2"/>
        <v>-4220.3910948999974</v>
      </c>
      <c r="X48" s="5">
        <f t="shared" si="2"/>
        <v>-4570.5008920799992</v>
      </c>
      <c r="Y48" s="5">
        <f t="shared" si="2"/>
        <v>-3625.4055628100023</v>
      </c>
      <c r="Z48" s="5">
        <f t="shared" si="2"/>
        <v>-3625.4055680700012</v>
      </c>
      <c r="AA48" s="5">
        <f t="shared" si="2"/>
        <v>-3675.0093681400022</v>
      </c>
      <c r="AB48" s="5">
        <f t="shared" si="2"/>
        <v>-4316.0408294000008</v>
      </c>
      <c r="AC48" s="5">
        <f t="shared" si="2"/>
        <v>-5333.6661153099976</v>
      </c>
      <c r="AD48" s="5">
        <f t="shared" si="2"/>
        <v>-5916.7025274899988</v>
      </c>
      <c r="AE48" s="5">
        <f t="shared" si="2"/>
        <v>-6177.869761019997</v>
      </c>
      <c r="AF48" s="5">
        <f t="shared" si="2"/>
        <v>-3579.6101370499964</v>
      </c>
      <c r="AG48" s="5">
        <f t="shared" si="2"/>
        <v>-4851.0304154299974</v>
      </c>
      <c r="AH48" s="5">
        <f t="shared" si="2"/>
        <v>-5428.6593007800002</v>
      </c>
      <c r="AI48" s="5">
        <f t="shared" si="2"/>
        <v>-5422.35931661</v>
      </c>
      <c r="AJ48" s="5">
        <f t="shared" si="2"/>
        <v>-6742.7043322599975</v>
      </c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</row>
    <row r="49" spans="1:60" ht="15" customHeight="1">
      <c r="AD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</row>
    <row r="50" spans="1:60" ht="15" customHeight="1">
      <c r="H50" s="9" t="s">
        <v>146</v>
      </c>
      <c r="I50" s="5">
        <f>SUMIFS(Capacity!E:E,Capacity!$A:$A,Comparison_CDP1,Capacity!$B:$B,IF($B$30="NEM","*",$B$30),Capacity!$C:$C,$H50)-SUMIFS(Capacity!E:E,Capacity!$A:$A,Comparison_CDP2,Capacity!$B:$B,IF($B$30="NEM","*",$B$30),Capacity!$C:$C,$H50)</f>
        <v>0</v>
      </c>
      <c r="J50" s="5">
        <f>SUMIFS(Capacity!F:F,Capacity!$A:$A,Comparison_CDP1,Capacity!$B:$B,IF($B$30="NEM","*",$B$30),Capacity!$C:$C,$H50)-SUMIFS(Capacity!F:F,Capacity!$A:$A,Comparison_CDP2,Capacity!$B:$B,IF($B$30="NEM","*",$B$30),Capacity!$C:$C,$H50)</f>
        <v>0</v>
      </c>
      <c r="K50" s="5">
        <f>SUMIFS(Capacity!G:G,Capacity!$A:$A,Comparison_CDP1,Capacity!$B:$B,IF($B$30="NEM","*",$B$30),Capacity!$C:$C,$H50)-SUMIFS(Capacity!G:G,Capacity!$A:$A,Comparison_CDP2,Capacity!$B:$B,IF($B$30="NEM","*",$B$30),Capacity!$C:$C,$H50)</f>
        <v>0</v>
      </c>
      <c r="L50" s="5">
        <f>SUMIFS(Capacity!H:H,Capacity!$A:$A,Comparison_CDP1,Capacity!$B:$B,IF($B$30="NEM","*",$B$30),Capacity!$C:$C,$H50)-SUMIFS(Capacity!H:H,Capacity!$A:$A,Comparison_CDP2,Capacity!$B:$B,IF($B$30="NEM","*",$B$30),Capacity!$C:$C,$H50)</f>
        <v>0</v>
      </c>
      <c r="M50" s="5">
        <f>SUMIFS(Capacity!I:I,Capacity!$A:$A,Comparison_CDP1,Capacity!$B:$B,IF($B$30="NEM","*",$B$30),Capacity!$C:$C,$H50)-SUMIFS(Capacity!I:I,Capacity!$A:$A,Comparison_CDP2,Capacity!$B:$B,IF($B$30="NEM","*",$B$30),Capacity!$C:$C,$H50)</f>
        <v>0</v>
      </c>
      <c r="N50" s="5">
        <f>SUMIFS(Capacity!J:J,Capacity!$A:$A,Comparison_CDP1,Capacity!$B:$B,IF($B$30="NEM","*",$B$30),Capacity!$C:$C,$H50)-SUMIFS(Capacity!J:J,Capacity!$A:$A,Comparison_CDP2,Capacity!$B:$B,IF($B$30="NEM","*",$B$30),Capacity!$C:$C,$H50)</f>
        <v>0</v>
      </c>
      <c r="O50" s="5">
        <f>SUMIFS(Capacity!K:K,Capacity!$A:$A,Comparison_CDP1,Capacity!$B:$B,IF($B$30="NEM","*",$B$30),Capacity!$C:$C,$H50)-SUMIFS(Capacity!K:K,Capacity!$A:$A,Comparison_CDP2,Capacity!$B:$B,IF($B$30="NEM","*",$B$30),Capacity!$C:$C,$H50)</f>
        <v>0</v>
      </c>
      <c r="P50" s="5">
        <f>SUMIFS(Capacity!L:L,Capacity!$A:$A,Comparison_CDP1,Capacity!$B:$B,IF($B$30="NEM","*",$B$30),Capacity!$C:$C,$H50)-SUMIFS(Capacity!L:L,Capacity!$A:$A,Comparison_CDP2,Capacity!$B:$B,IF($B$30="NEM","*",$B$30),Capacity!$C:$C,$H50)</f>
        <v>0</v>
      </c>
      <c r="Q50" s="5">
        <f>SUMIFS(Capacity!M:M,Capacity!$A:$A,Comparison_CDP1,Capacity!$B:$B,IF($B$30="NEM","*",$B$30),Capacity!$C:$C,$H50)-SUMIFS(Capacity!M:M,Capacity!$A:$A,Comparison_CDP2,Capacity!$B:$B,IF($B$30="NEM","*",$B$30),Capacity!$C:$C,$H50)</f>
        <v>0</v>
      </c>
      <c r="R50" s="5">
        <f>SUMIFS(Capacity!N:N,Capacity!$A:$A,Comparison_CDP1,Capacity!$B:$B,IF($B$30="NEM","*",$B$30),Capacity!$C:$C,$H50)-SUMIFS(Capacity!N:N,Capacity!$A:$A,Comparison_CDP2,Capacity!$B:$B,IF($B$30="NEM","*",$B$30),Capacity!$C:$C,$H50)</f>
        <v>0</v>
      </c>
      <c r="S50" s="5">
        <f>SUMIFS(Capacity!O:O,Capacity!$A:$A,Comparison_CDP1,Capacity!$B:$B,IF($B$30="NEM","*",$B$30),Capacity!$C:$C,$H50)-SUMIFS(Capacity!O:O,Capacity!$A:$A,Comparison_CDP2,Capacity!$B:$B,IF($B$30="NEM","*",$B$30),Capacity!$C:$C,$H50)</f>
        <v>0</v>
      </c>
      <c r="T50" s="5">
        <f>SUMIFS(Capacity!P:P,Capacity!$A:$A,Comparison_CDP1,Capacity!$B:$B,IF($B$30="NEM","*",$B$30),Capacity!$C:$C,$H50)-SUMIFS(Capacity!P:P,Capacity!$A:$A,Comparison_CDP2,Capacity!$B:$B,IF($B$30="NEM","*",$B$30),Capacity!$C:$C,$H50)</f>
        <v>0</v>
      </c>
      <c r="U50" s="5">
        <f>SUMIFS(Capacity!Q:Q,Capacity!$A:$A,Comparison_CDP1,Capacity!$B:$B,IF($B$30="NEM","*",$B$30),Capacity!$C:$C,$H50)-SUMIFS(Capacity!Q:Q,Capacity!$A:$A,Comparison_CDP2,Capacity!$B:$B,IF($B$30="NEM","*",$B$30),Capacity!$C:$C,$H50)</f>
        <v>0</v>
      </c>
      <c r="V50" s="5">
        <f>SUMIFS(Capacity!R:R,Capacity!$A:$A,Comparison_CDP1,Capacity!$B:$B,IF($B$30="NEM","*",$B$30),Capacity!$C:$C,$H50)-SUMIFS(Capacity!R:R,Capacity!$A:$A,Comparison_CDP2,Capacity!$B:$B,IF($B$30="NEM","*",$B$30),Capacity!$C:$C,$H50)</f>
        <v>0</v>
      </c>
      <c r="W50" s="5">
        <f>SUMIFS(Capacity!S:S,Capacity!$A:$A,Comparison_CDP1,Capacity!$B:$B,IF($B$30="NEM","*",$B$30),Capacity!$C:$C,$H50)-SUMIFS(Capacity!S:S,Capacity!$A:$A,Comparison_CDP2,Capacity!$B:$B,IF($B$30="NEM","*",$B$30),Capacity!$C:$C,$H50)</f>
        <v>0</v>
      </c>
      <c r="X50" s="5">
        <f>SUMIFS(Capacity!T:T,Capacity!$A:$A,Comparison_CDP1,Capacity!$B:$B,IF($B$30="NEM","*",$B$30),Capacity!$C:$C,$H50)-SUMIFS(Capacity!T:T,Capacity!$A:$A,Comparison_CDP2,Capacity!$B:$B,IF($B$30="NEM","*",$B$30),Capacity!$C:$C,$H50)</f>
        <v>0</v>
      </c>
      <c r="Y50" s="5">
        <f>SUMIFS(Capacity!U:U,Capacity!$A:$A,Comparison_CDP1,Capacity!$B:$B,IF($B$30="NEM","*",$B$30),Capacity!$C:$C,$H50)-SUMIFS(Capacity!U:U,Capacity!$A:$A,Comparison_CDP2,Capacity!$B:$B,IF($B$30="NEM","*",$B$30),Capacity!$C:$C,$H50)</f>
        <v>0</v>
      </c>
      <c r="Z50" s="5">
        <f>SUMIFS(Capacity!V:V,Capacity!$A:$A,Comparison_CDP1,Capacity!$B:$B,IF($B$30="NEM","*",$B$30),Capacity!$C:$C,$H50)-SUMIFS(Capacity!V:V,Capacity!$A:$A,Comparison_CDP2,Capacity!$B:$B,IF($B$30="NEM","*",$B$30),Capacity!$C:$C,$H50)</f>
        <v>0</v>
      </c>
      <c r="AA50" s="5">
        <f>SUMIFS(Capacity!W:W,Capacity!$A:$A,Comparison_CDP1,Capacity!$B:$B,IF($B$30="NEM","*",$B$30),Capacity!$C:$C,$H50)-SUMIFS(Capacity!W:W,Capacity!$A:$A,Comparison_CDP2,Capacity!$B:$B,IF($B$30="NEM","*",$B$30),Capacity!$C:$C,$H50)</f>
        <v>0</v>
      </c>
      <c r="AB50" s="5">
        <f>SUMIFS(Capacity!X:X,Capacity!$A:$A,Comparison_CDP1,Capacity!$B:$B,IF($B$30="NEM","*",$B$30),Capacity!$C:$C,$H50)-SUMIFS(Capacity!X:X,Capacity!$A:$A,Comparison_CDP2,Capacity!$B:$B,IF($B$30="NEM","*",$B$30),Capacity!$C:$C,$H50)</f>
        <v>0</v>
      </c>
      <c r="AC50" s="5">
        <f>SUMIFS(Capacity!Y:Y,Capacity!$A:$A,Comparison_CDP1,Capacity!$B:$B,IF($B$30="NEM","*",$B$30),Capacity!$C:$C,$H50)-SUMIFS(Capacity!Y:Y,Capacity!$A:$A,Comparison_CDP2,Capacity!$B:$B,IF($B$30="NEM","*",$B$30),Capacity!$C:$C,$H50)</f>
        <v>0</v>
      </c>
      <c r="AD50" s="5">
        <f>SUMIFS(Capacity!Z:Z,Capacity!$A:$A,Comparison_CDP1,Capacity!$B:$B,IF($B$30="NEM","*",$B$30),Capacity!$C:$C,$H50)-SUMIFS(Capacity!Z:Z,Capacity!$A:$A,Comparison_CDP2,Capacity!$B:$B,IF($B$30="NEM","*",$B$30),Capacity!$C:$C,$H50)</f>
        <v>0</v>
      </c>
      <c r="AE50" s="5">
        <f>SUMIFS(Capacity!AA:AA,Capacity!$A:$A,Comparison_CDP1,Capacity!$B:$B,IF($B$30="NEM","*",$B$30),Capacity!$C:$C,$H50)-SUMIFS(Capacity!AA:AA,Capacity!$A:$A,Comparison_CDP2,Capacity!$B:$B,IF($B$30="NEM","*",$B$30),Capacity!$C:$C,$H50)</f>
        <v>0</v>
      </c>
      <c r="AF50" s="5">
        <f>SUMIFS(Capacity!AB:AB,Capacity!$A:$A,Comparison_CDP1,Capacity!$B:$B,IF($B$30="NEM","*",$B$30),Capacity!$C:$C,$H50)-SUMIFS(Capacity!AB:AB,Capacity!$A:$A,Comparison_CDP2,Capacity!$B:$B,IF($B$30="NEM","*",$B$30),Capacity!$C:$C,$H50)</f>
        <v>0</v>
      </c>
      <c r="AG50" s="5">
        <f>SUMIFS(Capacity!AC:AC,Capacity!$A:$A,Comparison_CDP1,Capacity!$B:$B,IF($B$30="NEM","*",$B$30),Capacity!$C:$C,$H50)-SUMIFS(Capacity!AC:AC,Capacity!$A:$A,Comparison_CDP2,Capacity!$B:$B,IF($B$30="NEM","*",$B$30),Capacity!$C:$C,$H50)</f>
        <v>0</v>
      </c>
      <c r="AH50" s="5">
        <f>SUMIFS(Capacity!AD:AD,Capacity!$A:$A,Comparison_CDP1,Capacity!$B:$B,IF($B$30="NEM","*",$B$30),Capacity!$C:$C,$H50)-SUMIFS(Capacity!AD:AD,Capacity!$A:$A,Comparison_CDP2,Capacity!$B:$B,IF($B$30="NEM","*",$B$30),Capacity!$C:$C,$H50)</f>
        <v>0</v>
      </c>
      <c r="AI50" s="5">
        <f>SUMIFS(Capacity!AE:AE,Capacity!$A:$A,Comparison_CDP1,Capacity!$B:$B,IF($B$30="NEM","*",$B$30),Capacity!$C:$C,$H50)-SUMIFS(Capacity!AE:AE,Capacity!$A:$A,Comparison_CDP2,Capacity!$B:$B,IF($B$30="NEM","*",$B$30),Capacity!$C:$C,$H50)</f>
        <v>0</v>
      </c>
      <c r="AJ50" s="5">
        <f>SUMIFS(Capacity!AF:AF,Capacity!$A:$A,Comparison_CDP1,Capacity!$B:$B,IF($B$30="NEM","*",$B$30),Capacity!$C:$C,$H50)-SUMIFS(Capacity!AF:AF,Capacity!$A:$A,Comparison_CDP2,Capacity!$B:$B,IF($B$30="NEM","*",$B$30),Capacity!$C:$C,$H50)</f>
        <v>0</v>
      </c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</row>
    <row r="52" spans="1:60" s="51" customFormat="1" ht="24" customHeight="1" thickBot="1">
      <c r="A52" s="49" t="str">
        <f>B53&amp;" difference in generation by year"</f>
        <v>NEM difference in generation by year</v>
      </c>
      <c r="B52" s="47"/>
      <c r="C52" s="47"/>
      <c r="D52" s="47"/>
      <c r="E52" s="47"/>
      <c r="F52" s="47"/>
      <c r="G52" s="47"/>
      <c r="H52" s="47"/>
      <c r="I52" s="50"/>
      <c r="J52" s="47"/>
      <c r="K52" s="47"/>
      <c r="L52" s="47"/>
      <c r="M52" s="47"/>
      <c r="N52" s="47"/>
      <c r="O52" s="47"/>
      <c r="P52" s="47"/>
      <c r="Q52" s="47"/>
      <c r="R52" s="50"/>
      <c r="S52" s="47"/>
      <c r="T52" s="47"/>
      <c r="U52" s="47"/>
      <c r="V52" s="47"/>
      <c r="W52" s="47"/>
      <c r="X52" s="47"/>
      <c r="Y52" s="47"/>
      <c r="Z52" s="47"/>
      <c r="AA52" s="47"/>
      <c r="AB52" s="50"/>
      <c r="AC52" s="47"/>
      <c r="AD52" s="47"/>
    </row>
    <row r="53" spans="1:60" ht="15" customHeight="1" thickTop="1">
      <c r="A53" s="11" t="s">
        <v>127</v>
      </c>
      <c r="B53" s="21" t="s">
        <v>128</v>
      </c>
    </row>
    <row r="55" spans="1:60" ht="15" customHeight="1">
      <c r="H55" s="44" t="s">
        <v>147</v>
      </c>
      <c r="I55" s="8" t="s">
        <v>90</v>
      </c>
      <c r="J55" s="8" t="s">
        <v>91</v>
      </c>
      <c r="K55" s="8" t="s">
        <v>92</v>
      </c>
      <c r="L55" s="8" t="s">
        <v>93</v>
      </c>
      <c r="M55" s="8" t="s">
        <v>94</v>
      </c>
      <c r="N55" s="8" t="s">
        <v>95</v>
      </c>
      <c r="O55" s="8" t="s">
        <v>96</v>
      </c>
      <c r="P55" s="8" t="s">
        <v>97</v>
      </c>
      <c r="Q55" s="8" t="s">
        <v>98</v>
      </c>
      <c r="R55" s="8" t="s">
        <v>99</v>
      </c>
      <c r="S55" s="8" t="s">
        <v>100</v>
      </c>
      <c r="T55" s="8" t="s">
        <v>101</v>
      </c>
      <c r="U55" s="8" t="s">
        <v>102</v>
      </c>
      <c r="V55" s="8" t="s">
        <v>103</v>
      </c>
      <c r="W55" s="8" t="s">
        <v>104</v>
      </c>
      <c r="X55" s="8" t="s">
        <v>105</v>
      </c>
      <c r="Y55" s="8" t="s">
        <v>106</v>
      </c>
      <c r="Z55" s="8" t="s">
        <v>107</v>
      </c>
      <c r="AA55" s="8" t="s">
        <v>108</v>
      </c>
      <c r="AB55" s="8" t="s">
        <v>109</v>
      </c>
      <c r="AC55" s="8" t="s">
        <v>110</v>
      </c>
      <c r="AD55" s="8" t="s">
        <v>111</v>
      </c>
      <c r="AE55" s="8" t="s">
        <v>112</v>
      </c>
      <c r="AF55" s="8" t="s">
        <v>113</v>
      </c>
      <c r="AG55" s="8" t="s">
        <v>114</v>
      </c>
      <c r="AH55" s="8" t="s">
        <v>115</v>
      </c>
      <c r="AI55" s="8" t="s">
        <v>116</v>
      </c>
      <c r="AJ55" s="8" t="s">
        <v>117</v>
      </c>
    </row>
    <row r="56" spans="1:60" ht="15" customHeight="1">
      <c r="H56" s="9" t="s">
        <v>130</v>
      </c>
      <c r="I56" s="5">
        <f>SUMIFS(Generation!D:D,Generation!$A:$A,Comparison_CDP1,Generation!$B:$B,IF($B$53="NEM","*",$B$53),Generation!$C:$C,$H56)-SUMIFS(Generation!D:D,Generation!$A:$A,Comparison_CDP2,Generation!$B:$B,IF($B$53="NEM","*",$B$53),Generation!$C:$C,$H56)</f>
        <v>-176.09525817488611</v>
      </c>
      <c r="J56" s="5">
        <f>SUMIFS(Generation!E:E,Generation!$A:$A,Comparison_CDP1,Generation!$B:$B,IF($B$53="NEM","*",$B$53),Generation!$C:$C,$H56)-SUMIFS(Generation!E:E,Generation!$A:$A,Comparison_CDP2,Generation!$B:$B,IF($B$53="NEM","*",$B$53),Generation!$C:$C,$H56)</f>
        <v>-535.08015375363175</v>
      </c>
      <c r="K56" s="5">
        <f>SUMIFS(Generation!F:F,Generation!$A:$A,Comparison_CDP1,Generation!$B:$B,IF($B$53="NEM","*",$B$53),Generation!$C:$C,$H56)-SUMIFS(Generation!F:F,Generation!$A:$A,Comparison_CDP2,Generation!$B:$B,IF($B$53="NEM","*",$B$53),Generation!$C:$C,$H56)</f>
        <v>-334.1381843770796</v>
      </c>
      <c r="L56" s="5">
        <f>SUMIFS(Generation!G:G,Generation!$A:$A,Comparison_CDP1,Generation!$B:$B,IF($B$53="NEM","*",$B$53),Generation!$C:$C,$H56)-SUMIFS(Generation!G:G,Generation!$A:$A,Comparison_CDP2,Generation!$B:$B,IF($B$53="NEM","*",$B$53),Generation!$C:$C,$H56)</f>
        <v>583.28273872546561</v>
      </c>
      <c r="M56" s="5">
        <f>SUMIFS(Generation!H:H,Generation!$A:$A,Comparison_CDP1,Generation!$B:$B,IF($B$53="NEM","*",$B$53),Generation!$C:$C,$H56)-SUMIFS(Generation!H:H,Generation!$A:$A,Comparison_CDP2,Generation!$B:$B,IF($B$53="NEM","*",$B$53),Generation!$C:$C,$H56)</f>
        <v>-1100.9072508036916</v>
      </c>
      <c r="N56" s="5">
        <f>SUMIFS(Generation!I:I,Generation!$A:$A,Comparison_CDP1,Generation!$B:$B,IF($B$53="NEM","*",$B$53),Generation!$C:$C,$H56)-SUMIFS(Generation!I:I,Generation!$A:$A,Comparison_CDP2,Generation!$B:$B,IF($B$53="NEM","*",$B$53),Generation!$C:$C,$H56)</f>
        <v>-2732.0041635206289</v>
      </c>
      <c r="O56" s="5">
        <f>SUMIFS(Generation!J:J,Generation!$A:$A,Comparison_CDP1,Generation!$B:$B,IF($B$53="NEM","*",$B$53),Generation!$C:$C,$H56)-SUMIFS(Generation!J:J,Generation!$A:$A,Comparison_CDP2,Generation!$B:$B,IF($B$53="NEM","*",$B$53),Generation!$C:$C,$H56)</f>
        <v>-2263.1168301903017</v>
      </c>
      <c r="P56" s="5">
        <f>SUMIFS(Generation!K:K,Generation!$A:$A,Comparison_CDP1,Generation!$B:$B,IF($B$53="NEM","*",$B$53),Generation!$C:$C,$H56)-SUMIFS(Generation!K:K,Generation!$A:$A,Comparison_CDP2,Generation!$B:$B,IF($B$53="NEM","*",$B$53),Generation!$C:$C,$H56)</f>
        <v>-6613.1648529129816</v>
      </c>
      <c r="Q56" s="5">
        <f>SUMIFS(Generation!L:L,Generation!$A:$A,Comparison_CDP1,Generation!$B:$B,IF($B$53="NEM","*",$B$53),Generation!$C:$C,$H56)-SUMIFS(Generation!L:L,Generation!$A:$A,Comparison_CDP2,Generation!$B:$B,IF($B$53="NEM","*",$B$53),Generation!$C:$C,$H56)</f>
        <v>-6088.6520782422558</v>
      </c>
      <c r="R56" s="5">
        <f>SUMIFS(Generation!M:M,Generation!$A:$A,Comparison_CDP1,Generation!$B:$B,IF($B$53="NEM","*",$B$53),Generation!$C:$C,$H56)-SUMIFS(Generation!M:M,Generation!$A:$A,Comparison_CDP2,Generation!$B:$B,IF($B$53="NEM","*",$B$53),Generation!$C:$C,$H56)</f>
        <v>-7195.633896524716</v>
      </c>
      <c r="S56" s="5">
        <f>SUMIFS(Generation!N:N,Generation!$A:$A,Comparison_CDP1,Generation!$B:$B,IF($B$53="NEM","*",$B$53),Generation!$C:$C,$H56)-SUMIFS(Generation!N:N,Generation!$A:$A,Comparison_CDP2,Generation!$B:$B,IF($B$53="NEM","*",$B$53),Generation!$C:$C,$H56)</f>
        <v>-6668.7129109461384</v>
      </c>
      <c r="T56" s="5">
        <f>SUMIFS(Generation!O:O,Generation!$A:$A,Comparison_CDP1,Generation!$B:$B,IF($B$53="NEM","*",$B$53),Generation!$C:$C,$H56)-SUMIFS(Generation!O:O,Generation!$A:$A,Comparison_CDP2,Generation!$B:$B,IF($B$53="NEM","*",$B$53),Generation!$C:$C,$H56)</f>
        <v>-5877.835023711028</v>
      </c>
      <c r="U56" s="5">
        <f>SUMIFS(Generation!P:P,Generation!$A:$A,Comparison_CDP1,Generation!$B:$B,IF($B$53="NEM","*",$B$53),Generation!$C:$C,$H56)-SUMIFS(Generation!P:P,Generation!$A:$A,Comparison_CDP2,Generation!$B:$B,IF($B$53="NEM","*",$B$53),Generation!$C:$C,$H56)</f>
        <v>-4301.4938562488824</v>
      </c>
      <c r="V56" s="5">
        <f>SUMIFS(Generation!Q:Q,Generation!$A:$A,Comparison_CDP1,Generation!$B:$B,IF($B$53="NEM","*",$B$53),Generation!$C:$C,$H56)-SUMIFS(Generation!Q:Q,Generation!$A:$A,Comparison_CDP2,Generation!$B:$B,IF($B$53="NEM","*",$B$53),Generation!$C:$C,$H56)</f>
        <v>-3042.1537432892655</v>
      </c>
      <c r="W56" s="5">
        <f>SUMIFS(Generation!R:R,Generation!$A:$A,Comparison_CDP1,Generation!$B:$B,IF($B$53="NEM","*",$B$53),Generation!$C:$C,$H56)-SUMIFS(Generation!R:R,Generation!$A:$A,Comparison_CDP2,Generation!$B:$B,IF($B$53="NEM","*",$B$53),Generation!$C:$C,$H56)</f>
        <v>699.36698866052029</v>
      </c>
      <c r="X56" s="5">
        <f>SUMIFS(Generation!S:S,Generation!$A:$A,Comparison_CDP1,Generation!$B:$B,IF($B$53="NEM","*",$B$53),Generation!$C:$C,$H56)-SUMIFS(Generation!S:S,Generation!$A:$A,Comparison_CDP2,Generation!$B:$B,IF($B$53="NEM","*",$B$53),Generation!$C:$C,$H56)</f>
        <v>59.006422535683669</v>
      </c>
      <c r="Y56" s="5">
        <f>SUMIFS(Generation!T:T,Generation!$A:$A,Comparison_CDP1,Generation!$B:$B,IF($B$53="NEM","*",$B$53),Generation!$C:$C,$H56)-SUMIFS(Generation!T:T,Generation!$A:$A,Comparison_CDP2,Generation!$B:$B,IF($B$53="NEM","*",$B$53),Generation!$C:$C,$H56)</f>
        <v>-1360.1859944536991</v>
      </c>
      <c r="Z56" s="5">
        <f>SUMIFS(Generation!U:U,Generation!$A:$A,Comparison_CDP1,Generation!$B:$B,IF($B$53="NEM","*",$B$53),Generation!$C:$C,$H56)-SUMIFS(Generation!U:U,Generation!$A:$A,Comparison_CDP2,Generation!$B:$B,IF($B$53="NEM","*",$B$53),Generation!$C:$C,$H56)</f>
        <v>828.07851394859972</v>
      </c>
      <c r="AA56" s="5">
        <f>SUMIFS(Generation!V:V,Generation!$A:$A,Comparison_CDP1,Generation!$B:$B,IF($B$53="NEM","*",$B$53),Generation!$C:$C,$H56)-SUMIFS(Generation!V:V,Generation!$A:$A,Comparison_CDP2,Generation!$B:$B,IF($B$53="NEM","*",$B$53),Generation!$C:$C,$H56)</f>
        <v>505.84017415461858</v>
      </c>
      <c r="AB56" s="5">
        <f>SUMIFS(Generation!W:W,Generation!$A:$A,Comparison_CDP1,Generation!$B:$B,IF($B$53="NEM","*",$B$53),Generation!$C:$C,$H56)-SUMIFS(Generation!W:W,Generation!$A:$A,Comparison_CDP2,Generation!$B:$B,IF($B$53="NEM","*",$B$53),Generation!$C:$C,$H56)</f>
        <v>1460.2922188807497</v>
      </c>
      <c r="AC56" s="5">
        <f>SUMIFS(Generation!X:X,Generation!$A:$A,Comparison_CDP1,Generation!$B:$B,IF($B$53="NEM","*",$B$53),Generation!$C:$C,$H56)-SUMIFS(Generation!X:X,Generation!$A:$A,Comparison_CDP2,Generation!$B:$B,IF($B$53="NEM","*",$B$53),Generation!$C:$C,$H56)</f>
        <v>-372.56450475659949</v>
      </c>
      <c r="AD56" s="5">
        <f>SUMIFS(Generation!Y:Y,Generation!$A:$A,Comparison_CDP1,Generation!$B:$B,IF($B$53="NEM","*",$B$53),Generation!$C:$C,$H56)-SUMIFS(Generation!Y:Y,Generation!$A:$A,Comparison_CDP2,Generation!$B:$B,IF($B$53="NEM","*",$B$53),Generation!$C:$C,$H56)</f>
        <v>-186.42750933683965</v>
      </c>
      <c r="AE56" s="5">
        <f>SUMIFS(Generation!Z:Z,Generation!$A:$A,Comparison_CDP1,Generation!$B:$B,IF($B$53="NEM","*",$B$53),Generation!$C:$C,$H56)-SUMIFS(Generation!Z:Z,Generation!$A:$A,Comparison_CDP2,Generation!$B:$B,IF($B$53="NEM","*",$B$53),Generation!$C:$C,$H56)</f>
        <v>595.28190744164931</v>
      </c>
      <c r="AF56" s="5">
        <f>SUMIFS(Generation!AA:AA,Generation!$A:$A,Comparison_CDP1,Generation!$B:$B,IF($B$53="NEM","*",$B$53),Generation!$C:$C,$H56)-SUMIFS(Generation!AA:AA,Generation!$A:$A,Comparison_CDP2,Generation!$B:$B,IF($B$53="NEM","*",$B$53),Generation!$C:$C,$H56)</f>
        <v>-299.25602794682891</v>
      </c>
      <c r="AG56" s="5">
        <f>SUMIFS(Generation!AB:AB,Generation!$A:$A,Comparison_CDP1,Generation!$B:$B,IF($B$53="NEM","*",$B$53),Generation!$C:$C,$H56)-SUMIFS(Generation!AB:AB,Generation!$A:$A,Comparison_CDP2,Generation!$B:$B,IF($B$53="NEM","*",$B$53),Generation!$C:$C,$H56)</f>
        <v>33.014920600719051</v>
      </c>
      <c r="AH56" s="5">
        <f>SUMIFS(Generation!AC:AC,Generation!$A:$A,Comparison_CDP1,Generation!$B:$B,IF($B$53="NEM","*",$B$53),Generation!$C:$C,$H56)-SUMIFS(Generation!AC:AC,Generation!$A:$A,Comparison_CDP2,Generation!$B:$B,IF($B$53="NEM","*",$B$53),Generation!$C:$C,$H56)</f>
        <v>29.107252501980838</v>
      </c>
      <c r="AI56" s="5">
        <f>SUMIFS(Generation!AD:AD,Generation!$A:$A,Comparison_CDP1,Generation!$B:$B,IF($B$53="NEM","*",$B$53),Generation!$C:$C,$H56)-SUMIFS(Generation!AD:AD,Generation!$A:$A,Comparison_CDP2,Generation!$B:$B,IF($B$53="NEM","*",$B$53),Generation!$C:$C,$H56)</f>
        <v>155.77598889835099</v>
      </c>
      <c r="AJ56" s="5">
        <f>SUMIFS(Generation!AE:AE,Generation!$A:$A,Comparison_CDP1,Generation!$B:$B,IF($B$53="NEM","*",$B$53),Generation!$C:$C,$H56)-SUMIFS(Generation!AE:AE,Generation!$A:$A,Comparison_CDP2,Generation!$B:$B,IF($B$53="NEM","*",$B$53),Generation!$C:$C,$H56)</f>
        <v>-94.403242653170309</v>
      </c>
    </row>
    <row r="57" spans="1:60" ht="15" customHeight="1">
      <c r="H57" s="9" t="s">
        <v>131</v>
      </c>
      <c r="I57" s="5">
        <f>SUMIFS(Generation!D:D,Generation!$A:$A,Comparison_CDP1,Generation!$B:$B,IF($B$53="NEM","*",$B$53),Generation!$C:$C,$H57)-SUMIFS(Generation!D:D,Generation!$A:$A,Comparison_CDP2,Generation!$B:$B,IF($B$53="NEM","*",$B$53),Generation!$C:$C,$H57)</f>
        <v>2.590517106000334E-4</v>
      </c>
      <c r="J57" s="5">
        <f>SUMIFS(Generation!E:E,Generation!$A:$A,Comparison_CDP1,Generation!$B:$B,IF($B$53="NEM","*",$B$53),Generation!$C:$C,$H57)-SUMIFS(Generation!E:E,Generation!$A:$A,Comparison_CDP2,Generation!$B:$B,IF($B$53="NEM","*",$B$53),Generation!$C:$C,$H57)</f>
        <v>4.0348233773183892</v>
      </c>
      <c r="K57" s="5">
        <f>SUMIFS(Generation!F:F,Generation!$A:$A,Comparison_CDP1,Generation!$B:$B,IF($B$53="NEM","*",$B$53),Generation!$C:$C,$H57)-SUMIFS(Generation!F:F,Generation!$A:$A,Comparison_CDP2,Generation!$B:$B,IF($B$53="NEM","*",$B$53),Generation!$C:$C,$H57)</f>
        <v>70.548680886069633</v>
      </c>
      <c r="L57" s="5">
        <f>SUMIFS(Generation!G:G,Generation!$A:$A,Comparison_CDP1,Generation!$B:$B,IF($B$53="NEM","*",$B$53),Generation!$C:$C,$H57)-SUMIFS(Generation!G:G,Generation!$A:$A,Comparison_CDP2,Generation!$B:$B,IF($B$53="NEM","*",$B$53),Generation!$C:$C,$H57)</f>
        <v>48.647154568818223</v>
      </c>
      <c r="M57" s="5">
        <f>SUMIFS(Generation!H:H,Generation!$A:$A,Comparison_CDP1,Generation!$B:$B,IF($B$53="NEM","*",$B$53),Generation!$C:$C,$H57)-SUMIFS(Generation!H:H,Generation!$A:$A,Comparison_CDP2,Generation!$B:$B,IF($B$53="NEM","*",$B$53),Generation!$C:$C,$H57)</f>
        <v>-92.526369569477538</v>
      </c>
      <c r="N57" s="5">
        <f>SUMIFS(Generation!I:I,Generation!$A:$A,Comparison_CDP1,Generation!$B:$B,IF($B$53="NEM","*",$B$53),Generation!$C:$C,$H57)-SUMIFS(Generation!I:I,Generation!$A:$A,Comparison_CDP2,Generation!$B:$B,IF($B$53="NEM","*",$B$53),Generation!$C:$C,$H57)</f>
        <v>-26.467249129898846</v>
      </c>
      <c r="O57" s="5">
        <f>SUMIFS(Generation!J:J,Generation!$A:$A,Comparison_CDP1,Generation!$B:$B,IF($B$53="NEM","*",$B$53),Generation!$C:$C,$H57)-SUMIFS(Generation!J:J,Generation!$A:$A,Comparison_CDP2,Generation!$B:$B,IF($B$53="NEM","*",$B$53),Generation!$C:$C,$H57)</f>
        <v>-2851.9996164919576</v>
      </c>
      <c r="P57" s="5">
        <f>SUMIFS(Generation!K:K,Generation!$A:$A,Comparison_CDP1,Generation!$B:$B,IF($B$53="NEM","*",$B$53),Generation!$C:$C,$H57)-SUMIFS(Generation!K:K,Generation!$A:$A,Comparison_CDP2,Generation!$B:$B,IF($B$53="NEM","*",$B$53),Generation!$C:$C,$H57)</f>
        <v>-2027.5245995686892</v>
      </c>
      <c r="Q57" s="5">
        <f>SUMIFS(Generation!L:L,Generation!$A:$A,Comparison_CDP1,Generation!$B:$B,IF($B$53="NEM","*",$B$53),Generation!$C:$C,$H57)-SUMIFS(Generation!L:L,Generation!$A:$A,Comparison_CDP2,Generation!$B:$B,IF($B$53="NEM","*",$B$53),Generation!$C:$C,$H57)</f>
        <v>-922.6252216014982</v>
      </c>
      <c r="R57" s="5">
        <f>SUMIFS(Generation!M:M,Generation!$A:$A,Comparison_CDP1,Generation!$B:$B,IF($B$53="NEM","*",$B$53),Generation!$C:$C,$H57)-SUMIFS(Generation!M:M,Generation!$A:$A,Comparison_CDP2,Generation!$B:$B,IF($B$53="NEM","*",$B$53),Generation!$C:$C,$H57)</f>
        <v>-2303.3815671473603</v>
      </c>
      <c r="S57" s="5">
        <f>SUMIFS(Generation!N:N,Generation!$A:$A,Comparison_CDP1,Generation!$B:$B,IF($B$53="NEM","*",$B$53),Generation!$C:$C,$H57)-SUMIFS(Generation!N:N,Generation!$A:$A,Comparison_CDP2,Generation!$B:$B,IF($B$53="NEM","*",$B$53),Generation!$C:$C,$H57)</f>
        <v>-1189.7896149959779</v>
      </c>
      <c r="T57" s="5">
        <f>SUMIFS(Generation!O:O,Generation!$A:$A,Comparison_CDP1,Generation!$B:$B,IF($B$53="NEM","*",$B$53),Generation!$C:$C,$H57)-SUMIFS(Generation!O:O,Generation!$A:$A,Comparison_CDP2,Generation!$B:$B,IF($B$53="NEM","*",$B$53),Generation!$C:$C,$H57)</f>
        <v>-246.92188120691208</v>
      </c>
      <c r="U57" s="5">
        <f>SUMIFS(Generation!P:P,Generation!$A:$A,Comparison_CDP1,Generation!$B:$B,IF($B$53="NEM","*",$B$53),Generation!$C:$C,$H57)-SUMIFS(Generation!P:P,Generation!$A:$A,Comparison_CDP2,Generation!$B:$B,IF($B$53="NEM","*",$B$53),Generation!$C:$C,$H57)</f>
        <v>-2104.1423726991379</v>
      </c>
      <c r="V57" s="5">
        <f>SUMIFS(Generation!Q:Q,Generation!$A:$A,Comparison_CDP1,Generation!$B:$B,IF($B$53="NEM","*",$B$53),Generation!$C:$C,$H57)-SUMIFS(Generation!Q:Q,Generation!$A:$A,Comparison_CDP2,Generation!$B:$B,IF($B$53="NEM","*",$B$53),Generation!$C:$C,$H57)</f>
        <v>-187.50184832646846</v>
      </c>
      <c r="W57" s="5">
        <f>SUMIFS(Generation!R:R,Generation!$A:$A,Comparison_CDP1,Generation!$B:$B,IF($B$53="NEM","*",$B$53),Generation!$C:$C,$H57)-SUMIFS(Generation!R:R,Generation!$A:$A,Comparison_CDP2,Generation!$B:$B,IF($B$53="NEM","*",$B$53),Generation!$C:$C,$H57)</f>
        <v>-111.78328334870821</v>
      </c>
      <c r="X57" s="5">
        <f>SUMIFS(Generation!S:S,Generation!$A:$A,Comparison_CDP1,Generation!$B:$B,IF($B$53="NEM","*",$B$53),Generation!$C:$C,$H57)-SUMIFS(Generation!S:S,Generation!$A:$A,Comparison_CDP2,Generation!$B:$B,IF($B$53="NEM","*",$B$53),Generation!$C:$C,$H57)</f>
        <v>-895.44486832643088</v>
      </c>
      <c r="Y57" s="5">
        <f>SUMIFS(Generation!T:T,Generation!$A:$A,Comparison_CDP1,Generation!$B:$B,IF($B$53="NEM","*",$B$53),Generation!$C:$C,$H57)-SUMIFS(Generation!T:T,Generation!$A:$A,Comparison_CDP2,Generation!$B:$B,IF($B$53="NEM","*",$B$53),Generation!$C:$C,$H57)</f>
        <v>-389.83787859510994</v>
      </c>
      <c r="Z57" s="5">
        <f>SUMIFS(Generation!U:U,Generation!$A:$A,Comparison_CDP1,Generation!$B:$B,IF($B$53="NEM","*",$B$53),Generation!$C:$C,$H57)-SUMIFS(Generation!U:U,Generation!$A:$A,Comparison_CDP2,Generation!$B:$B,IF($B$53="NEM","*",$B$53),Generation!$C:$C,$H57)</f>
        <v>1354.1944156518584</v>
      </c>
      <c r="AA57" s="5">
        <f>SUMIFS(Generation!V:V,Generation!$A:$A,Comparison_CDP1,Generation!$B:$B,IF($B$53="NEM","*",$B$53),Generation!$C:$C,$H57)-SUMIFS(Generation!V:V,Generation!$A:$A,Comparison_CDP2,Generation!$B:$B,IF($B$53="NEM","*",$B$53),Generation!$C:$C,$H57)</f>
        <v>1534.9952003667022</v>
      </c>
      <c r="AB57" s="5">
        <f>SUMIFS(Generation!W:W,Generation!$A:$A,Comparison_CDP1,Generation!$B:$B,IF($B$53="NEM","*",$B$53),Generation!$C:$C,$H57)-SUMIFS(Generation!W:W,Generation!$A:$A,Comparison_CDP2,Generation!$B:$B,IF($B$53="NEM","*",$B$53),Generation!$C:$C,$H57)</f>
        <v>1553.4749017875474</v>
      </c>
      <c r="AC57" s="5">
        <f>SUMIFS(Generation!X:X,Generation!$A:$A,Comparison_CDP1,Generation!$B:$B,IF($B$53="NEM","*",$B$53),Generation!$C:$C,$H57)-SUMIFS(Generation!X:X,Generation!$A:$A,Comparison_CDP2,Generation!$B:$B,IF($B$53="NEM","*",$B$53),Generation!$C:$C,$H57)</f>
        <v>1752.2472145815918</v>
      </c>
      <c r="AD57" s="5">
        <f>SUMIFS(Generation!Y:Y,Generation!$A:$A,Comparison_CDP1,Generation!$B:$B,IF($B$53="NEM","*",$B$53),Generation!$C:$C,$H57)-SUMIFS(Generation!Y:Y,Generation!$A:$A,Comparison_CDP2,Generation!$B:$B,IF($B$53="NEM","*",$B$53),Generation!$C:$C,$H57)</f>
        <v>2278.3431069739308</v>
      </c>
      <c r="AE57" s="5">
        <f>SUMIFS(Generation!Z:Z,Generation!$A:$A,Comparison_CDP1,Generation!$B:$B,IF($B$53="NEM","*",$B$53),Generation!$C:$C,$H57)-SUMIFS(Generation!Z:Z,Generation!$A:$A,Comparison_CDP2,Generation!$B:$B,IF($B$53="NEM","*",$B$53),Generation!$C:$C,$H57)</f>
        <v>340.78388782061847</v>
      </c>
      <c r="AF57" s="5">
        <f>SUMIFS(Generation!AA:AA,Generation!$A:$A,Comparison_CDP1,Generation!$B:$B,IF($B$53="NEM","*",$B$53),Generation!$C:$C,$H57)-SUMIFS(Generation!AA:AA,Generation!$A:$A,Comparison_CDP2,Generation!$B:$B,IF($B$53="NEM","*",$B$53),Generation!$C:$C,$H57)</f>
        <v>-134.39323910863004</v>
      </c>
      <c r="AG57" s="5">
        <f>SUMIFS(Generation!AB:AB,Generation!$A:$A,Comparison_CDP1,Generation!$B:$B,IF($B$53="NEM","*",$B$53),Generation!$C:$C,$H57)-SUMIFS(Generation!AB:AB,Generation!$A:$A,Comparison_CDP2,Generation!$B:$B,IF($B$53="NEM","*",$B$53),Generation!$C:$C,$H57)</f>
        <v>0</v>
      </c>
      <c r="AH57" s="5">
        <f>SUMIFS(Generation!AC:AC,Generation!$A:$A,Comparison_CDP1,Generation!$B:$B,IF($B$53="NEM","*",$B$53),Generation!$C:$C,$H57)-SUMIFS(Generation!AC:AC,Generation!$A:$A,Comparison_CDP2,Generation!$B:$B,IF($B$53="NEM","*",$B$53),Generation!$C:$C,$H57)</f>
        <v>0</v>
      </c>
      <c r="AI57" s="5">
        <f>SUMIFS(Generation!AD:AD,Generation!$A:$A,Comparison_CDP1,Generation!$B:$B,IF($B$53="NEM","*",$B$53),Generation!$C:$C,$H57)-SUMIFS(Generation!AD:AD,Generation!$A:$A,Comparison_CDP2,Generation!$B:$B,IF($B$53="NEM","*",$B$53),Generation!$C:$C,$H57)</f>
        <v>0</v>
      </c>
      <c r="AJ57" s="5">
        <f>SUMIFS(Generation!AE:AE,Generation!$A:$A,Comparison_CDP1,Generation!$B:$B,IF($B$53="NEM","*",$B$53),Generation!$C:$C,$H57)-SUMIFS(Generation!AE:AE,Generation!$A:$A,Comparison_CDP2,Generation!$B:$B,IF($B$53="NEM","*",$B$53),Generation!$C:$C,$H57)</f>
        <v>0</v>
      </c>
    </row>
    <row r="58" spans="1:60" ht="15" customHeight="1">
      <c r="H58" s="9" t="s">
        <v>132</v>
      </c>
      <c r="I58" s="5">
        <f>SUMIFS(Generation!D:D,Generation!$A:$A,Comparison_CDP1,Generation!$B:$B,IF($B$53="NEM","*",$B$53),Generation!$C:$C,$H58)-SUMIFS(Generation!D:D,Generation!$A:$A,Comparison_CDP2,Generation!$B:$B,IF($B$53="NEM","*",$B$53),Generation!$C:$C,$H58)</f>
        <v>2.9061470740998629E-7</v>
      </c>
      <c r="J58" s="5">
        <f>SUMIFS(Generation!E:E,Generation!$A:$A,Comparison_CDP1,Generation!$B:$B,IF($B$53="NEM","*",$B$53),Generation!$C:$C,$H58)-SUMIFS(Generation!E:E,Generation!$A:$A,Comparison_CDP2,Generation!$B:$B,IF($B$53="NEM","*",$B$53),Generation!$C:$C,$H58)</f>
        <v>-0.18314684915844737</v>
      </c>
      <c r="K58" s="5">
        <f>SUMIFS(Generation!F:F,Generation!$A:$A,Comparison_CDP1,Generation!$B:$B,IF($B$53="NEM","*",$B$53),Generation!$C:$C,$H58)-SUMIFS(Generation!F:F,Generation!$A:$A,Comparison_CDP2,Generation!$B:$B,IF($B$53="NEM","*",$B$53),Generation!$C:$C,$H58)</f>
        <v>2.627477189594174E-2</v>
      </c>
      <c r="L58" s="5">
        <f>SUMIFS(Generation!G:G,Generation!$A:$A,Comparison_CDP1,Generation!$B:$B,IF($B$53="NEM","*",$B$53),Generation!$C:$C,$H58)-SUMIFS(Generation!G:G,Generation!$A:$A,Comparison_CDP2,Generation!$B:$B,IF($B$53="NEM","*",$B$53),Generation!$C:$C,$H58)</f>
        <v>2.8963931706290396</v>
      </c>
      <c r="M58" s="5">
        <f>SUMIFS(Generation!H:H,Generation!$A:$A,Comparison_CDP1,Generation!$B:$B,IF($B$53="NEM","*",$B$53),Generation!$C:$C,$H58)-SUMIFS(Generation!H:H,Generation!$A:$A,Comparison_CDP2,Generation!$B:$B,IF($B$53="NEM","*",$B$53),Generation!$C:$C,$H58)</f>
        <v>-59.51247834714286</v>
      </c>
      <c r="N58" s="5">
        <f>SUMIFS(Generation!I:I,Generation!$A:$A,Comparison_CDP1,Generation!$B:$B,IF($B$53="NEM","*",$B$53),Generation!$C:$C,$H58)-SUMIFS(Generation!I:I,Generation!$A:$A,Comparison_CDP2,Generation!$B:$B,IF($B$53="NEM","*",$B$53),Generation!$C:$C,$H58)</f>
        <v>-59.159113589344983</v>
      </c>
      <c r="O58" s="5">
        <f>SUMIFS(Generation!J:J,Generation!$A:$A,Comparison_CDP1,Generation!$B:$B,IF($B$53="NEM","*",$B$53),Generation!$C:$C,$H58)-SUMIFS(Generation!J:J,Generation!$A:$A,Comparison_CDP2,Generation!$B:$B,IF($B$53="NEM","*",$B$53),Generation!$C:$C,$H58)</f>
        <v>-7.9543376078550168</v>
      </c>
      <c r="P58" s="5">
        <f>SUMIFS(Generation!K:K,Generation!$A:$A,Comparison_CDP1,Generation!$B:$B,IF($B$53="NEM","*",$B$53),Generation!$C:$C,$H58)-SUMIFS(Generation!K:K,Generation!$A:$A,Comparison_CDP2,Generation!$B:$B,IF($B$53="NEM","*",$B$53),Generation!$C:$C,$H58)</f>
        <v>-95.665855481405117</v>
      </c>
      <c r="Q58" s="5">
        <f>SUMIFS(Generation!L:L,Generation!$A:$A,Comparison_CDP1,Generation!$B:$B,IF($B$53="NEM","*",$B$53),Generation!$C:$C,$H58)-SUMIFS(Generation!L:L,Generation!$A:$A,Comparison_CDP2,Generation!$B:$B,IF($B$53="NEM","*",$B$53),Generation!$C:$C,$H58)</f>
        <v>-622.29410807918498</v>
      </c>
      <c r="R58" s="5">
        <f>SUMIFS(Generation!M:M,Generation!$A:$A,Comparison_CDP1,Generation!$B:$B,IF($B$53="NEM","*",$B$53),Generation!$C:$C,$H58)-SUMIFS(Generation!M:M,Generation!$A:$A,Comparison_CDP2,Generation!$B:$B,IF($B$53="NEM","*",$B$53),Generation!$C:$C,$H58)</f>
        <v>-425.85913107422988</v>
      </c>
      <c r="S58" s="5">
        <f>SUMIFS(Generation!N:N,Generation!$A:$A,Comparison_CDP1,Generation!$B:$B,IF($B$53="NEM","*",$B$53),Generation!$C:$C,$H58)-SUMIFS(Generation!N:N,Generation!$A:$A,Comparison_CDP2,Generation!$B:$B,IF($B$53="NEM","*",$B$53),Generation!$C:$C,$H58)</f>
        <v>-398.44196183352472</v>
      </c>
      <c r="T58" s="5">
        <f>SUMIFS(Generation!O:O,Generation!$A:$A,Comparison_CDP1,Generation!$B:$B,IF($B$53="NEM","*",$B$53),Generation!$C:$C,$H58)-SUMIFS(Generation!O:O,Generation!$A:$A,Comparison_CDP2,Generation!$B:$B,IF($B$53="NEM","*",$B$53),Generation!$C:$C,$H58)</f>
        <v>-1057.8253486408853</v>
      </c>
      <c r="U58" s="5">
        <f>SUMIFS(Generation!P:P,Generation!$A:$A,Comparison_CDP1,Generation!$B:$B,IF($B$53="NEM","*",$B$53),Generation!$C:$C,$H58)-SUMIFS(Generation!P:P,Generation!$A:$A,Comparison_CDP2,Generation!$B:$B,IF($B$53="NEM","*",$B$53),Generation!$C:$C,$H58)</f>
        <v>-1254.5343061711844</v>
      </c>
      <c r="V58" s="5">
        <f>SUMIFS(Generation!Q:Q,Generation!$A:$A,Comparison_CDP1,Generation!$B:$B,IF($B$53="NEM","*",$B$53),Generation!$C:$C,$H58)-SUMIFS(Generation!Q:Q,Generation!$A:$A,Comparison_CDP2,Generation!$B:$B,IF($B$53="NEM","*",$B$53),Generation!$C:$C,$H58)</f>
        <v>-1215.2474188428107</v>
      </c>
      <c r="W58" s="5">
        <f>SUMIFS(Generation!R:R,Generation!$A:$A,Comparison_CDP1,Generation!$B:$B,IF($B$53="NEM","*",$B$53),Generation!$C:$C,$H58)-SUMIFS(Generation!R:R,Generation!$A:$A,Comparison_CDP2,Generation!$B:$B,IF($B$53="NEM","*",$B$53),Generation!$C:$C,$H58)</f>
        <v>-1796.2029310597907</v>
      </c>
      <c r="X58" s="5">
        <f>SUMIFS(Generation!S:S,Generation!$A:$A,Comparison_CDP1,Generation!$B:$B,IF($B$53="NEM","*",$B$53),Generation!$C:$C,$H58)-SUMIFS(Generation!S:S,Generation!$A:$A,Comparison_CDP2,Generation!$B:$B,IF($B$53="NEM","*",$B$53),Generation!$C:$C,$H58)</f>
        <v>-2145.5671846911773</v>
      </c>
      <c r="Y58" s="5">
        <f>SUMIFS(Generation!T:T,Generation!$A:$A,Comparison_CDP1,Generation!$B:$B,IF($B$53="NEM","*",$B$53),Generation!$C:$C,$H58)-SUMIFS(Generation!T:T,Generation!$A:$A,Comparison_CDP2,Generation!$B:$B,IF($B$53="NEM","*",$B$53),Generation!$C:$C,$H58)</f>
        <v>-1594.2849918696577</v>
      </c>
      <c r="Z58" s="5">
        <f>SUMIFS(Generation!U:U,Generation!$A:$A,Comparison_CDP1,Generation!$B:$B,IF($B$53="NEM","*",$B$53),Generation!$C:$C,$H58)-SUMIFS(Generation!U:U,Generation!$A:$A,Comparison_CDP2,Generation!$B:$B,IF($B$53="NEM","*",$B$53),Generation!$C:$C,$H58)</f>
        <v>-1711.8478668467628</v>
      </c>
      <c r="AA58" s="5">
        <f>SUMIFS(Generation!V:V,Generation!$A:$A,Comparison_CDP1,Generation!$B:$B,IF($B$53="NEM","*",$B$53),Generation!$C:$C,$H58)-SUMIFS(Generation!V:V,Generation!$A:$A,Comparison_CDP2,Generation!$B:$B,IF($B$53="NEM","*",$B$53),Generation!$C:$C,$H58)</f>
        <v>-1730.9430063998941</v>
      </c>
      <c r="AB58" s="5">
        <f>SUMIFS(Generation!W:W,Generation!$A:$A,Comparison_CDP1,Generation!$B:$B,IF($B$53="NEM","*",$B$53),Generation!$C:$C,$H58)-SUMIFS(Generation!W:W,Generation!$A:$A,Comparison_CDP2,Generation!$B:$B,IF($B$53="NEM","*",$B$53),Generation!$C:$C,$H58)</f>
        <v>-1596.7350282142365</v>
      </c>
      <c r="AC58" s="5">
        <f>SUMIFS(Generation!X:X,Generation!$A:$A,Comparison_CDP1,Generation!$B:$B,IF($B$53="NEM","*",$B$53),Generation!$C:$C,$H58)-SUMIFS(Generation!X:X,Generation!$A:$A,Comparison_CDP2,Generation!$B:$B,IF($B$53="NEM","*",$B$53),Generation!$C:$C,$H58)</f>
        <v>-499.04012075329092</v>
      </c>
      <c r="AD58" s="5">
        <f>SUMIFS(Generation!Y:Y,Generation!$A:$A,Comparison_CDP1,Generation!$B:$B,IF($B$53="NEM","*",$B$53),Generation!$C:$C,$H58)-SUMIFS(Generation!Y:Y,Generation!$A:$A,Comparison_CDP2,Generation!$B:$B,IF($B$53="NEM","*",$B$53),Generation!$C:$C,$H58)</f>
        <v>-278.14753506967577</v>
      </c>
      <c r="AE58" s="5">
        <f>SUMIFS(Generation!Z:Z,Generation!$A:$A,Comparison_CDP1,Generation!$B:$B,IF($B$53="NEM","*",$B$53),Generation!$C:$C,$H58)-SUMIFS(Generation!Z:Z,Generation!$A:$A,Comparison_CDP2,Generation!$B:$B,IF($B$53="NEM","*",$B$53),Generation!$C:$C,$H58)</f>
        <v>-145.83856362437467</v>
      </c>
      <c r="AF58" s="5">
        <f>SUMIFS(Generation!AA:AA,Generation!$A:$A,Comparison_CDP1,Generation!$B:$B,IF($B$53="NEM","*",$B$53),Generation!$C:$C,$H58)-SUMIFS(Generation!AA:AA,Generation!$A:$A,Comparison_CDP2,Generation!$B:$B,IF($B$53="NEM","*",$B$53),Generation!$C:$C,$H58)</f>
        <v>0</v>
      </c>
      <c r="AG58" s="5">
        <f>SUMIFS(Generation!AB:AB,Generation!$A:$A,Comparison_CDP1,Generation!$B:$B,IF($B$53="NEM","*",$B$53),Generation!$C:$C,$H58)-SUMIFS(Generation!AB:AB,Generation!$A:$A,Comparison_CDP2,Generation!$B:$B,IF($B$53="NEM","*",$B$53),Generation!$C:$C,$H58)</f>
        <v>0</v>
      </c>
      <c r="AH58" s="5">
        <f>SUMIFS(Generation!AC:AC,Generation!$A:$A,Comparison_CDP1,Generation!$B:$B,IF($B$53="NEM","*",$B$53),Generation!$C:$C,$H58)-SUMIFS(Generation!AC:AC,Generation!$A:$A,Comparison_CDP2,Generation!$B:$B,IF($B$53="NEM","*",$B$53),Generation!$C:$C,$H58)</f>
        <v>0</v>
      </c>
      <c r="AI58" s="5">
        <f>SUMIFS(Generation!AD:AD,Generation!$A:$A,Comparison_CDP1,Generation!$B:$B,IF($B$53="NEM","*",$B$53),Generation!$C:$C,$H58)-SUMIFS(Generation!AD:AD,Generation!$A:$A,Comparison_CDP2,Generation!$B:$B,IF($B$53="NEM","*",$B$53),Generation!$C:$C,$H58)</f>
        <v>0</v>
      </c>
      <c r="AJ58" s="5">
        <f>SUMIFS(Generation!AE:AE,Generation!$A:$A,Comparison_CDP1,Generation!$B:$B,IF($B$53="NEM","*",$B$53),Generation!$C:$C,$H58)-SUMIFS(Generation!AE:AE,Generation!$A:$A,Comparison_CDP2,Generation!$B:$B,IF($B$53="NEM","*",$B$53),Generation!$C:$C,$H58)</f>
        <v>0</v>
      </c>
    </row>
    <row r="59" spans="1:60" ht="15" customHeight="1">
      <c r="H59" s="9" t="s">
        <v>133</v>
      </c>
      <c r="I59" s="5">
        <f>SUMIFS(Generation!D:D,Generation!$A:$A,Comparison_CDP1,Generation!$B:$B,IF($B$53="NEM","*",$B$53),Generation!$C:$C,$H59)-SUMIFS(Generation!D:D,Generation!$A:$A,Comparison_CDP2,Generation!$B:$B,IF($B$53="NEM","*",$B$53),Generation!$C:$C,$H59)</f>
        <v>0</v>
      </c>
      <c r="J59" s="5">
        <f>SUMIFS(Generation!E:E,Generation!$A:$A,Comparison_CDP1,Generation!$B:$B,IF($B$53="NEM","*",$B$53),Generation!$C:$C,$H59)-SUMIFS(Generation!E:E,Generation!$A:$A,Comparison_CDP2,Generation!$B:$B,IF($B$53="NEM","*",$B$53),Generation!$C:$C,$H59)</f>
        <v>0</v>
      </c>
      <c r="K59" s="5">
        <f>SUMIFS(Generation!F:F,Generation!$A:$A,Comparison_CDP1,Generation!$B:$B,IF($B$53="NEM","*",$B$53),Generation!$C:$C,$H59)-SUMIFS(Generation!F:F,Generation!$A:$A,Comparison_CDP2,Generation!$B:$B,IF($B$53="NEM","*",$B$53),Generation!$C:$C,$H59)</f>
        <v>0</v>
      </c>
      <c r="L59" s="5">
        <f>SUMIFS(Generation!G:G,Generation!$A:$A,Comparison_CDP1,Generation!$B:$B,IF($B$53="NEM","*",$B$53),Generation!$C:$C,$H59)-SUMIFS(Generation!G:G,Generation!$A:$A,Comparison_CDP2,Generation!$B:$B,IF($B$53="NEM","*",$B$53),Generation!$C:$C,$H59)</f>
        <v>0</v>
      </c>
      <c r="M59" s="5">
        <f>SUMIFS(Generation!H:H,Generation!$A:$A,Comparison_CDP1,Generation!$B:$B,IF($B$53="NEM","*",$B$53),Generation!$C:$C,$H59)-SUMIFS(Generation!H:H,Generation!$A:$A,Comparison_CDP2,Generation!$B:$B,IF($B$53="NEM","*",$B$53),Generation!$C:$C,$H59)</f>
        <v>0</v>
      </c>
      <c r="N59" s="5">
        <f>SUMIFS(Generation!I:I,Generation!$A:$A,Comparison_CDP1,Generation!$B:$B,IF($B$53="NEM","*",$B$53),Generation!$C:$C,$H59)-SUMIFS(Generation!I:I,Generation!$A:$A,Comparison_CDP2,Generation!$B:$B,IF($B$53="NEM","*",$B$53),Generation!$C:$C,$H59)</f>
        <v>0</v>
      </c>
      <c r="O59" s="5">
        <f>SUMIFS(Generation!J:J,Generation!$A:$A,Comparison_CDP1,Generation!$B:$B,IF($B$53="NEM","*",$B$53),Generation!$C:$C,$H59)-SUMIFS(Generation!J:J,Generation!$A:$A,Comparison_CDP2,Generation!$B:$B,IF($B$53="NEM","*",$B$53),Generation!$C:$C,$H59)</f>
        <v>0</v>
      </c>
      <c r="P59" s="5">
        <f>SUMIFS(Generation!K:K,Generation!$A:$A,Comparison_CDP1,Generation!$B:$B,IF($B$53="NEM","*",$B$53),Generation!$C:$C,$H59)-SUMIFS(Generation!K:K,Generation!$A:$A,Comparison_CDP2,Generation!$B:$B,IF($B$53="NEM","*",$B$53),Generation!$C:$C,$H59)</f>
        <v>0</v>
      </c>
      <c r="Q59" s="5">
        <f>SUMIFS(Generation!L:L,Generation!$A:$A,Comparison_CDP1,Generation!$B:$B,IF($B$53="NEM","*",$B$53),Generation!$C:$C,$H59)-SUMIFS(Generation!L:L,Generation!$A:$A,Comparison_CDP2,Generation!$B:$B,IF($B$53="NEM","*",$B$53),Generation!$C:$C,$H59)</f>
        <v>0</v>
      </c>
      <c r="R59" s="5">
        <f>SUMIFS(Generation!M:M,Generation!$A:$A,Comparison_CDP1,Generation!$B:$B,IF($B$53="NEM","*",$B$53),Generation!$C:$C,$H59)-SUMIFS(Generation!M:M,Generation!$A:$A,Comparison_CDP2,Generation!$B:$B,IF($B$53="NEM","*",$B$53),Generation!$C:$C,$H59)</f>
        <v>0</v>
      </c>
      <c r="S59" s="5">
        <f>SUMIFS(Generation!N:N,Generation!$A:$A,Comparison_CDP1,Generation!$B:$B,IF($B$53="NEM","*",$B$53),Generation!$C:$C,$H59)-SUMIFS(Generation!N:N,Generation!$A:$A,Comparison_CDP2,Generation!$B:$B,IF($B$53="NEM","*",$B$53),Generation!$C:$C,$H59)</f>
        <v>0</v>
      </c>
      <c r="T59" s="5">
        <f>SUMIFS(Generation!O:O,Generation!$A:$A,Comparison_CDP1,Generation!$B:$B,IF($B$53="NEM","*",$B$53),Generation!$C:$C,$H59)-SUMIFS(Generation!O:O,Generation!$A:$A,Comparison_CDP2,Generation!$B:$B,IF($B$53="NEM","*",$B$53),Generation!$C:$C,$H59)</f>
        <v>0</v>
      </c>
      <c r="U59" s="5">
        <f>SUMIFS(Generation!P:P,Generation!$A:$A,Comparison_CDP1,Generation!$B:$B,IF($B$53="NEM","*",$B$53),Generation!$C:$C,$H59)-SUMIFS(Generation!P:P,Generation!$A:$A,Comparison_CDP2,Generation!$B:$B,IF($B$53="NEM","*",$B$53),Generation!$C:$C,$H59)</f>
        <v>0</v>
      </c>
      <c r="V59" s="5">
        <f>SUMIFS(Generation!Q:Q,Generation!$A:$A,Comparison_CDP1,Generation!$B:$B,IF($B$53="NEM","*",$B$53),Generation!$C:$C,$H59)-SUMIFS(Generation!Q:Q,Generation!$A:$A,Comparison_CDP2,Generation!$B:$B,IF($B$53="NEM","*",$B$53),Generation!$C:$C,$H59)</f>
        <v>0</v>
      </c>
      <c r="W59" s="5">
        <f>SUMIFS(Generation!R:R,Generation!$A:$A,Comparison_CDP1,Generation!$B:$B,IF($B$53="NEM","*",$B$53),Generation!$C:$C,$H59)-SUMIFS(Generation!R:R,Generation!$A:$A,Comparison_CDP2,Generation!$B:$B,IF($B$53="NEM","*",$B$53),Generation!$C:$C,$H59)</f>
        <v>0</v>
      </c>
      <c r="X59" s="5">
        <f>SUMIFS(Generation!S:S,Generation!$A:$A,Comparison_CDP1,Generation!$B:$B,IF($B$53="NEM","*",$B$53),Generation!$C:$C,$H59)-SUMIFS(Generation!S:S,Generation!$A:$A,Comparison_CDP2,Generation!$B:$B,IF($B$53="NEM","*",$B$53),Generation!$C:$C,$H59)</f>
        <v>0</v>
      </c>
      <c r="Y59" s="5">
        <f>SUMIFS(Generation!T:T,Generation!$A:$A,Comparison_CDP1,Generation!$B:$B,IF($B$53="NEM","*",$B$53),Generation!$C:$C,$H59)-SUMIFS(Generation!T:T,Generation!$A:$A,Comparison_CDP2,Generation!$B:$B,IF($B$53="NEM","*",$B$53),Generation!$C:$C,$H59)</f>
        <v>0</v>
      </c>
      <c r="Z59" s="5">
        <f>SUMIFS(Generation!U:U,Generation!$A:$A,Comparison_CDP1,Generation!$B:$B,IF($B$53="NEM","*",$B$53),Generation!$C:$C,$H59)-SUMIFS(Generation!U:U,Generation!$A:$A,Comparison_CDP2,Generation!$B:$B,IF($B$53="NEM","*",$B$53),Generation!$C:$C,$H59)</f>
        <v>0</v>
      </c>
      <c r="AA59" s="5">
        <f>SUMIFS(Generation!V:V,Generation!$A:$A,Comparison_CDP1,Generation!$B:$B,IF($B$53="NEM","*",$B$53),Generation!$C:$C,$H59)-SUMIFS(Generation!V:V,Generation!$A:$A,Comparison_CDP2,Generation!$B:$B,IF($B$53="NEM","*",$B$53),Generation!$C:$C,$H59)</f>
        <v>0</v>
      </c>
      <c r="AB59" s="5">
        <f>SUMIFS(Generation!W:W,Generation!$A:$A,Comparison_CDP1,Generation!$B:$B,IF($B$53="NEM","*",$B$53),Generation!$C:$C,$H59)-SUMIFS(Generation!W:W,Generation!$A:$A,Comparison_CDP2,Generation!$B:$B,IF($B$53="NEM","*",$B$53),Generation!$C:$C,$H59)</f>
        <v>0</v>
      </c>
      <c r="AC59" s="5">
        <f>SUMIFS(Generation!X:X,Generation!$A:$A,Comparison_CDP1,Generation!$B:$B,IF($B$53="NEM","*",$B$53),Generation!$C:$C,$H59)-SUMIFS(Generation!X:X,Generation!$A:$A,Comparison_CDP2,Generation!$B:$B,IF($B$53="NEM","*",$B$53),Generation!$C:$C,$H59)</f>
        <v>0</v>
      </c>
      <c r="AD59" s="5">
        <f>SUMIFS(Generation!Y:Y,Generation!$A:$A,Comparison_CDP1,Generation!$B:$B,IF($B$53="NEM","*",$B$53),Generation!$C:$C,$H59)-SUMIFS(Generation!Y:Y,Generation!$A:$A,Comparison_CDP2,Generation!$B:$B,IF($B$53="NEM","*",$B$53),Generation!$C:$C,$H59)</f>
        <v>0</v>
      </c>
      <c r="AE59" s="5">
        <f>SUMIFS(Generation!Z:Z,Generation!$A:$A,Comparison_CDP1,Generation!$B:$B,IF($B$53="NEM","*",$B$53),Generation!$C:$C,$H59)-SUMIFS(Generation!Z:Z,Generation!$A:$A,Comparison_CDP2,Generation!$B:$B,IF($B$53="NEM","*",$B$53),Generation!$C:$C,$H59)</f>
        <v>0</v>
      </c>
      <c r="AF59" s="5">
        <f>SUMIFS(Generation!AA:AA,Generation!$A:$A,Comparison_CDP1,Generation!$B:$B,IF($B$53="NEM","*",$B$53),Generation!$C:$C,$H59)-SUMIFS(Generation!AA:AA,Generation!$A:$A,Comparison_CDP2,Generation!$B:$B,IF($B$53="NEM","*",$B$53),Generation!$C:$C,$H59)</f>
        <v>0</v>
      </c>
      <c r="AG59" s="5">
        <f>SUMIFS(Generation!AB:AB,Generation!$A:$A,Comparison_CDP1,Generation!$B:$B,IF($B$53="NEM","*",$B$53),Generation!$C:$C,$H59)-SUMIFS(Generation!AB:AB,Generation!$A:$A,Comparison_CDP2,Generation!$B:$B,IF($B$53="NEM","*",$B$53),Generation!$C:$C,$H59)</f>
        <v>0</v>
      </c>
      <c r="AH59" s="5">
        <f>SUMIFS(Generation!AC:AC,Generation!$A:$A,Comparison_CDP1,Generation!$B:$B,IF($B$53="NEM","*",$B$53),Generation!$C:$C,$H59)-SUMIFS(Generation!AC:AC,Generation!$A:$A,Comparison_CDP2,Generation!$B:$B,IF($B$53="NEM","*",$B$53),Generation!$C:$C,$H59)</f>
        <v>0</v>
      </c>
      <c r="AI59" s="5">
        <f>SUMIFS(Generation!AD:AD,Generation!$A:$A,Comparison_CDP1,Generation!$B:$B,IF($B$53="NEM","*",$B$53),Generation!$C:$C,$H59)-SUMIFS(Generation!AD:AD,Generation!$A:$A,Comparison_CDP2,Generation!$B:$B,IF($B$53="NEM","*",$B$53),Generation!$C:$C,$H59)</f>
        <v>0</v>
      </c>
      <c r="AJ59" s="5">
        <f>SUMIFS(Generation!AE:AE,Generation!$A:$A,Comparison_CDP1,Generation!$B:$B,IF($B$53="NEM","*",$B$53),Generation!$C:$C,$H59)-SUMIFS(Generation!AE:AE,Generation!$A:$A,Comparison_CDP2,Generation!$B:$B,IF($B$53="NEM","*",$B$53),Generation!$C:$C,$H59)</f>
        <v>0</v>
      </c>
    </row>
    <row r="60" spans="1:60" ht="15" customHeight="1">
      <c r="H60" s="9" t="s">
        <v>134</v>
      </c>
      <c r="I60" s="5">
        <f>SUMIFS(Generation!D:D,Generation!$A:$A,Comparison_CDP1,Generation!$B:$B,IF($B$53="NEM","*",$B$53),Generation!$C:$C,$H60)-SUMIFS(Generation!D:D,Generation!$A:$A,Comparison_CDP2,Generation!$B:$B,IF($B$53="NEM","*",$B$53),Generation!$C:$C,$H60)</f>
        <v>6.3835024377567606E-8</v>
      </c>
      <c r="J60" s="5">
        <f>SUMIFS(Generation!E:E,Generation!$A:$A,Comparison_CDP1,Generation!$B:$B,IF($B$53="NEM","*",$B$53),Generation!$C:$C,$H60)-SUMIFS(Generation!E:E,Generation!$A:$A,Comparison_CDP2,Generation!$B:$B,IF($B$53="NEM","*",$B$53),Generation!$C:$C,$H60)</f>
        <v>-3.9180801900187134E-3</v>
      </c>
      <c r="K60" s="5">
        <f>SUMIFS(Generation!F:F,Generation!$A:$A,Comparison_CDP1,Generation!$B:$B,IF($B$53="NEM","*",$B$53),Generation!$C:$C,$H60)-SUMIFS(Generation!F:F,Generation!$A:$A,Comparison_CDP2,Generation!$B:$B,IF($B$53="NEM","*",$B$53),Generation!$C:$C,$H60)</f>
        <v>4.5982821645001337E-2</v>
      </c>
      <c r="L60" s="5">
        <f>SUMIFS(Generation!G:G,Generation!$A:$A,Comparison_CDP1,Generation!$B:$B,IF($B$53="NEM","*",$B$53),Generation!$C:$C,$H60)-SUMIFS(Generation!G:G,Generation!$A:$A,Comparison_CDP2,Generation!$B:$B,IF($B$53="NEM","*",$B$53),Generation!$C:$C,$H60)</f>
        <v>0.97603296939000117</v>
      </c>
      <c r="M60" s="5">
        <f>SUMIFS(Generation!H:H,Generation!$A:$A,Comparison_CDP1,Generation!$B:$B,IF($B$53="NEM","*",$B$53),Generation!$C:$C,$H60)-SUMIFS(Generation!H:H,Generation!$A:$A,Comparison_CDP2,Generation!$B:$B,IF($B$53="NEM","*",$B$53),Generation!$C:$C,$H60)</f>
        <v>-85.472394554705005</v>
      </c>
      <c r="N60" s="5">
        <f>SUMIFS(Generation!I:I,Generation!$A:$A,Comparison_CDP1,Generation!$B:$B,IF($B$53="NEM","*",$B$53),Generation!$C:$C,$H60)-SUMIFS(Generation!I:I,Generation!$A:$A,Comparison_CDP2,Generation!$B:$B,IF($B$53="NEM","*",$B$53),Generation!$C:$C,$H60)</f>
        <v>-108.54590202629504</v>
      </c>
      <c r="O60" s="5">
        <f>SUMIFS(Generation!J:J,Generation!$A:$A,Comparison_CDP1,Generation!$B:$B,IF($B$53="NEM","*",$B$53),Generation!$C:$C,$H60)-SUMIFS(Generation!J:J,Generation!$A:$A,Comparison_CDP2,Generation!$B:$B,IF($B$53="NEM","*",$B$53),Generation!$C:$C,$H60)</f>
        <v>-23.278090916330008</v>
      </c>
      <c r="P60" s="5">
        <f>SUMIFS(Generation!K:K,Generation!$A:$A,Comparison_CDP1,Generation!$B:$B,IF($B$53="NEM","*",$B$53),Generation!$C:$C,$H60)-SUMIFS(Generation!K:K,Generation!$A:$A,Comparison_CDP2,Generation!$B:$B,IF($B$53="NEM","*",$B$53),Generation!$C:$C,$H60)</f>
        <v>-39.385119070594982</v>
      </c>
      <c r="Q60" s="5">
        <f>SUMIFS(Generation!L:L,Generation!$A:$A,Comparison_CDP1,Generation!$B:$B,IF($B$53="NEM","*",$B$53),Generation!$C:$C,$H60)-SUMIFS(Generation!L:L,Generation!$A:$A,Comparison_CDP2,Generation!$B:$B,IF($B$53="NEM","*",$B$53),Generation!$C:$C,$H60)</f>
        <v>-109.08975701467496</v>
      </c>
      <c r="R60" s="5">
        <f>SUMIFS(Generation!M:M,Generation!$A:$A,Comparison_CDP1,Generation!$B:$B,IF($B$53="NEM","*",$B$53),Generation!$C:$C,$H60)-SUMIFS(Generation!M:M,Generation!$A:$A,Comparison_CDP2,Generation!$B:$B,IF($B$53="NEM","*",$B$53),Generation!$C:$C,$H60)</f>
        <v>-223.90385444528511</v>
      </c>
      <c r="S60" s="5">
        <f>SUMIFS(Generation!N:N,Generation!$A:$A,Comparison_CDP1,Generation!$B:$B,IF($B$53="NEM","*",$B$53),Generation!$C:$C,$H60)-SUMIFS(Generation!N:N,Generation!$A:$A,Comparison_CDP2,Generation!$B:$B,IF($B$53="NEM","*",$B$53),Generation!$C:$C,$H60)</f>
        <v>-196.12886402428484</v>
      </c>
      <c r="T60" s="5">
        <f>SUMIFS(Generation!O:O,Generation!$A:$A,Comparison_CDP1,Generation!$B:$B,IF($B$53="NEM","*",$B$53),Generation!$C:$C,$H60)-SUMIFS(Generation!O:O,Generation!$A:$A,Comparison_CDP2,Generation!$B:$B,IF($B$53="NEM","*",$B$53),Generation!$C:$C,$H60)</f>
        <v>-113.3456272711249</v>
      </c>
      <c r="U60" s="5">
        <f>SUMIFS(Generation!P:P,Generation!$A:$A,Comparison_CDP1,Generation!$B:$B,IF($B$53="NEM","*",$B$53),Generation!$C:$C,$H60)-SUMIFS(Generation!P:P,Generation!$A:$A,Comparison_CDP2,Generation!$B:$B,IF($B$53="NEM","*",$B$53),Generation!$C:$C,$H60)</f>
        <v>-115.6674009312149</v>
      </c>
      <c r="V60" s="5">
        <f>SUMIFS(Generation!Q:Q,Generation!$A:$A,Comparison_CDP1,Generation!$B:$B,IF($B$53="NEM","*",$B$53),Generation!$C:$C,$H60)-SUMIFS(Generation!Q:Q,Generation!$A:$A,Comparison_CDP2,Generation!$B:$B,IF($B$53="NEM","*",$B$53),Generation!$C:$C,$H60)</f>
        <v>-195.32894004194995</v>
      </c>
      <c r="W60" s="5">
        <f>SUMIFS(Generation!R:R,Generation!$A:$A,Comparison_CDP1,Generation!$B:$B,IF($B$53="NEM","*",$B$53),Generation!$C:$C,$H60)-SUMIFS(Generation!R:R,Generation!$A:$A,Comparison_CDP2,Generation!$B:$B,IF($B$53="NEM","*",$B$53),Generation!$C:$C,$H60)</f>
        <v>-384.05526587407974</v>
      </c>
      <c r="X60" s="5">
        <f>SUMIFS(Generation!S:S,Generation!$A:$A,Comparison_CDP1,Generation!$B:$B,IF($B$53="NEM","*",$B$53),Generation!$C:$C,$H60)-SUMIFS(Generation!S:S,Generation!$A:$A,Comparison_CDP2,Generation!$B:$B,IF($B$53="NEM","*",$B$53),Generation!$C:$C,$H60)</f>
        <v>-792.03737787036027</v>
      </c>
      <c r="Y60" s="5">
        <f>SUMIFS(Generation!T:T,Generation!$A:$A,Comparison_CDP1,Generation!$B:$B,IF($B$53="NEM","*",$B$53),Generation!$C:$C,$H60)-SUMIFS(Generation!T:T,Generation!$A:$A,Comparison_CDP2,Generation!$B:$B,IF($B$53="NEM","*",$B$53),Generation!$C:$C,$H60)</f>
        <v>-597.04641921412508</v>
      </c>
      <c r="Z60" s="5">
        <f>SUMIFS(Generation!U:U,Generation!$A:$A,Comparison_CDP1,Generation!$B:$B,IF($B$53="NEM","*",$B$53),Generation!$C:$C,$H60)-SUMIFS(Generation!U:U,Generation!$A:$A,Comparison_CDP2,Generation!$B:$B,IF($B$53="NEM","*",$B$53),Generation!$C:$C,$H60)</f>
        <v>-1275.0570305855094</v>
      </c>
      <c r="AA60" s="5">
        <f>SUMIFS(Generation!V:V,Generation!$A:$A,Comparison_CDP1,Generation!$B:$B,IF($B$53="NEM","*",$B$53),Generation!$C:$C,$H60)-SUMIFS(Generation!V:V,Generation!$A:$A,Comparison_CDP2,Generation!$B:$B,IF($B$53="NEM","*",$B$53),Generation!$C:$C,$H60)</f>
        <v>-2202.9646185783749</v>
      </c>
      <c r="AB60" s="5">
        <f>SUMIFS(Generation!W:W,Generation!$A:$A,Comparison_CDP1,Generation!$B:$B,IF($B$53="NEM","*",$B$53),Generation!$C:$C,$H60)-SUMIFS(Generation!W:W,Generation!$A:$A,Comparison_CDP2,Generation!$B:$B,IF($B$53="NEM","*",$B$53),Generation!$C:$C,$H60)</f>
        <v>-2463.7668473024701</v>
      </c>
      <c r="AC60" s="5">
        <f>SUMIFS(Generation!X:X,Generation!$A:$A,Comparison_CDP1,Generation!$B:$B,IF($B$53="NEM","*",$B$53),Generation!$C:$C,$H60)-SUMIFS(Generation!X:X,Generation!$A:$A,Comparison_CDP2,Generation!$B:$B,IF($B$53="NEM","*",$B$53),Generation!$C:$C,$H60)</f>
        <v>-3626.7712634313266</v>
      </c>
      <c r="AD60" s="5">
        <f>SUMIFS(Generation!Y:Y,Generation!$A:$A,Comparison_CDP1,Generation!$B:$B,IF($B$53="NEM","*",$B$53),Generation!$C:$C,$H60)-SUMIFS(Generation!Y:Y,Generation!$A:$A,Comparison_CDP2,Generation!$B:$B,IF($B$53="NEM","*",$B$53),Generation!$C:$C,$H60)</f>
        <v>-2865.5542526805611</v>
      </c>
      <c r="AE60" s="5">
        <f>SUMIFS(Generation!Z:Z,Generation!$A:$A,Comparison_CDP1,Generation!$B:$B,IF($B$53="NEM","*",$B$53),Generation!$C:$C,$H60)-SUMIFS(Generation!Z:Z,Generation!$A:$A,Comparison_CDP2,Generation!$B:$B,IF($B$53="NEM","*",$B$53),Generation!$C:$C,$H60)</f>
        <v>-5103.1340825454445</v>
      </c>
      <c r="AF60" s="5">
        <f>SUMIFS(Generation!AA:AA,Generation!$A:$A,Comparison_CDP1,Generation!$B:$B,IF($B$53="NEM","*",$B$53),Generation!$C:$C,$H60)-SUMIFS(Generation!AA:AA,Generation!$A:$A,Comparison_CDP2,Generation!$B:$B,IF($B$53="NEM","*",$B$53),Generation!$C:$C,$H60)</f>
        <v>-4531.1025894068216</v>
      </c>
      <c r="AG60" s="5">
        <f>SUMIFS(Generation!AB:AB,Generation!$A:$A,Comparison_CDP1,Generation!$B:$B,IF($B$53="NEM","*",$B$53),Generation!$C:$C,$H60)-SUMIFS(Generation!AB:AB,Generation!$A:$A,Comparison_CDP2,Generation!$B:$B,IF($B$53="NEM","*",$B$53),Generation!$C:$C,$H60)</f>
        <v>-6513.5736164108475</v>
      </c>
      <c r="AH60" s="5">
        <f>SUMIFS(Generation!AC:AC,Generation!$A:$A,Comparison_CDP1,Generation!$B:$B,IF($B$53="NEM","*",$B$53),Generation!$C:$C,$H60)-SUMIFS(Generation!AC:AC,Generation!$A:$A,Comparison_CDP2,Generation!$B:$B,IF($B$53="NEM","*",$B$53),Generation!$C:$C,$H60)</f>
        <v>-6423.9294976988876</v>
      </c>
      <c r="AI60" s="5">
        <f>SUMIFS(Generation!AD:AD,Generation!$A:$A,Comparison_CDP1,Generation!$B:$B,IF($B$53="NEM","*",$B$53),Generation!$C:$C,$H60)-SUMIFS(Generation!AD:AD,Generation!$A:$A,Comparison_CDP2,Generation!$B:$B,IF($B$53="NEM","*",$B$53),Generation!$C:$C,$H60)</f>
        <v>-9463.0133245428442</v>
      </c>
      <c r="AJ60" s="5">
        <f>SUMIFS(Generation!AE:AE,Generation!$A:$A,Comparison_CDP1,Generation!$B:$B,IF($B$53="NEM","*",$B$53),Generation!$C:$C,$H60)-SUMIFS(Generation!AE:AE,Generation!$A:$A,Comparison_CDP2,Generation!$B:$B,IF($B$53="NEM","*",$B$53),Generation!$C:$C,$H60)</f>
        <v>-7255.6945819332977</v>
      </c>
    </row>
    <row r="61" spans="1:60" ht="15" customHeight="1">
      <c r="H61" s="9" t="s">
        <v>135</v>
      </c>
      <c r="I61" s="5">
        <f>SUMIFS(Generation!D:D,Generation!$A:$A,Comparison_CDP1,Generation!$B:$B,IF($B$53="NEM","*",$B$53),Generation!$C:$C,$H61)-SUMIFS(Generation!D:D,Generation!$A:$A,Comparison_CDP2,Generation!$B:$B,IF($B$53="NEM","*",$B$53),Generation!$C:$C,$H61)</f>
        <v>0</v>
      </c>
      <c r="J61" s="5">
        <f>SUMIFS(Generation!E:E,Generation!$A:$A,Comparison_CDP1,Generation!$B:$B,IF($B$53="NEM","*",$B$53),Generation!$C:$C,$H61)-SUMIFS(Generation!E:E,Generation!$A:$A,Comparison_CDP2,Generation!$B:$B,IF($B$53="NEM","*",$B$53),Generation!$C:$C,$H61)</f>
        <v>0</v>
      </c>
      <c r="K61" s="5">
        <f>SUMIFS(Generation!F:F,Generation!$A:$A,Comparison_CDP1,Generation!$B:$B,IF($B$53="NEM","*",$B$53),Generation!$C:$C,$H61)-SUMIFS(Generation!F:F,Generation!$A:$A,Comparison_CDP2,Generation!$B:$B,IF($B$53="NEM","*",$B$53),Generation!$C:$C,$H61)</f>
        <v>0</v>
      </c>
      <c r="L61" s="5">
        <f>SUMIFS(Generation!G:G,Generation!$A:$A,Comparison_CDP1,Generation!$B:$B,IF($B$53="NEM","*",$B$53),Generation!$C:$C,$H61)-SUMIFS(Generation!G:G,Generation!$A:$A,Comparison_CDP2,Generation!$B:$B,IF($B$53="NEM","*",$B$53),Generation!$C:$C,$H61)</f>
        <v>0</v>
      </c>
      <c r="M61" s="5">
        <f>SUMIFS(Generation!H:H,Generation!$A:$A,Comparison_CDP1,Generation!$B:$B,IF($B$53="NEM","*",$B$53),Generation!$C:$C,$H61)-SUMIFS(Generation!H:H,Generation!$A:$A,Comparison_CDP2,Generation!$B:$B,IF($B$53="NEM","*",$B$53),Generation!$C:$C,$H61)</f>
        <v>0</v>
      </c>
      <c r="N61" s="5">
        <f>SUMIFS(Generation!I:I,Generation!$A:$A,Comparison_CDP1,Generation!$B:$B,IF($B$53="NEM","*",$B$53),Generation!$C:$C,$H61)-SUMIFS(Generation!I:I,Generation!$A:$A,Comparison_CDP2,Generation!$B:$B,IF($B$53="NEM","*",$B$53),Generation!$C:$C,$H61)</f>
        <v>0</v>
      </c>
      <c r="O61" s="5">
        <f>SUMIFS(Generation!J:J,Generation!$A:$A,Comparison_CDP1,Generation!$B:$B,IF($B$53="NEM","*",$B$53),Generation!$C:$C,$H61)-SUMIFS(Generation!J:J,Generation!$A:$A,Comparison_CDP2,Generation!$B:$B,IF($B$53="NEM","*",$B$53),Generation!$C:$C,$H61)</f>
        <v>0</v>
      </c>
      <c r="P61" s="5">
        <f>SUMIFS(Generation!K:K,Generation!$A:$A,Comparison_CDP1,Generation!$B:$B,IF($B$53="NEM","*",$B$53),Generation!$C:$C,$H61)-SUMIFS(Generation!K:K,Generation!$A:$A,Comparison_CDP2,Generation!$B:$B,IF($B$53="NEM","*",$B$53),Generation!$C:$C,$H61)</f>
        <v>0</v>
      </c>
      <c r="Q61" s="5">
        <f>SUMIFS(Generation!L:L,Generation!$A:$A,Comparison_CDP1,Generation!$B:$B,IF($B$53="NEM","*",$B$53),Generation!$C:$C,$H61)-SUMIFS(Generation!L:L,Generation!$A:$A,Comparison_CDP2,Generation!$B:$B,IF($B$53="NEM","*",$B$53),Generation!$C:$C,$H61)</f>
        <v>0</v>
      </c>
      <c r="R61" s="5">
        <f>SUMIFS(Generation!M:M,Generation!$A:$A,Comparison_CDP1,Generation!$B:$B,IF($B$53="NEM","*",$B$53),Generation!$C:$C,$H61)-SUMIFS(Generation!M:M,Generation!$A:$A,Comparison_CDP2,Generation!$B:$B,IF($B$53="NEM","*",$B$53),Generation!$C:$C,$H61)</f>
        <v>0</v>
      </c>
      <c r="S61" s="5">
        <f>SUMIFS(Generation!N:N,Generation!$A:$A,Comparison_CDP1,Generation!$B:$B,IF($B$53="NEM","*",$B$53),Generation!$C:$C,$H61)-SUMIFS(Generation!N:N,Generation!$A:$A,Comparison_CDP2,Generation!$B:$B,IF($B$53="NEM","*",$B$53),Generation!$C:$C,$H61)</f>
        <v>0</v>
      </c>
      <c r="T61" s="5">
        <f>SUMIFS(Generation!O:O,Generation!$A:$A,Comparison_CDP1,Generation!$B:$B,IF($B$53="NEM","*",$B$53),Generation!$C:$C,$H61)-SUMIFS(Generation!O:O,Generation!$A:$A,Comparison_CDP2,Generation!$B:$B,IF($B$53="NEM","*",$B$53),Generation!$C:$C,$H61)</f>
        <v>0</v>
      </c>
      <c r="U61" s="5">
        <f>SUMIFS(Generation!P:P,Generation!$A:$A,Comparison_CDP1,Generation!$B:$B,IF($B$53="NEM","*",$B$53),Generation!$C:$C,$H61)-SUMIFS(Generation!P:P,Generation!$A:$A,Comparison_CDP2,Generation!$B:$B,IF($B$53="NEM","*",$B$53),Generation!$C:$C,$H61)</f>
        <v>0</v>
      </c>
      <c r="V61" s="5">
        <f>SUMIFS(Generation!Q:Q,Generation!$A:$A,Comparison_CDP1,Generation!$B:$B,IF($B$53="NEM","*",$B$53),Generation!$C:$C,$H61)-SUMIFS(Generation!Q:Q,Generation!$A:$A,Comparison_CDP2,Generation!$B:$B,IF($B$53="NEM","*",$B$53),Generation!$C:$C,$H61)</f>
        <v>0</v>
      </c>
      <c r="W61" s="5">
        <f>SUMIFS(Generation!R:R,Generation!$A:$A,Comparison_CDP1,Generation!$B:$B,IF($B$53="NEM","*",$B$53),Generation!$C:$C,$H61)-SUMIFS(Generation!R:R,Generation!$A:$A,Comparison_CDP2,Generation!$B:$B,IF($B$53="NEM","*",$B$53),Generation!$C:$C,$H61)</f>
        <v>0</v>
      </c>
      <c r="X61" s="5">
        <f>SUMIFS(Generation!S:S,Generation!$A:$A,Comparison_CDP1,Generation!$B:$B,IF($B$53="NEM","*",$B$53),Generation!$C:$C,$H61)-SUMIFS(Generation!S:S,Generation!$A:$A,Comparison_CDP2,Generation!$B:$B,IF($B$53="NEM","*",$B$53),Generation!$C:$C,$H61)</f>
        <v>0</v>
      </c>
      <c r="Y61" s="5">
        <f>SUMIFS(Generation!T:T,Generation!$A:$A,Comparison_CDP1,Generation!$B:$B,IF($B$53="NEM","*",$B$53),Generation!$C:$C,$H61)-SUMIFS(Generation!T:T,Generation!$A:$A,Comparison_CDP2,Generation!$B:$B,IF($B$53="NEM","*",$B$53),Generation!$C:$C,$H61)</f>
        <v>0</v>
      </c>
      <c r="Z61" s="5">
        <f>SUMIFS(Generation!U:U,Generation!$A:$A,Comparison_CDP1,Generation!$B:$B,IF($B$53="NEM","*",$B$53),Generation!$C:$C,$H61)-SUMIFS(Generation!U:U,Generation!$A:$A,Comparison_CDP2,Generation!$B:$B,IF($B$53="NEM","*",$B$53),Generation!$C:$C,$H61)</f>
        <v>0</v>
      </c>
      <c r="AA61" s="5">
        <f>SUMIFS(Generation!V:V,Generation!$A:$A,Comparison_CDP1,Generation!$B:$B,IF($B$53="NEM","*",$B$53),Generation!$C:$C,$H61)-SUMIFS(Generation!V:V,Generation!$A:$A,Comparison_CDP2,Generation!$B:$B,IF($B$53="NEM","*",$B$53),Generation!$C:$C,$H61)</f>
        <v>0</v>
      </c>
      <c r="AB61" s="5">
        <f>SUMIFS(Generation!W:W,Generation!$A:$A,Comparison_CDP1,Generation!$B:$B,IF($B$53="NEM","*",$B$53),Generation!$C:$C,$H61)-SUMIFS(Generation!W:W,Generation!$A:$A,Comparison_CDP2,Generation!$B:$B,IF($B$53="NEM","*",$B$53),Generation!$C:$C,$H61)</f>
        <v>0</v>
      </c>
      <c r="AC61" s="5">
        <f>SUMIFS(Generation!X:X,Generation!$A:$A,Comparison_CDP1,Generation!$B:$B,IF($B$53="NEM","*",$B$53),Generation!$C:$C,$H61)-SUMIFS(Generation!X:X,Generation!$A:$A,Comparison_CDP2,Generation!$B:$B,IF($B$53="NEM","*",$B$53),Generation!$C:$C,$H61)</f>
        <v>0</v>
      </c>
      <c r="AD61" s="5">
        <f>SUMIFS(Generation!Y:Y,Generation!$A:$A,Comparison_CDP1,Generation!$B:$B,IF($B$53="NEM","*",$B$53),Generation!$C:$C,$H61)-SUMIFS(Generation!Y:Y,Generation!$A:$A,Comparison_CDP2,Generation!$B:$B,IF($B$53="NEM","*",$B$53),Generation!$C:$C,$H61)</f>
        <v>0</v>
      </c>
      <c r="AE61" s="5">
        <f>SUMIFS(Generation!Z:Z,Generation!$A:$A,Comparison_CDP1,Generation!$B:$B,IF($B$53="NEM","*",$B$53),Generation!$C:$C,$H61)-SUMIFS(Generation!Z:Z,Generation!$A:$A,Comparison_CDP2,Generation!$B:$B,IF($B$53="NEM","*",$B$53),Generation!$C:$C,$H61)</f>
        <v>0</v>
      </c>
      <c r="AF61" s="5">
        <f>SUMIFS(Generation!AA:AA,Generation!$A:$A,Comparison_CDP1,Generation!$B:$B,IF($B$53="NEM","*",$B$53),Generation!$C:$C,$H61)-SUMIFS(Generation!AA:AA,Generation!$A:$A,Comparison_CDP2,Generation!$B:$B,IF($B$53="NEM","*",$B$53),Generation!$C:$C,$H61)</f>
        <v>0</v>
      </c>
      <c r="AG61" s="5">
        <f>SUMIFS(Generation!AB:AB,Generation!$A:$A,Comparison_CDP1,Generation!$B:$B,IF($B$53="NEM","*",$B$53),Generation!$C:$C,$H61)-SUMIFS(Generation!AB:AB,Generation!$A:$A,Comparison_CDP2,Generation!$B:$B,IF($B$53="NEM","*",$B$53),Generation!$C:$C,$H61)</f>
        <v>0</v>
      </c>
      <c r="AH61" s="5">
        <f>SUMIFS(Generation!AC:AC,Generation!$A:$A,Comparison_CDP1,Generation!$B:$B,IF($B$53="NEM","*",$B$53),Generation!$C:$C,$H61)-SUMIFS(Generation!AC:AC,Generation!$A:$A,Comparison_CDP2,Generation!$B:$B,IF($B$53="NEM","*",$B$53),Generation!$C:$C,$H61)</f>
        <v>0</v>
      </c>
      <c r="AI61" s="5">
        <f>SUMIFS(Generation!AD:AD,Generation!$A:$A,Comparison_CDP1,Generation!$B:$B,IF($B$53="NEM","*",$B$53),Generation!$C:$C,$H61)-SUMIFS(Generation!AD:AD,Generation!$A:$A,Comparison_CDP2,Generation!$B:$B,IF($B$53="NEM","*",$B$53),Generation!$C:$C,$H61)</f>
        <v>0</v>
      </c>
      <c r="AJ61" s="5">
        <f>SUMIFS(Generation!AE:AE,Generation!$A:$A,Comparison_CDP1,Generation!$B:$B,IF($B$53="NEM","*",$B$53),Generation!$C:$C,$H61)-SUMIFS(Generation!AE:AE,Generation!$A:$A,Comparison_CDP2,Generation!$B:$B,IF($B$53="NEM","*",$B$53),Generation!$C:$C,$H61)</f>
        <v>0</v>
      </c>
    </row>
    <row r="62" spans="1:60" ht="15" customHeight="1">
      <c r="H62" s="9" t="s">
        <v>136</v>
      </c>
      <c r="I62" s="5">
        <f>SUMIFS(Generation!D:D,Generation!$A:$A,Comparison_CDP1,Generation!$B:$B,IF($B$53="NEM","*",$B$53),Generation!$C:$C,$H62)-SUMIFS(Generation!D:D,Generation!$A:$A,Comparison_CDP2,Generation!$B:$B,IF($B$53="NEM","*",$B$53),Generation!$C:$C,$H62)</f>
        <v>155.69383301993184</v>
      </c>
      <c r="J62" s="5">
        <f>SUMIFS(Generation!E:E,Generation!$A:$A,Comparison_CDP1,Generation!$B:$B,IF($B$53="NEM","*",$B$53),Generation!$C:$C,$H62)-SUMIFS(Generation!E:E,Generation!$A:$A,Comparison_CDP2,Generation!$B:$B,IF($B$53="NEM","*",$B$53),Generation!$C:$C,$H62)</f>
        <v>464.62896654151882</v>
      </c>
      <c r="K62" s="5">
        <f>SUMIFS(Generation!F:F,Generation!$A:$A,Comparison_CDP1,Generation!$B:$B,IF($B$53="NEM","*",$B$53),Generation!$C:$C,$H62)-SUMIFS(Generation!F:F,Generation!$A:$A,Comparison_CDP2,Generation!$B:$B,IF($B$53="NEM","*",$B$53),Generation!$C:$C,$H62)</f>
        <v>346.56152646114788</v>
      </c>
      <c r="L62" s="5">
        <f>SUMIFS(Generation!G:G,Generation!$A:$A,Comparison_CDP1,Generation!$B:$B,IF($B$53="NEM","*",$B$53),Generation!$C:$C,$H62)-SUMIFS(Generation!G:G,Generation!$A:$A,Comparison_CDP2,Generation!$B:$B,IF($B$53="NEM","*",$B$53),Generation!$C:$C,$H62)</f>
        <v>278.49347016381762</v>
      </c>
      <c r="M62" s="5">
        <f>SUMIFS(Generation!H:H,Generation!$A:$A,Comparison_CDP1,Generation!$B:$B,IF($B$53="NEM","*",$B$53),Generation!$C:$C,$H62)-SUMIFS(Generation!H:H,Generation!$A:$A,Comparison_CDP2,Generation!$B:$B,IF($B$53="NEM","*",$B$53),Generation!$C:$C,$H62)</f>
        <v>-53.068872545845807</v>
      </c>
      <c r="N62" s="5">
        <f>SUMIFS(Generation!I:I,Generation!$A:$A,Comparison_CDP1,Generation!$B:$B,IF($B$53="NEM","*",$B$53),Generation!$C:$C,$H62)-SUMIFS(Generation!I:I,Generation!$A:$A,Comparison_CDP2,Generation!$B:$B,IF($B$53="NEM","*",$B$53),Generation!$C:$C,$H62)</f>
        <v>-656.59438859367583</v>
      </c>
      <c r="O62" s="5">
        <f>SUMIFS(Generation!J:J,Generation!$A:$A,Comparison_CDP1,Generation!$B:$B,IF($B$53="NEM","*",$B$53),Generation!$C:$C,$H62)-SUMIFS(Generation!J:J,Generation!$A:$A,Comparison_CDP2,Generation!$B:$B,IF($B$53="NEM","*",$B$53),Generation!$C:$C,$H62)</f>
        <v>389.60352364906248</v>
      </c>
      <c r="P62" s="5">
        <f>SUMIFS(Generation!K:K,Generation!$A:$A,Comparison_CDP1,Generation!$B:$B,IF($B$53="NEM","*",$B$53),Generation!$C:$C,$H62)-SUMIFS(Generation!K:K,Generation!$A:$A,Comparison_CDP2,Generation!$B:$B,IF($B$53="NEM","*",$B$53),Generation!$C:$C,$H62)</f>
        <v>3599.7008929977092</v>
      </c>
      <c r="Q62" s="5">
        <f>SUMIFS(Generation!L:L,Generation!$A:$A,Comparison_CDP1,Generation!$B:$B,IF($B$53="NEM","*",$B$53),Generation!$C:$C,$H62)-SUMIFS(Generation!L:L,Generation!$A:$A,Comparison_CDP2,Generation!$B:$B,IF($B$53="NEM","*",$B$53),Generation!$C:$C,$H62)</f>
        <v>2832.8896799858485</v>
      </c>
      <c r="R62" s="5">
        <f>SUMIFS(Generation!M:M,Generation!$A:$A,Comparison_CDP1,Generation!$B:$B,IF($B$53="NEM","*",$B$53),Generation!$C:$C,$H62)-SUMIFS(Generation!M:M,Generation!$A:$A,Comparison_CDP2,Generation!$B:$B,IF($B$53="NEM","*",$B$53),Generation!$C:$C,$H62)</f>
        <v>4953.7369297608711</v>
      </c>
      <c r="S62" s="5">
        <f>SUMIFS(Generation!N:N,Generation!$A:$A,Comparison_CDP1,Generation!$B:$B,IF($B$53="NEM","*",$B$53),Generation!$C:$C,$H62)-SUMIFS(Generation!N:N,Generation!$A:$A,Comparison_CDP2,Generation!$B:$B,IF($B$53="NEM","*",$B$53),Generation!$C:$C,$H62)</f>
        <v>3771.1643965813055</v>
      </c>
      <c r="T62" s="5">
        <f>SUMIFS(Generation!O:O,Generation!$A:$A,Comparison_CDP1,Generation!$B:$B,IF($B$53="NEM","*",$B$53),Generation!$C:$C,$H62)-SUMIFS(Generation!O:O,Generation!$A:$A,Comparison_CDP2,Generation!$B:$B,IF($B$53="NEM","*",$B$53),Generation!$C:$C,$H62)</f>
        <v>3023.175003747232</v>
      </c>
      <c r="U62" s="5">
        <f>SUMIFS(Generation!P:P,Generation!$A:$A,Comparison_CDP1,Generation!$B:$B,IF($B$53="NEM","*",$B$53),Generation!$C:$C,$H62)-SUMIFS(Generation!P:P,Generation!$A:$A,Comparison_CDP2,Generation!$B:$B,IF($B$53="NEM","*",$B$53),Generation!$C:$C,$H62)</f>
        <v>5566.3728589380971</v>
      </c>
      <c r="V62" s="5">
        <f>SUMIFS(Generation!Q:Q,Generation!$A:$A,Comparison_CDP1,Generation!$B:$B,IF($B$53="NEM","*",$B$53),Generation!$C:$C,$H62)-SUMIFS(Generation!Q:Q,Generation!$A:$A,Comparison_CDP2,Generation!$B:$B,IF($B$53="NEM","*",$B$53),Generation!$C:$C,$H62)</f>
        <v>4973.3107176194153</v>
      </c>
      <c r="W62" s="5">
        <f>SUMIFS(Generation!R:R,Generation!$A:$A,Comparison_CDP1,Generation!$B:$B,IF($B$53="NEM","*",$B$53),Generation!$C:$C,$H62)-SUMIFS(Generation!R:R,Generation!$A:$A,Comparison_CDP2,Generation!$B:$B,IF($B$53="NEM","*",$B$53),Generation!$C:$C,$H62)</f>
        <v>4360.4325435262763</v>
      </c>
      <c r="X62" s="5">
        <f>SUMIFS(Generation!S:S,Generation!$A:$A,Comparison_CDP1,Generation!$B:$B,IF($B$53="NEM","*",$B$53),Generation!$C:$C,$H62)-SUMIFS(Generation!S:S,Generation!$A:$A,Comparison_CDP2,Generation!$B:$B,IF($B$53="NEM","*",$B$53),Generation!$C:$C,$H62)</f>
        <v>4924.9543797053448</v>
      </c>
      <c r="Y62" s="5">
        <f>SUMIFS(Generation!T:T,Generation!$A:$A,Comparison_CDP1,Generation!$B:$B,IF($B$53="NEM","*",$B$53),Generation!$C:$C,$H62)-SUMIFS(Generation!T:T,Generation!$A:$A,Comparison_CDP2,Generation!$B:$B,IF($B$53="NEM","*",$B$53),Generation!$C:$C,$H62)</f>
        <v>4662.1663649032907</v>
      </c>
      <c r="Z62" s="5">
        <f>SUMIFS(Generation!U:U,Generation!$A:$A,Comparison_CDP1,Generation!$B:$B,IF($B$53="NEM","*",$B$53),Generation!$C:$C,$H62)-SUMIFS(Generation!U:U,Generation!$A:$A,Comparison_CDP2,Generation!$B:$B,IF($B$53="NEM","*",$B$53),Generation!$C:$C,$H62)</f>
        <v>6773.0734972410155</v>
      </c>
      <c r="AA62" s="5">
        <f>SUMIFS(Generation!V:V,Generation!$A:$A,Comparison_CDP1,Generation!$B:$B,IF($B$53="NEM","*",$B$53),Generation!$C:$C,$H62)-SUMIFS(Generation!V:V,Generation!$A:$A,Comparison_CDP2,Generation!$B:$B,IF($B$53="NEM","*",$B$53),Generation!$C:$C,$H62)</f>
        <v>6195.8389851732245</v>
      </c>
      <c r="AB62" s="5">
        <f>SUMIFS(Generation!W:W,Generation!$A:$A,Comparison_CDP1,Generation!$B:$B,IF($B$53="NEM","*",$B$53),Generation!$C:$C,$H62)-SUMIFS(Generation!W:W,Generation!$A:$A,Comparison_CDP2,Generation!$B:$B,IF($B$53="NEM","*",$B$53),Generation!$C:$C,$H62)</f>
        <v>3849.3625883377235</v>
      </c>
      <c r="AC62" s="5">
        <f>SUMIFS(Generation!X:X,Generation!$A:$A,Comparison_CDP1,Generation!$B:$B,IF($B$53="NEM","*",$B$53),Generation!$C:$C,$H62)-SUMIFS(Generation!X:X,Generation!$A:$A,Comparison_CDP2,Generation!$B:$B,IF($B$53="NEM","*",$B$53),Generation!$C:$C,$H62)</f>
        <v>6859.8522786620078</v>
      </c>
      <c r="AD62" s="5">
        <f>SUMIFS(Generation!Y:Y,Generation!$A:$A,Comparison_CDP1,Generation!$B:$B,IF($B$53="NEM","*",$B$53),Generation!$C:$C,$H62)-SUMIFS(Generation!Y:Y,Generation!$A:$A,Comparison_CDP2,Generation!$B:$B,IF($B$53="NEM","*",$B$53),Generation!$C:$C,$H62)</f>
        <v>5186.8049189570702</v>
      </c>
      <c r="AE62" s="5">
        <f>SUMIFS(Generation!Z:Z,Generation!$A:$A,Comparison_CDP1,Generation!$B:$B,IF($B$53="NEM","*",$B$53),Generation!$C:$C,$H62)-SUMIFS(Generation!Z:Z,Generation!$A:$A,Comparison_CDP2,Generation!$B:$B,IF($B$53="NEM","*",$B$53),Generation!$C:$C,$H62)</f>
        <v>3160.3637538132789</v>
      </c>
      <c r="AF62" s="5">
        <f>SUMIFS(Generation!AA:AA,Generation!$A:$A,Comparison_CDP1,Generation!$B:$B,IF($B$53="NEM","*",$B$53),Generation!$C:$C,$H62)-SUMIFS(Generation!AA:AA,Generation!$A:$A,Comparison_CDP2,Generation!$B:$B,IF($B$53="NEM","*",$B$53),Generation!$C:$C,$H62)</f>
        <v>5256.676904873384</v>
      </c>
      <c r="AG62" s="5">
        <f>SUMIFS(Generation!AB:AB,Generation!$A:$A,Comparison_CDP1,Generation!$B:$B,IF($B$53="NEM","*",$B$53),Generation!$C:$C,$H62)-SUMIFS(Generation!AB:AB,Generation!$A:$A,Comparison_CDP2,Generation!$B:$B,IF($B$53="NEM","*",$B$53),Generation!$C:$C,$H62)</f>
        <v>4414.7941171983221</v>
      </c>
      <c r="AH62" s="5">
        <f>SUMIFS(Generation!AC:AC,Generation!$A:$A,Comparison_CDP1,Generation!$B:$B,IF($B$53="NEM","*",$B$53),Generation!$C:$C,$H62)-SUMIFS(Generation!AC:AC,Generation!$A:$A,Comparison_CDP2,Generation!$B:$B,IF($B$53="NEM","*",$B$53),Generation!$C:$C,$H62)</f>
        <v>4803.0789587082982</v>
      </c>
      <c r="AI62" s="5">
        <f>SUMIFS(Generation!AD:AD,Generation!$A:$A,Comparison_CDP1,Generation!$B:$B,IF($B$53="NEM","*",$B$53),Generation!$C:$C,$H62)-SUMIFS(Generation!AD:AD,Generation!$A:$A,Comparison_CDP2,Generation!$B:$B,IF($B$53="NEM","*",$B$53),Generation!$C:$C,$H62)</f>
        <v>5990.1095118812755</v>
      </c>
      <c r="AJ62" s="5">
        <f>SUMIFS(Generation!AE:AE,Generation!$A:$A,Comparison_CDP1,Generation!$B:$B,IF($B$53="NEM","*",$B$53),Generation!$C:$C,$H62)-SUMIFS(Generation!AE:AE,Generation!$A:$A,Comparison_CDP2,Generation!$B:$B,IF($B$53="NEM","*",$B$53),Generation!$C:$C,$H62)</f>
        <v>5206.3050025986331</v>
      </c>
    </row>
    <row r="63" spans="1:60" ht="15" customHeight="1">
      <c r="H63" s="9" t="s">
        <v>137</v>
      </c>
      <c r="I63" s="5">
        <f>SUMIFS(Generation!D:D,Generation!$A:$A,Comparison_CDP1,Generation!$B:$B,IF($B$53="NEM","*",$B$53),Generation!$C:$C,$H63)-SUMIFS(Generation!D:D,Generation!$A:$A,Comparison_CDP2,Generation!$B:$B,IF($B$53="NEM","*",$B$53),Generation!$C:$C,$H63)</f>
        <v>5.1293087873455079</v>
      </c>
      <c r="J63" s="5">
        <f>SUMIFS(Generation!E:E,Generation!$A:$A,Comparison_CDP1,Generation!$B:$B,IF($B$53="NEM","*",$B$53),Generation!$C:$C,$H63)-SUMIFS(Generation!E:E,Generation!$A:$A,Comparison_CDP2,Generation!$B:$B,IF($B$53="NEM","*",$B$53),Generation!$C:$C,$H63)</f>
        <v>-17.648856506619268</v>
      </c>
      <c r="K63" s="5">
        <f>SUMIFS(Generation!F:F,Generation!$A:$A,Comparison_CDP1,Generation!$B:$B,IF($B$53="NEM","*",$B$53),Generation!$C:$C,$H63)-SUMIFS(Generation!F:F,Generation!$A:$A,Comparison_CDP2,Generation!$B:$B,IF($B$53="NEM","*",$B$53),Generation!$C:$C,$H63)</f>
        <v>-15.069187241310829</v>
      </c>
      <c r="L63" s="5">
        <f>SUMIFS(Generation!G:G,Generation!$A:$A,Comparison_CDP1,Generation!$B:$B,IF($B$53="NEM","*",$B$53),Generation!$C:$C,$H63)-SUMIFS(Generation!G:G,Generation!$A:$A,Comparison_CDP2,Generation!$B:$B,IF($B$53="NEM","*",$B$53),Generation!$C:$C,$H63)</f>
        <v>-32.426838492451679</v>
      </c>
      <c r="M63" s="5">
        <f>SUMIFS(Generation!H:H,Generation!$A:$A,Comparison_CDP1,Generation!$B:$B,IF($B$53="NEM","*",$B$53),Generation!$C:$C,$H63)-SUMIFS(Generation!H:H,Generation!$A:$A,Comparison_CDP2,Generation!$B:$B,IF($B$53="NEM","*",$B$53),Generation!$C:$C,$H63)</f>
        <v>-76.013294475282237</v>
      </c>
      <c r="N63" s="5">
        <f>SUMIFS(Generation!I:I,Generation!$A:$A,Comparison_CDP1,Generation!$B:$B,IF($B$53="NEM","*",$B$53),Generation!$C:$C,$H63)-SUMIFS(Generation!I:I,Generation!$A:$A,Comparison_CDP2,Generation!$B:$B,IF($B$53="NEM","*",$B$53),Generation!$C:$C,$H63)</f>
        <v>1496.8715310799525</v>
      </c>
      <c r="O63" s="5">
        <f>SUMIFS(Generation!J:J,Generation!$A:$A,Comparison_CDP1,Generation!$B:$B,IF($B$53="NEM","*",$B$53),Generation!$C:$C,$H63)-SUMIFS(Generation!J:J,Generation!$A:$A,Comparison_CDP2,Generation!$B:$B,IF($B$53="NEM","*",$B$53),Generation!$C:$C,$H63)</f>
        <v>1810.1800986490889</v>
      </c>
      <c r="P63" s="5">
        <f>SUMIFS(Generation!K:K,Generation!$A:$A,Comparison_CDP1,Generation!$B:$B,IF($B$53="NEM","*",$B$53),Generation!$C:$C,$H63)-SUMIFS(Generation!K:K,Generation!$A:$A,Comparison_CDP2,Generation!$B:$B,IF($B$53="NEM","*",$B$53),Generation!$C:$C,$H63)</f>
        <v>1687.2071072699928</v>
      </c>
      <c r="Q63" s="5">
        <f>SUMIFS(Generation!L:L,Generation!$A:$A,Comparison_CDP1,Generation!$B:$B,IF($B$53="NEM","*",$B$53),Generation!$C:$C,$H63)-SUMIFS(Generation!L:L,Generation!$A:$A,Comparison_CDP2,Generation!$B:$B,IF($B$53="NEM","*",$B$53),Generation!$C:$C,$H63)</f>
        <v>354.40213976851919</v>
      </c>
      <c r="R63" s="5">
        <f>SUMIFS(Generation!M:M,Generation!$A:$A,Comparison_CDP1,Generation!$B:$B,IF($B$53="NEM","*",$B$53),Generation!$C:$C,$H63)-SUMIFS(Generation!M:M,Generation!$A:$A,Comparison_CDP2,Generation!$B:$B,IF($B$53="NEM","*",$B$53),Generation!$C:$C,$H63)</f>
        <v>345.44255420971422</v>
      </c>
      <c r="S63" s="5">
        <f>SUMIFS(Generation!N:N,Generation!$A:$A,Comparison_CDP1,Generation!$B:$B,IF($B$53="NEM","*",$B$53),Generation!$C:$C,$H63)-SUMIFS(Generation!N:N,Generation!$A:$A,Comparison_CDP2,Generation!$B:$B,IF($B$53="NEM","*",$B$53),Generation!$C:$C,$H63)</f>
        <v>-99.85318268211995</v>
      </c>
      <c r="T63" s="5">
        <f>SUMIFS(Generation!O:O,Generation!$A:$A,Comparison_CDP1,Generation!$B:$B,IF($B$53="NEM","*",$B$53),Generation!$C:$C,$H63)-SUMIFS(Generation!O:O,Generation!$A:$A,Comparison_CDP2,Generation!$B:$B,IF($B$53="NEM","*",$B$53),Generation!$C:$C,$H63)</f>
        <v>-129.13803927191293</v>
      </c>
      <c r="U63" s="5">
        <f>SUMIFS(Generation!P:P,Generation!$A:$A,Comparison_CDP1,Generation!$B:$B,IF($B$53="NEM","*",$B$53),Generation!$C:$C,$H63)-SUMIFS(Generation!P:P,Generation!$A:$A,Comparison_CDP2,Generation!$B:$B,IF($B$53="NEM","*",$B$53),Generation!$C:$C,$H63)</f>
        <v>-637.21671545808567</v>
      </c>
      <c r="V63" s="5">
        <f>SUMIFS(Generation!Q:Q,Generation!$A:$A,Comparison_CDP1,Generation!$B:$B,IF($B$53="NEM","*",$B$53),Generation!$C:$C,$H63)-SUMIFS(Generation!Q:Q,Generation!$A:$A,Comparison_CDP2,Generation!$B:$B,IF($B$53="NEM","*",$B$53),Generation!$C:$C,$H63)</f>
        <v>-1421.1783201186208</v>
      </c>
      <c r="W63" s="5">
        <f>SUMIFS(Generation!R:R,Generation!$A:$A,Comparison_CDP1,Generation!$B:$B,IF($B$53="NEM","*",$B$53),Generation!$C:$C,$H63)-SUMIFS(Generation!R:R,Generation!$A:$A,Comparison_CDP2,Generation!$B:$B,IF($B$53="NEM","*",$B$53),Generation!$C:$C,$H63)</f>
        <v>-839.13691103405654</v>
      </c>
      <c r="X63" s="5">
        <f>SUMIFS(Generation!S:S,Generation!$A:$A,Comparison_CDP1,Generation!$B:$B,IF($B$53="NEM","*",$B$53),Generation!$C:$C,$H63)-SUMIFS(Generation!S:S,Generation!$A:$A,Comparison_CDP2,Generation!$B:$B,IF($B$53="NEM","*",$B$53),Generation!$C:$C,$H63)</f>
        <v>-1053.1564237954717</v>
      </c>
      <c r="Y63" s="5">
        <f>SUMIFS(Generation!T:T,Generation!$A:$A,Comparison_CDP1,Generation!$B:$B,IF($B$53="NEM","*",$B$53),Generation!$C:$C,$H63)-SUMIFS(Generation!T:T,Generation!$A:$A,Comparison_CDP2,Generation!$B:$B,IF($B$53="NEM","*",$B$53),Generation!$C:$C,$H63)</f>
        <v>-733.10612449205655</v>
      </c>
      <c r="Z63" s="5">
        <f>SUMIFS(Generation!U:U,Generation!$A:$A,Comparison_CDP1,Generation!$B:$B,IF($B$53="NEM","*",$B$53),Generation!$C:$C,$H63)-SUMIFS(Generation!U:U,Generation!$A:$A,Comparison_CDP2,Generation!$B:$B,IF($B$53="NEM","*",$B$53),Generation!$C:$C,$H63)</f>
        <v>-437.715815771091</v>
      </c>
      <c r="AA63" s="5">
        <f>SUMIFS(Generation!V:V,Generation!$A:$A,Comparison_CDP1,Generation!$B:$B,IF($B$53="NEM","*",$B$53),Generation!$C:$C,$H63)-SUMIFS(Generation!V:V,Generation!$A:$A,Comparison_CDP2,Generation!$B:$B,IF($B$53="NEM","*",$B$53),Generation!$C:$C,$H63)</f>
        <v>-259.23893901300107</v>
      </c>
      <c r="AB63" s="5">
        <f>SUMIFS(Generation!W:W,Generation!$A:$A,Comparison_CDP1,Generation!$B:$B,IF($B$53="NEM","*",$B$53),Generation!$C:$C,$H63)-SUMIFS(Generation!W:W,Generation!$A:$A,Comparison_CDP2,Generation!$B:$B,IF($B$53="NEM","*",$B$53),Generation!$C:$C,$H63)</f>
        <v>-663.9166053720437</v>
      </c>
      <c r="AC63" s="5">
        <f>SUMIFS(Generation!X:X,Generation!$A:$A,Comparison_CDP1,Generation!$B:$B,IF($B$53="NEM","*",$B$53),Generation!$C:$C,$H63)-SUMIFS(Generation!X:X,Generation!$A:$A,Comparison_CDP2,Generation!$B:$B,IF($B$53="NEM","*",$B$53),Generation!$C:$C,$H63)</f>
        <v>-1651.1651620134326</v>
      </c>
      <c r="AD63" s="5">
        <f>SUMIFS(Generation!Y:Y,Generation!$A:$A,Comparison_CDP1,Generation!$B:$B,IF($B$53="NEM","*",$B$53),Generation!$C:$C,$H63)-SUMIFS(Generation!Y:Y,Generation!$A:$A,Comparison_CDP2,Generation!$B:$B,IF($B$53="NEM","*",$B$53),Generation!$C:$C,$H63)</f>
        <v>-2398.2400950578667</v>
      </c>
      <c r="AE63" s="5">
        <f>SUMIFS(Generation!Z:Z,Generation!$A:$A,Comparison_CDP1,Generation!$B:$B,IF($B$53="NEM","*",$B$53),Generation!$C:$C,$H63)-SUMIFS(Generation!Z:Z,Generation!$A:$A,Comparison_CDP2,Generation!$B:$B,IF($B$53="NEM","*",$B$53),Generation!$C:$C,$H63)</f>
        <v>-1357.1731315087309</v>
      </c>
      <c r="AF63" s="5">
        <f>SUMIFS(Generation!AA:AA,Generation!$A:$A,Comparison_CDP1,Generation!$B:$B,IF($B$53="NEM","*",$B$53),Generation!$C:$C,$H63)-SUMIFS(Generation!AA:AA,Generation!$A:$A,Comparison_CDP2,Generation!$B:$B,IF($B$53="NEM","*",$B$53),Generation!$C:$C,$H63)</f>
        <v>-1552.2264278755283</v>
      </c>
      <c r="AG63" s="5">
        <f>SUMIFS(Generation!AB:AB,Generation!$A:$A,Comparison_CDP1,Generation!$B:$B,IF($B$53="NEM","*",$B$53),Generation!$C:$C,$H63)-SUMIFS(Generation!AB:AB,Generation!$A:$A,Comparison_CDP2,Generation!$B:$B,IF($B$53="NEM","*",$B$53),Generation!$C:$C,$H63)</f>
        <v>-2267.4558878421813</v>
      </c>
      <c r="AH63" s="5">
        <f>SUMIFS(Generation!AC:AC,Generation!$A:$A,Comparison_CDP1,Generation!$B:$B,IF($B$53="NEM","*",$B$53),Generation!$C:$C,$H63)-SUMIFS(Generation!AC:AC,Generation!$A:$A,Comparison_CDP2,Generation!$B:$B,IF($B$53="NEM","*",$B$53),Generation!$C:$C,$H63)</f>
        <v>-2553.8794115667806</v>
      </c>
      <c r="AI63" s="5">
        <f>SUMIFS(Generation!AD:AD,Generation!$A:$A,Comparison_CDP1,Generation!$B:$B,IF($B$53="NEM","*",$B$53),Generation!$C:$C,$H63)-SUMIFS(Generation!AD:AD,Generation!$A:$A,Comparison_CDP2,Generation!$B:$B,IF($B$53="NEM","*",$B$53),Generation!$C:$C,$H63)</f>
        <v>-2147.9028329593566</v>
      </c>
      <c r="AJ63" s="5">
        <f>SUMIFS(Generation!AE:AE,Generation!$A:$A,Comparison_CDP1,Generation!$B:$B,IF($B$53="NEM","*",$B$53),Generation!$C:$C,$H63)-SUMIFS(Generation!AE:AE,Generation!$A:$A,Comparison_CDP2,Generation!$B:$B,IF($B$53="NEM","*",$B$53),Generation!$C:$C,$H63)</f>
        <v>-3503.9948947199555</v>
      </c>
    </row>
    <row r="64" spans="1:60" ht="15" customHeight="1">
      <c r="H64" s="9" t="s">
        <v>138</v>
      </c>
      <c r="I64" s="5">
        <f>SUMIFS(Generation!D:D,Generation!$A:$A,Comparison_CDP1,Generation!$B:$B,IF($B$53="NEM","*",$B$53),Generation!$C:$C,$H64)-SUMIFS(Generation!D:D,Generation!$A:$A,Comparison_CDP2,Generation!$B:$B,IF($B$53="NEM","*",$B$53),Generation!$C:$C,$H64)</f>
        <v>0.19366882882012249</v>
      </c>
      <c r="J64" s="5">
        <f>SUMIFS(Generation!E:E,Generation!$A:$A,Comparison_CDP1,Generation!$B:$B,IF($B$53="NEM","*",$B$53),Generation!$C:$C,$H64)-SUMIFS(Generation!E:E,Generation!$A:$A,Comparison_CDP2,Generation!$B:$B,IF($B$53="NEM","*",$B$53),Generation!$C:$C,$H64)</f>
        <v>0.25200579089491271</v>
      </c>
      <c r="K64" s="5">
        <f>SUMIFS(Generation!F:F,Generation!$A:$A,Comparison_CDP1,Generation!$B:$B,IF($B$53="NEM","*",$B$53),Generation!$C:$C,$H64)-SUMIFS(Generation!F:F,Generation!$A:$A,Comparison_CDP2,Generation!$B:$B,IF($B$53="NEM","*",$B$53),Generation!$C:$C,$H64)</f>
        <v>-3.5372455898823318E-3</v>
      </c>
      <c r="L64" s="5">
        <f>SUMIFS(Generation!G:G,Generation!$A:$A,Comparison_CDP1,Generation!$B:$B,IF($B$53="NEM","*",$B$53),Generation!$C:$C,$H64)-SUMIFS(Generation!G:G,Generation!$A:$A,Comparison_CDP2,Generation!$B:$B,IF($B$53="NEM","*",$B$53),Generation!$C:$C,$H64)</f>
        <v>-3.0497396738448685</v>
      </c>
      <c r="M64" s="5">
        <f>SUMIFS(Generation!H:H,Generation!$A:$A,Comparison_CDP1,Generation!$B:$B,IF($B$53="NEM","*",$B$53),Generation!$C:$C,$H64)-SUMIFS(Generation!H:H,Generation!$A:$A,Comparison_CDP2,Generation!$B:$B,IF($B$53="NEM","*",$B$53),Generation!$C:$C,$H64)</f>
        <v>-2.0268069928999921</v>
      </c>
      <c r="N64" s="5">
        <f>SUMIFS(Generation!I:I,Generation!$A:$A,Comparison_CDP1,Generation!$B:$B,IF($B$53="NEM","*",$B$53),Generation!$C:$C,$H64)-SUMIFS(Generation!I:I,Generation!$A:$A,Comparison_CDP2,Generation!$B:$B,IF($B$53="NEM","*",$B$53),Generation!$C:$C,$H64)</f>
        <v>-25.918242078779997</v>
      </c>
      <c r="O64" s="5">
        <f>SUMIFS(Generation!J:J,Generation!$A:$A,Comparison_CDP1,Generation!$B:$B,IF($B$53="NEM","*",$B$53),Generation!$C:$C,$H64)-SUMIFS(Generation!J:J,Generation!$A:$A,Comparison_CDP2,Generation!$B:$B,IF($B$53="NEM","*",$B$53),Generation!$C:$C,$H64)</f>
        <v>-3.579219774735293</v>
      </c>
      <c r="P64" s="5">
        <f>SUMIFS(Generation!K:K,Generation!$A:$A,Comparison_CDP1,Generation!$B:$B,IF($B$53="NEM","*",$B$53),Generation!$C:$C,$H64)-SUMIFS(Generation!K:K,Generation!$A:$A,Comparison_CDP2,Generation!$B:$B,IF($B$53="NEM","*",$B$53),Generation!$C:$C,$H64)</f>
        <v>-23.825037342904864</v>
      </c>
      <c r="Q64" s="5">
        <f>SUMIFS(Generation!L:L,Generation!$A:$A,Comparison_CDP1,Generation!$B:$B,IF($B$53="NEM","*",$B$53),Generation!$C:$C,$H64)-SUMIFS(Generation!L:L,Generation!$A:$A,Comparison_CDP2,Generation!$B:$B,IF($B$53="NEM","*",$B$53),Generation!$C:$C,$H64)</f>
        <v>-18.45347573086508</v>
      </c>
      <c r="R64" s="5">
        <f>SUMIFS(Generation!M:M,Generation!$A:$A,Comparison_CDP1,Generation!$B:$B,IF($B$53="NEM","*",$B$53),Generation!$C:$C,$H64)-SUMIFS(Generation!M:M,Generation!$A:$A,Comparison_CDP2,Generation!$B:$B,IF($B$53="NEM","*",$B$53),Generation!$C:$C,$H64)</f>
        <v>-11.288675264585152</v>
      </c>
      <c r="S64" s="5">
        <f>SUMIFS(Generation!N:N,Generation!$A:$A,Comparison_CDP1,Generation!$B:$B,IF($B$53="NEM","*",$B$53),Generation!$C:$C,$H64)-SUMIFS(Generation!N:N,Generation!$A:$A,Comparison_CDP2,Generation!$B:$B,IF($B$53="NEM","*",$B$53),Generation!$C:$C,$H64)</f>
        <v>-22.687308474815381</v>
      </c>
      <c r="T64" s="5">
        <f>SUMIFS(Generation!O:O,Generation!$A:$A,Comparison_CDP1,Generation!$B:$B,IF($B$53="NEM","*",$B$53),Generation!$C:$C,$H64)-SUMIFS(Generation!O:O,Generation!$A:$A,Comparison_CDP2,Generation!$B:$B,IF($B$53="NEM","*",$B$53),Generation!$C:$C,$H64)</f>
        <v>-25.19154308658517</v>
      </c>
      <c r="U64" s="5">
        <f>SUMIFS(Generation!P:P,Generation!$A:$A,Comparison_CDP1,Generation!$B:$B,IF($B$53="NEM","*",$B$53),Generation!$C:$C,$H64)-SUMIFS(Generation!P:P,Generation!$A:$A,Comparison_CDP2,Generation!$B:$B,IF($B$53="NEM","*",$B$53),Generation!$C:$C,$H64)</f>
        <v>-22.138853216669872</v>
      </c>
      <c r="V64" s="5">
        <f>SUMIFS(Generation!Q:Q,Generation!$A:$A,Comparison_CDP1,Generation!$B:$B,IF($B$53="NEM","*",$B$53),Generation!$C:$C,$H64)-SUMIFS(Generation!Q:Q,Generation!$A:$A,Comparison_CDP2,Generation!$B:$B,IF($B$53="NEM","*",$B$53),Generation!$C:$C,$H64)</f>
        <v>-26.932842022110322</v>
      </c>
      <c r="W64" s="5">
        <f>SUMIFS(Generation!R:R,Generation!$A:$A,Comparison_CDP1,Generation!$B:$B,IF($B$53="NEM","*",$B$53),Generation!$C:$C,$H64)-SUMIFS(Generation!R:R,Generation!$A:$A,Comparison_CDP2,Generation!$B:$B,IF($B$53="NEM","*",$B$53),Generation!$C:$C,$H64)</f>
        <v>-27.229394074914694</v>
      </c>
      <c r="X64" s="5">
        <f>SUMIFS(Generation!S:S,Generation!$A:$A,Comparison_CDP1,Generation!$B:$B,IF($B$53="NEM","*",$B$53),Generation!$C:$C,$H64)-SUMIFS(Generation!S:S,Generation!$A:$A,Comparison_CDP2,Generation!$B:$B,IF($B$53="NEM","*",$B$53),Generation!$C:$C,$H64)</f>
        <v>-26.261873025430077</v>
      </c>
      <c r="Y64" s="5">
        <f>SUMIFS(Generation!T:T,Generation!$A:$A,Comparison_CDP1,Generation!$B:$B,IF($B$53="NEM","*",$B$53),Generation!$C:$C,$H64)-SUMIFS(Generation!T:T,Generation!$A:$A,Comparison_CDP2,Generation!$B:$B,IF($B$53="NEM","*",$B$53),Generation!$C:$C,$H64)</f>
        <v>-48.354286920760615</v>
      </c>
      <c r="Z64" s="5">
        <f>SUMIFS(Generation!U:U,Generation!$A:$A,Comparison_CDP1,Generation!$B:$B,IF($B$53="NEM","*",$B$53),Generation!$C:$C,$H64)-SUMIFS(Generation!U:U,Generation!$A:$A,Comparison_CDP2,Generation!$B:$B,IF($B$53="NEM","*",$B$53),Generation!$C:$C,$H64)</f>
        <v>-85.655702698014693</v>
      </c>
      <c r="AA64" s="5">
        <f>SUMIFS(Generation!V:V,Generation!$A:$A,Comparison_CDP1,Generation!$B:$B,IF($B$53="NEM","*",$B$53),Generation!$C:$C,$H64)-SUMIFS(Generation!V:V,Generation!$A:$A,Comparison_CDP2,Generation!$B:$B,IF($B$53="NEM","*",$B$53),Generation!$C:$C,$H64)</f>
        <v>-92.691887579384229</v>
      </c>
      <c r="AB64" s="5">
        <f>SUMIFS(Generation!W:W,Generation!$A:$A,Comparison_CDP1,Generation!$B:$B,IF($B$53="NEM","*",$B$53),Generation!$C:$C,$H64)-SUMIFS(Generation!W:W,Generation!$A:$A,Comparison_CDP2,Generation!$B:$B,IF($B$53="NEM","*",$B$53),Generation!$C:$C,$H64)</f>
        <v>-69.129309395704922</v>
      </c>
      <c r="AC64" s="5">
        <f>SUMIFS(Generation!X:X,Generation!$A:$A,Comparison_CDP1,Generation!$B:$B,IF($B$53="NEM","*",$B$53),Generation!$C:$C,$H64)-SUMIFS(Generation!X:X,Generation!$A:$A,Comparison_CDP2,Generation!$B:$B,IF($B$53="NEM","*",$B$53),Generation!$C:$C,$H64)</f>
        <v>-240.12987330074543</v>
      </c>
      <c r="AD64" s="5">
        <f>SUMIFS(Generation!Y:Y,Generation!$A:$A,Comparison_CDP1,Generation!$B:$B,IF($B$53="NEM","*",$B$53),Generation!$C:$C,$H64)-SUMIFS(Generation!Y:Y,Generation!$A:$A,Comparison_CDP2,Generation!$B:$B,IF($B$53="NEM","*",$B$53),Generation!$C:$C,$H64)</f>
        <v>-190.78574909433041</v>
      </c>
      <c r="AE64" s="5">
        <f>SUMIFS(Generation!Z:Z,Generation!$A:$A,Comparison_CDP1,Generation!$B:$B,IF($B$53="NEM","*",$B$53),Generation!$C:$C,$H64)-SUMIFS(Generation!Z:Z,Generation!$A:$A,Comparison_CDP2,Generation!$B:$B,IF($B$53="NEM","*",$B$53),Generation!$C:$C,$H64)</f>
        <v>-1.2947827981349747</v>
      </c>
      <c r="AF64" s="5">
        <f>SUMIFS(Generation!AA:AA,Generation!$A:$A,Comparison_CDP1,Generation!$B:$B,IF($B$53="NEM","*",$B$53),Generation!$C:$C,$H64)-SUMIFS(Generation!AA:AA,Generation!$A:$A,Comparison_CDP2,Generation!$B:$B,IF($B$53="NEM","*",$B$53),Generation!$C:$C,$H64)</f>
        <v>-273.57927605215627</v>
      </c>
      <c r="AG64" s="5">
        <f>SUMIFS(Generation!AB:AB,Generation!$A:$A,Comparison_CDP1,Generation!$B:$B,IF($B$53="NEM","*",$B$53),Generation!$C:$C,$H64)-SUMIFS(Generation!AB:AB,Generation!$A:$A,Comparison_CDP2,Generation!$B:$B,IF($B$53="NEM","*",$B$53),Generation!$C:$C,$H64)</f>
        <v>-144.8524200739048</v>
      </c>
      <c r="AH64" s="5">
        <f>SUMIFS(Generation!AC:AC,Generation!$A:$A,Comparison_CDP1,Generation!$B:$B,IF($B$53="NEM","*",$B$53),Generation!$C:$C,$H64)-SUMIFS(Generation!AC:AC,Generation!$A:$A,Comparison_CDP2,Generation!$B:$B,IF($B$53="NEM","*",$B$53),Generation!$C:$C,$H64)</f>
        <v>29.467330874690106</v>
      </c>
      <c r="AI64" s="5">
        <f>SUMIFS(Generation!AD:AD,Generation!$A:$A,Comparison_CDP1,Generation!$B:$B,IF($B$53="NEM","*",$B$53),Generation!$C:$C,$H64)-SUMIFS(Generation!AD:AD,Generation!$A:$A,Comparison_CDP2,Generation!$B:$B,IF($B$53="NEM","*",$B$53),Generation!$C:$C,$H64)</f>
        <v>84.092912633850119</v>
      </c>
      <c r="AJ64" s="5">
        <f>SUMIFS(Generation!AE:AE,Generation!$A:$A,Comparison_CDP1,Generation!$B:$B,IF($B$53="NEM","*",$B$53),Generation!$C:$C,$H64)-SUMIFS(Generation!AE:AE,Generation!$A:$A,Comparison_CDP2,Generation!$B:$B,IF($B$53="NEM","*",$B$53),Generation!$C:$C,$H64)</f>
        <v>69.964969653784465</v>
      </c>
    </row>
    <row r="65" spans="1:62" ht="15" customHeight="1">
      <c r="H65" s="9" t="s">
        <v>139</v>
      </c>
      <c r="I65" s="5">
        <f>SUMIFS(Generation!D:D,Generation!$A:$A,Comparison_CDP1,Generation!$B:$B,IF($B$53="NEM","*",$B$53),Generation!$C:$C,$H65)-SUMIFS(Generation!D:D,Generation!$A:$A,Comparison_CDP2,Generation!$B:$B,IF($B$53="NEM","*",$B$53),Generation!$C:$C,$H65)</f>
        <v>0</v>
      </c>
      <c r="J65" s="5">
        <f>SUMIFS(Generation!E:E,Generation!$A:$A,Comparison_CDP1,Generation!$B:$B,IF($B$53="NEM","*",$B$53),Generation!$C:$C,$H65)-SUMIFS(Generation!E:E,Generation!$A:$A,Comparison_CDP2,Generation!$B:$B,IF($B$53="NEM","*",$B$53),Generation!$C:$C,$H65)</f>
        <v>0</v>
      </c>
      <c r="K65" s="5">
        <f>SUMIFS(Generation!F:F,Generation!$A:$A,Comparison_CDP1,Generation!$B:$B,IF($B$53="NEM","*",$B$53),Generation!$C:$C,$H65)-SUMIFS(Generation!F:F,Generation!$A:$A,Comparison_CDP2,Generation!$B:$B,IF($B$53="NEM","*",$B$53),Generation!$C:$C,$H65)</f>
        <v>0</v>
      </c>
      <c r="L65" s="5">
        <f>SUMIFS(Generation!G:G,Generation!$A:$A,Comparison_CDP1,Generation!$B:$B,IF($B$53="NEM","*",$B$53),Generation!$C:$C,$H65)-SUMIFS(Generation!G:G,Generation!$A:$A,Comparison_CDP2,Generation!$B:$B,IF($B$53="NEM","*",$B$53),Generation!$C:$C,$H65)</f>
        <v>0</v>
      </c>
      <c r="M65" s="5">
        <f>SUMIFS(Generation!H:H,Generation!$A:$A,Comparison_CDP1,Generation!$B:$B,IF($B$53="NEM","*",$B$53),Generation!$C:$C,$H65)-SUMIFS(Generation!H:H,Generation!$A:$A,Comparison_CDP2,Generation!$B:$B,IF($B$53="NEM","*",$B$53),Generation!$C:$C,$H65)</f>
        <v>0</v>
      </c>
      <c r="N65" s="5">
        <f>SUMIFS(Generation!I:I,Generation!$A:$A,Comparison_CDP1,Generation!$B:$B,IF($B$53="NEM","*",$B$53),Generation!$C:$C,$H65)-SUMIFS(Generation!I:I,Generation!$A:$A,Comparison_CDP2,Generation!$B:$B,IF($B$53="NEM","*",$B$53),Generation!$C:$C,$H65)</f>
        <v>0</v>
      </c>
      <c r="O65" s="5">
        <f>SUMIFS(Generation!J:J,Generation!$A:$A,Comparison_CDP1,Generation!$B:$B,IF($B$53="NEM","*",$B$53),Generation!$C:$C,$H65)-SUMIFS(Generation!J:J,Generation!$A:$A,Comparison_CDP2,Generation!$B:$B,IF($B$53="NEM","*",$B$53),Generation!$C:$C,$H65)</f>
        <v>0</v>
      </c>
      <c r="P65" s="5">
        <f>SUMIFS(Generation!K:K,Generation!$A:$A,Comparison_CDP1,Generation!$B:$B,IF($B$53="NEM","*",$B$53),Generation!$C:$C,$H65)-SUMIFS(Generation!K:K,Generation!$A:$A,Comparison_CDP2,Generation!$B:$B,IF($B$53="NEM","*",$B$53),Generation!$C:$C,$H65)</f>
        <v>0</v>
      </c>
      <c r="Q65" s="5">
        <f>SUMIFS(Generation!L:L,Generation!$A:$A,Comparison_CDP1,Generation!$B:$B,IF($B$53="NEM","*",$B$53),Generation!$C:$C,$H65)-SUMIFS(Generation!L:L,Generation!$A:$A,Comparison_CDP2,Generation!$B:$B,IF($B$53="NEM","*",$B$53),Generation!$C:$C,$H65)</f>
        <v>0</v>
      </c>
      <c r="R65" s="5">
        <f>SUMIFS(Generation!M:M,Generation!$A:$A,Comparison_CDP1,Generation!$B:$B,IF($B$53="NEM","*",$B$53),Generation!$C:$C,$H65)-SUMIFS(Generation!M:M,Generation!$A:$A,Comparison_CDP2,Generation!$B:$B,IF($B$53="NEM","*",$B$53),Generation!$C:$C,$H65)</f>
        <v>0</v>
      </c>
      <c r="S65" s="5">
        <f>SUMIFS(Generation!N:N,Generation!$A:$A,Comparison_CDP1,Generation!$B:$B,IF($B$53="NEM","*",$B$53),Generation!$C:$C,$H65)-SUMIFS(Generation!N:N,Generation!$A:$A,Comparison_CDP2,Generation!$B:$B,IF($B$53="NEM","*",$B$53),Generation!$C:$C,$H65)</f>
        <v>0</v>
      </c>
      <c r="T65" s="5">
        <f>SUMIFS(Generation!O:O,Generation!$A:$A,Comparison_CDP1,Generation!$B:$B,IF($B$53="NEM","*",$B$53),Generation!$C:$C,$H65)-SUMIFS(Generation!O:O,Generation!$A:$A,Comparison_CDP2,Generation!$B:$B,IF($B$53="NEM","*",$B$53),Generation!$C:$C,$H65)</f>
        <v>0</v>
      </c>
      <c r="U65" s="5">
        <f>SUMIFS(Generation!P:P,Generation!$A:$A,Comparison_CDP1,Generation!$B:$B,IF($B$53="NEM","*",$B$53),Generation!$C:$C,$H65)-SUMIFS(Generation!P:P,Generation!$A:$A,Comparison_CDP2,Generation!$B:$B,IF($B$53="NEM","*",$B$53),Generation!$C:$C,$H65)</f>
        <v>0</v>
      </c>
      <c r="V65" s="5">
        <f>SUMIFS(Generation!Q:Q,Generation!$A:$A,Comparison_CDP1,Generation!$B:$B,IF($B$53="NEM","*",$B$53),Generation!$C:$C,$H65)-SUMIFS(Generation!Q:Q,Generation!$A:$A,Comparison_CDP2,Generation!$B:$B,IF($B$53="NEM","*",$B$53),Generation!$C:$C,$H65)</f>
        <v>0</v>
      </c>
      <c r="W65" s="5">
        <f>SUMIFS(Generation!R:R,Generation!$A:$A,Comparison_CDP1,Generation!$B:$B,IF($B$53="NEM","*",$B$53),Generation!$C:$C,$H65)-SUMIFS(Generation!R:R,Generation!$A:$A,Comparison_CDP2,Generation!$B:$B,IF($B$53="NEM","*",$B$53),Generation!$C:$C,$H65)</f>
        <v>0</v>
      </c>
      <c r="X65" s="5">
        <f>SUMIFS(Generation!S:S,Generation!$A:$A,Comparison_CDP1,Generation!$B:$B,IF($B$53="NEM","*",$B$53),Generation!$C:$C,$H65)-SUMIFS(Generation!S:S,Generation!$A:$A,Comparison_CDP2,Generation!$B:$B,IF($B$53="NEM","*",$B$53),Generation!$C:$C,$H65)</f>
        <v>0</v>
      </c>
      <c r="Y65" s="5">
        <f>SUMIFS(Generation!T:T,Generation!$A:$A,Comparison_CDP1,Generation!$B:$B,IF($B$53="NEM","*",$B$53),Generation!$C:$C,$H65)-SUMIFS(Generation!T:T,Generation!$A:$A,Comparison_CDP2,Generation!$B:$B,IF($B$53="NEM","*",$B$53),Generation!$C:$C,$H65)</f>
        <v>0</v>
      </c>
      <c r="Z65" s="5">
        <f>SUMIFS(Generation!U:U,Generation!$A:$A,Comparison_CDP1,Generation!$B:$B,IF($B$53="NEM","*",$B$53),Generation!$C:$C,$H65)-SUMIFS(Generation!U:U,Generation!$A:$A,Comparison_CDP2,Generation!$B:$B,IF($B$53="NEM","*",$B$53),Generation!$C:$C,$H65)</f>
        <v>0</v>
      </c>
      <c r="AA65" s="5">
        <f>SUMIFS(Generation!V:V,Generation!$A:$A,Comparison_CDP1,Generation!$B:$B,IF($B$53="NEM","*",$B$53),Generation!$C:$C,$H65)-SUMIFS(Generation!V:V,Generation!$A:$A,Comparison_CDP2,Generation!$B:$B,IF($B$53="NEM","*",$B$53),Generation!$C:$C,$H65)</f>
        <v>0</v>
      </c>
      <c r="AB65" s="5">
        <f>SUMIFS(Generation!W:W,Generation!$A:$A,Comparison_CDP1,Generation!$B:$B,IF($B$53="NEM","*",$B$53),Generation!$C:$C,$H65)-SUMIFS(Generation!W:W,Generation!$A:$A,Comparison_CDP2,Generation!$B:$B,IF($B$53="NEM","*",$B$53),Generation!$C:$C,$H65)</f>
        <v>0</v>
      </c>
      <c r="AC65" s="5">
        <f>SUMIFS(Generation!X:X,Generation!$A:$A,Comparison_CDP1,Generation!$B:$B,IF($B$53="NEM","*",$B$53),Generation!$C:$C,$H65)-SUMIFS(Generation!X:X,Generation!$A:$A,Comparison_CDP2,Generation!$B:$B,IF($B$53="NEM","*",$B$53),Generation!$C:$C,$H65)</f>
        <v>0</v>
      </c>
      <c r="AD65" s="5">
        <f>SUMIFS(Generation!Y:Y,Generation!$A:$A,Comparison_CDP1,Generation!$B:$B,IF($B$53="NEM","*",$B$53),Generation!$C:$C,$H65)-SUMIFS(Generation!Y:Y,Generation!$A:$A,Comparison_CDP2,Generation!$B:$B,IF($B$53="NEM","*",$B$53),Generation!$C:$C,$H65)</f>
        <v>0</v>
      </c>
      <c r="AE65" s="5">
        <f>SUMIFS(Generation!Z:Z,Generation!$A:$A,Comparison_CDP1,Generation!$B:$B,IF($B$53="NEM","*",$B$53),Generation!$C:$C,$H65)-SUMIFS(Generation!Z:Z,Generation!$A:$A,Comparison_CDP2,Generation!$B:$B,IF($B$53="NEM","*",$B$53),Generation!$C:$C,$H65)</f>
        <v>0</v>
      </c>
      <c r="AF65" s="5">
        <f>SUMIFS(Generation!AA:AA,Generation!$A:$A,Comparison_CDP1,Generation!$B:$B,IF($B$53="NEM","*",$B$53),Generation!$C:$C,$H65)-SUMIFS(Generation!AA:AA,Generation!$A:$A,Comparison_CDP2,Generation!$B:$B,IF($B$53="NEM","*",$B$53),Generation!$C:$C,$H65)</f>
        <v>0</v>
      </c>
      <c r="AG65" s="5">
        <f>SUMIFS(Generation!AB:AB,Generation!$A:$A,Comparison_CDP1,Generation!$B:$B,IF($B$53="NEM","*",$B$53),Generation!$C:$C,$H65)-SUMIFS(Generation!AB:AB,Generation!$A:$A,Comparison_CDP2,Generation!$B:$B,IF($B$53="NEM","*",$B$53),Generation!$C:$C,$H65)</f>
        <v>0</v>
      </c>
      <c r="AH65" s="5">
        <f>SUMIFS(Generation!AC:AC,Generation!$A:$A,Comparison_CDP1,Generation!$B:$B,IF($B$53="NEM","*",$B$53),Generation!$C:$C,$H65)-SUMIFS(Generation!AC:AC,Generation!$A:$A,Comparison_CDP2,Generation!$B:$B,IF($B$53="NEM","*",$B$53),Generation!$C:$C,$H65)</f>
        <v>0</v>
      </c>
      <c r="AI65" s="5">
        <f>SUMIFS(Generation!AD:AD,Generation!$A:$A,Comparison_CDP1,Generation!$B:$B,IF($B$53="NEM","*",$B$53),Generation!$C:$C,$H65)-SUMIFS(Generation!AD:AD,Generation!$A:$A,Comparison_CDP2,Generation!$B:$B,IF($B$53="NEM","*",$B$53),Generation!$C:$C,$H65)</f>
        <v>0</v>
      </c>
      <c r="AJ65" s="5">
        <f>SUMIFS(Generation!AE:AE,Generation!$A:$A,Comparison_CDP1,Generation!$B:$B,IF($B$53="NEM","*",$B$53),Generation!$C:$C,$H65)-SUMIFS(Generation!AE:AE,Generation!$A:$A,Comparison_CDP2,Generation!$B:$B,IF($B$53="NEM","*",$B$53),Generation!$C:$C,$H65)</f>
        <v>0</v>
      </c>
    </row>
    <row r="66" spans="1:62" ht="15" customHeight="1">
      <c r="H66" s="9" t="s">
        <v>140</v>
      </c>
      <c r="I66" s="5">
        <f>SUMIFS(Generation!D:D,Generation!$A:$A,Comparison_CDP1,Generation!$B:$B,IF($B$53="NEM","*",$B$53),Generation!$C:$C,$H66)-SUMIFS(Generation!D:D,Generation!$A:$A,Comparison_CDP2,Generation!$B:$B,IF($B$53="NEM","*",$B$53),Generation!$C:$C,$H66)</f>
        <v>0</v>
      </c>
      <c r="J66" s="5">
        <f>SUMIFS(Generation!E:E,Generation!$A:$A,Comparison_CDP1,Generation!$B:$B,IF($B$53="NEM","*",$B$53),Generation!$C:$C,$H66)-SUMIFS(Generation!E:E,Generation!$A:$A,Comparison_CDP2,Generation!$B:$B,IF($B$53="NEM","*",$B$53),Generation!$C:$C,$H66)</f>
        <v>0</v>
      </c>
      <c r="K66" s="5">
        <f>SUMIFS(Generation!F:F,Generation!$A:$A,Comparison_CDP1,Generation!$B:$B,IF($B$53="NEM","*",$B$53),Generation!$C:$C,$H66)-SUMIFS(Generation!F:F,Generation!$A:$A,Comparison_CDP2,Generation!$B:$B,IF($B$53="NEM","*",$B$53),Generation!$C:$C,$H66)</f>
        <v>0</v>
      </c>
      <c r="L66" s="5">
        <f>SUMIFS(Generation!G:G,Generation!$A:$A,Comparison_CDP1,Generation!$B:$B,IF($B$53="NEM","*",$B$53),Generation!$C:$C,$H66)-SUMIFS(Generation!G:G,Generation!$A:$A,Comparison_CDP2,Generation!$B:$B,IF($B$53="NEM","*",$B$53),Generation!$C:$C,$H66)</f>
        <v>0</v>
      </c>
      <c r="M66" s="5">
        <f>SUMIFS(Generation!H:H,Generation!$A:$A,Comparison_CDP1,Generation!$B:$B,IF($B$53="NEM","*",$B$53),Generation!$C:$C,$H66)-SUMIFS(Generation!H:H,Generation!$A:$A,Comparison_CDP2,Generation!$B:$B,IF($B$53="NEM","*",$B$53),Generation!$C:$C,$H66)</f>
        <v>0</v>
      </c>
      <c r="N66" s="5">
        <f>SUMIFS(Generation!I:I,Generation!$A:$A,Comparison_CDP1,Generation!$B:$B,IF($B$53="NEM","*",$B$53),Generation!$C:$C,$H66)-SUMIFS(Generation!I:I,Generation!$A:$A,Comparison_CDP2,Generation!$B:$B,IF($B$53="NEM","*",$B$53),Generation!$C:$C,$H66)</f>
        <v>0</v>
      </c>
      <c r="O66" s="5">
        <f>SUMIFS(Generation!J:J,Generation!$A:$A,Comparison_CDP1,Generation!$B:$B,IF($B$53="NEM","*",$B$53),Generation!$C:$C,$H66)-SUMIFS(Generation!J:J,Generation!$A:$A,Comparison_CDP2,Generation!$B:$B,IF($B$53="NEM","*",$B$53),Generation!$C:$C,$H66)</f>
        <v>0</v>
      </c>
      <c r="P66" s="5">
        <f>SUMIFS(Generation!K:K,Generation!$A:$A,Comparison_CDP1,Generation!$B:$B,IF($B$53="NEM","*",$B$53),Generation!$C:$C,$H66)-SUMIFS(Generation!K:K,Generation!$A:$A,Comparison_CDP2,Generation!$B:$B,IF($B$53="NEM","*",$B$53),Generation!$C:$C,$H66)</f>
        <v>0</v>
      </c>
      <c r="Q66" s="5">
        <f>SUMIFS(Generation!L:L,Generation!$A:$A,Comparison_CDP1,Generation!$B:$B,IF($B$53="NEM","*",$B$53),Generation!$C:$C,$H66)-SUMIFS(Generation!L:L,Generation!$A:$A,Comparison_CDP2,Generation!$B:$B,IF($B$53="NEM","*",$B$53),Generation!$C:$C,$H66)</f>
        <v>0</v>
      </c>
      <c r="R66" s="5">
        <f>SUMIFS(Generation!M:M,Generation!$A:$A,Comparison_CDP1,Generation!$B:$B,IF($B$53="NEM","*",$B$53),Generation!$C:$C,$H66)-SUMIFS(Generation!M:M,Generation!$A:$A,Comparison_CDP2,Generation!$B:$B,IF($B$53="NEM","*",$B$53),Generation!$C:$C,$H66)</f>
        <v>0</v>
      </c>
      <c r="S66" s="5">
        <f>SUMIFS(Generation!N:N,Generation!$A:$A,Comparison_CDP1,Generation!$B:$B,IF($B$53="NEM","*",$B$53),Generation!$C:$C,$H66)-SUMIFS(Generation!N:N,Generation!$A:$A,Comparison_CDP2,Generation!$B:$B,IF($B$53="NEM","*",$B$53),Generation!$C:$C,$H66)</f>
        <v>0</v>
      </c>
      <c r="T66" s="5">
        <f>SUMIFS(Generation!O:O,Generation!$A:$A,Comparison_CDP1,Generation!$B:$B,IF($B$53="NEM","*",$B$53),Generation!$C:$C,$H66)-SUMIFS(Generation!O:O,Generation!$A:$A,Comparison_CDP2,Generation!$B:$B,IF($B$53="NEM","*",$B$53),Generation!$C:$C,$H66)</f>
        <v>0</v>
      </c>
      <c r="U66" s="5">
        <f>SUMIFS(Generation!P:P,Generation!$A:$A,Comparison_CDP1,Generation!$B:$B,IF($B$53="NEM","*",$B$53),Generation!$C:$C,$H66)-SUMIFS(Generation!P:P,Generation!$A:$A,Comparison_CDP2,Generation!$B:$B,IF($B$53="NEM","*",$B$53),Generation!$C:$C,$H66)</f>
        <v>0</v>
      </c>
      <c r="V66" s="5">
        <f>SUMIFS(Generation!Q:Q,Generation!$A:$A,Comparison_CDP1,Generation!$B:$B,IF($B$53="NEM","*",$B$53),Generation!$C:$C,$H66)-SUMIFS(Generation!Q:Q,Generation!$A:$A,Comparison_CDP2,Generation!$B:$B,IF($B$53="NEM","*",$B$53),Generation!$C:$C,$H66)</f>
        <v>0</v>
      </c>
      <c r="W66" s="5">
        <f>SUMIFS(Generation!R:R,Generation!$A:$A,Comparison_CDP1,Generation!$B:$B,IF($B$53="NEM","*",$B$53),Generation!$C:$C,$H66)-SUMIFS(Generation!R:R,Generation!$A:$A,Comparison_CDP2,Generation!$B:$B,IF($B$53="NEM","*",$B$53),Generation!$C:$C,$H66)</f>
        <v>0</v>
      </c>
      <c r="X66" s="5">
        <f>SUMIFS(Generation!S:S,Generation!$A:$A,Comparison_CDP1,Generation!$B:$B,IF($B$53="NEM","*",$B$53),Generation!$C:$C,$H66)-SUMIFS(Generation!S:S,Generation!$A:$A,Comparison_CDP2,Generation!$B:$B,IF($B$53="NEM","*",$B$53),Generation!$C:$C,$H66)</f>
        <v>0</v>
      </c>
      <c r="Y66" s="5">
        <f>SUMIFS(Generation!T:T,Generation!$A:$A,Comparison_CDP1,Generation!$B:$B,IF($B$53="NEM","*",$B$53),Generation!$C:$C,$H66)-SUMIFS(Generation!T:T,Generation!$A:$A,Comparison_CDP2,Generation!$B:$B,IF($B$53="NEM","*",$B$53),Generation!$C:$C,$H66)</f>
        <v>0</v>
      </c>
      <c r="Z66" s="5">
        <f>SUMIFS(Generation!U:U,Generation!$A:$A,Comparison_CDP1,Generation!$B:$B,IF($B$53="NEM","*",$B$53),Generation!$C:$C,$H66)-SUMIFS(Generation!U:U,Generation!$A:$A,Comparison_CDP2,Generation!$B:$B,IF($B$53="NEM","*",$B$53),Generation!$C:$C,$H66)</f>
        <v>0</v>
      </c>
      <c r="AA66" s="5">
        <f>SUMIFS(Generation!V:V,Generation!$A:$A,Comparison_CDP1,Generation!$B:$B,IF($B$53="NEM","*",$B$53),Generation!$C:$C,$H66)-SUMIFS(Generation!V:V,Generation!$A:$A,Comparison_CDP2,Generation!$B:$B,IF($B$53="NEM","*",$B$53),Generation!$C:$C,$H66)</f>
        <v>0</v>
      </c>
      <c r="AB66" s="5">
        <f>SUMIFS(Generation!W:W,Generation!$A:$A,Comparison_CDP1,Generation!$B:$B,IF($B$53="NEM","*",$B$53),Generation!$C:$C,$H66)-SUMIFS(Generation!W:W,Generation!$A:$A,Comparison_CDP2,Generation!$B:$B,IF($B$53="NEM","*",$B$53),Generation!$C:$C,$H66)</f>
        <v>0</v>
      </c>
      <c r="AC66" s="5">
        <f>SUMIFS(Generation!X:X,Generation!$A:$A,Comparison_CDP1,Generation!$B:$B,IF($B$53="NEM","*",$B$53),Generation!$C:$C,$H66)-SUMIFS(Generation!X:X,Generation!$A:$A,Comparison_CDP2,Generation!$B:$B,IF($B$53="NEM","*",$B$53),Generation!$C:$C,$H66)</f>
        <v>0</v>
      </c>
      <c r="AD66" s="5">
        <f>SUMIFS(Generation!Y:Y,Generation!$A:$A,Comparison_CDP1,Generation!$B:$B,IF($B$53="NEM","*",$B$53),Generation!$C:$C,$H66)-SUMIFS(Generation!Y:Y,Generation!$A:$A,Comparison_CDP2,Generation!$B:$B,IF($B$53="NEM","*",$B$53),Generation!$C:$C,$H66)</f>
        <v>0</v>
      </c>
      <c r="AE66" s="5">
        <f>SUMIFS(Generation!Z:Z,Generation!$A:$A,Comparison_CDP1,Generation!$B:$B,IF($B$53="NEM","*",$B$53),Generation!$C:$C,$H66)-SUMIFS(Generation!Z:Z,Generation!$A:$A,Comparison_CDP2,Generation!$B:$B,IF($B$53="NEM","*",$B$53),Generation!$C:$C,$H66)</f>
        <v>0</v>
      </c>
      <c r="AF66" s="5">
        <f>SUMIFS(Generation!AA:AA,Generation!$A:$A,Comparison_CDP1,Generation!$B:$B,IF($B$53="NEM","*",$B$53),Generation!$C:$C,$H66)-SUMIFS(Generation!AA:AA,Generation!$A:$A,Comparison_CDP2,Generation!$B:$B,IF($B$53="NEM","*",$B$53),Generation!$C:$C,$H66)</f>
        <v>0</v>
      </c>
      <c r="AG66" s="5">
        <f>SUMIFS(Generation!AB:AB,Generation!$A:$A,Comparison_CDP1,Generation!$B:$B,IF($B$53="NEM","*",$B$53),Generation!$C:$C,$H66)-SUMIFS(Generation!AB:AB,Generation!$A:$A,Comparison_CDP2,Generation!$B:$B,IF($B$53="NEM","*",$B$53),Generation!$C:$C,$H66)</f>
        <v>0</v>
      </c>
      <c r="AH66" s="5">
        <f>SUMIFS(Generation!AC:AC,Generation!$A:$A,Comparison_CDP1,Generation!$B:$B,IF($B$53="NEM","*",$B$53),Generation!$C:$C,$H66)-SUMIFS(Generation!AC:AC,Generation!$A:$A,Comparison_CDP2,Generation!$B:$B,IF($B$53="NEM","*",$B$53),Generation!$C:$C,$H66)</f>
        <v>0</v>
      </c>
      <c r="AI66" s="5">
        <f>SUMIFS(Generation!AD:AD,Generation!$A:$A,Comparison_CDP1,Generation!$B:$B,IF($B$53="NEM","*",$B$53),Generation!$C:$C,$H66)-SUMIFS(Generation!AD:AD,Generation!$A:$A,Comparison_CDP2,Generation!$B:$B,IF($B$53="NEM","*",$B$53),Generation!$C:$C,$H66)</f>
        <v>0</v>
      </c>
      <c r="AJ66" s="5">
        <f>SUMIFS(Generation!AE:AE,Generation!$A:$A,Comparison_CDP1,Generation!$B:$B,IF($B$53="NEM","*",$B$53),Generation!$C:$C,$H66)-SUMIFS(Generation!AE:AE,Generation!$A:$A,Comparison_CDP2,Generation!$B:$B,IF($B$53="NEM","*",$B$53),Generation!$C:$C,$H66)</f>
        <v>0</v>
      </c>
    </row>
    <row r="67" spans="1:62" ht="15" customHeight="1">
      <c r="H67" s="9" t="s">
        <v>141</v>
      </c>
      <c r="I67" s="5">
        <f>SUMIFS(Generation!D:D,Generation!$A:$A,Comparison_CDP1,Generation!$B:$B,IF($B$53="NEM","*",$B$53),Generation!$C:$C,$H67)-SUMIFS(Generation!D:D,Generation!$A:$A,Comparison_CDP2,Generation!$B:$B,IF($B$53="NEM","*",$B$53),Generation!$C:$C,$H67)</f>
        <v>0</v>
      </c>
      <c r="J67" s="5">
        <f>SUMIFS(Generation!E:E,Generation!$A:$A,Comparison_CDP1,Generation!$B:$B,IF($B$53="NEM","*",$B$53),Generation!$C:$C,$H67)-SUMIFS(Generation!E:E,Generation!$A:$A,Comparison_CDP2,Generation!$B:$B,IF($B$53="NEM","*",$B$53),Generation!$C:$C,$H67)</f>
        <v>0</v>
      </c>
      <c r="K67" s="5">
        <f>SUMIFS(Generation!F:F,Generation!$A:$A,Comparison_CDP1,Generation!$B:$B,IF($B$53="NEM","*",$B$53),Generation!$C:$C,$H67)-SUMIFS(Generation!F:F,Generation!$A:$A,Comparison_CDP2,Generation!$B:$B,IF($B$53="NEM","*",$B$53),Generation!$C:$C,$H67)</f>
        <v>0</v>
      </c>
      <c r="L67" s="5">
        <f>SUMIFS(Generation!G:G,Generation!$A:$A,Comparison_CDP1,Generation!$B:$B,IF($B$53="NEM","*",$B$53),Generation!$C:$C,$H67)-SUMIFS(Generation!G:G,Generation!$A:$A,Comparison_CDP2,Generation!$B:$B,IF($B$53="NEM","*",$B$53),Generation!$C:$C,$H67)</f>
        <v>0</v>
      </c>
      <c r="M67" s="5">
        <f>SUMIFS(Generation!H:H,Generation!$A:$A,Comparison_CDP1,Generation!$B:$B,IF($B$53="NEM","*",$B$53),Generation!$C:$C,$H67)-SUMIFS(Generation!H:H,Generation!$A:$A,Comparison_CDP2,Generation!$B:$B,IF($B$53="NEM","*",$B$53),Generation!$C:$C,$H67)</f>
        <v>0</v>
      </c>
      <c r="N67" s="5">
        <f>SUMIFS(Generation!I:I,Generation!$A:$A,Comparison_CDP1,Generation!$B:$B,IF($B$53="NEM","*",$B$53),Generation!$C:$C,$H67)-SUMIFS(Generation!I:I,Generation!$A:$A,Comparison_CDP2,Generation!$B:$B,IF($B$53="NEM","*",$B$53),Generation!$C:$C,$H67)</f>
        <v>0</v>
      </c>
      <c r="O67" s="5">
        <f>SUMIFS(Generation!J:J,Generation!$A:$A,Comparison_CDP1,Generation!$B:$B,IF($B$53="NEM","*",$B$53),Generation!$C:$C,$H67)-SUMIFS(Generation!J:J,Generation!$A:$A,Comparison_CDP2,Generation!$B:$B,IF($B$53="NEM","*",$B$53),Generation!$C:$C,$H67)</f>
        <v>0</v>
      </c>
      <c r="P67" s="5">
        <f>SUMIFS(Generation!K:K,Generation!$A:$A,Comparison_CDP1,Generation!$B:$B,IF($B$53="NEM","*",$B$53),Generation!$C:$C,$H67)-SUMIFS(Generation!K:K,Generation!$A:$A,Comparison_CDP2,Generation!$B:$B,IF($B$53="NEM","*",$B$53),Generation!$C:$C,$H67)</f>
        <v>0</v>
      </c>
      <c r="Q67" s="5">
        <f>SUMIFS(Generation!L:L,Generation!$A:$A,Comparison_CDP1,Generation!$B:$B,IF($B$53="NEM","*",$B$53),Generation!$C:$C,$H67)-SUMIFS(Generation!L:L,Generation!$A:$A,Comparison_CDP2,Generation!$B:$B,IF($B$53="NEM","*",$B$53),Generation!$C:$C,$H67)</f>
        <v>0</v>
      </c>
      <c r="R67" s="5">
        <f>SUMIFS(Generation!M:M,Generation!$A:$A,Comparison_CDP1,Generation!$B:$B,IF($B$53="NEM","*",$B$53),Generation!$C:$C,$H67)-SUMIFS(Generation!M:M,Generation!$A:$A,Comparison_CDP2,Generation!$B:$B,IF($B$53="NEM","*",$B$53),Generation!$C:$C,$H67)</f>
        <v>0</v>
      </c>
      <c r="S67" s="5">
        <f>SUMIFS(Generation!N:N,Generation!$A:$A,Comparison_CDP1,Generation!$B:$B,IF($B$53="NEM","*",$B$53),Generation!$C:$C,$H67)-SUMIFS(Generation!N:N,Generation!$A:$A,Comparison_CDP2,Generation!$B:$B,IF($B$53="NEM","*",$B$53),Generation!$C:$C,$H67)</f>
        <v>0</v>
      </c>
      <c r="T67" s="5">
        <f>SUMIFS(Generation!O:O,Generation!$A:$A,Comparison_CDP1,Generation!$B:$B,IF($B$53="NEM","*",$B$53),Generation!$C:$C,$H67)-SUMIFS(Generation!O:O,Generation!$A:$A,Comparison_CDP2,Generation!$B:$B,IF($B$53="NEM","*",$B$53),Generation!$C:$C,$H67)</f>
        <v>0</v>
      </c>
      <c r="U67" s="5">
        <f>SUMIFS(Generation!P:P,Generation!$A:$A,Comparison_CDP1,Generation!$B:$B,IF($B$53="NEM","*",$B$53),Generation!$C:$C,$H67)-SUMIFS(Generation!P:P,Generation!$A:$A,Comparison_CDP2,Generation!$B:$B,IF($B$53="NEM","*",$B$53),Generation!$C:$C,$H67)</f>
        <v>0</v>
      </c>
      <c r="V67" s="5">
        <f>SUMIFS(Generation!Q:Q,Generation!$A:$A,Comparison_CDP1,Generation!$B:$B,IF($B$53="NEM","*",$B$53),Generation!$C:$C,$H67)-SUMIFS(Generation!Q:Q,Generation!$A:$A,Comparison_CDP2,Generation!$B:$B,IF($B$53="NEM","*",$B$53),Generation!$C:$C,$H67)</f>
        <v>0</v>
      </c>
      <c r="W67" s="5">
        <f>SUMIFS(Generation!R:R,Generation!$A:$A,Comparison_CDP1,Generation!$B:$B,IF($B$53="NEM","*",$B$53),Generation!$C:$C,$H67)-SUMIFS(Generation!R:R,Generation!$A:$A,Comparison_CDP2,Generation!$B:$B,IF($B$53="NEM","*",$B$53),Generation!$C:$C,$H67)</f>
        <v>0</v>
      </c>
      <c r="X67" s="5">
        <f>SUMIFS(Generation!S:S,Generation!$A:$A,Comparison_CDP1,Generation!$B:$B,IF($B$53="NEM","*",$B$53),Generation!$C:$C,$H67)-SUMIFS(Generation!S:S,Generation!$A:$A,Comparison_CDP2,Generation!$B:$B,IF($B$53="NEM","*",$B$53),Generation!$C:$C,$H67)</f>
        <v>0</v>
      </c>
      <c r="Y67" s="5">
        <f>SUMIFS(Generation!T:T,Generation!$A:$A,Comparison_CDP1,Generation!$B:$B,IF($B$53="NEM","*",$B$53),Generation!$C:$C,$H67)-SUMIFS(Generation!T:T,Generation!$A:$A,Comparison_CDP2,Generation!$B:$B,IF($B$53="NEM","*",$B$53),Generation!$C:$C,$H67)</f>
        <v>0</v>
      </c>
      <c r="Z67" s="5">
        <f>SUMIFS(Generation!U:U,Generation!$A:$A,Comparison_CDP1,Generation!$B:$B,IF($B$53="NEM","*",$B$53),Generation!$C:$C,$H67)-SUMIFS(Generation!U:U,Generation!$A:$A,Comparison_CDP2,Generation!$B:$B,IF($B$53="NEM","*",$B$53),Generation!$C:$C,$H67)</f>
        <v>0</v>
      </c>
      <c r="AA67" s="5">
        <f>SUMIFS(Generation!V:V,Generation!$A:$A,Comparison_CDP1,Generation!$B:$B,IF($B$53="NEM","*",$B$53),Generation!$C:$C,$H67)-SUMIFS(Generation!V:V,Generation!$A:$A,Comparison_CDP2,Generation!$B:$B,IF($B$53="NEM","*",$B$53),Generation!$C:$C,$H67)</f>
        <v>0</v>
      </c>
      <c r="AB67" s="5">
        <f>SUMIFS(Generation!W:W,Generation!$A:$A,Comparison_CDP1,Generation!$B:$B,IF($B$53="NEM","*",$B$53),Generation!$C:$C,$H67)-SUMIFS(Generation!W:W,Generation!$A:$A,Comparison_CDP2,Generation!$B:$B,IF($B$53="NEM","*",$B$53),Generation!$C:$C,$H67)</f>
        <v>0</v>
      </c>
      <c r="AC67" s="5">
        <f>SUMIFS(Generation!X:X,Generation!$A:$A,Comparison_CDP1,Generation!$B:$B,IF($B$53="NEM","*",$B$53),Generation!$C:$C,$H67)-SUMIFS(Generation!X:X,Generation!$A:$A,Comparison_CDP2,Generation!$B:$B,IF($B$53="NEM","*",$B$53),Generation!$C:$C,$H67)</f>
        <v>0</v>
      </c>
      <c r="AD67" s="5">
        <f>SUMIFS(Generation!Y:Y,Generation!$A:$A,Comparison_CDP1,Generation!$B:$B,IF($B$53="NEM","*",$B$53),Generation!$C:$C,$H67)-SUMIFS(Generation!Y:Y,Generation!$A:$A,Comparison_CDP2,Generation!$B:$B,IF($B$53="NEM","*",$B$53),Generation!$C:$C,$H67)</f>
        <v>0</v>
      </c>
      <c r="AE67" s="5">
        <f>SUMIFS(Generation!Z:Z,Generation!$A:$A,Comparison_CDP1,Generation!$B:$B,IF($B$53="NEM","*",$B$53),Generation!$C:$C,$H67)-SUMIFS(Generation!Z:Z,Generation!$A:$A,Comparison_CDP2,Generation!$B:$B,IF($B$53="NEM","*",$B$53),Generation!$C:$C,$H67)</f>
        <v>0</v>
      </c>
      <c r="AF67" s="5">
        <f>SUMIFS(Generation!AA:AA,Generation!$A:$A,Comparison_CDP1,Generation!$B:$B,IF($B$53="NEM","*",$B$53),Generation!$C:$C,$H67)-SUMIFS(Generation!AA:AA,Generation!$A:$A,Comparison_CDP2,Generation!$B:$B,IF($B$53="NEM","*",$B$53),Generation!$C:$C,$H67)</f>
        <v>0</v>
      </c>
      <c r="AG67" s="5">
        <f>SUMIFS(Generation!AB:AB,Generation!$A:$A,Comparison_CDP1,Generation!$B:$B,IF($B$53="NEM","*",$B$53),Generation!$C:$C,$H67)-SUMIFS(Generation!AB:AB,Generation!$A:$A,Comparison_CDP2,Generation!$B:$B,IF($B$53="NEM","*",$B$53),Generation!$C:$C,$H67)</f>
        <v>0</v>
      </c>
      <c r="AH67" s="5">
        <f>SUMIFS(Generation!AC:AC,Generation!$A:$A,Comparison_CDP1,Generation!$B:$B,IF($B$53="NEM","*",$B$53),Generation!$C:$C,$H67)-SUMIFS(Generation!AC:AC,Generation!$A:$A,Comparison_CDP2,Generation!$B:$B,IF($B$53="NEM","*",$B$53),Generation!$C:$C,$H67)</f>
        <v>0</v>
      </c>
      <c r="AI67" s="5">
        <f>SUMIFS(Generation!AD:AD,Generation!$A:$A,Comparison_CDP1,Generation!$B:$B,IF($B$53="NEM","*",$B$53),Generation!$C:$C,$H67)-SUMIFS(Generation!AD:AD,Generation!$A:$A,Comparison_CDP2,Generation!$B:$B,IF($B$53="NEM","*",$B$53),Generation!$C:$C,$H67)</f>
        <v>0</v>
      </c>
      <c r="AJ67" s="5">
        <f>SUMIFS(Generation!AE:AE,Generation!$A:$A,Comparison_CDP1,Generation!$B:$B,IF($B$53="NEM","*",$B$53),Generation!$C:$C,$H67)-SUMIFS(Generation!AE:AE,Generation!$A:$A,Comparison_CDP2,Generation!$B:$B,IF($B$53="NEM","*",$B$53),Generation!$C:$C,$H67)</f>
        <v>0</v>
      </c>
    </row>
    <row r="68" spans="1:62" ht="15" customHeight="1">
      <c r="H68" s="9" t="s">
        <v>142</v>
      </c>
      <c r="I68" s="5">
        <f>SUMIFS(Generation!D:D,Generation!$A:$A,Comparison_CDP1,Generation!$B:$B,IF($B$53="NEM","*",$B$53),Generation!$C:$C,$H68)-SUMIFS(Generation!D:D,Generation!$A:$A,Comparison_CDP2,Generation!$B:$B,IF($B$53="NEM","*",$B$53),Generation!$C:$C,$H68)</f>
        <v>28.855288275761268</v>
      </c>
      <c r="J68" s="5">
        <f>SUMIFS(Generation!E:E,Generation!$A:$A,Comparison_CDP1,Generation!$B:$B,IF($B$53="NEM","*",$B$53),Generation!$C:$C,$H68)-SUMIFS(Generation!E:E,Generation!$A:$A,Comparison_CDP2,Generation!$B:$B,IF($B$53="NEM","*",$B$53),Generation!$C:$C,$H68)</f>
        <v>-147.99138506079908</v>
      </c>
      <c r="K68" s="5">
        <f>SUMIFS(Generation!F:F,Generation!$A:$A,Comparison_CDP1,Generation!$B:$B,IF($B$53="NEM","*",$B$53),Generation!$C:$C,$H68)-SUMIFS(Generation!F:F,Generation!$A:$A,Comparison_CDP2,Generation!$B:$B,IF($B$53="NEM","*",$B$53),Generation!$C:$C,$H68)</f>
        <v>-114.5576878478314</v>
      </c>
      <c r="L68" s="5">
        <f>SUMIFS(Generation!G:G,Generation!$A:$A,Comparison_CDP1,Generation!$B:$B,IF($B$53="NEM","*",$B$53),Generation!$C:$C,$H68)-SUMIFS(Generation!G:G,Generation!$A:$A,Comparison_CDP2,Generation!$B:$B,IF($B$53="NEM","*",$B$53),Generation!$C:$C,$H68)</f>
        <v>-960.05972658758401</v>
      </c>
      <c r="M68" s="5">
        <f>SUMIFS(Generation!H:H,Generation!$A:$A,Comparison_CDP1,Generation!$B:$B,IF($B$53="NEM","*",$B$53),Generation!$C:$C,$H68)-SUMIFS(Generation!H:H,Generation!$A:$A,Comparison_CDP2,Generation!$B:$B,IF($B$53="NEM","*",$B$53),Generation!$C:$C,$H68)</f>
        <v>2813.6251851719135</v>
      </c>
      <c r="N68" s="5">
        <f>SUMIFS(Generation!I:I,Generation!$A:$A,Comparison_CDP1,Generation!$B:$B,IF($B$53="NEM","*",$B$53),Generation!$C:$C,$H68)-SUMIFS(Generation!I:I,Generation!$A:$A,Comparison_CDP2,Generation!$B:$B,IF($B$53="NEM","*",$B$53),Generation!$C:$C,$H68)</f>
        <v>4760.1563317511172</v>
      </c>
      <c r="O68" s="5">
        <f>SUMIFS(Generation!J:J,Generation!$A:$A,Comparison_CDP1,Generation!$B:$B,IF($B$53="NEM","*",$B$53),Generation!$C:$C,$H68)-SUMIFS(Generation!J:J,Generation!$A:$A,Comparison_CDP2,Generation!$B:$B,IF($B$53="NEM","*",$B$53),Generation!$C:$C,$H68)</f>
        <v>4101.3704179311317</v>
      </c>
      <c r="P68" s="5">
        <f>SUMIFS(Generation!K:K,Generation!$A:$A,Comparison_CDP1,Generation!$B:$B,IF($B$53="NEM","*",$B$53),Generation!$C:$C,$H68)-SUMIFS(Generation!K:K,Generation!$A:$A,Comparison_CDP2,Generation!$B:$B,IF($B$53="NEM","*",$B$53),Generation!$C:$C,$H68)</f>
        <v>4234.4896637437851</v>
      </c>
      <c r="Q68" s="5">
        <f>SUMIFS(Generation!L:L,Generation!$A:$A,Comparison_CDP1,Generation!$B:$B,IF($B$53="NEM","*",$B$53),Generation!$C:$C,$H68)-SUMIFS(Generation!L:L,Generation!$A:$A,Comparison_CDP2,Generation!$B:$B,IF($B$53="NEM","*",$B$53),Generation!$C:$C,$H68)</f>
        <v>4939.1590112286503</v>
      </c>
      <c r="R68" s="5">
        <f>SUMIFS(Generation!M:M,Generation!$A:$A,Comparison_CDP1,Generation!$B:$B,IF($B$53="NEM","*",$B$53),Generation!$C:$C,$H68)-SUMIFS(Generation!M:M,Generation!$A:$A,Comparison_CDP2,Generation!$B:$B,IF($B$53="NEM","*",$B$53),Generation!$C:$C,$H68)</f>
        <v>5547.4167763797668</v>
      </c>
      <c r="S68" s="5">
        <f>SUMIFS(Generation!N:N,Generation!$A:$A,Comparison_CDP1,Generation!$B:$B,IF($B$53="NEM","*",$B$53),Generation!$C:$C,$H68)-SUMIFS(Generation!N:N,Generation!$A:$A,Comparison_CDP2,Generation!$B:$B,IF($B$53="NEM","*",$B$53),Generation!$C:$C,$H68)</f>
        <v>4794.7773787296537</v>
      </c>
      <c r="T68" s="5">
        <f>SUMIFS(Generation!O:O,Generation!$A:$A,Comparison_CDP1,Generation!$B:$B,IF($B$53="NEM","*",$B$53),Generation!$C:$C,$H68)-SUMIFS(Generation!O:O,Generation!$A:$A,Comparison_CDP2,Generation!$B:$B,IF($B$53="NEM","*",$B$53),Generation!$C:$C,$H68)</f>
        <v>5110.0195610967494</v>
      </c>
      <c r="U68" s="5">
        <f>SUMIFS(Generation!P:P,Generation!$A:$A,Comparison_CDP1,Generation!$B:$B,IF($B$53="NEM","*",$B$53),Generation!$C:$C,$H68)-SUMIFS(Generation!P:P,Generation!$A:$A,Comparison_CDP2,Generation!$B:$B,IF($B$53="NEM","*",$B$53),Generation!$C:$C,$H68)</f>
        <v>2590.898326280927</v>
      </c>
      <c r="V68" s="5">
        <f>SUMIFS(Generation!Q:Q,Generation!$A:$A,Comparison_CDP1,Generation!$B:$B,IF($B$53="NEM","*",$B$53),Generation!$C:$C,$H68)-SUMIFS(Generation!Q:Q,Generation!$A:$A,Comparison_CDP2,Generation!$B:$B,IF($B$53="NEM","*",$B$53),Generation!$C:$C,$H68)</f>
        <v>1017.1492520642496</v>
      </c>
      <c r="W68" s="5">
        <f>SUMIFS(Generation!R:R,Generation!$A:$A,Comparison_CDP1,Generation!$B:$B,IF($B$53="NEM","*",$B$53),Generation!$C:$C,$H68)-SUMIFS(Generation!R:R,Generation!$A:$A,Comparison_CDP2,Generation!$B:$B,IF($B$53="NEM","*",$B$53),Generation!$C:$C,$H68)</f>
        <v>-1681.6912584082238</v>
      </c>
      <c r="X68" s="5">
        <f>SUMIFS(Generation!S:S,Generation!$A:$A,Comparison_CDP1,Generation!$B:$B,IF($B$53="NEM","*",$B$53),Generation!$C:$C,$H68)-SUMIFS(Generation!S:S,Generation!$A:$A,Comparison_CDP2,Generation!$B:$B,IF($B$53="NEM","*",$B$53),Generation!$C:$C,$H68)</f>
        <v>334.53285114291066</v>
      </c>
      <c r="Y68" s="5">
        <f>SUMIFS(Generation!T:T,Generation!$A:$A,Comparison_CDP1,Generation!$B:$B,IF($B$53="NEM","*",$B$53),Generation!$C:$C,$H68)-SUMIFS(Generation!T:T,Generation!$A:$A,Comparison_CDP2,Generation!$B:$B,IF($B$53="NEM","*",$B$53),Generation!$C:$C,$H68)</f>
        <v>388.59212730374566</v>
      </c>
      <c r="Z68" s="5">
        <f>SUMIFS(Generation!U:U,Generation!$A:$A,Comparison_CDP1,Generation!$B:$B,IF($B$53="NEM","*",$B$53),Generation!$C:$C,$H68)-SUMIFS(Generation!U:U,Generation!$A:$A,Comparison_CDP2,Generation!$B:$B,IF($B$53="NEM","*",$B$53),Generation!$C:$C,$H68)</f>
        <v>-4499.0458951139881</v>
      </c>
      <c r="AA68" s="5">
        <f>SUMIFS(Generation!V:V,Generation!$A:$A,Comparison_CDP1,Generation!$B:$B,IF($B$53="NEM","*",$B$53),Generation!$C:$C,$H68)-SUMIFS(Generation!V:V,Generation!$A:$A,Comparison_CDP2,Generation!$B:$B,IF($B$53="NEM","*",$B$53),Generation!$C:$C,$H68)</f>
        <v>-2462.6684595404804</v>
      </c>
      <c r="AB68" s="5">
        <f>SUMIFS(Generation!W:W,Generation!$A:$A,Comparison_CDP1,Generation!$B:$B,IF($B$53="NEM","*",$B$53),Generation!$C:$C,$H68)-SUMIFS(Generation!W:W,Generation!$A:$A,Comparison_CDP2,Generation!$B:$B,IF($B$53="NEM","*",$B$53),Generation!$C:$C,$H68)</f>
        <v>655.16558723057096</v>
      </c>
      <c r="AC68" s="5">
        <f>SUMIFS(Generation!X:X,Generation!$A:$A,Comparison_CDP1,Generation!$B:$B,IF($B$53="NEM","*",$B$53),Generation!$C:$C,$H68)-SUMIFS(Generation!X:X,Generation!$A:$A,Comparison_CDP2,Generation!$B:$B,IF($B$53="NEM","*",$B$53),Generation!$C:$C,$H68)</f>
        <v>1138.1029311320453</v>
      </c>
      <c r="AD68" s="5">
        <f>SUMIFS(Generation!Y:Y,Generation!$A:$A,Comparison_CDP1,Generation!$B:$B,IF($B$53="NEM","*",$B$53),Generation!$C:$C,$H68)-SUMIFS(Generation!Y:Y,Generation!$A:$A,Comparison_CDP2,Generation!$B:$B,IF($B$53="NEM","*",$B$53),Generation!$C:$C,$H68)</f>
        <v>2133.9913397240452</v>
      </c>
      <c r="AE68" s="5">
        <f>SUMIFS(Generation!Z:Z,Generation!$A:$A,Comparison_CDP1,Generation!$B:$B,IF($B$53="NEM","*",$B$53),Generation!$C:$C,$H68)-SUMIFS(Generation!Z:Z,Generation!$A:$A,Comparison_CDP2,Generation!$B:$B,IF($B$53="NEM","*",$B$53),Generation!$C:$C,$H68)</f>
        <v>7606.7614503469958</v>
      </c>
      <c r="AF68" s="5">
        <f>SUMIFS(Generation!AA:AA,Generation!$A:$A,Comparison_CDP1,Generation!$B:$B,IF($B$53="NEM","*",$B$53),Generation!$C:$C,$H68)-SUMIFS(Generation!AA:AA,Generation!$A:$A,Comparison_CDP2,Generation!$B:$B,IF($B$53="NEM","*",$B$53),Generation!$C:$C,$H68)</f>
        <v>5799.2771152635978</v>
      </c>
      <c r="AG68" s="5">
        <f>SUMIFS(Generation!AB:AB,Generation!$A:$A,Comparison_CDP1,Generation!$B:$B,IF($B$53="NEM","*",$B$53),Generation!$C:$C,$H68)-SUMIFS(Generation!AB:AB,Generation!$A:$A,Comparison_CDP2,Generation!$B:$B,IF($B$53="NEM","*",$B$53),Generation!$C:$C,$H68)</f>
        <v>12362.473393875684</v>
      </c>
      <c r="AH68" s="5">
        <f>SUMIFS(Generation!AC:AC,Generation!$A:$A,Comparison_CDP1,Generation!$B:$B,IF($B$53="NEM","*",$B$53),Generation!$C:$C,$H68)-SUMIFS(Generation!AC:AC,Generation!$A:$A,Comparison_CDP2,Generation!$B:$B,IF($B$53="NEM","*",$B$53),Generation!$C:$C,$H68)</f>
        <v>11796.764814062728</v>
      </c>
      <c r="AI68" s="5">
        <f>SUMIFS(Generation!AD:AD,Generation!$A:$A,Comparison_CDP1,Generation!$B:$B,IF($B$53="NEM","*",$B$53),Generation!$C:$C,$H68)-SUMIFS(Generation!AD:AD,Generation!$A:$A,Comparison_CDP2,Generation!$B:$B,IF($B$53="NEM","*",$B$53),Generation!$C:$C,$H68)</f>
        <v>13625.906683970825</v>
      </c>
      <c r="AJ68" s="5">
        <f>SUMIFS(Generation!AE:AE,Generation!$A:$A,Comparison_CDP1,Generation!$B:$B,IF($B$53="NEM","*",$B$53),Generation!$C:$C,$H68)-SUMIFS(Generation!AE:AE,Generation!$A:$A,Comparison_CDP2,Generation!$B:$B,IF($B$53="NEM","*",$B$53),Generation!$C:$C,$H68)</f>
        <v>13823.888027802022</v>
      </c>
    </row>
    <row r="69" spans="1:62" ht="15" customHeight="1">
      <c r="H69" s="9" t="s">
        <v>143</v>
      </c>
      <c r="I69" s="5">
        <f>SUMIFS(Generation!D:D,Generation!$A:$A,Comparison_CDP1,Generation!$B:$B,IF($B$53="NEM","*",$B$53),Generation!$C:$C,$H69)-SUMIFS(Generation!D:D,Generation!$A:$A,Comparison_CDP2,Generation!$B:$B,IF($B$53="NEM","*",$B$53),Generation!$C:$C,$H69)</f>
        <v>-23.500137214557981</v>
      </c>
      <c r="J69" s="5">
        <f>SUMIFS(Generation!E:E,Generation!$A:$A,Comparison_CDP1,Generation!$B:$B,IF($B$53="NEM","*",$B$53),Generation!$C:$C,$H69)-SUMIFS(Generation!E:E,Generation!$A:$A,Comparison_CDP2,Generation!$B:$B,IF($B$53="NEM","*",$B$53),Generation!$C:$C,$H69)</f>
        <v>149.96683410226069</v>
      </c>
      <c r="K69" s="5">
        <f>SUMIFS(Generation!F:F,Generation!$A:$A,Comparison_CDP1,Generation!$B:$B,IF($B$53="NEM","*",$B$53),Generation!$C:$C,$H69)-SUMIFS(Generation!F:F,Generation!$A:$A,Comparison_CDP2,Generation!$B:$B,IF($B$53="NEM","*",$B$53),Generation!$C:$C,$H69)</f>
        <v>-15.493112711101276</v>
      </c>
      <c r="L69" s="5">
        <f>SUMIFS(Generation!G:G,Generation!$A:$A,Comparison_CDP1,Generation!$B:$B,IF($B$53="NEM","*",$B$53),Generation!$C:$C,$H69)-SUMIFS(Generation!G:G,Generation!$A:$A,Comparison_CDP2,Generation!$B:$B,IF($B$53="NEM","*",$B$53),Generation!$C:$C,$H69)</f>
        <v>14.911288196630267</v>
      </c>
      <c r="M69" s="5">
        <f>SUMIFS(Generation!H:H,Generation!$A:$A,Comparison_CDP1,Generation!$B:$B,IF($B$53="NEM","*",$B$53),Generation!$C:$C,$H69)-SUMIFS(Generation!H:H,Generation!$A:$A,Comparison_CDP2,Generation!$B:$B,IF($B$53="NEM","*",$B$53),Generation!$C:$C,$H69)</f>
        <v>-1706.6069216584074</v>
      </c>
      <c r="N69" s="5">
        <f>SUMIFS(Generation!I:I,Generation!$A:$A,Comparison_CDP1,Generation!$B:$B,IF($B$53="NEM","*",$B$53),Generation!$C:$C,$H69)-SUMIFS(Generation!I:I,Generation!$A:$A,Comparison_CDP2,Generation!$B:$B,IF($B$53="NEM","*",$B$53),Generation!$C:$C,$H69)</f>
        <v>-1851.9979177643145</v>
      </c>
      <c r="O69" s="5">
        <f>SUMIFS(Generation!J:J,Generation!$A:$A,Comparison_CDP1,Generation!$B:$B,IF($B$53="NEM","*",$B$53),Generation!$C:$C,$H69)-SUMIFS(Generation!J:J,Generation!$A:$A,Comparison_CDP2,Generation!$B:$B,IF($B$53="NEM","*",$B$53),Generation!$C:$C,$H69)</f>
        <v>-417.61987399139616</v>
      </c>
      <c r="P69" s="5">
        <f>SUMIFS(Generation!K:K,Generation!$A:$A,Comparison_CDP1,Generation!$B:$B,IF($B$53="NEM","*",$B$53),Generation!$C:$C,$H69)-SUMIFS(Generation!K:K,Generation!$A:$A,Comparison_CDP2,Generation!$B:$B,IF($B$53="NEM","*",$B$53),Generation!$C:$C,$H69)</f>
        <v>-247.85573828027555</v>
      </c>
      <c r="Q69" s="5">
        <f>SUMIFS(Generation!L:L,Generation!$A:$A,Comparison_CDP1,Generation!$B:$B,IF($B$53="NEM","*",$B$53),Generation!$C:$C,$H69)-SUMIFS(Generation!L:L,Generation!$A:$A,Comparison_CDP2,Generation!$B:$B,IF($B$53="NEM","*",$B$53),Generation!$C:$C,$H69)</f>
        <v>-518.22848452534163</v>
      </c>
      <c r="R69" s="5">
        <f>SUMIFS(Generation!M:M,Generation!$A:$A,Comparison_CDP1,Generation!$B:$B,IF($B$53="NEM","*",$B$53),Generation!$C:$C,$H69)-SUMIFS(Generation!M:M,Generation!$A:$A,Comparison_CDP2,Generation!$B:$B,IF($B$53="NEM","*",$B$53),Generation!$C:$C,$H69)</f>
        <v>-1026.3459871459527</v>
      </c>
      <c r="S69" s="5">
        <f>SUMIFS(Generation!N:N,Generation!$A:$A,Comparison_CDP1,Generation!$B:$B,IF($B$53="NEM","*",$B$53),Generation!$C:$C,$H69)-SUMIFS(Generation!N:N,Generation!$A:$A,Comparison_CDP2,Generation!$B:$B,IF($B$53="NEM","*",$B$53),Generation!$C:$C,$H69)</f>
        <v>-744.70201357519181</v>
      </c>
      <c r="T69" s="5">
        <f>SUMIFS(Generation!O:O,Generation!$A:$A,Comparison_CDP1,Generation!$B:$B,IF($B$53="NEM","*",$B$53),Generation!$C:$C,$H69)-SUMIFS(Generation!O:O,Generation!$A:$A,Comparison_CDP2,Generation!$B:$B,IF($B$53="NEM","*",$B$53),Generation!$C:$C,$H69)</f>
        <v>-1085.5435492723554</v>
      </c>
      <c r="U69" s="5">
        <f>SUMIFS(Generation!P:P,Generation!$A:$A,Comparison_CDP1,Generation!$B:$B,IF($B$53="NEM","*",$B$53),Generation!$C:$C,$H69)-SUMIFS(Generation!P:P,Generation!$A:$A,Comparison_CDP2,Generation!$B:$B,IF($B$53="NEM","*",$B$53),Generation!$C:$C,$H69)</f>
        <v>-661.73923749527603</v>
      </c>
      <c r="V69" s="5">
        <f>SUMIFS(Generation!Q:Q,Generation!$A:$A,Comparison_CDP1,Generation!$B:$B,IF($B$53="NEM","*",$B$53),Generation!$C:$C,$H69)-SUMIFS(Generation!Q:Q,Generation!$A:$A,Comparison_CDP2,Generation!$B:$B,IF($B$53="NEM","*",$B$53),Generation!$C:$C,$H69)</f>
        <v>-1126.7582401397958</v>
      </c>
      <c r="W69" s="5">
        <f>SUMIFS(Generation!R:R,Generation!$A:$A,Comparison_CDP1,Generation!$B:$B,IF($B$53="NEM","*",$B$53),Generation!$C:$C,$H69)-SUMIFS(Generation!R:R,Generation!$A:$A,Comparison_CDP2,Generation!$B:$B,IF($B$53="NEM","*",$B$53),Generation!$C:$C,$H69)</f>
        <v>-619.15884605676911</v>
      </c>
      <c r="X69" s="5">
        <f>SUMIFS(Generation!S:S,Generation!$A:$A,Comparison_CDP1,Generation!$B:$B,IF($B$53="NEM","*",$B$53),Generation!$C:$C,$H69)-SUMIFS(Generation!S:S,Generation!$A:$A,Comparison_CDP2,Generation!$B:$B,IF($B$53="NEM","*",$B$53),Generation!$C:$C,$H69)</f>
        <v>-986.82653238071362</v>
      </c>
      <c r="Y69" s="5">
        <f>SUMIFS(Generation!T:T,Generation!$A:$A,Comparison_CDP1,Generation!$B:$B,IF($B$53="NEM","*",$B$53),Generation!$C:$C,$H69)-SUMIFS(Generation!T:T,Generation!$A:$A,Comparison_CDP2,Generation!$B:$B,IF($B$53="NEM","*",$B$53),Generation!$C:$C,$H69)</f>
        <v>-992.4250269551776</v>
      </c>
      <c r="Z69" s="5">
        <f>SUMIFS(Generation!U:U,Generation!$A:$A,Comparison_CDP1,Generation!$B:$B,IF($B$53="NEM","*",$B$53),Generation!$C:$C,$H69)-SUMIFS(Generation!U:U,Generation!$A:$A,Comparison_CDP2,Generation!$B:$B,IF($B$53="NEM","*",$B$53),Generation!$C:$C,$H69)</f>
        <v>-586.75845050475618</v>
      </c>
      <c r="AA69" s="5">
        <f>SUMIFS(Generation!V:V,Generation!$A:$A,Comparison_CDP1,Generation!$B:$B,IF($B$53="NEM","*",$B$53),Generation!$C:$C,$H69)-SUMIFS(Generation!V:V,Generation!$A:$A,Comparison_CDP2,Generation!$B:$B,IF($B$53="NEM","*",$B$53),Generation!$C:$C,$H69)</f>
        <v>-823.7305850220946</v>
      </c>
      <c r="AB69" s="5">
        <f>SUMIFS(Generation!W:W,Generation!$A:$A,Comparison_CDP1,Generation!$B:$B,IF($B$53="NEM","*",$B$53),Generation!$C:$C,$H69)-SUMIFS(Generation!W:W,Generation!$A:$A,Comparison_CDP2,Generation!$B:$B,IF($B$53="NEM","*",$B$53),Generation!$C:$C,$H69)</f>
        <v>-2449.8520489685943</v>
      </c>
      <c r="AC69" s="5">
        <f>SUMIFS(Generation!X:X,Generation!$A:$A,Comparison_CDP1,Generation!$B:$B,IF($B$53="NEM","*",$B$53),Generation!$C:$C,$H69)-SUMIFS(Generation!X:X,Generation!$A:$A,Comparison_CDP2,Generation!$B:$B,IF($B$53="NEM","*",$B$53),Generation!$C:$C,$H69)</f>
        <v>-5385.7273768871964</v>
      </c>
      <c r="AD69" s="5">
        <f>SUMIFS(Generation!Y:Y,Generation!$A:$A,Comparison_CDP1,Generation!$B:$B,IF($B$53="NEM","*",$B$53),Generation!$C:$C,$H69)-SUMIFS(Generation!Y:Y,Generation!$A:$A,Comparison_CDP2,Generation!$B:$B,IF($B$53="NEM","*",$B$53),Generation!$C:$C,$H69)</f>
        <v>-5760.0367213409627</v>
      </c>
      <c r="AE69" s="5">
        <f>SUMIFS(Generation!Z:Z,Generation!$A:$A,Comparison_CDP1,Generation!$B:$B,IF($B$53="NEM","*",$B$53),Generation!$C:$C,$H69)-SUMIFS(Generation!Z:Z,Generation!$A:$A,Comparison_CDP2,Generation!$B:$B,IF($B$53="NEM","*",$B$53),Generation!$C:$C,$H69)</f>
        <v>-6289.8069025764598</v>
      </c>
      <c r="AF69" s="5">
        <f>SUMIFS(Generation!AA:AA,Generation!$A:$A,Comparison_CDP1,Generation!$B:$B,IF($B$53="NEM","*",$B$53),Generation!$C:$C,$H69)-SUMIFS(Generation!AA:AA,Generation!$A:$A,Comparison_CDP2,Generation!$B:$B,IF($B$53="NEM","*",$B$53),Generation!$C:$C,$H69)</f>
        <v>-6275.0947000767956</v>
      </c>
      <c r="AG69" s="5">
        <f>SUMIFS(Generation!AB:AB,Generation!$A:$A,Comparison_CDP1,Generation!$B:$B,IF($B$53="NEM","*",$B$53),Generation!$C:$C,$H69)-SUMIFS(Generation!AB:AB,Generation!$A:$A,Comparison_CDP2,Generation!$B:$B,IF($B$53="NEM","*",$B$53),Generation!$C:$C,$H69)</f>
        <v>-10550.162070786817</v>
      </c>
      <c r="AH69" s="5">
        <f>SUMIFS(Generation!AC:AC,Generation!$A:$A,Comparison_CDP1,Generation!$B:$B,IF($B$53="NEM","*",$B$53),Generation!$C:$C,$H69)-SUMIFS(Generation!AC:AC,Generation!$A:$A,Comparison_CDP2,Generation!$B:$B,IF($B$53="NEM","*",$B$53),Generation!$C:$C,$H69)</f>
        <v>-9794.8434864146657</v>
      </c>
      <c r="AI69" s="5">
        <f>SUMIFS(Generation!AD:AD,Generation!$A:$A,Comparison_CDP1,Generation!$B:$B,IF($B$53="NEM","*",$B$53),Generation!$C:$C,$H69)-SUMIFS(Generation!AD:AD,Generation!$A:$A,Comparison_CDP2,Generation!$B:$B,IF($B$53="NEM","*",$B$53),Generation!$C:$C,$H69)</f>
        <v>-10121.791029678738</v>
      </c>
      <c r="AJ69" s="5">
        <f>SUMIFS(Generation!AE:AE,Generation!$A:$A,Comparison_CDP1,Generation!$B:$B,IF($B$53="NEM","*",$B$53),Generation!$C:$C,$H69)-SUMIFS(Generation!AE:AE,Generation!$A:$A,Comparison_CDP2,Generation!$B:$B,IF($B$53="NEM","*",$B$53),Generation!$C:$C,$H69)</f>
        <v>-12061.65027150169</v>
      </c>
    </row>
    <row r="70" spans="1:62" ht="15" customHeight="1">
      <c r="H70" s="9" t="s">
        <v>144</v>
      </c>
      <c r="I70" s="5">
        <f>SUMIFS(Generation!D:D,Generation!$A:$A,Comparison_CDP1,Generation!$B:$B,IF($B$53="NEM","*",$B$53),Generation!$C:$C,$H70)-SUMIFS(Generation!D:D,Generation!$A:$A,Comparison_CDP2,Generation!$B:$B,IF($B$53="NEM","*",$B$53),Generation!$C:$C,$H70)</f>
        <v>0</v>
      </c>
      <c r="J70" s="5">
        <f>SUMIFS(Generation!E:E,Generation!$A:$A,Comparison_CDP1,Generation!$B:$B,IF($B$53="NEM","*",$B$53),Generation!$C:$C,$H70)-SUMIFS(Generation!E:E,Generation!$A:$A,Comparison_CDP2,Generation!$B:$B,IF($B$53="NEM","*",$B$53),Generation!$C:$C,$H70)</f>
        <v>0</v>
      </c>
      <c r="K70" s="5">
        <f>SUMIFS(Generation!F:F,Generation!$A:$A,Comparison_CDP1,Generation!$B:$B,IF($B$53="NEM","*",$B$53),Generation!$C:$C,$H70)-SUMIFS(Generation!F:F,Generation!$A:$A,Comparison_CDP2,Generation!$B:$B,IF($B$53="NEM","*",$B$53),Generation!$C:$C,$H70)</f>
        <v>0</v>
      </c>
      <c r="L70" s="5">
        <f>SUMIFS(Generation!G:G,Generation!$A:$A,Comparison_CDP1,Generation!$B:$B,IF($B$53="NEM","*",$B$53),Generation!$C:$C,$H70)-SUMIFS(Generation!G:G,Generation!$A:$A,Comparison_CDP2,Generation!$B:$B,IF($B$53="NEM","*",$B$53),Generation!$C:$C,$H70)</f>
        <v>0</v>
      </c>
      <c r="M70" s="5">
        <f>SUMIFS(Generation!H:H,Generation!$A:$A,Comparison_CDP1,Generation!$B:$B,IF($B$53="NEM","*",$B$53),Generation!$C:$C,$H70)-SUMIFS(Generation!H:H,Generation!$A:$A,Comparison_CDP2,Generation!$B:$B,IF($B$53="NEM","*",$B$53),Generation!$C:$C,$H70)</f>
        <v>0</v>
      </c>
      <c r="N70" s="5">
        <f>SUMIFS(Generation!I:I,Generation!$A:$A,Comparison_CDP1,Generation!$B:$B,IF($B$53="NEM","*",$B$53),Generation!$C:$C,$H70)-SUMIFS(Generation!I:I,Generation!$A:$A,Comparison_CDP2,Generation!$B:$B,IF($B$53="NEM","*",$B$53),Generation!$C:$C,$H70)</f>
        <v>0</v>
      </c>
      <c r="O70" s="5">
        <f>SUMIFS(Generation!J:J,Generation!$A:$A,Comparison_CDP1,Generation!$B:$B,IF($B$53="NEM","*",$B$53),Generation!$C:$C,$H70)-SUMIFS(Generation!J:J,Generation!$A:$A,Comparison_CDP2,Generation!$B:$B,IF($B$53="NEM","*",$B$53),Generation!$C:$C,$H70)</f>
        <v>0</v>
      </c>
      <c r="P70" s="5">
        <f>SUMIFS(Generation!K:K,Generation!$A:$A,Comparison_CDP1,Generation!$B:$B,IF($B$53="NEM","*",$B$53),Generation!$C:$C,$H70)-SUMIFS(Generation!K:K,Generation!$A:$A,Comparison_CDP2,Generation!$B:$B,IF($B$53="NEM","*",$B$53),Generation!$C:$C,$H70)</f>
        <v>0</v>
      </c>
      <c r="Q70" s="5">
        <f>SUMIFS(Generation!L:L,Generation!$A:$A,Comparison_CDP1,Generation!$B:$B,IF($B$53="NEM","*",$B$53),Generation!$C:$C,$H70)-SUMIFS(Generation!L:L,Generation!$A:$A,Comparison_CDP2,Generation!$B:$B,IF($B$53="NEM","*",$B$53),Generation!$C:$C,$H70)</f>
        <v>0</v>
      </c>
      <c r="R70" s="5">
        <f>SUMIFS(Generation!M:M,Generation!$A:$A,Comparison_CDP1,Generation!$B:$B,IF($B$53="NEM","*",$B$53),Generation!$C:$C,$H70)-SUMIFS(Generation!M:M,Generation!$A:$A,Comparison_CDP2,Generation!$B:$B,IF($B$53="NEM","*",$B$53),Generation!$C:$C,$H70)</f>
        <v>0</v>
      </c>
      <c r="S70" s="5">
        <f>SUMIFS(Generation!N:N,Generation!$A:$A,Comparison_CDP1,Generation!$B:$B,IF($B$53="NEM","*",$B$53),Generation!$C:$C,$H70)-SUMIFS(Generation!N:N,Generation!$A:$A,Comparison_CDP2,Generation!$B:$B,IF($B$53="NEM","*",$B$53),Generation!$C:$C,$H70)</f>
        <v>0</v>
      </c>
      <c r="T70" s="5">
        <f>SUMIFS(Generation!O:O,Generation!$A:$A,Comparison_CDP1,Generation!$B:$B,IF($B$53="NEM","*",$B$53),Generation!$C:$C,$H70)-SUMIFS(Generation!O:O,Generation!$A:$A,Comparison_CDP2,Generation!$B:$B,IF($B$53="NEM","*",$B$53),Generation!$C:$C,$H70)</f>
        <v>0</v>
      </c>
      <c r="U70" s="5">
        <f>SUMIFS(Generation!P:P,Generation!$A:$A,Comparison_CDP1,Generation!$B:$B,IF($B$53="NEM","*",$B$53),Generation!$C:$C,$H70)-SUMIFS(Generation!P:P,Generation!$A:$A,Comparison_CDP2,Generation!$B:$B,IF($B$53="NEM","*",$B$53),Generation!$C:$C,$H70)</f>
        <v>0</v>
      </c>
      <c r="V70" s="5">
        <f>SUMIFS(Generation!Q:Q,Generation!$A:$A,Comparison_CDP1,Generation!$B:$B,IF($B$53="NEM","*",$B$53),Generation!$C:$C,$H70)-SUMIFS(Generation!Q:Q,Generation!$A:$A,Comparison_CDP2,Generation!$B:$B,IF($B$53="NEM","*",$B$53),Generation!$C:$C,$H70)</f>
        <v>0</v>
      </c>
      <c r="W70" s="5">
        <f>SUMIFS(Generation!R:R,Generation!$A:$A,Comparison_CDP1,Generation!$B:$B,IF($B$53="NEM","*",$B$53),Generation!$C:$C,$H70)-SUMIFS(Generation!R:R,Generation!$A:$A,Comparison_CDP2,Generation!$B:$B,IF($B$53="NEM","*",$B$53),Generation!$C:$C,$H70)</f>
        <v>0</v>
      </c>
      <c r="X70" s="5">
        <f>SUMIFS(Generation!S:S,Generation!$A:$A,Comparison_CDP1,Generation!$B:$B,IF($B$53="NEM","*",$B$53),Generation!$C:$C,$H70)-SUMIFS(Generation!S:S,Generation!$A:$A,Comparison_CDP2,Generation!$B:$B,IF($B$53="NEM","*",$B$53),Generation!$C:$C,$H70)</f>
        <v>0</v>
      </c>
      <c r="Y70" s="5">
        <f>SUMIFS(Generation!T:T,Generation!$A:$A,Comparison_CDP1,Generation!$B:$B,IF($B$53="NEM","*",$B$53),Generation!$C:$C,$H70)-SUMIFS(Generation!T:T,Generation!$A:$A,Comparison_CDP2,Generation!$B:$B,IF($B$53="NEM","*",$B$53),Generation!$C:$C,$H70)</f>
        <v>0</v>
      </c>
      <c r="Z70" s="5">
        <f>SUMIFS(Generation!U:U,Generation!$A:$A,Comparison_CDP1,Generation!$B:$B,IF($B$53="NEM","*",$B$53),Generation!$C:$C,$H70)-SUMIFS(Generation!U:U,Generation!$A:$A,Comparison_CDP2,Generation!$B:$B,IF($B$53="NEM","*",$B$53),Generation!$C:$C,$H70)</f>
        <v>0</v>
      </c>
      <c r="AA70" s="5">
        <f>SUMIFS(Generation!V:V,Generation!$A:$A,Comparison_CDP1,Generation!$B:$B,IF($B$53="NEM","*",$B$53),Generation!$C:$C,$H70)-SUMIFS(Generation!V:V,Generation!$A:$A,Comparison_CDP2,Generation!$B:$B,IF($B$53="NEM","*",$B$53),Generation!$C:$C,$H70)</f>
        <v>0</v>
      </c>
      <c r="AB70" s="5">
        <f>SUMIFS(Generation!W:W,Generation!$A:$A,Comparison_CDP1,Generation!$B:$B,IF($B$53="NEM","*",$B$53),Generation!$C:$C,$H70)-SUMIFS(Generation!W:W,Generation!$A:$A,Comparison_CDP2,Generation!$B:$B,IF($B$53="NEM","*",$B$53),Generation!$C:$C,$H70)</f>
        <v>0</v>
      </c>
      <c r="AC70" s="5">
        <f>SUMIFS(Generation!X:X,Generation!$A:$A,Comparison_CDP1,Generation!$B:$B,IF($B$53="NEM","*",$B$53),Generation!$C:$C,$H70)-SUMIFS(Generation!X:X,Generation!$A:$A,Comparison_CDP2,Generation!$B:$B,IF($B$53="NEM","*",$B$53),Generation!$C:$C,$H70)</f>
        <v>0</v>
      </c>
      <c r="AD70" s="5">
        <f>SUMIFS(Generation!Y:Y,Generation!$A:$A,Comparison_CDP1,Generation!$B:$B,IF($B$53="NEM","*",$B$53),Generation!$C:$C,$H70)-SUMIFS(Generation!Y:Y,Generation!$A:$A,Comparison_CDP2,Generation!$B:$B,IF($B$53="NEM","*",$B$53),Generation!$C:$C,$H70)</f>
        <v>0</v>
      </c>
      <c r="AE70" s="5">
        <f>SUMIFS(Generation!Z:Z,Generation!$A:$A,Comparison_CDP1,Generation!$B:$B,IF($B$53="NEM","*",$B$53),Generation!$C:$C,$H70)-SUMIFS(Generation!Z:Z,Generation!$A:$A,Comparison_CDP2,Generation!$B:$B,IF($B$53="NEM","*",$B$53),Generation!$C:$C,$H70)</f>
        <v>0</v>
      </c>
      <c r="AF70" s="5">
        <f>SUMIFS(Generation!AA:AA,Generation!$A:$A,Comparison_CDP1,Generation!$B:$B,IF($B$53="NEM","*",$B$53),Generation!$C:$C,$H70)-SUMIFS(Generation!AA:AA,Generation!$A:$A,Comparison_CDP2,Generation!$B:$B,IF($B$53="NEM","*",$B$53),Generation!$C:$C,$H70)</f>
        <v>0</v>
      </c>
      <c r="AG70" s="5">
        <f>SUMIFS(Generation!AB:AB,Generation!$A:$A,Comparison_CDP1,Generation!$B:$B,IF($B$53="NEM","*",$B$53),Generation!$C:$C,$H70)-SUMIFS(Generation!AB:AB,Generation!$A:$A,Comparison_CDP2,Generation!$B:$B,IF($B$53="NEM","*",$B$53),Generation!$C:$C,$H70)</f>
        <v>0</v>
      </c>
      <c r="AH70" s="5">
        <f>SUMIFS(Generation!AC:AC,Generation!$A:$A,Comparison_CDP1,Generation!$B:$B,IF($B$53="NEM","*",$B$53),Generation!$C:$C,$H70)-SUMIFS(Generation!AC:AC,Generation!$A:$A,Comparison_CDP2,Generation!$B:$B,IF($B$53="NEM","*",$B$53),Generation!$C:$C,$H70)</f>
        <v>0</v>
      </c>
      <c r="AI70" s="5">
        <f>SUMIFS(Generation!AD:AD,Generation!$A:$A,Comparison_CDP1,Generation!$B:$B,IF($B$53="NEM","*",$B$53),Generation!$C:$C,$H70)-SUMIFS(Generation!AD:AD,Generation!$A:$A,Comparison_CDP2,Generation!$B:$B,IF($B$53="NEM","*",$B$53),Generation!$C:$C,$H70)</f>
        <v>0</v>
      </c>
      <c r="AJ70" s="5">
        <f>SUMIFS(Generation!AE:AE,Generation!$A:$A,Comparison_CDP1,Generation!$B:$B,IF($B$53="NEM","*",$B$53),Generation!$C:$C,$H70)-SUMIFS(Generation!AE:AE,Generation!$A:$A,Comparison_CDP2,Generation!$B:$B,IF($B$53="NEM","*",$B$53),Generation!$C:$C,$H70)</f>
        <v>0</v>
      </c>
    </row>
    <row r="71" spans="1:62" ht="15" customHeight="1">
      <c r="H71" s="44" t="s">
        <v>148</v>
      </c>
    </row>
    <row r="72" spans="1:62" ht="15" customHeight="1">
      <c r="H72" s="9" t="s">
        <v>149</v>
      </c>
      <c r="I72" s="5">
        <f>SUMIFS(Generation!D:D,Generation!$A:$A,Comparison_CDP1,Generation!$B:$B,IF($B$53="NEM","*",$B$53),Generation!$C:$C,$H72)-SUMIFS(Generation!D:D,Generation!$A:$A,Comparison_CDP2,Generation!$B:$B,IF($B$53="NEM","*",$B$53),Generation!$C:$C,$H72)</f>
        <v>-9.0293580503316662</v>
      </c>
      <c r="J72" s="5">
        <f>SUMIFS(Generation!E:E,Generation!$A:$A,Comparison_CDP1,Generation!$B:$B,IF($B$53="NEM","*",$B$53),Generation!$C:$C,$H72)-SUMIFS(Generation!E:E,Generation!$A:$A,Comparison_CDP2,Generation!$B:$B,IF($B$53="NEM","*",$B$53),Generation!$C:$C,$H72)</f>
        <v>29.699995042531555</v>
      </c>
      <c r="K72" s="5">
        <f>SUMIFS(Generation!F:F,Generation!$A:$A,Comparison_CDP1,Generation!$B:$B,IF($B$53="NEM","*",$B$53),Generation!$C:$C,$H72)-SUMIFS(Generation!F:F,Generation!$A:$A,Comparison_CDP2,Generation!$B:$B,IF($B$53="NEM","*",$B$53),Generation!$C:$C,$H72)</f>
        <v>39.575265732743901</v>
      </c>
      <c r="L72" s="5">
        <f>SUMIFS(Generation!G:G,Generation!$A:$A,Comparison_CDP1,Generation!$B:$B,IF($B$53="NEM","*",$B$53),Generation!$C:$C,$H72)-SUMIFS(Generation!G:G,Generation!$A:$A,Comparison_CDP2,Generation!$B:$B,IF($B$53="NEM","*",$B$53),Generation!$C:$C,$H72)</f>
        <v>155.10660961574831</v>
      </c>
      <c r="M72" s="5">
        <f>SUMIFS(Generation!H:H,Generation!$A:$A,Comparison_CDP1,Generation!$B:$B,IF($B$53="NEM","*",$B$53),Generation!$C:$C,$H72)-SUMIFS(Generation!H:H,Generation!$A:$A,Comparison_CDP2,Generation!$B:$B,IF($B$53="NEM","*",$B$53),Generation!$C:$C,$H72)</f>
        <v>33.823870940683264</v>
      </c>
      <c r="N72" s="5">
        <f>SUMIFS(Generation!I:I,Generation!$A:$A,Comparison_CDP1,Generation!$B:$B,IF($B$53="NEM","*",$B$53),Generation!$C:$C,$H72)-SUMIFS(Generation!I:I,Generation!$A:$A,Comparison_CDP2,Generation!$B:$B,IF($B$53="NEM","*",$B$53),Generation!$C:$C,$H72)</f>
        <v>-1477.2095297078649</v>
      </c>
      <c r="O72" s="5">
        <f>SUMIFS(Generation!J:J,Generation!$A:$A,Comparison_CDP1,Generation!$B:$B,IF($B$53="NEM","*",$B$53),Generation!$C:$C,$H72)-SUMIFS(Generation!J:J,Generation!$A:$A,Comparison_CDP2,Generation!$B:$B,IF($B$53="NEM","*",$B$53),Generation!$C:$C,$H72)</f>
        <v>-1526.534720376796</v>
      </c>
      <c r="P72" s="5">
        <f>SUMIFS(Generation!K:K,Generation!$A:$A,Comparison_CDP1,Generation!$B:$B,IF($B$53="NEM","*",$B$53),Generation!$C:$C,$H72)-SUMIFS(Generation!K:K,Generation!$A:$A,Comparison_CDP2,Generation!$B:$B,IF($B$53="NEM","*",$B$53),Generation!$C:$C,$H72)</f>
        <v>-1155.3124536748328</v>
      </c>
      <c r="Q72" s="5">
        <f>SUMIFS(Generation!L:L,Generation!$A:$A,Comparison_CDP1,Generation!$B:$B,IF($B$53="NEM","*",$B$53),Generation!$C:$C,$H72)-SUMIFS(Generation!L:L,Generation!$A:$A,Comparison_CDP2,Generation!$B:$B,IF($B$53="NEM","*",$B$53),Generation!$C:$C,$H72)</f>
        <v>-437.18392938695615</v>
      </c>
      <c r="R72" s="5">
        <f>SUMIFS(Generation!M:M,Generation!$A:$A,Comparison_CDP1,Generation!$B:$B,IF($B$53="NEM","*",$B$53),Generation!$C:$C,$H72)-SUMIFS(Generation!M:M,Generation!$A:$A,Comparison_CDP2,Generation!$B:$B,IF($B$53="NEM","*",$B$53),Generation!$C:$C,$H72)</f>
        <v>21.641143811884831</v>
      </c>
      <c r="S72" s="5">
        <f>SUMIFS(Generation!N:N,Generation!$A:$A,Comparison_CDP1,Generation!$B:$B,IF($B$53="NEM","*",$B$53),Generation!$C:$C,$H72)-SUMIFS(Generation!N:N,Generation!$A:$A,Comparison_CDP2,Generation!$B:$B,IF($B$53="NEM","*",$B$53),Generation!$C:$C,$H72)</f>
        <v>496.25496447639307</v>
      </c>
      <c r="T72" s="5">
        <f>SUMIFS(Generation!O:O,Generation!$A:$A,Comparison_CDP1,Generation!$B:$B,IF($B$53="NEM","*",$B$53),Generation!$C:$C,$H72)-SUMIFS(Generation!O:O,Generation!$A:$A,Comparison_CDP2,Generation!$B:$B,IF($B$53="NEM","*",$B$53),Generation!$C:$C,$H72)</f>
        <v>224.0651043854632</v>
      </c>
      <c r="U72" s="5">
        <f>SUMIFS(Generation!P:P,Generation!$A:$A,Comparison_CDP1,Generation!$B:$B,IF($B$53="NEM","*",$B$53),Generation!$C:$C,$H72)-SUMIFS(Generation!P:P,Generation!$A:$A,Comparison_CDP2,Generation!$B:$B,IF($B$53="NEM","*",$B$53),Generation!$C:$C,$H72)</f>
        <v>1111.90557849775</v>
      </c>
      <c r="V72" s="5">
        <f>SUMIFS(Generation!Q:Q,Generation!$A:$A,Comparison_CDP1,Generation!$B:$B,IF($B$53="NEM","*",$B$53),Generation!$C:$C,$H72)-SUMIFS(Generation!Q:Q,Generation!$A:$A,Comparison_CDP2,Generation!$B:$B,IF($B$53="NEM","*",$B$53),Generation!$C:$C,$H72)</f>
        <v>1601.6928571058525</v>
      </c>
      <c r="W72" s="5">
        <f>SUMIFS(Generation!R:R,Generation!$A:$A,Comparison_CDP1,Generation!$B:$B,IF($B$53="NEM","*",$B$53),Generation!$C:$C,$H72)-SUMIFS(Generation!R:R,Generation!$A:$A,Comparison_CDP2,Generation!$B:$B,IF($B$53="NEM","*",$B$53),Generation!$C:$C,$H72)</f>
        <v>872.37288321590313</v>
      </c>
      <c r="X72" s="5">
        <f>SUMIFS(Generation!S:S,Generation!$A:$A,Comparison_CDP1,Generation!$B:$B,IF($B$53="NEM","*",$B$53),Generation!$C:$C,$H72)-SUMIFS(Generation!S:S,Generation!$A:$A,Comparison_CDP2,Generation!$B:$B,IF($B$53="NEM","*",$B$53),Generation!$C:$C,$H72)</f>
        <v>1042.6663920428837</v>
      </c>
      <c r="Y72" s="5">
        <f>SUMIFS(Generation!T:T,Generation!$A:$A,Comparison_CDP1,Generation!$B:$B,IF($B$53="NEM","*",$B$53),Generation!$C:$C,$H72)-SUMIFS(Generation!T:T,Generation!$A:$A,Comparison_CDP2,Generation!$B:$B,IF($B$53="NEM","*",$B$53),Generation!$C:$C,$H72)</f>
        <v>1088.8186314148152</v>
      </c>
      <c r="Z72" s="5">
        <f>SUMIFS(Generation!U:U,Generation!$A:$A,Comparison_CDP1,Generation!$B:$B,IF($B$53="NEM","*",$B$53),Generation!$C:$C,$H72)-SUMIFS(Generation!U:U,Generation!$A:$A,Comparison_CDP2,Generation!$B:$B,IF($B$53="NEM","*",$B$53),Generation!$C:$C,$H72)</f>
        <v>287.66975115605601</v>
      </c>
      <c r="AA72" s="5">
        <f>SUMIFS(Generation!V:V,Generation!$A:$A,Comparison_CDP1,Generation!$B:$B,IF($B$53="NEM","*",$B$53),Generation!$C:$C,$H72)-SUMIFS(Generation!V:V,Generation!$A:$A,Comparison_CDP2,Generation!$B:$B,IF($B$53="NEM","*",$B$53),Generation!$C:$C,$H72)</f>
        <v>152.7015152613676</v>
      </c>
      <c r="AB72" s="5">
        <f>SUMIFS(Generation!W:W,Generation!$A:$A,Comparison_CDP1,Generation!$B:$B,IF($B$53="NEM","*",$B$53),Generation!$C:$C,$H72)-SUMIFS(Generation!W:W,Generation!$A:$A,Comparison_CDP2,Generation!$B:$B,IF($B$53="NEM","*",$B$53),Generation!$C:$C,$H72)</f>
        <v>306.01620425905276</v>
      </c>
      <c r="AC72" s="5">
        <f>SUMIFS(Generation!X:X,Generation!$A:$A,Comparison_CDP1,Generation!$B:$B,IF($B$53="NEM","*",$B$53),Generation!$C:$C,$H72)-SUMIFS(Generation!X:X,Generation!$A:$A,Comparison_CDP2,Generation!$B:$B,IF($B$53="NEM","*",$B$53),Generation!$C:$C,$H72)</f>
        <v>2217.6754448040047</v>
      </c>
      <c r="AD72" s="5">
        <f>SUMIFS(Generation!Y:Y,Generation!$A:$A,Comparison_CDP1,Generation!$B:$B,IF($B$53="NEM","*",$B$53),Generation!$C:$C,$H72)-SUMIFS(Generation!Y:Y,Generation!$A:$A,Comparison_CDP2,Generation!$B:$B,IF($B$53="NEM","*",$B$53),Generation!$C:$C,$H72)</f>
        <v>2573.4039073614367</v>
      </c>
      <c r="AE72" s="5">
        <f>SUMIFS(Generation!Z:Z,Generation!$A:$A,Comparison_CDP1,Generation!$B:$B,IF($B$53="NEM","*",$B$53),Generation!$C:$C,$H72)-SUMIFS(Generation!Z:Z,Generation!$A:$A,Comparison_CDP2,Generation!$B:$B,IF($B$53="NEM","*",$B$53),Generation!$C:$C,$H72)</f>
        <v>1570.9369086679289</v>
      </c>
      <c r="AF72" s="5">
        <f>SUMIFS(Generation!AA:AA,Generation!$A:$A,Comparison_CDP1,Generation!$B:$B,IF($B$53="NEM","*",$B$53),Generation!$C:$C,$H72)-SUMIFS(Generation!AA:AA,Generation!$A:$A,Comparison_CDP2,Generation!$B:$B,IF($B$53="NEM","*",$B$53),Generation!$C:$C,$H72)</f>
        <v>2018.2541581541191</v>
      </c>
      <c r="AG72" s="5">
        <f>SUMIFS(Generation!AB:AB,Generation!$A:$A,Comparison_CDP1,Generation!$B:$B,IF($B$53="NEM","*",$B$53),Generation!$C:$C,$H72)-SUMIFS(Generation!AB:AB,Generation!$A:$A,Comparison_CDP2,Generation!$B:$B,IF($B$53="NEM","*",$B$53),Generation!$C:$C,$H72)</f>
        <v>2751.198278024618</v>
      </c>
      <c r="AH72" s="5">
        <f>SUMIFS(Generation!AC:AC,Generation!$A:$A,Comparison_CDP1,Generation!$B:$B,IF($B$53="NEM","*",$B$53),Generation!$C:$C,$H72)-SUMIFS(Generation!AC:AC,Generation!$A:$A,Comparison_CDP2,Generation!$B:$B,IF($B$53="NEM","*",$B$53),Generation!$C:$C,$H72)</f>
        <v>2592.1393309789637</v>
      </c>
      <c r="AI72" s="5">
        <f>SUMIFS(Generation!AD:AD,Generation!$A:$A,Comparison_CDP1,Generation!$B:$B,IF($B$53="NEM","*",$B$53),Generation!$C:$C,$H72)-SUMIFS(Generation!AD:AD,Generation!$A:$A,Comparison_CDP2,Generation!$B:$B,IF($B$53="NEM","*",$B$53),Generation!$C:$C,$H72)</f>
        <v>2419.7116436667129</v>
      </c>
      <c r="AJ72" s="5">
        <f>SUMIFS(Generation!AE:AE,Generation!$A:$A,Comparison_CDP1,Generation!$B:$B,IF($B$53="NEM","*",$B$53),Generation!$C:$C,$H72)-SUMIFS(Generation!AE:AE,Generation!$A:$A,Comparison_CDP2,Generation!$B:$B,IF($B$53="NEM","*",$B$53),Generation!$C:$C,$H72)</f>
        <v>4159.7988503215602</v>
      </c>
      <c r="BJ72" s="52"/>
    </row>
    <row r="73" spans="1:62" ht="15" customHeight="1">
      <c r="H73" s="9" t="s">
        <v>150</v>
      </c>
      <c r="I73" s="5">
        <f>SUMIFS(Generation!D:D,Generation!$A:$A,Comparison_CDP1,Generation!$B:$B,IF($B$53="NEM","*",$B$53),Generation!$C:$C,$H73)-SUMIFS(Generation!D:D,Generation!$A:$A,Comparison_CDP2,Generation!$B:$B,IF($B$53="NEM","*",$B$53),Generation!$C:$C,$H73)</f>
        <v>-0.22782690105489678</v>
      </c>
      <c r="J73" s="5">
        <f>SUMIFS(Generation!E:E,Generation!$A:$A,Comparison_CDP1,Generation!$B:$B,IF($B$53="NEM","*",$B$53),Generation!$C:$C,$H73)-SUMIFS(Generation!E:E,Generation!$A:$A,Comparison_CDP2,Generation!$B:$B,IF($B$53="NEM","*",$B$53),Generation!$C:$C,$H73)</f>
        <v>-0.29645217672012336</v>
      </c>
      <c r="K73" s="5">
        <f>SUMIFS(Generation!F:F,Generation!$A:$A,Comparison_CDP1,Generation!$B:$B,IF($B$53="NEM","*",$B$53),Generation!$C:$C,$H73)-SUMIFS(Generation!F:F,Generation!$A:$A,Comparison_CDP2,Generation!$B:$B,IF($B$53="NEM","*",$B$53),Generation!$C:$C,$H73)</f>
        <v>4.1555158950075111E-3</v>
      </c>
      <c r="L73" s="5">
        <f>SUMIFS(Generation!G:G,Generation!$A:$A,Comparison_CDP1,Generation!$B:$B,IF($B$53="NEM","*",$B$53),Generation!$C:$C,$H73)-SUMIFS(Generation!G:G,Generation!$A:$A,Comparison_CDP2,Generation!$B:$B,IF($B$53="NEM","*",$B$53),Generation!$C:$C,$H73)</f>
        <v>3.5875674399650848</v>
      </c>
      <c r="M73" s="5">
        <f>SUMIFS(Generation!H:H,Generation!$A:$A,Comparison_CDP1,Generation!$B:$B,IF($B$53="NEM","*",$B$53),Generation!$C:$C,$H73)-SUMIFS(Generation!H:H,Generation!$A:$A,Comparison_CDP2,Generation!$B:$B,IF($B$53="NEM","*",$B$53),Generation!$C:$C,$H73)</f>
        <v>2.3842387416946735</v>
      </c>
      <c r="N73" s="5">
        <f>SUMIFS(Generation!I:I,Generation!$A:$A,Comparison_CDP1,Generation!$B:$B,IF($B$53="NEM","*",$B$53),Generation!$C:$C,$H73)-SUMIFS(Generation!I:I,Generation!$A:$A,Comparison_CDP2,Generation!$B:$B,IF($B$53="NEM","*",$B$53),Generation!$C:$C,$H73)</f>
        <v>30.445791382305345</v>
      </c>
      <c r="O73" s="5">
        <f>SUMIFS(Generation!J:J,Generation!$A:$A,Comparison_CDP1,Generation!$B:$B,IF($B$53="NEM","*",$B$53),Generation!$C:$C,$H73)-SUMIFS(Generation!J:J,Generation!$A:$A,Comparison_CDP2,Generation!$B:$B,IF($B$53="NEM","*",$B$53),Generation!$C:$C,$H73)</f>
        <v>4.2536602788650271</v>
      </c>
      <c r="P73" s="5">
        <f>SUMIFS(Generation!K:K,Generation!$A:$A,Comparison_CDP1,Generation!$B:$B,IF($B$53="NEM","*",$B$53),Generation!$C:$C,$H73)-SUMIFS(Generation!K:K,Generation!$A:$A,Comparison_CDP2,Generation!$B:$B,IF($B$53="NEM","*",$B$53),Generation!$C:$C,$H73)</f>
        <v>28.269683920580064</v>
      </c>
      <c r="Q73" s="5">
        <f>SUMIFS(Generation!L:L,Generation!$A:$A,Comparison_CDP1,Generation!$B:$B,IF($B$53="NEM","*",$B$53),Generation!$C:$C,$H73)-SUMIFS(Generation!L:L,Generation!$A:$A,Comparison_CDP2,Generation!$B:$B,IF($B$53="NEM","*",$B$53),Generation!$C:$C,$H73)</f>
        <v>22.246135620205109</v>
      </c>
      <c r="R73" s="5">
        <f>SUMIFS(Generation!M:M,Generation!$A:$A,Comparison_CDP1,Generation!$B:$B,IF($B$53="NEM","*",$B$53),Generation!$C:$C,$H73)-SUMIFS(Generation!M:M,Generation!$A:$A,Comparison_CDP2,Generation!$B:$B,IF($B$53="NEM","*",$B$53),Generation!$C:$C,$H73)</f>
        <v>14.920675169830247</v>
      </c>
      <c r="S73" s="5">
        <f>SUMIFS(Generation!N:N,Generation!$A:$A,Comparison_CDP1,Generation!$B:$B,IF($B$53="NEM","*",$B$53),Generation!$C:$C,$H73)-SUMIFS(Generation!N:N,Generation!$A:$A,Comparison_CDP2,Generation!$B:$B,IF($B$53="NEM","*",$B$53),Generation!$C:$C,$H73)</f>
        <v>30.217747351294861</v>
      </c>
      <c r="T73" s="5">
        <f>SUMIFS(Generation!O:O,Generation!$A:$A,Comparison_CDP1,Generation!$B:$B,IF($B$53="NEM","*",$B$53),Generation!$C:$C,$H73)-SUMIFS(Generation!O:O,Generation!$A:$A,Comparison_CDP2,Generation!$B:$B,IF($B$53="NEM","*",$B$53),Generation!$C:$C,$H73)</f>
        <v>34.396189548245275</v>
      </c>
      <c r="U73" s="5">
        <f>SUMIFS(Generation!P:P,Generation!$A:$A,Comparison_CDP1,Generation!$B:$B,IF($B$53="NEM","*",$B$53),Generation!$C:$C,$H73)-SUMIFS(Generation!P:P,Generation!$A:$A,Comparison_CDP2,Generation!$B:$B,IF($B$53="NEM","*",$B$53),Generation!$C:$C,$H73)</f>
        <v>30.989325146259603</v>
      </c>
      <c r="V73" s="5">
        <f>SUMIFS(Generation!Q:Q,Generation!$A:$A,Comparison_CDP1,Generation!$B:$B,IF($B$53="NEM","*",$B$53),Generation!$C:$C,$H73)-SUMIFS(Generation!Q:Q,Generation!$A:$A,Comparison_CDP2,Generation!$B:$B,IF($B$53="NEM","*",$B$53),Generation!$C:$C,$H73)</f>
        <v>37.885116858415131</v>
      </c>
      <c r="W73" s="5">
        <f>SUMIFS(Generation!R:R,Generation!$A:$A,Comparison_CDP1,Generation!$B:$B,IF($B$53="NEM","*",$B$53),Generation!$C:$C,$H73)-SUMIFS(Generation!R:R,Generation!$A:$A,Comparison_CDP2,Generation!$B:$B,IF($B$53="NEM","*",$B$53),Generation!$C:$C,$H73)</f>
        <v>33.051944625515262</v>
      </c>
      <c r="X73" s="5">
        <f>SUMIFS(Generation!S:S,Generation!$A:$A,Comparison_CDP1,Generation!$B:$B,IF($B$53="NEM","*",$B$53),Generation!$C:$C,$H73)-SUMIFS(Generation!S:S,Generation!$A:$A,Comparison_CDP2,Generation!$B:$B,IF($B$53="NEM","*",$B$53),Generation!$C:$C,$H73)</f>
        <v>28.157589072344763</v>
      </c>
      <c r="Y73" s="5">
        <f>SUMIFS(Generation!T:T,Generation!$A:$A,Comparison_CDP1,Generation!$B:$B,IF($B$53="NEM","*",$B$53),Generation!$C:$C,$H73)-SUMIFS(Generation!T:T,Generation!$A:$A,Comparison_CDP2,Generation!$B:$B,IF($B$53="NEM","*",$B$53),Generation!$C:$C,$H73)</f>
        <v>57.289864922265451</v>
      </c>
      <c r="Z73" s="5">
        <f>SUMIFS(Generation!U:U,Generation!$A:$A,Comparison_CDP1,Generation!$B:$B,IF($B$53="NEM","*",$B$53),Generation!$C:$C,$H73)-SUMIFS(Generation!U:U,Generation!$A:$A,Comparison_CDP2,Generation!$B:$B,IF($B$53="NEM","*",$B$53),Generation!$C:$C,$H73)</f>
        <v>99.144965074904576</v>
      </c>
      <c r="AA73" s="5">
        <f>SUMIFS(Generation!V:V,Generation!$A:$A,Comparison_CDP1,Generation!$B:$B,IF($B$53="NEM","*",$B$53),Generation!$C:$C,$H73)-SUMIFS(Generation!V:V,Generation!$A:$A,Comparison_CDP2,Generation!$B:$B,IF($B$53="NEM","*",$B$53),Generation!$C:$C,$H73)</f>
        <v>108.34997832193017</v>
      </c>
      <c r="AB73" s="5">
        <f>SUMIFS(Generation!W:W,Generation!$A:$A,Comparison_CDP1,Generation!$B:$B,IF($B$53="NEM","*",$B$53),Generation!$C:$C,$H73)-SUMIFS(Generation!W:W,Generation!$A:$A,Comparison_CDP2,Generation!$B:$B,IF($B$53="NEM","*",$B$53),Generation!$C:$C,$H73)</f>
        <v>78.085898664119895</v>
      </c>
      <c r="AC73" s="5">
        <f>SUMIFS(Generation!X:X,Generation!$A:$A,Comparison_CDP1,Generation!$B:$B,IF($B$53="NEM","*",$B$53),Generation!$C:$C,$H73)-SUMIFS(Generation!X:X,Generation!$A:$A,Comparison_CDP2,Generation!$B:$B,IF($B$53="NEM","*",$B$53),Generation!$C:$C,$H73)</f>
        <v>296.38729692166999</v>
      </c>
      <c r="AD73" s="5">
        <f>SUMIFS(Generation!Y:Y,Generation!$A:$A,Comparison_CDP1,Generation!$B:$B,IF($B$53="NEM","*",$B$53),Generation!$C:$C,$H73)-SUMIFS(Generation!Y:Y,Generation!$A:$A,Comparison_CDP2,Generation!$B:$B,IF($B$53="NEM","*",$B$53),Generation!$C:$C,$H73)</f>
        <v>235.62306529027137</v>
      </c>
      <c r="AE73" s="5">
        <f>SUMIFS(Generation!Z:Z,Generation!$A:$A,Comparison_CDP1,Generation!$B:$B,IF($B$53="NEM","*",$B$53),Generation!$C:$C,$H73)-SUMIFS(Generation!Z:Z,Generation!$A:$A,Comparison_CDP2,Generation!$B:$B,IF($B$53="NEM","*",$B$53),Generation!$C:$C,$H73)</f>
        <v>-20.695597719095076</v>
      </c>
      <c r="AF73" s="5">
        <f>SUMIFS(Generation!AA:AA,Generation!$A:$A,Comparison_CDP1,Generation!$B:$B,IF($B$53="NEM","*",$B$53),Generation!$C:$C,$H73)-SUMIFS(Generation!AA:AA,Generation!$A:$A,Comparison_CDP2,Generation!$B:$B,IF($B$53="NEM","*",$B$53),Generation!$C:$C,$H73)</f>
        <v>331.59218121354934</v>
      </c>
      <c r="AG73" s="5">
        <f>SUMIFS(Generation!AB:AB,Generation!$A:$A,Comparison_CDP1,Generation!$B:$B,IF($B$53="NEM","*",$B$53),Generation!$C:$C,$H73)-SUMIFS(Generation!AB:AB,Generation!$A:$A,Comparison_CDP2,Generation!$B:$B,IF($B$53="NEM","*",$B$53),Generation!$C:$C,$H73)</f>
        <v>162.35932128511558</v>
      </c>
      <c r="AH73" s="5">
        <f>SUMIFS(Generation!AC:AC,Generation!$A:$A,Comparison_CDP1,Generation!$B:$B,IF($B$53="NEM","*",$B$53),Generation!$C:$C,$H73)-SUMIFS(Generation!AC:AC,Generation!$A:$A,Comparison_CDP2,Generation!$B:$B,IF($B$53="NEM","*",$B$53),Generation!$C:$C,$H73)</f>
        <v>-59.494642885535541</v>
      </c>
      <c r="AI73" s="5">
        <f>SUMIFS(Generation!AD:AD,Generation!$A:$A,Comparison_CDP1,Generation!$B:$B,IF($B$53="NEM","*",$B$53),Generation!$C:$C,$H73)-SUMIFS(Generation!AD:AD,Generation!$A:$A,Comparison_CDP2,Generation!$B:$B,IF($B$53="NEM","*",$B$53),Generation!$C:$C,$H73)</f>
        <v>-126.12964647937997</v>
      </c>
      <c r="AJ73" s="5">
        <f>SUMIFS(Generation!AE:AE,Generation!$A:$A,Comparison_CDP1,Generation!$B:$B,IF($B$53="NEM","*",$B$53),Generation!$C:$C,$H73)-SUMIFS(Generation!AE:AE,Generation!$A:$A,Comparison_CDP2,Generation!$B:$B,IF($B$53="NEM","*",$B$53),Generation!$C:$C,$H73)</f>
        <v>-120.47678439068932</v>
      </c>
    </row>
    <row r="74" spans="1:62" ht="15" customHeight="1">
      <c r="H74" s="9" t="s">
        <v>151</v>
      </c>
      <c r="I74" s="5">
        <f>SUMIFS(Generation!D:D,Generation!$A:$A,Comparison_CDP1,Generation!$B:$B,IF($B$53="NEM","*",$B$53),Generation!$C:$C,$H74)-SUMIFS(Generation!D:D,Generation!$A:$A,Comparison_CDP2,Generation!$B:$B,IF($B$53="NEM","*",$B$53),Generation!$C:$C,$H74)</f>
        <v>0</v>
      </c>
      <c r="J74" s="5">
        <f>SUMIFS(Generation!E:E,Generation!$A:$A,Comparison_CDP1,Generation!$B:$B,IF($B$53="NEM","*",$B$53),Generation!$C:$C,$H74)-SUMIFS(Generation!E:E,Generation!$A:$A,Comparison_CDP2,Generation!$B:$B,IF($B$53="NEM","*",$B$53),Generation!$C:$C,$H74)</f>
        <v>0</v>
      </c>
      <c r="K74" s="5">
        <f>SUMIFS(Generation!F:F,Generation!$A:$A,Comparison_CDP1,Generation!$B:$B,IF($B$53="NEM","*",$B$53),Generation!$C:$C,$H74)-SUMIFS(Generation!F:F,Generation!$A:$A,Comparison_CDP2,Generation!$B:$B,IF($B$53="NEM","*",$B$53),Generation!$C:$C,$H74)</f>
        <v>0</v>
      </c>
      <c r="L74" s="5">
        <f>SUMIFS(Generation!G:G,Generation!$A:$A,Comparison_CDP1,Generation!$B:$B,IF($B$53="NEM","*",$B$53),Generation!$C:$C,$H74)-SUMIFS(Generation!G:G,Generation!$A:$A,Comparison_CDP2,Generation!$B:$B,IF($B$53="NEM","*",$B$53),Generation!$C:$C,$H74)</f>
        <v>0</v>
      </c>
      <c r="M74" s="5">
        <f>SUMIFS(Generation!H:H,Generation!$A:$A,Comparison_CDP1,Generation!$B:$B,IF($B$53="NEM","*",$B$53),Generation!$C:$C,$H74)-SUMIFS(Generation!H:H,Generation!$A:$A,Comparison_CDP2,Generation!$B:$B,IF($B$53="NEM","*",$B$53),Generation!$C:$C,$H74)</f>
        <v>0</v>
      </c>
      <c r="N74" s="5">
        <f>SUMIFS(Generation!I:I,Generation!$A:$A,Comparison_CDP1,Generation!$B:$B,IF($B$53="NEM","*",$B$53),Generation!$C:$C,$H74)-SUMIFS(Generation!I:I,Generation!$A:$A,Comparison_CDP2,Generation!$B:$B,IF($B$53="NEM","*",$B$53),Generation!$C:$C,$H74)</f>
        <v>0</v>
      </c>
      <c r="O74" s="5">
        <f>SUMIFS(Generation!J:J,Generation!$A:$A,Comparison_CDP1,Generation!$B:$B,IF($B$53="NEM","*",$B$53),Generation!$C:$C,$H74)-SUMIFS(Generation!J:J,Generation!$A:$A,Comparison_CDP2,Generation!$B:$B,IF($B$53="NEM","*",$B$53),Generation!$C:$C,$H74)</f>
        <v>0</v>
      </c>
      <c r="P74" s="5">
        <f>SUMIFS(Generation!K:K,Generation!$A:$A,Comparison_CDP1,Generation!$B:$B,IF($B$53="NEM","*",$B$53),Generation!$C:$C,$H74)-SUMIFS(Generation!K:K,Generation!$A:$A,Comparison_CDP2,Generation!$B:$B,IF($B$53="NEM","*",$B$53),Generation!$C:$C,$H74)</f>
        <v>0</v>
      </c>
      <c r="Q74" s="5">
        <f>SUMIFS(Generation!L:L,Generation!$A:$A,Comparison_CDP1,Generation!$B:$B,IF($B$53="NEM","*",$B$53),Generation!$C:$C,$H74)-SUMIFS(Generation!L:L,Generation!$A:$A,Comparison_CDP2,Generation!$B:$B,IF($B$53="NEM","*",$B$53),Generation!$C:$C,$H74)</f>
        <v>0</v>
      </c>
      <c r="R74" s="5">
        <f>SUMIFS(Generation!M:M,Generation!$A:$A,Comparison_CDP1,Generation!$B:$B,IF($B$53="NEM","*",$B$53),Generation!$C:$C,$H74)-SUMIFS(Generation!M:M,Generation!$A:$A,Comparison_CDP2,Generation!$B:$B,IF($B$53="NEM","*",$B$53),Generation!$C:$C,$H74)</f>
        <v>0</v>
      </c>
      <c r="S74" s="5">
        <f>SUMIFS(Generation!N:N,Generation!$A:$A,Comparison_CDP1,Generation!$B:$B,IF($B$53="NEM","*",$B$53),Generation!$C:$C,$H74)-SUMIFS(Generation!N:N,Generation!$A:$A,Comparison_CDP2,Generation!$B:$B,IF($B$53="NEM","*",$B$53),Generation!$C:$C,$H74)</f>
        <v>0</v>
      </c>
      <c r="T74" s="5">
        <f>SUMIFS(Generation!O:O,Generation!$A:$A,Comparison_CDP1,Generation!$B:$B,IF($B$53="NEM","*",$B$53),Generation!$C:$C,$H74)-SUMIFS(Generation!O:O,Generation!$A:$A,Comparison_CDP2,Generation!$B:$B,IF($B$53="NEM","*",$B$53),Generation!$C:$C,$H74)</f>
        <v>0</v>
      </c>
      <c r="U74" s="5">
        <f>SUMIFS(Generation!P:P,Generation!$A:$A,Comparison_CDP1,Generation!$B:$B,IF($B$53="NEM","*",$B$53),Generation!$C:$C,$H74)-SUMIFS(Generation!P:P,Generation!$A:$A,Comparison_CDP2,Generation!$B:$B,IF($B$53="NEM","*",$B$53),Generation!$C:$C,$H74)</f>
        <v>0</v>
      </c>
      <c r="V74" s="5">
        <f>SUMIFS(Generation!Q:Q,Generation!$A:$A,Comparison_CDP1,Generation!$B:$B,IF($B$53="NEM","*",$B$53),Generation!$C:$C,$H74)-SUMIFS(Generation!Q:Q,Generation!$A:$A,Comparison_CDP2,Generation!$B:$B,IF($B$53="NEM","*",$B$53),Generation!$C:$C,$H74)</f>
        <v>0</v>
      </c>
      <c r="W74" s="5">
        <f>SUMIFS(Generation!R:R,Generation!$A:$A,Comparison_CDP1,Generation!$B:$B,IF($B$53="NEM","*",$B$53),Generation!$C:$C,$H74)-SUMIFS(Generation!R:R,Generation!$A:$A,Comparison_CDP2,Generation!$B:$B,IF($B$53="NEM","*",$B$53),Generation!$C:$C,$H74)</f>
        <v>0</v>
      </c>
      <c r="X74" s="5">
        <f>SUMIFS(Generation!S:S,Generation!$A:$A,Comparison_CDP1,Generation!$B:$B,IF($B$53="NEM","*",$B$53),Generation!$C:$C,$H74)-SUMIFS(Generation!S:S,Generation!$A:$A,Comparison_CDP2,Generation!$B:$B,IF($B$53="NEM","*",$B$53),Generation!$C:$C,$H74)</f>
        <v>0</v>
      </c>
      <c r="Y74" s="5">
        <f>SUMIFS(Generation!T:T,Generation!$A:$A,Comparison_CDP1,Generation!$B:$B,IF($B$53="NEM","*",$B$53),Generation!$C:$C,$H74)-SUMIFS(Generation!T:T,Generation!$A:$A,Comparison_CDP2,Generation!$B:$B,IF($B$53="NEM","*",$B$53),Generation!$C:$C,$H74)</f>
        <v>0</v>
      </c>
      <c r="Z74" s="5">
        <f>SUMIFS(Generation!U:U,Generation!$A:$A,Comparison_CDP1,Generation!$B:$B,IF($B$53="NEM","*",$B$53),Generation!$C:$C,$H74)-SUMIFS(Generation!U:U,Generation!$A:$A,Comparison_CDP2,Generation!$B:$B,IF($B$53="NEM","*",$B$53),Generation!$C:$C,$H74)</f>
        <v>0</v>
      </c>
      <c r="AA74" s="5">
        <f>SUMIFS(Generation!V:V,Generation!$A:$A,Comparison_CDP1,Generation!$B:$B,IF($B$53="NEM","*",$B$53),Generation!$C:$C,$H74)-SUMIFS(Generation!V:V,Generation!$A:$A,Comparison_CDP2,Generation!$B:$B,IF($B$53="NEM","*",$B$53),Generation!$C:$C,$H74)</f>
        <v>0</v>
      </c>
      <c r="AB74" s="5">
        <f>SUMIFS(Generation!W:W,Generation!$A:$A,Comparison_CDP1,Generation!$B:$B,IF($B$53="NEM","*",$B$53),Generation!$C:$C,$H74)-SUMIFS(Generation!W:W,Generation!$A:$A,Comparison_CDP2,Generation!$B:$B,IF($B$53="NEM","*",$B$53),Generation!$C:$C,$H74)</f>
        <v>0</v>
      </c>
      <c r="AC74" s="5">
        <f>SUMIFS(Generation!X:X,Generation!$A:$A,Comparison_CDP1,Generation!$B:$B,IF($B$53="NEM","*",$B$53),Generation!$C:$C,$H74)-SUMIFS(Generation!X:X,Generation!$A:$A,Comparison_CDP2,Generation!$B:$B,IF($B$53="NEM","*",$B$53),Generation!$C:$C,$H74)</f>
        <v>0</v>
      </c>
      <c r="AD74" s="5">
        <f>SUMIFS(Generation!Y:Y,Generation!$A:$A,Comparison_CDP1,Generation!$B:$B,IF($B$53="NEM","*",$B$53),Generation!$C:$C,$H74)-SUMIFS(Generation!Y:Y,Generation!$A:$A,Comparison_CDP2,Generation!$B:$B,IF($B$53="NEM","*",$B$53),Generation!$C:$C,$H74)</f>
        <v>0</v>
      </c>
      <c r="AE74" s="5">
        <f>SUMIFS(Generation!Z:Z,Generation!$A:$A,Comparison_CDP1,Generation!$B:$B,IF($B$53="NEM","*",$B$53),Generation!$C:$C,$H74)-SUMIFS(Generation!Z:Z,Generation!$A:$A,Comparison_CDP2,Generation!$B:$B,IF($B$53="NEM","*",$B$53),Generation!$C:$C,$H74)</f>
        <v>0</v>
      </c>
      <c r="AF74" s="5">
        <f>SUMIFS(Generation!AA:AA,Generation!$A:$A,Comparison_CDP1,Generation!$B:$B,IF($B$53="NEM","*",$B$53),Generation!$C:$C,$H74)-SUMIFS(Generation!AA:AA,Generation!$A:$A,Comparison_CDP2,Generation!$B:$B,IF($B$53="NEM","*",$B$53),Generation!$C:$C,$H74)</f>
        <v>0</v>
      </c>
      <c r="AG74" s="5">
        <f>SUMIFS(Generation!AB:AB,Generation!$A:$A,Comparison_CDP1,Generation!$B:$B,IF($B$53="NEM","*",$B$53),Generation!$C:$C,$H74)-SUMIFS(Generation!AB:AB,Generation!$A:$A,Comparison_CDP2,Generation!$B:$B,IF($B$53="NEM","*",$B$53),Generation!$C:$C,$H74)</f>
        <v>0</v>
      </c>
      <c r="AH74" s="5">
        <f>SUMIFS(Generation!AC:AC,Generation!$A:$A,Comparison_CDP1,Generation!$B:$B,IF($B$53="NEM","*",$B$53),Generation!$C:$C,$H74)-SUMIFS(Generation!AC:AC,Generation!$A:$A,Comparison_CDP2,Generation!$B:$B,IF($B$53="NEM","*",$B$53),Generation!$C:$C,$H74)</f>
        <v>0</v>
      </c>
      <c r="AI74" s="5">
        <f>SUMIFS(Generation!AD:AD,Generation!$A:$A,Comparison_CDP1,Generation!$B:$B,IF($B$53="NEM","*",$B$53),Generation!$C:$C,$H74)-SUMIFS(Generation!AD:AD,Generation!$A:$A,Comparison_CDP2,Generation!$B:$B,IF($B$53="NEM","*",$B$53),Generation!$C:$C,$H74)</f>
        <v>0</v>
      </c>
      <c r="AJ74" s="5">
        <f>SUMIFS(Generation!AE:AE,Generation!$A:$A,Comparison_CDP1,Generation!$B:$B,IF($B$53="NEM","*",$B$53),Generation!$C:$C,$H74)-SUMIFS(Generation!AE:AE,Generation!$A:$A,Comparison_CDP2,Generation!$B:$B,IF($B$53="NEM","*",$B$53),Generation!$C:$C,$H74)</f>
        <v>0</v>
      </c>
    </row>
    <row r="75" spans="1:62" ht="15" customHeight="1"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</row>
    <row r="76" spans="1:62" ht="15" customHeight="1">
      <c r="H76" s="9" t="s">
        <v>146</v>
      </c>
      <c r="I76" s="5">
        <f>SUMIFS(Generation!D:D,Generation!$A:$A,Comparison_CDP1,Generation!$B:$B,IF($B$53="NEM","*",$B$53),Generation!$C:$C,$H76)-SUMIFS(Generation!D:D,Generation!$A:$A,Comparison_CDP2,Generation!$B:$B,IF($B$53="NEM","*",$B$53),Generation!$C:$C,$H76)</f>
        <v>9.7558999999999869E-7</v>
      </c>
      <c r="J76" s="5">
        <f>SUMIFS(Generation!E:E,Generation!$A:$A,Comparison_CDP1,Generation!$B:$B,IF($B$53="NEM","*",$B$53),Generation!$C:$C,$H76)-SUMIFS(Generation!E:E,Generation!$A:$A,Comparison_CDP2,Generation!$B:$B,IF($B$53="NEM","*",$B$53),Generation!$C:$C,$H76)</f>
        <v>1.0103999999999986E-6</v>
      </c>
      <c r="K76" s="5">
        <f>SUMIFS(Generation!F:F,Generation!$A:$A,Comparison_CDP1,Generation!$B:$B,IF($B$53="NEM","*",$B$53),Generation!$C:$C,$H76)-SUMIFS(Generation!F:F,Generation!$A:$A,Comparison_CDP2,Generation!$B:$B,IF($B$53="NEM","*",$B$53),Generation!$C:$C,$H76)</f>
        <v>1.0695599999999984E-6</v>
      </c>
      <c r="L76" s="5">
        <f>SUMIFS(Generation!G:G,Generation!$A:$A,Comparison_CDP1,Generation!$B:$B,IF($B$53="NEM","*",$B$53),Generation!$C:$C,$H76)-SUMIFS(Generation!G:G,Generation!$A:$A,Comparison_CDP2,Generation!$B:$B,IF($B$53="NEM","*",$B$53),Generation!$C:$C,$H76)</f>
        <v>-3.9681527775000308E-2</v>
      </c>
      <c r="M76" s="5">
        <f>SUMIFS(Generation!H:H,Generation!$A:$A,Comparison_CDP1,Generation!$B:$B,IF($B$53="NEM","*",$B$53),Generation!$C:$C,$H76)-SUMIFS(Generation!H:H,Generation!$A:$A,Comparison_CDP2,Generation!$B:$B,IF($B$53="NEM","*",$B$53),Generation!$C:$C,$H76)</f>
        <v>-0.87691668742500428</v>
      </c>
      <c r="N76" s="5">
        <f>SUMIFS(Generation!I:I,Generation!$A:$A,Comparison_CDP1,Generation!$B:$B,IF($B$53="NEM","*",$B$53),Generation!$C:$C,$H76)-SUMIFS(Generation!I:I,Generation!$A:$A,Comparison_CDP2,Generation!$B:$B,IF($B$53="NEM","*",$B$53),Generation!$C:$C,$H76)</f>
        <v>-7.1794294500004963E-4</v>
      </c>
      <c r="O76" s="5">
        <f>SUMIFS(Generation!J:J,Generation!$A:$A,Comparison_CDP1,Generation!$B:$B,IF($B$53="NEM","*",$B$53),Generation!$C:$C,$H76)-SUMIFS(Generation!J:J,Generation!$A:$A,Comparison_CDP2,Generation!$B:$B,IF($B$53="NEM","*",$B$53),Generation!$C:$C,$H76)</f>
        <v>-0.15265885040000027</v>
      </c>
      <c r="P76" s="5">
        <f>SUMIFS(Generation!K:K,Generation!$A:$A,Comparison_CDP1,Generation!$B:$B,IF($B$53="NEM","*",$B$53),Generation!$C:$C,$H76)-SUMIFS(Generation!K:K,Generation!$A:$A,Comparison_CDP2,Generation!$B:$B,IF($B$53="NEM","*",$B$53),Generation!$C:$C,$H76)</f>
        <v>0.15819166333999979</v>
      </c>
      <c r="Q76" s="5">
        <f>SUMIFS(Generation!L:L,Generation!$A:$A,Comparison_CDP1,Generation!$B:$B,IF($B$53="NEM","*",$B$53),Generation!$C:$C,$H76)-SUMIFS(Generation!L:L,Generation!$A:$A,Comparison_CDP2,Generation!$B:$B,IF($B$53="NEM","*",$B$53),Generation!$C:$C,$H76)</f>
        <v>0.26267547944999786</v>
      </c>
      <c r="R76" s="5">
        <f>SUMIFS(Generation!M:M,Generation!$A:$A,Comparison_CDP1,Generation!$B:$B,IF($B$53="NEM","*",$B$53),Generation!$C:$C,$H76)-SUMIFS(Generation!M:M,Generation!$A:$A,Comparison_CDP2,Generation!$B:$B,IF($B$53="NEM","*",$B$53),Generation!$C:$C,$H76)</f>
        <v>-1.0056701720000021E-2</v>
      </c>
      <c r="S76" s="5">
        <f>SUMIFS(Generation!N:N,Generation!$A:$A,Comparison_CDP1,Generation!$B:$B,IF($B$53="NEM","*",$B$53),Generation!$C:$C,$H76)-SUMIFS(Generation!N:N,Generation!$A:$A,Comparison_CDP2,Generation!$B:$B,IF($B$53="NEM","*",$B$53),Generation!$C:$C,$H76)</f>
        <v>2.3280500000000022E-6</v>
      </c>
      <c r="T76" s="5">
        <f>SUMIFS(Generation!O:O,Generation!$A:$A,Comparison_CDP1,Generation!$B:$B,IF($B$53="NEM","*",$B$53),Generation!$C:$C,$H76)-SUMIFS(Generation!O:O,Generation!$A:$A,Comparison_CDP2,Generation!$B:$B,IF($B$53="NEM","*",$B$53),Generation!$C:$C,$H76)</f>
        <v>-0.32022449781500012</v>
      </c>
      <c r="U76" s="5">
        <f>SUMIFS(Generation!P:P,Generation!$A:$A,Comparison_CDP1,Generation!$B:$B,IF($B$53="NEM","*",$B$53),Generation!$C:$C,$H76)-SUMIFS(Generation!P:P,Generation!$A:$A,Comparison_CDP2,Generation!$B:$B,IF($B$53="NEM","*",$B$53),Generation!$C:$C,$H76)</f>
        <v>-0.448553865065</v>
      </c>
      <c r="V76" s="5">
        <f>SUMIFS(Generation!Q:Q,Generation!$A:$A,Comparison_CDP1,Generation!$B:$B,IF($B$53="NEM","*",$B$53),Generation!$C:$C,$H76)-SUMIFS(Generation!Q:Q,Generation!$A:$A,Comparison_CDP2,Generation!$B:$B,IF($B$53="NEM","*",$B$53),Generation!$C:$C,$H76)</f>
        <v>-0.21663252025000063</v>
      </c>
      <c r="W76" s="5">
        <f>SUMIFS(Generation!R:R,Generation!$A:$A,Comparison_CDP1,Generation!$B:$B,IF($B$53="NEM","*",$B$53),Generation!$C:$C,$H76)-SUMIFS(Generation!R:R,Generation!$A:$A,Comparison_CDP2,Generation!$B:$B,IF($B$53="NEM","*",$B$53),Generation!$C:$C,$H76)</f>
        <v>-1.5219383789099927</v>
      </c>
      <c r="X76" s="5">
        <f>SUMIFS(Generation!S:S,Generation!$A:$A,Comparison_CDP1,Generation!$B:$B,IF($B$53="NEM","*",$B$53),Generation!$C:$C,$H76)-SUMIFS(Generation!S:S,Generation!$A:$A,Comparison_CDP2,Generation!$B:$B,IF($B$53="NEM","*",$B$53),Generation!$C:$C,$H76)</f>
        <v>1.6902956900000009E-2</v>
      </c>
      <c r="Y76" s="5">
        <f>SUMIFS(Generation!T:T,Generation!$A:$A,Comparison_CDP1,Generation!$B:$B,IF($B$53="NEM","*",$B$53),Generation!$C:$C,$H76)-SUMIFS(Generation!T:T,Generation!$A:$A,Comparison_CDP2,Generation!$B:$B,IF($B$53="NEM","*",$B$53),Generation!$C:$C,$H76)</f>
        <v>-4.1928500000000271E-7</v>
      </c>
      <c r="Z76" s="5">
        <f>SUMIFS(Generation!U:U,Generation!$A:$A,Comparison_CDP1,Generation!$B:$B,IF($B$53="NEM","*",$B$53),Generation!$C:$C,$H76)-SUMIFS(Generation!U:U,Generation!$A:$A,Comparison_CDP2,Generation!$B:$B,IF($B$53="NEM","*",$B$53),Generation!$C:$C,$H76)</f>
        <v>-2.4672313754999897E-2</v>
      </c>
      <c r="AA76" s="5">
        <f>SUMIFS(Generation!V:V,Generation!$A:$A,Comparison_CDP1,Generation!$B:$B,IF($B$53="NEM","*",$B$53),Generation!$C:$C,$H76)-SUMIFS(Generation!V:V,Generation!$A:$A,Comparison_CDP2,Generation!$B:$B,IF($B$53="NEM","*",$B$53),Generation!$C:$C,$H76)</f>
        <v>-0.75966298022000034</v>
      </c>
      <c r="AB76" s="5">
        <f>SUMIFS(Generation!W:W,Generation!$A:$A,Comparison_CDP1,Generation!$B:$B,IF($B$53="NEM","*",$B$53),Generation!$C:$C,$H76)-SUMIFS(Generation!W:W,Generation!$A:$A,Comparison_CDP2,Generation!$B:$B,IF($B$53="NEM","*",$B$53),Generation!$C:$C,$H76)</f>
        <v>-0.63141074550999843</v>
      </c>
      <c r="AC76" s="5">
        <f>SUMIFS(Generation!X:X,Generation!$A:$A,Comparison_CDP1,Generation!$B:$B,IF($B$53="NEM","*",$B$53),Generation!$C:$C,$H76)-SUMIFS(Generation!X:X,Generation!$A:$A,Comparison_CDP2,Generation!$B:$B,IF($B$53="NEM","*",$B$53),Generation!$C:$C,$H76)</f>
        <v>0.98188994279000719</v>
      </c>
      <c r="AD76" s="5">
        <f>SUMIFS(Generation!Y:Y,Generation!$A:$A,Comparison_CDP1,Generation!$B:$B,IF($B$53="NEM","*",$B$53),Generation!$C:$C,$H76)-SUMIFS(Generation!Y:Y,Generation!$A:$A,Comparison_CDP2,Generation!$B:$B,IF($B$53="NEM","*",$B$53),Generation!$C:$C,$H76)</f>
        <v>0.13180969941500076</v>
      </c>
      <c r="AE76" s="5">
        <f>SUMIFS(Generation!Z:Z,Generation!$A:$A,Comparison_CDP1,Generation!$B:$B,IF($B$53="NEM","*",$B$53),Generation!$C:$C,$H76)-SUMIFS(Generation!Z:Z,Generation!$A:$A,Comparison_CDP2,Generation!$B:$B,IF($B$53="NEM","*",$B$53),Generation!$C:$C,$H76)</f>
        <v>-1.8943461578050003</v>
      </c>
      <c r="AF76" s="5">
        <f>SUMIFS(Generation!AA:AA,Generation!$A:$A,Comparison_CDP1,Generation!$B:$B,IF($B$53="NEM","*",$B$53),Generation!$C:$C,$H76)-SUMIFS(Generation!AA:AA,Generation!$A:$A,Comparison_CDP2,Generation!$B:$B,IF($B$53="NEM","*",$B$53),Generation!$C:$C,$H76)</f>
        <v>-2.6656499999000438E-6</v>
      </c>
      <c r="AG76" s="5">
        <f>SUMIFS(Generation!AB:AB,Generation!$A:$A,Comparison_CDP1,Generation!$B:$B,IF($B$53="NEM","*",$B$53),Generation!$C:$C,$H76)-SUMIFS(Generation!AB:AB,Generation!$A:$A,Comparison_CDP2,Generation!$B:$B,IF($B$53="NEM","*",$B$53),Generation!$C:$C,$H76)</f>
        <v>3.9033153858750351</v>
      </c>
      <c r="AH76" s="5">
        <f>SUMIFS(Generation!AC:AC,Generation!$A:$A,Comparison_CDP1,Generation!$B:$B,IF($B$53="NEM","*",$B$53),Generation!$C:$C,$H76)-SUMIFS(Generation!AC:AC,Generation!$A:$A,Comparison_CDP2,Generation!$B:$B,IF($B$53="NEM","*",$B$53),Generation!$C:$C,$H76)</f>
        <v>-2.8925881106900055</v>
      </c>
      <c r="AI76" s="5">
        <f>SUMIFS(Generation!AD:AD,Generation!$A:$A,Comparison_CDP1,Generation!$B:$B,IF($B$53="NEM","*",$B$53),Generation!$C:$C,$H76)-SUMIFS(Generation!AD:AD,Generation!$A:$A,Comparison_CDP2,Generation!$B:$B,IF($B$53="NEM","*",$B$53),Generation!$C:$C,$H76)</f>
        <v>-2.2013380474400068</v>
      </c>
      <c r="AJ76" s="5">
        <f>SUMIFS(Generation!AE:AE,Generation!$A:$A,Comparison_CDP1,Generation!$B:$B,IF($B$53="NEM","*",$B$53),Generation!$C:$C,$H76)-SUMIFS(Generation!AE:AE,Generation!$A:$A,Comparison_CDP2,Generation!$B:$B,IF($B$53="NEM","*",$B$53),Generation!$C:$C,$H76)</f>
        <v>-2.1309537648050032</v>
      </c>
    </row>
    <row r="77" spans="1:62" ht="15" customHeight="1"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</row>
    <row r="78" spans="1:62" ht="15" customHeight="1"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</row>
    <row r="79" spans="1:62" s="51" customFormat="1" ht="24" customHeight="1" thickBot="1">
      <c r="A79" s="49" t="str">
        <f>B80&amp;" differences in generation by technology type"</f>
        <v>NEM differences in generation by technology type</v>
      </c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</row>
    <row r="80" spans="1:62" ht="15" customHeight="1" thickTop="1">
      <c r="A80" s="11" t="s">
        <v>127</v>
      </c>
      <c r="B80" s="21" t="s">
        <v>128</v>
      </c>
    </row>
    <row r="82" spans="8:12" ht="15" customHeight="1">
      <c r="H82" s="44" t="s">
        <v>147</v>
      </c>
      <c r="I82" s="8" t="s">
        <v>90</v>
      </c>
      <c r="J82" s="8" t="s">
        <v>97</v>
      </c>
      <c r="K82" s="8" t="s">
        <v>107</v>
      </c>
      <c r="L82" s="8" t="s">
        <v>117</v>
      </c>
    </row>
    <row r="83" spans="8:12" ht="15" customHeight="1">
      <c r="H83" s="9" t="s">
        <v>130</v>
      </c>
      <c r="I83" s="5">
        <f>SUMIFS(Generation!D:D,Generation!$A:$A,Comparison_CDP1,Generation!$B:$B,IF($B$80="NEM","*",$B$80),Generation!$C:$C,$H83)-SUMIFS(Generation!D:D,Generation!$A:$A,Comparison_CDP2,Generation!$B:$B,IF($B$80="NEM","*",$B$80),Generation!$C:$C,$H83)</f>
        <v>-176.09525817488611</v>
      </c>
      <c r="J83" s="5">
        <f>SUMIFS(Generation!K:K,Generation!$A:$A,Comparison_CDP1,Generation!$B:$B,IF($B$80="NEM","*",$B$80),Generation!$C:$C,$H83)-SUMIFS(Generation!K:K,Generation!$A:$A,Comparison_CDP2,Generation!$B:$B,IF($B$80="NEM","*",$B$80),Generation!$C:$C,$H83)</f>
        <v>-6613.1648529129816</v>
      </c>
      <c r="K83" s="5">
        <f>SUMIFS(Generation!U:U,Generation!$A:$A,Comparison_CDP1,Generation!$B:$B,IF($B$80="NEM","*",$B$80),Generation!$C:$C,$H83)-SUMIFS(Generation!U:U,Generation!$A:$A,Comparison_CDP2,Generation!$B:$B,IF($B$80="NEM","*",$B$80),Generation!$C:$C,$H83)</f>
        <v>828.07851394859972</v>
      </c>
      <c r="L83" s="5">
        <f>SUMIFS(Generation!AE:AE,Generation!$A:$A,Comparison_CDP1,Generation!$B:$B,IF($B$80="NEM","*",$B$80),Generation!$C:$C,$H83)-SUMIFS(Generation!AE:AE,Generation!$A:$A,Comparison_CDP2,Generation!$B:$B,IF($B$80="NEM","*",$B$80),Generation!$C:$C,$H83)</f>
        <v>-94.403242653170309</v>
      </c>
    </row>
    <row r="84" spans="8:12" ht="15" customHeight="1">
      <c r="H84" s="9" t="s">
        <v>131</v>
      </c>
      <c r="I84" s="5">
        <f>SUMIFS(Generation!D:D,Generation!$A:$A,Comparison_CDP1,Generation!$B:$B,IF($B$80="NEM","*",$B$80),Generation!$C:$C,$H84)-SUMIFS(Generation!D:D,Generation!$A:$A,Comparison_CDP2,Generation!$B:$B,IF($B$80="NEM","*",$B$80),Generation!$C:$C,$H84)</f>
        <v>2.590517106000334E-4</v>
      </c>
      <c r="J84" s="5">
        <f>SUMIFS(Generation!K:K,Generation!$A:$A,Comparison_CDP1,Generation!$B:$B,IF($B$80="NEM","*",$B$80),Generation!$C:$C,$H84)-SUMIFS(Generation!K:K,Generation!$A:$A,Comparison_CDP2,Generation!$B:$B,IF($B$80="NEM","*",$B$80),Generation!$C:$C,$H84)</f>
        <v>-2027.5245995686892</v>
      </c>
      <c r="K84" s="5">
        <f>SUMIFS(Generation!U:U,Generation!$A:$A,Comparison_CDP1,Generation!$B:$B,IF($B$80="NEM","*",$B$80),Generation!$C:$C,$H84)-SUMIFS(Generation!U:U,Generation!$A:$A,Comparison_CDP2,Generation!$B:$B,IF($B$80="NEM","*",$B$80),Generation!$C:$C,$H84)</f>
        <v>1354.1944156518584</v>
      </c>
      <c r="L84" s="5">
        <f>SUMIFS(Generation!AE:AE,Generation!$A:$A,Comparison_CDP1,Generation!$B:$B,IF($B$80="NEM","*",$B$80),Generation!$C:$C,$H84)-SUMIFS(Generation!AE:AE,Generation!$A:$A,Comparison_CDP2,Generation!$B:$B,IF($B$80="NEM","*",$B$80),Generation!$C:$C,$H84)</f>
        <v>0</v>
      </c>
    </row>
    <row r="85" spans="8:12" ht="15" customHeight="1">
      <c r="H85" s="9" t="s">
        <v>132</v>
      </c>
      <c r="I85" s="5">
        <f>SUMIFS(Generation!D:D,Generation!$A:$A,Comparison_CDP1,Generation!$B:$B,IF($B$80="NEM","*",$B$80),Generation!$C:$C,$H85)-SUMIFS(Generation!D:D,Generation!$A:$A,Comparison_CDP2,Generation!$B:$B,IF($B$80="NEM","*",$B$80),Generation!$C:$C,$H85)</f>
        <v>2.9061470740998629E-7</v>
      </c>
      <c r="J85" s="5">
        <f>SUMIFS(Generation!K:K,Generation!$A:$A,Comparison_CDP1,Generation!$B:$B,IF($B$80="NEM","*",$B$80),Generation!$C:$C,$H85)-SUMIFS(Generation!K:K,Generation!$A:$A,Comparison_CDP2,Generation!$B:$B,IF($B$80="NEM","*",$B$80),Generation!$C:$C,$H85)</f>
        <v>-95.665855481405117</v>
      </c>
      <c r="K85" s="5">
        <f>SUMIFS(Generation!U:U,Generation!$A:$A,Comparison_CDP1,Generation!$B:$B,IF($B$80="NEM","*",$B$80),Generation!$C:$C,$H85)-SUMIFS(Generation!U:U,Generation!$A:$A,Comparison_CDP2,Generation!$B:$B,IF($B$80="NEM","*",$B$80),Generation!$C:$C,$H85)</f>
        <v>-1711.8478668467628</v>
      </c>
      <c r="L85" s="5">
        <f>SUMIFS(Generation!AE:AE,Generation!$A:$A,Comparison_CDP1,Generation!$B:$B,IF($B$80="NEM","*",$B$80),Generation!$C:$C,$H85)-SUMIFS(Generation!AE:AE,Generation!$A:$A,Comparison_CDP2,Generation!$B:$B,IF($B$80="NEM","*",$B$80),Generation!$C:$C,$H85)</f>
        <v>0</v>
      </c>
    </row>
    <row r="86" spans="8:12" ht="15" customHeight="1">
      <c r="H86" s="9" t="s">
        <v>133</v>
      </c>
      <c r="I86" s="5">
        <f>SUMIFS(Generation!D:D,Generation!$A:$A,Comparison_CDP1,Generation!$B:$B,IF($B$80="NEM","*",$B$80),Generation!$C:$C,$H86)-SUMIFS(Generation!D:D,Generation!$A:$A,Comparison_CDP2,Generation!$B:$B,IF($B$80="NEM","*",$B$80),Generation!$C:$C,$H86)</f>
        <v>0</v>
      </c>
      <c r="J86" s="5">
        <f>SUMIFS(Generation!K:K,Generation!$A:$A,Comparison_CDP1,Generation!$B:$B,IF($B$80="NEM","*",$B$80),Generation!$C:$C,$H86)-SUMIFS(Generation!K:K,Generation!$A:$A,Comparison_CDP2,Generation!$B:$B,IF($B$80="NEM","*",$B$80),Generation!$C:$C,$H86)</f>
        <v>0</v>
      </c>
      <c r="K86" s="5">
        <f>SUMIFS(Generation!U:U,Generation!$A:$A,Comparison_CDP1,Generation!$B:$B,IF($B$80="NEM","*",$B$80),Generation!$C:$C,$H86)-SUMIFS(Generation!U:U,Generation!$A:$A,Comparison_CDP2,Generation!$B:$B,IF($B$80="NEM","*",$B$80),Generation!$C:$C,$H86)</f>
        <v>0</v>
      </c>
      <c r="L86" s="5">
        <f>SUMIFS(Generation!AE:AE,Generation!$A:$A,Comparison_CDP1,Generation!$B:$B,IF($B$80="NEM","*",$B$80),Generation!$C:$C,$H86)-SUMIFS(Generation!AE:AE,Generation!$A:$A,Comparison_CDP2,Generation!$B:$B,IF($B$80="NEM","*",$B$80),Generation!$C:$C,$H86)</f>
        <v>0</v>
      </c>
    </row>
    <row r="87" spans="8:12" ht="15" customHeight="1">
      <c r="H87" s="9" t="s">
        <v>134</v>
      </c>
      <c r="I87" s="5">
        <f>SUMIFS(Generation!D:D,Generation!$A:$A,Comparison_CDP1,Generation!$B:$B,IF($B$80="NEM","*",$B$80),Generation!$C:$C,$H87)-SUMIFS(Generation!D:D,Generation!$A:$A,Comparison_CDP2,Generation!$B:$B,IF($B$80="NEM","*",$B$80),Generation!$C:$C,$H87)</f>
        <v>6.3835024377567606E-8</v>
      </c>
      <c r="J87" s="5">
        <f>SUMIFS(Generation!K:K,Generation!$A:$A,Comparison_CDP1,Generation!$B:$B,IF($B$80="NEM","*",$B$80),Generation!$C:$C,$H87)-SUMIFS(Generation!K:K,Generation!$A:$A,Comparison_CDP2,Generation!$B:$B,IF($B$80="NEM","*",$B$80),Generation!$C:$C,$H87)</f>
        <v>-39.385119070594982</v>
      </c>
      <c r="K87" s="5">
        <f>SUMIFS(Generation!U:U,Generation!$A:$A,Comparison_CDP1,Generation!$B:$B,IF($B$80="NEM","*",$B$80),Generation!$C:$C,$H87)-SUMIFS(Generation!U:U,Generation!$A:$A,Comparison_CDP2,Generation!$B:$B,IF($B$80="NEM","*",$B$80),Generation!$C:$C,$H87)</f>
        <v>-1275.0570305855094</v>
      </c>
      <c r="L87" s="5">
        <f>SUMIFS(Generation!AE:AE,Generation!$A:$A,Comparison_CDP1,Generation!$B:$B,IF($B$80="NEM","*",$B$80),Generation!$C:$C,$H87)-SUMIFS(Generation!AE:AE,Generation!$A:$A,Comparison_CDP2,Generation!$B:$B,IF($B$80="NEM","*",$B$80),Generation!$C:$C,$H87)</f>
        <v>-7255.6945819332977</v>
      </c>
    </row>
    <row r="88" spans="8:12" ht="15" customHeight="1">
      <c r="H88" s="9" t="s">
        <v>135</v>
      </c>
      <c r="I88" s="5">
        <f>SUMIFS(Generation!D:D,Generation!$A:$A,Comparison_CDP1,Generation!$B:$B,IF($B$80="NEM","*",$B$80),Generation!$C:$C,$H88)-SUMIFS(Generation!D:D,Generation!$A:$A,Comparison_CDP2,Generation!$B:$B,IF($B$80="NEM","*",$B$80),Generation!$C:$C,$H88)</f>
        <v>0</v>
      </c>
      <c r="J88" s="5">
        <f>SUMIFS(Generation!K:K,Generation!$A:$A,Comparison_CDP1,Generation!$B:$B,IF($B$80="NEM","*",$B$80),Generation!$C:$C,$H88)-SUMIFS(Generation!K:K,Generation!$A:$A,Comparison_CDP2,Generation!$B:$B,IF($B$80="NEM","*",$B$80),Generation!$C:$C,$H88)</f>
        <v>0</v>
      </c>
      <c r="K88" s="5">
        <f>SUMIFS(Generation!U:U,Generation!$A:$A,Comparison_CDP1,Generation!$B:$B,IF($B$80="NEM","*",$B$80),Generation!$C:$C,$H88)-SUMIFS(Generation!U:U,Generation!$A:$A,Comparison_CDP2,Generation!$B:$B,IF($B$80="NEM","*",$B$80),Generation!$C:$C,$H88)</f>
        <v>0</v>
      </c>
      <c r="L88" s="5">
        <f>SUMIFS(Generation!AE:AE,Generation!$A:$A,Comparison_CDP1,Generation!$B:$B,IF($B$80="NEM","*",$B$80),Generation!$C:$C,$H88)-SUMIFS(Generation!AE:AE,Generation!$A:$A,Comparison_CDP2,Generation!$B:$B,IF($B$80="NEM","*",$B$80),Generation!$C:$C,$H88)</f>
        <v>0</v>
      </c>
    </row>
    <row r="89" spans="8:12" ht="15" customHeight="1">
      <c r="H89" s="9" t="s">
        <v>136</v>
      </c>
      <c r="I89" s="5">
        <f>SUMIFS(Generation!D:D,Generation!$A:$A,Comparison_CDP1,Generation!$B:$B,IF($B$80="NEM","*",$B$80),Generation!$C:$C,$H89)-SUMIFS(Generation!D:D,Generation!$A:$A,Comparison_CDP2,Generation!$B:$B,IF($B$80="NEM","*",$B$80),Generation!$C:$C,$H89)</f>
        <v>155.69383301993184</v>
      </c>
      <c r="J89" s="5">
        <f>SUMIFS(Generation!K:K,Generation!$A:$A,Comparison_CDP1,Generation!$B:$B,IF($B$80="NEM","*",$B$80),Generation!$C:$C,$H89)-SUMIFS(Generation!K:K,Generation!$A:$A,Comparison_CDP2,Generation!$B:$B,IF($B$80="NEM","*",$B$80),Generation!$C:$C,$H89)</f>
        <v>3599.7008929977092</v>
      </c>
      <c r="K89" s="5">
        <f>SUMIFS(Generation!U:U,Generation!$A:$A,Comparison_CDP1,Generation!$B:$B,IF($B$80="NEM","*",$B$80),Generation!$C:$C,$H89)-SUMIFS(Generation!U:U,Generation!$A:$A,Comparison_CDP2,Generation!$B:$B,IF($B$80="NEM","*",$B$80),Generation!$C:$C,$H89)</f>
        <v>6773.0734972410155</v>
      </c>
      <c r="L89" s="5">
        <f>SUMIFS(Generation!AE:AE,Generation!$A:$A,Comparison_CDP1,Generation!$B:$B,IF($B$80="NEM","*",$B$80),Generation!$C:$C,$H89)-SUMIFS(Generation!AE:AE,Generation!$A:$A,Comparison_CDP2,Generation!$B:$B,IF($B$80="NEM","*",$B$80),Generation!$C:$C,$H89)</f>
        <v>5206.3050025986331</v>
      </c>
    </row>
    <row r="90" spans="8:12" ht="15" customHeight="1">
      <c r="H90" s="9" t="s">
        <v>137</v>
      </c>
      <c r="I90" s="5">
        <f>SUMIFS(Generation!D:D,Generation!$A:$A,Comparison_CDP1,Generation!$B:$B,IF($B$80="NEM","*",$B$80),Generation!$C:$C,$H90)-SUMIFS(Generation!D:D,Generation!$A:$A,Comparison_CDP2,Generation!$B:$B,IF($B$80="NEM","*",$B$80),Generation!$C:$C,$H90)</f>
        <v>5.1293087873455079</v>
      </c>
      <c r="J90" s="5">
        <f>SUMIFS(Generation!K:K,Generation!$A:$A,Comparison_CDP1,Generation!$B:$B,IF($B$80="NEM","*",$B$80),Generation!$C:$C,$H90)-SUMIFS(Generation!K:K,Generation!$A:$A,Comparison_CDP2,Generation!$B:$B,IF($B$80="NEM","*",$B$80),Generation!$C:$C,$H90)</f>
        <v>1687.2071072699928</v>
      </c>
      <c r="K90" s="5">
        <f>SUMIFS(Generation!U:U,Generation!$A:$A,Comparison_CDP1,Generation!$B:$B,IF($B$80="NEM","*",$B$80),Generation!$C:$C,$H90)-SUMIFS(Generation!U:U,Generation!$A:$A,Comparison_CDP2,Generation!$B:$B,IF($B$80="NEM","*",$B$80),Generation!$C:$C,$H90)</f>
        <v>-437.715815771091</v>
      </c>
      <c r="L90" s="5">
        <f>SUMIFS(Generation!AE:AE,Generation!$A:$A,Comparison_CDP1,Generation!$B:$B,IF($B$80="NEM","*",$B$80),Generation!$C:$C,$H90)-SUMIFS(Generation!AE:AE,Generation!$A:$A,Comparison_CDP2,Generation!$B:$B,IF($B$80="NEM","*",$B$80),Generation!$C:$C,$H90)</f>
        <v>-3503.9948947199555</v>
      </c>
    </row>
    <row r="91" spans="8:12" ht="15" customHeight="1">
      <c r="H91" s="9" t="s">
        <v>138</v>
      </c>
      <c r="I91" s="5">
        <f>SUMIFS(Generation!D:D,Generation!$A:$A,Comparison_CDP1,Generation!$B:$B,IF($B$80="NEM","*",$B$80),Generation!$C:$C,$H91)-SUMIFS(Generation!D:D,Generation!$A:$A,Comparison_CDP2,Generation!$B:$B,IF($B$80="NEM","*",$B$80),Generation!$C:$C,$H91)</f>
        <v>0.19366882882012249</v>
      </c>
      <c r="J91" s="5">
        <f>SUMIFS(Generation!K:K,Generation!$A:$A,Comparison_CDP1,Generation!$B:$B,IF($B$80="NEM","*",$B$80),Generation!$C:$C,$H91)-SUMIFS(Generation!K:K,Generation!$A:$A,Comparison_CDP2,Generation!$B:$B,IF($B$80="NEM","*",$B$80),Generation!$C:$C,$H91)</f>
        <v>-23.825037342904864</v>
      </c>
      <c r="K91" s="5">
        <f>SUMIFS(Generation!U:U,Generation!$A:$A,Comparison_CDP1,Generation!$B:$B,IF($B$80="NEM","*",$B$80),Generation!$C:$C,$H91)-SUMIFS(Generation!U:U,Generation!$A:$A,Comparison_CDP2,Generation!$B:$B,IF($B$80="NEM","*",$B$80),Generation!$C:$C,$H91)</f>
        <v>-85.655702698014693</v>
      </c>
      <c r="L91" s="5">
        <f>SUMIFS(Generation!AE:AE,Generation!$A:$A,Comparison_CDP1,Generation!$B:$B,IF($B$80="NEM","*",$B$80),Generation!$C:$C,$H91)-SUMIFS(Generation!AE:AE,Generation!$A:$A,Comparison_CDP2,Generation!$B:$B,IF($B$80="NEM","*",$B$80),Generation!$C:$C,$H91)</f>
        <v>69.964969653784465</v>
      </c>
    </row>
    <row r="92" spans="8:12" ht="15" customHeight="1">
      <c r="H92" s="9" t="s">
        <v>139</v>
      </c>
      <c r="I92" s="5">
        <f>SUMIFS(Generation!D:D,Generation!$A:$A,Comparison_CDP1,Generation!$B:$B,IF($B$80="NEM","*",$B$80),Generation!$C:$C,$H92)-SUMIFS(Generation!D:D,Generation!$A:$A,Comparison_CDP2,Generation!$B:$B,IF($B$80="NEM","*",$B$80),Generation!$C:$C,$H92)</f>
        <v>0</v>
      </c>
      <c r="J92" s="5">
        <f>SUMIFS(Generation!K:K,Generation!$A:$A,Comparison_CDP1,Generation!$B:$B,IF($B$80="NEM","*",$B$80),Generation!$C:$C,$H92)-SUMIFS(Generation!K:K,Generation!$A:$A,Comparison_CDP2,Generation!$B:$B,IF($B$80="NEM","*",$B$80),Generation!$C:$C,$H92)</f>
        <v>0</v>
      </c>
      <c r="K92" s="5">
        <f>SUMIFS(Generation!U:U,Generation!$A:$A,Comparison_CDP1,Generation!$B:$B,IF($B$80="NEM","*",$B$80),Generation!$C:$C,$H92)-SUMIFS(Generation!U:U,Generation!$A:$A,Comparison_CDP2,Generation!$B:$B,IF($B$80="NEM","*",$B$80),Generation!$C:$C,$H92)</f>
        <v>0</v>
      </c>
      <c r="L92" s="5">
        <f>SUMIFS(Generation!AE:AE,Generation!$A:$A,Comparison_CDP1,Generation!$B:$B,IF($B$80="NEM","*",$B$80),Generation!$C:$C,$H92)-SUMIFS(Generation!AE:AE,Generation!$A:$A,Comparison_CDP2,Generation!$B:$B,IF($B$80="NEM","*",$B$80),Generation!$C:$C,$H92)</f>
        <v>0</v>
      </c>
    </row>
    <row r="93" spans="8:12" ht="15" customHeight="1">
      <c r="H93" s="9" t="s">
        <v>140</v>
      </c>
      <c r="I93" s="5">
        <f>SUMIFS(Generation!D:D,Generation!$A:$A,Comparison_CDP1,Generation!$B:$B,IF($B$80="NEM","*",$B$80),Generation!$C:$C,$H93)-SUMIFS(Generation!D:D,Generation!$A:$A,Comparison_CDP2,Generation!$B:$B,IF($B$80="NEM","*",$B$80),Generation!$C:$C,$H93)</f>
        <v>0</v>
      </c>
      <c r="J93" s="5">
        <f>SUMIFS(Generation!K:K,Generation!$A:$A,Comparison_CDP1,Generation!$B:$B,IF($B$80="NEM","*",$B$80),Generation!$C:$C,$H93)-SUMIFS(Generation!K:K,Generation!$A:$A,Comparison_CDP2,Generation!$B:$B,IF($B$80="NEM","*",$B$80),Generation!$C:$C,$H93)</f>
        <v>0</v>
      </c>
      <c r="K93" s="5">
        <f>SUMIFS(Generation!U:U,Generation!$A:$A,Comparison_CDP1,Generation!$B:$B,IF($B$80="NEM","*",$B$80),Generation!$C:$C,$H93)-SUMIFS(Generation!U:U,Generation!$A:$A,Comparison_CDP2,Generation!$B:$B,IF($B$80="NEM","*",$B$80),Generation!$C:$C,$H93)</f>
        <v>0</v>
      </c>
      <c r="L93" s="5">
        <f>SUMIFS(Generation!AE:AE,Generation!$A:$A,Comparison_CDP1,Generation!$B:$B,IF($B$80="NEM","*",$B$80),Generation!$C:$C,$H93)-SUMIFS(Generation!AE:AE,Generation!$A:$A,Comparison_CDP2,Generation!$B:$B,IF($B$80="NEM","*",$B$80),Generation!$C:$C,$H93)</f>
        <v>0</v>
      </c>
    </row>
    <row r="94" spans="8:12" ht="15" customHeight="1">
      <c r="H94" s="9" t="s">
        <v>141</v>
      </c>
      <c r="I94" s="5">
        <f>SUMIFS(Generation!D:D,Generation!$A:$A,Comparison_CDP1,Generation!$B:$B,IF($B$80="NEM","*",$B$80),Generation!$C:$C,$H94)-SUMIFS(Generation!D:D,Generation!$A:$A,Comparison_CDP2,Generation!$B:$B,IF($B$80="NEM","*",$B$80),Generation!$C:$C,$H94)</f>
        <v>0</v>
      </c>
      <c r="J94" s="5">
        <f>SUMIFS(Generation!K:K,Generation!$A:$A,Comparison_CDP1,Generation!$B:$B,IF($B$80="NEM","*",$B$80),Generation!$C:$C,$H94)-SUMIFS(Generation!K:K,Generation!$A:$A,Comparison_CDP2,Generation!$B:$B,IF($B$80="NEM","*",$B$80),Generation!$C:$C,$H94)</f>
        <v>0</v>
      </c>
      <c r="K94" s="5">
        <f>SUMIFS(Generation!U:U,Generation!$A:$A,Comparison_CDP1,Generation!$B:$B,IF($B$80="NEM","*",$B$80),Generation!$C:$C,$H94)-SUMIFS(Generation!U:U,Generation!$A:$A,Comparison_CDP2,Generation!$B:$B,IF($B$80="NEM","*",$B$80),Generation!$C:$C,$H94)</f>
        <v>0</v>
      </c>
      <c r="L94" s="5">
        <f>SUMIFS(Generation!AE:AE,Generation!$A:$A,Comparison_CDP1,Generation!$B:$B,IF($B$80="NEM","*",$B$80),Generation!$C:$C,$H94)-SUMIFS(Generation!AE:AE,Generation!$A:$A,Comparison_CDP2,Generation!$B:$B,IF($B$80="NEM","*",$B$80),Generation!$C:$C,$H94)</f>
        <v>0</v>
      </c>
    </row>
    <row r="95" spans="8:12" ht="15" customHeight="1">
      <c r="H95" s="9" t="s">
        <v>142</v>
      </c>
      <c r="I95" s="5">
        <f>SUMIFS(Generation!D:D,Generation!$A:$A,Comparison_CDP1,Generation!$B:$B,IF($B$80="NEM","*",$B$80),Generation!$C:$C,$H95)-SUMIFS(Generation!D:D,Generation!$A:$A,Comparison_CDP2,Generation!$B:$B,IF($B$80="NEM","*",$B$80),Generation!$C:$C,$H95)</f>
        <v>28.855288275761268</v>
      </c>
      <c r="J95" s="5">
        <f>SUMIFS(Generation!K:K,Generation!$A:$A,Comparison_CDP1,Generation!$B:$B,IF($B$80="NEM","*",$B$80),Generation!$C:$C,$H95)-SUMIFS(Generation!K:K,Generation!$A:$A,Comparison_CDP2,Generation!$B:$B,IF($B$80="NEM","*",$B$80),Generation!$C:$C,$H95)</f>
        <v>4234.4896637437851</v>
      </c>
      <c r="K95" s="5">
        <f>SUMIFS(Generation!U:U,Generation!$A:$A,Comparison_CDP1,Generation!$B:$B,IF($B$80="NEM","*",$B$80),Generation!$C:$C,$H95)-SUMIFS(Generation!U:U,Generation!$A:$A,Comparison_CDP2,Generation!$B:$B,IF($B$80="NEM","*",$B$80),Generation!$C:$C,$H95)</f>
        <v>-4499.0458951139881</v>
      </c>
      <c r="L95" s="5">
        <f>SUMIFS(Generation!AE:AE,Generation!$A:$A,Comparison_CDP1,Generation!$B:$B,IF($B$80="NEM","*",$B$80),Generation!$C:$C,$H95)-SUMIFS(Generation!AE:AE,Generation!$A:$A,Comparison_CDP2,Generation!$B:$B,IF($B$80="NEM","*",$B$80),Generation!$C:$C,$H95)</f>
        <v>13823.888027802022</v>
      </c>
    </row>
    <row r="96" spans="8:12" ht="15" customHeight="1">
      <c r="H96" s="9" t="s">
        <v>143</v>
      </c>
      <c r="I96" s="5">
        <f>SUMIFS(Generation!D:D,Generation!$A:$A,Comparison_CDP1,Generation!$B:$B,IF($B$80="NEM","*",$B$80),Generation!$C:$C,$H96)-SUMIFS(Generation!D:D,Generation!$A:$A,Comparison_CDP2,Generation!$B:$B,IF($B$80="NEM","*",$B$80),Generation!$C:$C,$H96)</f>
        <v>-23.500137214557981</v>
      </c>
      <c r="J96" s="5">
        <f>SUMIFS(Generation!K:K,Generation!$A:$A,Comparison_CDP1,Generation!$B:$B,IF($B$80="NEM","*",$B$80),Generation!$C:$C,$H96)-SUMIFS(Generation!K:K,Generation!$A:$A,Comparison_CDP2,Generation!$B:$B,IF($B$80="NEM","*",$B$80),Generation!$C:$C,$H96)</f>
        <v>-247.85573828027555</v>
      </c>
      <c r="K96" s="5">
        <f>SUMIFS(Generation!U:U,Generation!$A:$A,Comparison_CDP1,Generation!$B:$B,IF($B$80="NEM","*",$B$80),Generation!$C:$C,$H96)-SUMIFS(Generation!U:U,Generation!$A:$A,Comparison_CDP2,Generation!$B:$B,IF($B$80="NEM","*",$B$80),Generation!$C:$C,$H96)</f>
        <v>-586.75845050475618</v>
      </c>
      <c r="L96" s="5">
        <f>SUMIFS(Generation!AE:AE,Generation!$A:$A,Comparison_CDP1,Generation!$B:$B,IF($B$80="NEM","*",$B$80),Generation!$C:$C,$H96)-SUMIFS(Generation!AE:AE,Generation!$A:$A,Comparison_CDP2,Generation!$B:$B,IF($B$80="NEM","*",$B$80),Generation!$C:$C,$H96)</f>
        <v>-12061.65027150169</v>
      </c>
    </row>
    <row r="97" spans="1:36" ht="15" customHeight="1">
      <c r="H97" s="9" t="s">
        <v>144</v>
      </c>
      <c r="I97" s="5">
        <f>SUMIFS(Generation!D:D,Generation!$A:$A,Comparison_CDP1,Generation!$B:$B,IF($B$80="NEM","*",$B$80),Generation!$C:$C,$H97)-SUMIFS(Generation!D:D,Generation!$A:$A,Comparison_CDP2,Generation!$B:$B,IF($B$80="NEM","*",$B$80),Generation!$C:$C,$H97)</f>
        <v>0</v>
      </c>
      <c r="J97" s="5">
        <f>SUMIFS(Generation!K:K,Generation!$A:$A,Comparison_CDP1,Generation!$B:$B,IF($B$80="NEM","*",$B$80),Generation!$C:$C,$H97)-SUMIFS(Generation!K:K,Generation!$A:$A,Comparison_CDP2,Generation!$B:$B,IF($B$80="NEM","*",$B$80),Generation!$C:$C,$H97)</f>
        <v>0</v>
      </c>
      <c r="K97" s="5">
        <f>SUMIFS(Generation!U:U,Generation!$A:$A,Comparison_CDP1,Generation!$B:$B,IF($B$80="NEM","*",$B$80),Generation!$C:$C,$H97)-SUMIFS(Generation!U:U,Generation!$A:$A,Comparison_CDP2,Generation!$B:$B,IF($B$80="NEM","*",$B$80),Generation!$C:$C,$H97)</f>
        <v>0</v>
      </c>
      <c r="L97" s="5">
        <f>SUMIFS(Generation!AE:AE,Generation!$A:$A,Comparison_CDP1,Generation!$B:$B,IF($B$80="NEM","*",$B$80),Generation!$C:$C,$H97)-SUMIFS(Generation!AE:AE,Generation!$A:$A,Comparison_CDP2,Generation!$B:$B,IF($B$80="NEM","*",$B$80),Generation!$C:$C,$H97)</f>
        <v>0</v>
      </c>
    </row>
    <row r="98" spans="1:36" ht="15" customHeight="1">
      <c r="H98" s="11" t="s">
        <v>148</v>
      </c>
    </row>
    <row r="99" spans="1:36" ht="15" customHeight="1">
      <c r="H99" s="9" t="s">
        <v>149</v>
      </c>
      <c r="I99" s="5">
        <f>SUMIFS(Generation!D:D,Generation!$A:$A,Comparison_CDP1,Generation!$B:$B,IF($B$80="NEM","*",$B$80),Generation!$C:$C,$H99)-SUMIFS(Generation!D:D,Generation!$A:$A,Comparison_CDP2,Generation!$B:$B,IF($B$80="NEM","*",$B$80),Generation!$C:$C,$H99)</f>
        <v>-9.0293580503316662</v>
      </c>
      <c r="J99" s="5">
        <f>SUMIFS(Generation!K:K,Generation!$A:$A,Comparison_CDP1,Generation!$B:$B,IF($B$80="NEM","*",$B$80),Generation!$C:$C,$H99)-SUMIFS(Generation!K:K,Generation!$A:$A,Comparison_CDP2,Generation!$B:$B,IF($B$80="NEM","*",$B$80),Generation!$C:$C,$H99)</f>
        <v>-1155.3124536748328</v>
      </c>
      <c r="K99" s="5">
        <f>SUMIFS(Generation!U:U,Generation!$A:$A,Comparison_CDP1,Generation!$B:$B,IF($B$80="NEM","*",$B$80),Generation!$C:$C,$H99)-SUMIFS(Generation!U:U,Generation!$A:$A,Comparison_CDP2,Generation!$B:$B,IF($B$80="NEM","*",$B$80),Generation!$C:$C,$H99)</f>
        <v>287.66975115605601</v>
      </c>
      <c r="L99" s="5">
        <f>SUMIFS(Generation!AE:AE,Generation!$A:$A,Comparison_CDP1,Generation!$B:$B,IF($B$80="NEM","*",$B$80),Generation!$C:$C,$H99)-SUMIFS(Generation!AE:AE,Generation!$A:$A,Comparison_CDP2,Generation!$B:$B,IF($B$80="NEM","*",$B$80),Generation!$C:$C,$H99)</f>
        <v>4159.7988503215602</v>
      </c>
    </row>
    <row r="100" spans="1:36" ht="15" customHeight="1">
      <c r="H100" s="9" t="s">
        <v>150</v>
      </c>
      <c r="I100" s="5">
        <f>SUMIFS(Generation!D:D,Generation!$A:$A,Comparison_CDP1,Generation!$B:$B,IF($B$80="NEM","*",$B$80),Generation!$C:$C,$H100)-SUMIFS(Generation!D:D,Generation!$A:$A,Comparison_CDP2,Generation!$B:$B,IF($B$80="NEM","*",$B$80),Generation!$C:$C,$H100)</f>
        <v>-0.22782690105489678</v>
      </c>
      <c r="J100" s="5">
        <f>SUMIFS(Generation!K:K,Generation!$A:$A,Comparison_CDP1,Generation!$B:$B,IF($B$80="NEM","*",$B$80),Generation!$C:$C,$H100)-SUMIFS(Generation!K:K,Generation!$A:$A,Comparison_CDP2,Generation!$B:$B,IF($B$80="NEM","*",$B$80),Generation!$C:$C,$H100)</f>
        <v>28.269683920580064</v>
      </c>
      <c r="K100" s="5">
        <f>SUMIFS(Generation!U:U,Generation!$A:$A,Comparison_CDP1,Generation!$B:$B,IF($B$80="NEM","*",$B$80),Generation!$C:$C,$H100)-SUMIFS(Generation!U:U,Generation!$A:$A,Comparison_CDP2,Generation!$B:$B,IF($B$80="NEM","*",$B$80),Generation!$C:$C,$H100)</f>
        <v>99.144965074904576</v>
      </c>
      <c r="L100" s="5">
        <f>SUMIFS(Generation!AE:AE,Generation!$A:$A,Comparison_CDP1,Generation!$B:$B,IF($B$80="NEM","*",$B$80),Generation!$C:$C,$H100)-SUMIFS(Generation!AE:AE,Generation!$A:$A,Comparison_CDP2,Generation!$B:$B,IF($B$80="NEM","*",$B$80),Generation!$C:$C,$H100)</f>
        <v>-120.47678439068932</v>
      </c>
    </row>
    <row r="101" spans="1:36" ht="15" customHeight="1">
      <c r="H101" s="9" t="s">
        <v>151</v>
      </c>
      <c r="I101" s="5">
        <f>SUMIFS(Generation!D:D,Generation!$A:$A,Comparison_CDP1,Generation!$B:$B,IF($B$80="NEM","*",$B$80),Generation!$C:$C,$H101)-SUMIFS(Generation!D:D,Generation!$A:$A,Comparison_CDP2,Generation!$B:$B,IF($B$80="NEM","*",$B$80),Generation!$C:$C,$H101)</f>
        <v>0</v>
      </c>
      <c r="J101" s="5">
        <f>SUMIFS(Generation!K:K,Generation!$A:$A,Comparison_CDP1,Generation!$B:$B,IF($B$80="NEM","*",$B$80),Generation!$C:$C,$H101)-SUMIFS(Generation!K:K,Generation!$A:$A,Comparison_CDP2,Generation!$B:$B,IF($B$80="NEM","*",$B$80),Generation!$C:$C,$H101)</f>
        <v>0</v>
      </c>
      <c r="K101" s="5">
        <f>SUMIFS(Generation!U:U,Generation!$A:$A,Comparison_CDP1,Generation!$B:$B,IF($B$80="NEM","*",$B$80),Generation!$C:$C,$H101)-SUMIFS(Generation!U:U,Generation!$A:$A,Comparison_CDP2,Generation!$B:$B,IF($B$80="NEM","*",$B$80),Generation!$C:$C,$H101)</f>
        <v>0</v>
      </c>
      <c r="L101" s="5">
        <f>SUMIFS(Generation!AE:AE,Generation!$A:$A,Comparison_CDP1,Generation!$B:$B,IF($B$80="NEM","*",$B$80),Generation!$C:$C,$H101)-SUMIFS(Generation!AE:AE,Generation!$A:$A,Comparison_CDP2,Generation!$B:$B,IF($B$80="NEM","*",$B$80),Generation!$C:$C,$H101)</f>
        <v>0</v>
      </c>
    </row>
    <row r="102" spans="1:36" ht="15" customHeight="1"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</row>
    <row r="103" spans="1:36" ht="15" customHeight="1">
      <c r="H103" s="9" t="s">
        <v>146</v>
      </c>
      <c r="I103" s="5">
        <f>SUMIFS(Generation!D:D,Generation!$A:$A,Comparison_CDP1,Generation!$B:$B,IF($B$80="NEM","*",$B$80),Generation!$C:$C,$H103)-SUMIFS(Generation!D:D,Generation!$A:$A,Comparison_CDP2,Generation!$B:$B,IF($B$80="NEM","*",$B$80),Generation!$C:$C,$H103)</f>
        <v>9.7558999999999869E-7</v>
      </c>
      <c r="J103" s="5">
        <f>SUMIFS(Generation!K:K,Generation!$A:$A,Comparison_CDP1,Generation!$B:$B,IF($B$80="NEM","*",$B$80),Generation!$C:$C,$H103)-SUMIFS(Generation!K:K,Generation!$A:$A,Comparison_CDP2,Generation!$B:$B,IF($B$80="NEM","*",$B$80),Generation!$C:$C,$H103)</f>
        <v>0.15819166333999979</v>
      </c>
      <c r="K103" s="5">
        <f>SUMIFS(Generation!U:U,Generation!$A:$A,Comparison_CDP1,Generation!$B:$B,IF($B$80="NEM","*",$B$80),Generation!$C:$C,$H103)-SUMIFS(Generation!U:U,Generation!$A:$A,Comparison_CDP2,Generation!$B:$B,IF($B$80="NEM","*",$B$80),Generation!$C:$C,$H103)</f>
        <v>-2.4672313754999897E-2</v>
      </c>
      <c r="L103" s="5">
        <f>SUMIFS(Generation!AE:AE,Generation!$A:$A,Comparison_CDP1,Generation!$B:$B,IF($B$80="NEM","*",$B$80),Generation!$C:$C,$H103)-SUMIFS(Generation!AE:AE,Generation!$A:$A,Comparison_CDP2,Generation!$B:$B,IF($B$80="NEM","*",$B$80),Generation!$C:$C,$H103)</f>
        <v>-2.1309537648050032</v>
      </c>
    </row>
    <row r="107" spans="1:36" s="51" customFormat="1" ht="24" customHeight="1" thickBot="1">
      <c r="A107" s="49" t="str">
        <f>B108&amp;" differences in storage capacity by year"</f>
        <v>NEM differences in storage capacity by year</v>
      </c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</row>
    <row r="108" spans="1:36" ht="15" customHeight="1" thickTop="1">
      <c r="A108" s="11" t="s">
        <v>127</v>
      </c>
      <c r="B108" s="21" t="s">
        <v>128</v>
      </c>
    </row>
    <row r="110" spans="1:36" ht="15" customHeight="1">
      <c r="H110" s="44" t="s">
        <v>129</v>
      </c>
      <c r="I110" s="8" t="s">
        <v>90</v>
      </c>
      <c r="J110" s="8" t="s">
        <v>91</v>
      </c>
      <c r="K110" s="8" t="s">
        <v>92</v>
      </c>
      <c r="L110" s="8" t="s">
        <v>93</v>
      </c>
      <c r="M110" s="8" t="s">
        <v>94</v>
      </c>
      <c r="N110" s="8" t="s">
        <v>95</v>
      </c>
      <c r="O110" s="8" t="s">
        <v>96</v>
      </c>
      <c r="P110" s="8" t="s">
        <v>97</v>
      </c>
      <c r="Q110" s="8" t="s">
        <v>98</v>
      </c>
      <c r="R110" s="8" t="s">
        <v>99</v>
      </c>
      <c r="S110" s="8" t="s">
        <v>100</v>
      </c>
      <c r="T110" s="8" t="s">
        <v>101</v>
      </c>
      <c r="U110" s="8" t="s">
        <v>102</v>
      </c>
      <c r="V110" s="8" t="s">
        <v>103</v>
      </c>
      <c r="W110" s="8" t="s">
        <v>104</v>
      </c>
      <c r="X110" s="8" t="s">
        <v>105</v>
      </c>
      <c r="Y110" s="8" t="s">
        <v>106</v>
      </c>
      <c r="Z110" s="8" t="s">
        <v>107</v>
      </c>
      <c r="AA110" s="8" t="s">
        <v>108</v>
      </c>
      <c r="AB110" s="8" t="s">
        <v>109</v>
      </c>
      <c r="AC110" s="8" t="s">
        <v>110</v>
      </c>
      <c r="AD110" s="8" t="s">
        <v>111</v>
      </c>
      <c r="AE110" s="8" t="s">
        <v>112</v>
      </c>
      <c r="AF110" s="8" t="s">
        <v>113</v>
      </c>
      <c r="AG110" s="8" t="s">
        <v>114</v>
      </c>
      <c r="AH110" s="8" t="s">
        <v>115</v>
      </c>
      <c r="AI110" s="8" t="s">
        <v>116</v>
      </c>
      <c r="AJ110" s="8" t="s">
        <v>117</v>
      </c>
    </row>
    <row r="111" spans="1:36" ht="15" customHeight="1">
      <c r="H111" s="25" t="s">
        <v>153</v>
      </c>
      <c r="I111" s="5">
        <f>SUMIFS('Storage Capacity'!D:D,'Storage Capacity'!$A:$A,Comparison_CDP1,'Storage Capacity'!$B:$B,IF($B$108="NEM","*",$B$108),'Storage Capacity'!$C:$C,$H111)-SUMIFS('Storage Capacity'!D:D,'Storage Capacity'!$A:$A,Comparison_CDP2,'Storage Capacity'!$B:$B,IF($B$108="NEM","*",$B$108),'Storage Capacity'!$C:$C,$H111)</f>
        <v>0</v>
      </c>
      <c r="J111" s="5">
        <f>SUMIFS('Storage Capacity'!E:E,'Storage Capacity'!$A:$A,Comparison_CDP1,'Storage Capacity'!$B:$B,IF($B$108="NEM","*",$B$108),'Storage Capacity'!$C:$C,$H111)-SUMIFS('Storage Capacity'!E:E,'Storage Capacity'!$A:$A,Comparison_CDP2,'Storage Capacity'!$B:$B,IF($B$108="NEM","*",$B$108),'Storage Capacity'!$C:$C,$H111)</f>
        <v>0</v>
      </c>
      <c r="K111" s="5">
        <f>SUMIFS('Storage Capacity'!F:F,'Storage Capacity'!$A:$A,Comparison_CDP1,'Storage Capacity'!$B:$B,IF($B$108="NEM","*",$B$108),'Storage Capacity'!$C:$C,$H111)-SUMIFS('Storage Capacity'!F:F,'Storage Capacity'!$A:$A,Comparison_CDP2,'Storage Capacity'!$B:$B,IF($B$108="NEM","*",$B$108),'Storage Capacity'!$C:$C,$H111)</f>
        <v>0</v>
      </c>
      <c r="L111" s="5">
        <f>SUMIFS('Storage Capacity'!G:G,'Storage Capacity'!$A:$A,Comparison_CDP1,'Storage Capacity'!$B:$B,IF($B$108="NEM","*",$B$108),'Storage Capacity'!$C:$C,$H111)-SUMIFS('Storage Capacity'!G:G,'Storage Capacity'!$A:$A,Comparison_CDP2,'Storage Capacity'!$B:$B,IF($B$108="NEM","*",$B$108),'Storage Capacity'!$C:$C,$H111)</f>
        <v>0</v>
      </c>
      <c r="M111" s="5">
        <f>SUMIFS('Storage Capacity'!H:H,'Storage Capacity'!$A:$A,Comparison_CDP1,'Storage Capacity'!$B:$B,IF($B$108="NEM","*",$B$108),'Storage Capacity'!$C:$C,$H111)-SUMIFS('Storage Capacity'!H:H,'Storage Capacity'!$A:$A,Comparison_CDP2,'Storage Capacity'!$B:$B,IF($B$108="NEM","*",$B$108),'Storage Capacity'!$C:$C,$H111)</f>
        <v>0</v>
      </c>
      <c r="N111" s="5">
        <f>SUMIFS('Storage Capacity'!I:I,'Storage Capacity'!$A:$A,Comparison_CDP1,'Storage Capacity'!$B:$B,IF($B$108="NEM","*",$B$108),'Storage Capacity'!$C:$C,$H111)-SUMIFS('Storage Capacity'!I:I,'Storage Capacity'!$A:$A,Comparison_CDP2,'Storage Capacity'!$B:$B,IF($B$108="NEM","*",$B$108),'Storage Capacity'!$C:$C,$H111)</f>
        <v>3.2129999993912861E-5</v>
      </c>
      <c r="O111" s="5">
        <f>SUMIFS('Storage Capacity'!J:J,'Storage Capacity'!$A:$A,Comparison_CDP1,'Storage Capacity'!$B:$B,IF($B$108="NEM","*",$B$108),'Storage Capacity'!$C:$C,$H111)-SUMIFS('Storage Capacity'!J:J,'Storage Capacity'!$A:$A,Comparison_CDP2,'Storage Capacity'!$B:$B,IF($B$108="NEM","*",$B$108),'Storage Capacity'!$C:$C,$H111)</f>
        <v>3.473000001008586E-5</v>
      </c>
      <c r="P111" s="5">
        <f>SUMIFS('Storage Capacity'!K:K,'Storage Capacity'!$A:$A,Comparison_CDP1,'Storage Capacity'!$B:$B,IF($B$108="NEM","*",$B$108),'Storage Capacity'!$C:$C,$H111)-SUMIFS('Storage Capacity'!K:K,'Storage Capacity'!$A:$A,Comparison_CDP2,'Storage Capacity'!$B:$B,IF($B$108="NEM","*",$B$108),'Storage Capacity'!$C:$C,$H111)</f>
        <v>-5.9730000032232056E-5</v>
      </c>
      <c r="Q111" s="5">
        <f>SUMIFS('Storage Capacity'!L:L,'Storage Capacity'!$A:$A,Comparison_CDP1,'Storage Capacity'!$B:$B,IF($B$108="NEM","*",$B$108),'Storage Capacity'!$C:$C,$H111)-SUMIFS('Storage Capacity'!L:L,'Storage Capacity'!$A:$A,Comparison_CDP2,'Storage Capacity'!$B:$B,IF($B$108="NEM","*",$B$108),'Storage Capacity'!$C:$C,$H111)</f>
        <v>-6.0989999980165521E-5</v>
      </c>
      <c r="R111" s="5">
        <f>SUMIFS('Storage Capacity'!M:M,'Storage Capacity'!$A:$A,Comparison_CDP1,'Storage Capacity'!$B:$B,IF($B$108="NEM","*",$B$108),'Storage Capacity'!$C:$C,$H111)-SUMIFS('Storage Capacity'!M:M,'Storage Capacity'!$A:$A,Comparison_CDP2,'Storage Capacity'!$B:$B,IF($B$108="NEM","*",$B$108),'Storage Capacity'!$C:$C,$H111)</f>
        <v>-6.203999998888321E-5</v>
      </c>
      <c r="S111" s="5">
        <f>SUMIFS('Storage Capacity'!N:N,'Storage Capacity'!$A:$A,Comparison_CDP1,'Storage Capacity'!$B:$B,IF($B$108="NEM","*",$B$108),'Storage Capacity'!$C:$C,$H111)-SUMIFS('Storage Capacity'!N:N,'Storage Capacity'!$A:$A,Comparison_CDP2,'Storage Capacity'!$B:$B,IF($B$108="NEM","*",$B$108),'Storage Capacity'!$C:$C,$H111)</f>
        <v>-6.2439999993557649E-5</v>
      </c>
      <c r="T111" s="5">
        <f>SUMIFS('Storage Capacity'!O:O,'Storage Capacity'!$A:$A,Comparison_CDP1,'Storage Capacity'!$B:$B,IF($B$108="NEM","*",$B$108),'Storage Capacity'!$C:$C,$H111)-SUMIFS('Storage Capacity'!O:O,'Storage Capacity'!$A:$A,Comparison_CDP2,'Storage Capacity'!$B:$B,IF($B$108="NEM","*",$B$108),'Storage Capacity'!$C:$C,$H111)</f>
        <v>5.1679999984344249E-5</v>
      </c>
      <c r="U111" s="5">
        <f>SUMIFS('Storage Capacity'!P:P,'Storage Capacity'!$A:$A,Comparison_CDP1,'Storage Capacity'!$B:$B,IF($B$108="NEM","*",$B$108),'Storage Capacity'!$C:$C,$H111)-SUMIFS('Storage Capacity'!P:P,'Storage Capacity'!$A:$A,Comparison_CDP2,'Storage Capacity'!$B:$B,IF($B$108="NEM","*",$B$108),'Storage Capacity'!$C:$C,$H111)</f>
        <v>4.8329999970064819E-5</v>
      </c>
      <c r="V111" s="5">
        <f>SUMIFS('Storage Capacity'!Q:Q,'Storage Capacity'!$A:$A,Comparison_CDP1,'Storage Capacity'!$B:$B,IF($B$108="NEM","*",$B$108),'Storage Capacity'!$C:$C,$H111)-SUMIFS('Storage Capacity'!Q:Q,'Storage Capacity'!$A:$A,Comparison_CDP2,'Storage Capacity'!$B:$B,IF($B$108="NEM","*",$B$108),'Storage Capacity'!$C:$C,$H111)</f>
        <v>3.0219999985092727E-5</v>
      </c>
      <c r="W111" s="5">
        <f>SUMIFS('Storage Capacity'!R:R,'Storage Capacity'!$A:$A,Comparison_CDP1,'Storage Capacity'!$B:$B,IF($B$108="NEM","*",$B$108),'Storage Capacity'!$C:$C,$H111)-SUMIFS('Storage Capacity'!R:R,'Storage Capacity'!$A:$A,Comparison_CDP2,'Storage Capacity'!$B:$B,IF($B$108="NEM","*",$B$108),'Storage Capacity'!$C:$C,$H111)</f>
        <v>-140.40002388000002</v>
      </c>
      <c r="X111" s="5">
        <f>SUMIFS('Storage Capacity'!S:S,'Storage Capacity'!$A:$A,Comparison_CDP1,'Storage Capacity'!$B:$B,IF($B$108="NEM","*",$B$108),'Storage Capacity'!$C:$C,$H111)-SUMIFS('Storage Capacity'!S:S,'Storage Capacity'!$A:$A,Comparison_CDP2,'Storage Capacity'!$B:$B,IF($B$108="NEM","*",$B$108),'Storage Capacity'!$C:$C,$H111)</f>
        <v>-140.40003492</v>
      </c>
      <c r="Y111" s="5">
        <f>SUMIFS('Storage Capacity'!T:T,'Storage Capacity'!$A:$A,Comparison_CDP1,'Storage Capacity'!$B:$B,IF($B$108="NEM","*",$B$108),'Storage Capacity'!$C:$C,$H111)-SUMIFS('Storage Capacity'!T:T,'Storage Capacity'!$A:$A,Comparison_CDP2,'Storage Capacity'!$B:$B,IF($B$108="NEM","*",$B$108),'Storage Capacity'!$C:$C,$H111)</f>
        <v>-292.88617459</v>
      </c>
      <c r="Z111" s="5">
        <f>SUMIFS('Storage Capacity'!U:U,'Storage Capacity'!$A:$A,Comparison_CDP1,'Storage Capacity'!$B:$B,IF($B$108="NEM","*",$B$108),'Storage Capacity'!$C:$C,$H111)-SUMIFS('Storage Capacity'!U:U,'Storage Capacity'!$A:$A,Comparison_CDP2,'Storage Capacity'!$B:$B,IF($B$108="NEM","*",$B$108),'Storage Capacity'!$C:$C,$H111)</f>
        <v>-292.88617390000002</v>
      </c>
      <c r="AA111" s="5">
        <f>SUMIFS('Storage Capacity'!V:V,'Storage Capacity'!$A:$A,Comparison_CDP1,'Storage Capacity'!$B:$B,IF($B$108="NEM","*",$B$108),'Storage Capacity'!$C:$C,$H111)-SUMIFS('Storage Capacity'!V:V,'Storage Capacity'!$A:$A,Comparison_CDP2,'Storage Capacity'!$B:$B,IF($B$108="NEM","*",$B$108),'Storage Capacity'!$C:$C,$H111)</f>
        <v>-292.88617432000001</v>
      </c>
      <c r="AB111" s="5">
        <f>SUMIFS('Storage Capacity'!W:W,'Storage Capacity'!$A:$A,Comparison_CDP1,'Storage Capacity'!$B:$B,IF($B$108="NEM","*",$B$108),'Storage Capacity'!$C:$C,$H111)-SUMIFS('Storage Capacity'!W:W,'Storage Capacity'!$A:$A,Comparison_CDP2,'Storage Capacity'!$B:$B,IF($B$108="NEM","*",$B$108),'Storage Capacity'!$C:$C,$H111)</f>
        <v>-427.0202672800001</v>
      </c>
      <c r="AC111" s="5">
        <f>SUMIFS('Storage Capacity'!X:X,'Storage Capacity'!$A:$A,Comparison_CDP1,'Storage Capacity'!$B:$B,IF($B$108="NEM","*",$B$108),'Storage Capacity'!$C:$C,$H111)-SUMIFS('Storage Capacity'!X:X,'Storage Capacity'!$A:$A,Comparison_CDP2,'Storage Capacity'!$B:$B,IF($B$108="NEM","*",$B$108),'Storage Capacity'!$C:$C,$H111)</f>
        <v>-693.08520569999996</v>
      </c>
      <c r="AD111" s="5">
        <f>SUMIFS('Storage Capacity'!Y:Y,'Storage Capacity'!$A:$A,Comparison_CDP1,'Storage Capacity'!$B:$B,IF($B$108="NEM","*",$B$108),'Storage Capacity'!$C:$C,$H111)-SUMIFS('Storage Capacity'!Y:Y,'Storage Capacity'!$A:$A,Comparison_CDP2,'Storage Capacity'!$B:$B,IF($B$108="NEM","*",$B$108),'Storage Capacity'!$C:$C,$H111)</f>
        <v>-758.95476353000015</v>
      </c>
      <c r="AE111" s="5">
        <f>SUMIFS('Storage Capacity'!Z:Z,'Storage Capacity'!$A:$A,Comparison_CDP1,'Storage Capacity'!$B:$B,IF($B$108="NEM","*",$B$108),'Storage Capacity'!$C:$C,$H111)-SUMIFS('Storage Capacity'!Z:Z,'Storage Capacity'!$A:$A,Comparison_CDP2,'Storage Capacity'!$B:$B,IF($B$108="NEM","*",$B$108),'Storage Capacity'!$C:$C,$H111)</f>
        <v>-1070.8680754900001</v>
      </c>
      <c r="AF111" s="5">
        <f>SUMIFS('Storage Capacity'!AA:AA,'Storage Capacity'!$A:$A,Comparison_CDP1,'Storage Capacity'!$B:$B,IF($B$108="NEM","*",$B$108),'Storage Capacity'!$C:$C,$H111)-SUMIFS('Storage Capacity'!AA:AA,'Storage Capacity'!$A:$A,Comparison_CDP2,'Storage Capacity'!$B:$B,IF($B$108="NEM","*",$B$108),'Storage Capacity'!$C:$C,$H111)</f>
        <v>-991.74648568000043</v>
      </c>
      <c r="AG111" s="5">
        <f>SUMIFS('Storage Capacity'!AB:AB,'Storage Capacity'!$A:$A,Comparison_CDP1,'Storage Capacity'!$B:$B,IF($B$108="NEM","*",$B$108),'Storage Capacity'!$C:$C,$H111)-SUMIFS('Storage Capacity'!AB:AB,'Storage Capacity'!$A:$A,Comparison_CDP2,'Storage Capacity'!$B:$B,IF($B$108="NEM","*",$B$108),'Storage Capacity'!$C:$C,$H111)</f>
        <v>-482.5854903500001</v>
      </c>
      <c r="AH111" s="5">
        <f>SUMIFS('Storage Capacity'!AC:AC,'Storage Capacity'!$A:$A,Comparison_CDP1,'Storage Capacity'!$B:$B,IF($B$108="NEM","*",$B$108),'Storage Capacity'!$C:$C,$H111)-SUMIFS('Storage Capacity'!AC:AC,'Storage Capacity'!$A:$A,Comparison_CDP2,'Storage Capacity'!$B:$B,IF($B$108="NEM","*",$B$108),'Storage Capacity'!$C:$C,$H111)</f>
        <v>-482.58549292000021</v>
      </c>
      <c r="AI111" s="5">
        <f>SUMIFS('Storage Capacity'!AD:AD,'Storage Capacity'!$A:$A,Comparison_CDP1,'Storage Capacity'!$B:$B,IF($B$108="NEM","*",$B$108),'Storage Capacity'!$C:$C,$H111)-SUMIFS('Storage Capacity'!AD:AD,'Storage Capacity'!$A:$A,Comparison_CDP2,'Storage Capacity'!$B:$B,IF($B$108="NEM","*",$B$108),'Storage Capacity'!$C:$C,$H111)</f>
        <v>-525.94714592000059</v>
      </c>
      <c r="AJ111" s="5">
        <f>SUMIFS('Storage Capacity'!AE:AE,'Storage Capacity'!$A:$A,Comparison_CDP1,'Storage Capacity'!$B:$B,IF($B$108="NEM","*",$B$108),'Storage Capacity'!$C:$C,$H111)-SUMIFS('Storage Capacity'!AE:AE,'Storage Capacity'!$A:$A,Comparison_CDP2,'Storage Capacity'!$B:$B,IF($B$108="NEM","*",$B$108),'Storage Capacity'!$C:$C,$H111)</f>
        <v>-941.85626653999952</v>
      </c>
    </row>
    <row r="112" spans="1:36" ht="15" customHeight="1">
      <c r="H112" s="25" t="s">
        <v>154</v>
      </c>
      <c r="I112" s="5">
        <f>SUMIFS('Storage Capacity'!D:D,'Storage Capacity'!$A:$A,Comparison_CDP1,'Storage Capacity'!$B:$B,IF($B$108="NEM","*",$B$108),'Storage Capacity'!$C:$C,$H112)-SUMIFS('Storage Capacity'!D:D,'Storage Capacity'!$A:$A,Comparison_CDP2,'Storage Capacity'!$B:$B,IF($B$108="NEM","*",$B$108),'Storage Capacity'!$C:$C,$H112)</f>
        <v>4.3260000097689044E-5</v>
      </c>
      <c r="J112" s="5">
        <f>SUMIFS('Storage Capacity'!E:E,'Storage Capacity'!$A:$A,Comparison_CDP1,'Storage Capacity'!$B:$B,IF($B$108="NEM","*",$B$108),'Storage Capacity'!$C:$C,$H112)-SUMIFS('Storage Capacity'!E:E,'Storage Capacity'!$A:$A,Comparison_CDP2,'Storage Capacity'!$B:$B,IF($B$108="NEM","*",$B$108),'Storage Capacity'!$C:$C,$H112)</f>
        <v>4.8790000050757953E-5</v>
      </c>
      <c r="K112" s="5">
        <f>SUMIFS('Storage Capacity'!F:F,'Storage Capacity'!$A:$A,Comparison_CDP1,'Storage Capacity'!$B:$B,IF($B$108="NEM","*",$B$108),'Storage Capacity'!$C:$C,$H112)-SUMIFS('Storage Capacity'!F:F,'Storage Capacity'!$A:$A,Comparison_CDP2,'Storage Capacity'!$B:$B,IF($B$108="NEM","*",$B$108),'Storage Capacity'!$C:$C,$H112)</f>
        <v>3.2929899998634937E-3</v>
      </c>
      <c r="L112" s="5">
        <f>SUMIFS('Storage Capacity'!G:G,'Storage Capacity'!$A:$A,Comparison_CDP1,'Storage Capacity'!$B:$B,IF($B$108="NEM","*",$B$108),'Storage Capacity'!$C:$C,$H112)-SUMIFS('Storage Capacity'!G:G,'Storage Capacity'!$A:$A,Comparison_CDP2,'Storage Capacity'!$B:$B,IF($B$108="NEM","*",$B$108),'Storage Capacity'!$C:$C,$H112)</f>
        <v>3.2969999997476407E-3</v>
      </c>
      <c r="M112" s="5">
        <f>SUMIFS('Storage Capacity'!H:H,'Storage Capacity'!$A:$A,Comparison_CDP1,'Storage Capacity'!$B:$B,IF($B$108="NEM","*",$B$108),'Storage Capacity'!$C:$C,$H112)-SUMIFS('Storage Capacity'!H:H,'Storage Capacity'!$A:$A,Comparison_CDP2,'Storage Capacity'!$B:$B,IF($B$108="NEM","*",$B$108),'Storage Capacity'!$C:$C,$H112)</f>
        <v>-9.0562449300005028</v>
      </c>
      <c r="N112" s="5">
        <f>SUMIFS('Storage Capacity'!I:I,'Storage Capacity'!$A:$A,Comparison_CDP1,'Storage Capacity'!$B:$B,IF($B$108="NEM","*",$B$108),'Storage Capacity'!$C:$C,$H112)-SUMIFS('Storage Capacity'!I:I,'Storage Capacity'!$A:$A,Comparison_CDP2,'Storage Capacity'!$B:$B,IF($B$108="NEM","*",$B$108),'Storage Capacity'!$C:$C,$H112)</f>
        <v>-849.3807751699992</v>
      </c>
      <c r="O112" s="5">
        <f>SUMIFS('Storage Capacity'!J:J,'Storage Capacity'!$A:$A,Comparison_CDP1,'Storage Capacity'!$B:$B,IF($B$108="NEM","*",$B$108),'Storage Capacity'!$C:$C,$H112)-SUMIFS('Storage Capacity'!J:J,'Storage Capacity'!$A:$A,Comparison_CDP2,'Storage Capacity'!$B:$B,IF($B$108="NEM","*",$B$108),'Storage Capacity'!$C:$C,$H112)</f>
        <v>-1109.0643718399997</v>
      </c>
      <c r="P112" s="5">
        <f>SUMIFS('Storage Capacity'!K:K,'Storage Capacity'!$A:$A,Comparison_CDP1,'Storage Capacity'!$B:$B,IF($B$108="NEM","*",$B$108),'Storage Capacity'!$C:$C,$H112)-SUMIFS('Storage Capacity'!K:K,'Storage Capacity'!$A:$A,Comparison_CDP2,'Storage Capacity'!$B:$B,IF($B$108="NEM","*",$B$108),'Storage Capacity'!$C:$C,$H112)</f>
        <v>-1068.1326134500014</v>
      </c>
      <c r="Q112" s="5">
        <f>SUMIFS('Storage Capacity'!L:L,'Storage Capacity'!$A:$A,Comparison_CDP1,'Storage Capacity'!$B:$B,IF($B$108="NEM","*",$B$108),'Storage Capacity'!$C:$C,$H112)-SUMIFS('Storage Capacity'!L:L,'Storage Capacity'!$A:$A,Comparison_CDP2,'Storage Capacity'!$B:$B,IF($B$108="NEM","*",$B$108),'Storage Capacity'!$C:$C,$H112)</f>
        <v>-1544.3878233199998</v>
      </c>
      <c r="R112" s="5">
        <f>SUMIFS('Storage Capacity'!M:M,'Storage Capacity'!$A:$A,Comparison_CDP1,'Storage Capacity'!$B:$B,IF($B$108="NEM","*",$B$108),'Storage Capacity'!$C:$C,$H112)-SUMIFS('Storage Capacity'!M:M,'Storage Capacity'!$A:$A,Comparison_CDP2,'Storage Capacity'!$B:$B,IF($B$108="NEM","*",$B$108),'Storage Capacity'!$C:$C,$H112)</f>
        <v>-1836.0465809999996</v>
      </c>
      <c r="S112" s="5">
        <f>SUMIFS('Storage Capacity'!N:N,'Storage Capacity'!$A:$A,Comparison_CDP1,'Storage Capacity'!$B:$B,IF($B$108="NEM","*",$B$108),'Storage Capacity'!$C:$C,$H112)-SUMIFS('Storage Capacity'!N:N,'Storage Capacity'!$A:$A,Comparison_CDP2,'Storage Capacity'!$B:$B,IF($B$108="NEM","*",$B$108),'Storage Capacity'!$C:$C,$H112)</f>
        <v>-1843.6050506499996</v>
      </c>
      <c r="T112" s="5">
        <f>SUMIFS('Storage Capacity'!O:O,'Storage Capacity'!$A:$A,Comparison_CDP1,'Storage Capacity'!$B:$B,IF($B$108="NEM","*",$B$108),'Storage Capacity'!$C:$C,$H112)-SUMIFS('Storage Capacity'!O:O,'Storage Capacity'!$A:$A,Comparison_CDP2,'Storage Capacity'!$B:$B,IF($B$108="NEM","*",$B$108),'Storage Capacity'!$C:$C,$H112)</f>
        <v>-2134.7493589500027</v>
      </c>
      <c r="U112" s="5">
        <f>SUMIFS('Storage Capacity'!P:P,'Storage Capacity'!$A:$A,Comparison_CDP1,'Storage Capacity'!$B:$B,IF($B$108="NEM","*",$B$108),'Storage Capacity'!$C:$C,$H112)-SUMIFS('Storage Capacity'!P:P,'Storage Capacity'!$A:$A,Comparison_CDP2,'Storage Capacity'!$B:$B,IF($B$108="NEM","*",$B$108),'Storage Capacity'!$C:$C,$H112)</f>
        <v>-2757.7970328899983</v>
      </c>
      <c r="V112" s="5">
        <f>SUMIFS('Storage Capacity'!Q:Q,'Storage Capacity'!$A:$A,Comparison_CDP1,'Storage Capacity'!$B:$B,IF($B$108="NEM","*",$B$108),'Storage Capacity'!$C:$C,$H112)-SUMIFS('Storage Capacity'!Q:Q,'Storage Capacity'!$A:$A,Comparison_CDP2,'Storage Capacity'!$B:$B,IF($B$108="NEM","*",$B$108),'Storage Capacity'!$C:$C,$H112)</f>
        <v>-3473.0315088000016</v>
      </c>
      <c r="W112" s="5">
        <f>SUMIFS('Storage Capacity'!R:R,'Storage Capacity'!$A:$A,Comparison_CDP1,'Storage Capacity'!$B:$B,IF($B$108="NEM","*",$B$108),'Storage Capacity'!$C:$C,$H112)-SUMIFS('Storage Capacity'!R:R,'Storage Capacity'!$A:$A,Comparison_CDP2,'Storage Capacity'!$B:$B,IF($B$108="NEM","*",$B$108),'Storage Capacity'!$C:$C,$H112)</f>
        <v>-3020.3991715099992</v>
      </c>
      <c r="X112" s="5">
        <f>SUMIFS('Storage Capacity'!S:S,'Storage Capacity'!$A:$A,Comparison_CDP1,'Storage Capacity'!$B:$B,IF($B$108="NEM","*",$B$108),'Storage Capacity'!$C:$C,$H112)-SUMIFS('Storage Capacity'!S:S,'Storage Capacity'!$A:$A,Comparison_CDP2,'Storage Capacity'!$B:$B,IF($B$108="NEM","*",$B$108),'Storage Capacity'!$C:$C,$H112)</f>
        <v>-3370.5089714199985</v>
      </c>
      <c r="Y112" s="5">
        <f>SUMIFS('Storage Capacity'!T:T,'Storage Capacity'!$A:$A,Comparison_CDP1,'Storage Capacity'!$B:$B,IF($B$108="NEM","*",$B$108),'Storage Capacity'!$C:$C,$H112)-SUMIFS('Storage Capacity'!T:T,'Storage Capacity'!$A:$A,Comparison_CDP2,'Storage Capacity'!$B:$B,IF($B$108="NEM","*",$B$108),'Storage Capacity'!$C:$C,$H112)</f>
        <v>-2272.9275689600017</v>
      </c>
      <c r="Z112" s="5">
        <f>SUMIFS('Storage Capacity'!U:U,'Storage Capacity'!$A:$A,Comparison_CDP1,'Storage Capacity'!$B:$B,IF($B$108="NEM","*",$B$108),'Storage Capacity'!$C:$C,$H112)-SUMIFS('Storage Capacity'!U:U,'Storage Capacity'!$A:$A,Comparison_CDP2,'Storage Capacity'!$B:$B,IF($B$108="NEM","*",$B$108),'Storage Capacity'!$C:$C,$H112)</f>
        <v>-2272.9275775599999</v>
      </c>
      <c r="AA112" s="5">
        <f>SUMIFS('Storage Capacity'!V:V,'Storage Capacity'!$A:$A,Comparison_CDP1,'Storage Capacity'!$B:$B,IF($B$108="NEM","*",$B$108),'Storage Capacity'!$C:$C,$H112)-SUMIFS('Storage Capacity'!V:V,'Storage Capacity'!$A:$A,Comparison_CDP2,'Storage Capacity'!$B:$B,IF($B$108="NEM","*",$B$108),'Storage Capacity'!$C:$C,$H112)</f>
        <v>-2322.5313705000044</v>
      </c>
      <c r="AB112" s="5">
        <f>SUMIFS('Storage Capacity'!W:W,'Storage Capacity'!$A:$A,Comparison_CDP1,'Storage Capacity'!$B:$B,IF($B$108="NEM","*",$B$108),'Storage Capacity'!$C:$C,$H112)-SUMIFS('Storage Capacity'!W:W,'Storage Capacity'!$A:$A,Comparison_CDP2,'Storage Capacity'!$B:$B,IF($B$108="NEM","*",$B$108),'Storage Capacity'!$C:$C,$H112)</f>
        <v>-2725.5967462300014</v>
      </c>
      <c r="AC112" s="5">
        <f>SUMIFS('Storage Capacity'!X:X,'Storage Capacity'!$A:$A,Comparison_CDP1,'Storage Capacity'!$B:$B,IF($B$108="NEM","*",$B$108),'Storage Capacity'!$C:$C,$H112)-SUMIFS('Storage Capacity'!X:X,'Storage Capacity'!$A:$A,Comparison_CDP2,'Storage Capacity'!$B:$B,IF($B$108="NEM","*",$B$108),'Storage Capacity'!$C:$C,$H112)</f>
        <v>-2993.8706322599974</v>
      </c>
      <c r="AD112" s="5">
        <f>SUMIFS('Storage Capacity'!Y:Y,'Storage Capacity'!$A:$A,Comparison_CDP1,'Storage Capacity'!$B:$B,IF($B$108="NEM","*",$B$108),'Storage Capacity'!$C:$C,$H112)-SUMIFS('Storage Capacity'!Y:Y,'Storage Capacity'!$A:$A,Comparison_CDP2,'Storage Capacity'!$B:$B,IF($B$108="NEM","*",$B$108),'Storage Capacity'!$C:$C,$H112)</f>
        <v>-3328.0324163899986</v>
      </c>
      <c r="AE112" s="5">
        <f>SUMIFS('Storage Capacity'!Z:Z,'Storage Capacity'!$A:$A,Comparison_CDP1,'Storage Capacity'!$B:$B,IF($B$108="NEM","*",$B$108),'Storage Capacity'!$C:$C,$H112)-SUMIFS('Storage Capacity'!Z:Z,'Storage Capacity'!$A:$A,Comparison_CDP2,'Storage Capacity'!$B:$B,IF($B$108="NEM","*",$B$108),'Storage Capacity'!$C:$C,$H112)</f>
        <v>-3154.7443560699994</v>
      </c>
      <c r="AF112" s="5">
        <f>SUMIFS('Storage Capacity'!AA:AA,'Storage Capacity'!$A:$A,Comparison_CDP1,'Storage Capacity'!$B:$B,IF($B$108="NEM","*",$B$108),'Storage Capacity'!$C:$C,$H112)-SUMIFS('Storage Capacity'!AA:AA,'Storage Capacity'!$A:$A,Comparison_CDP2,'Storage Capacity'!$B:$B,IF($B$108="NEM","*",$B$108),'Storage Capacity'!$C:$C,$H112)</f>
        <v>-1340.4515029499998</v>
      </c>
      <c r="AG112" s="5">
        <f>SUMIFS('Storage Capacity'!AB:AB,'Storage Capacity'!$A:$A,Comparison_CDP1,'Storage Capacity'!$B:$B,IF($B$108="NEM","*",$B$108),'Storage Capacity'!$C:$C,$H112)-SUMIFS('Storage Capacity'!AB:AB,'Storage Capacity'!$A:$A,Comparison_CDP2,'Storage Capacity'!$B:$B,IF($B$108="NEM","*",$B$108),'Storage Capacity'!$C:$C,$H112)</f>
        <v>-2597.7753821099996</v>
      </c>
      <c r="AH112" s="5">
        <f>SUMIFS('Storage Capacity'!AC:AC,'Storage Capacity'!$A:$A,Comparison_CDP1,'Storage Capacity'!$B:$B,IF($B$108="NEM","*",$B$108),'Storage Capacity'!$C:$C,$H112)-SUMIFS('Storage Capacity'!AC:AC,'Storage Capacity'!$A:$A,Comparison_CDP2,'Storage Capacity'!$B:$B,IF($B$108="NEM","*",$B$108),'Storage Capacity'!$C:$C,$H112)</f>
        <v>-3157.2549794400002</v>
      </c>
      <c r="AI112" s="5">
        <f>SUMIFS('Storage Capacity'!AD:AD,'Storage Capacity'!$A:$A,Comparison_CDP1,'Storage Capacity'!$B:$B,IF($B$108="NEM","*",$B$108),'Storage Capacity'!$C:$C,$H112)-SUMIFS('Storage Capacity'!AD:AD,'Storage Capacity'!$A:$A,Comparison_CDP2,'Storage Capacity'!$B:$B,IF($B$108="NEM","*",$B$108),'Storage Capacity'!$C:$C,$H112)</f>
        <v>-2604.3462147999981</v>
      </c>
      <c r="AJ112" s="5">
        <f>SUMIFS('Storage Capacity'!AE:AE,'Storage Capacity'!$A:$A,Comparison_CDP1,'Storage Capacity'!$B:$B,IF($B$108="NEM","*",$B$108),'Storage Capacity'!$C:$C,$H112)-SUMIFS('Storage Capacity'!AE:AE,'Storage Capacity'!$A:$A,Comparison_CDP2,'Storage Capacity'!$B:$B,IF($B$108="NEM","*",$B$108),'Storage Capacity'!$C:$C,$H112)</f>
        <v>-2708.007652919996</v>
      </c>
    </row>
    <row r="113" spans="1:36" ht="15" customHeight="1">
      <c r="H113" s="25" t="s">
        <v>155</v>
      </c>
      <c r="I113" s="5">
        <f>SUMIFS('Storage Capacity'!D:D,'Storage Capacity'!$A:$A,Comparison_CDP1,'Storage Capacity'!$B:$B,IF($B$108="NEM","*",$B$108),'Storage Capacity'!$C:$C,$H113)-SUMIFS('Storage Capacity'!D:D,'Storage Capacity'!$A:$A,Comparison_CDP2,'Storage Capacity'!$B:$B,IF($B$108="NEM","*",$B$108),'Storage Capacity'!$C:$C,$H113)</f>
        <v>3.4099999766112887E-6</v>
      </c>
      <c r="J113" s="5">
        <f>SUMIFS('Storage Capacity'!E:E,'Storage Capacity'!$A:$A,Comparison_CDP1,'Storage Capacity'!$B:$B,IF($B$108="NEM","*",$B$108),'Storage Capacity'!$C:$C,$H113)-SUMIFS('Storage Capacity'!E:E,'Storage Capacity'!$A:$A,Comparison_CDP2,'Storage Capacity'!$B:$B,IF($B$108="NEM","*",$B$108),'Storage Capacity'!$C:$C,$H113)</f>
        <v>4.0800000533636194E-6</v>
      </c>
      <c r="K113" s="5">
        <f>SUMIFS('Storage Capacity'!F:F,'Storage Capacity'!$A:$A,Comparison_CDP1,'Storage Capacity'!$B:$B,IF($B$108="NEM","*",$B$108),'Storage Capacity'!$C:$C,$H113)-SUMIFS('Storage Capacity'!F:F,'Storage Capacity'!$A:$A,Comparison_CDP2,'Storage Capacity'!$B:$B,IF($B$108="NEM","*",$B$108),'Storage Capacity'!$C:$C,$H113)</f>
        <v>4.4399999978850246E-6</v>
      </c>
      <c r="L113" s="5">
        <f>SUMIFS('Storage Capacity'!G:G,'Storage Capacity'!$A:$A,Comparison_CDP1,'Storage Capacity'!$B:$B,IF($B$108="NEM","*",$B$108),'Storage Capacity'!$C:$C,$H113)-SUMIFS('Storage Capacity'!G:G,'Storage Capacity'!$A:$A,Comparison_CDP2,'Storage Capacity'!$B:$B,IF($B$108="NEM","*",$B$108),'Storage Capacity'!$C:$C,$H113)</f>
        <v>5.4700000191587606E-6</v>
      </c>
      <c r="M113" s="5">
        <f>SUMIFS('Storage Capacity'!H:H,'Storage Capacity'!$A:$A,Comparison_CDP1,'Storage Capacity'!$B:$B,IF($B$108="NEM","*",$B$108),'Storage Capacity'!$C:$C,$H113)-SUMIFS('Storage Capacity'!H:H,'Storage Capacity'!$A:$A,Comparison_CDP2,'Storage Capacity'!$B:$B,IF($B$108="NEM","*",$B$108),'Storage Capacity'!$C:$C,$H113)</f>
        <v>-9.399999498782563E-7</v>
      </c>
      <c r="N113" s="5">
        <f>SUMIFS('Storage Capacity'!I:I,'Storage Capacity'!$A:$A,Comparison_CDP1,'Storage Capacity'!$B:$B,IF($B$108="NEM","*",$B$108),'Storage Capacity'!$C:$C,$H113)-SUMIFS('Storage Capacity'!I:I,'Storage Capacity'!$A:$A,Comparison_CDP2,'Storage Capacity'!$B:$B,IF($B$108="NEM","*",$B$108),'Storage Capacity'!$C:$C,$H113)</f>
        <v>2.0339999991847435E-5</v>
      </c>
      <c r="O113" s="5">
        <f>SUMIFS('Storage Capacity'!J:J,'Storage Capacity'!$A:$A,Comparison_CDP1,'Storage Capacity'!$B:$B,IF($B$108="NEM","*",$B$108),'Storage Capacity'!$C:$C,$H113)-SUMIFS('Storage Capacity'!J:J,'Storage Capacity'!$A:$A,Comparison_CDP2,'Storage Capacity'!$B:$B,IF($B$108="NEM","*",$B$108),'Storage Capacity'!$C:$C,$H113)</f>
        <v>2.0339999991847435E-5</v>
      </c>
      <c r="P113" s="5">
        <f>SUMIFS('Storage Capacity'!K:K,'Storage Capacity'!$A:$A,Comparison_CDP1,'Storage Capacity'!$B:$B,IF($B$108="NEM","*",$B$108),'Storage Capacity'!$C:$C,$H113)-SUMIFS('Storage Capacity'!K:K,'Storage Capacity'!$A:$A,Comparison_CDP2,'Storage Capacity'!$B:$B,IF($B$108="NEM","*",$B$108),'Storage Capacity'!$C:$C,$H113)</f>
        <v>2.9350000090744288E-5</v>
      </c>
      <c r="Q113" s="5">
        <f>SUMIFS('Storage Capacity'!L:L,'Storage Capacity'!$A:$A,Comparison_CDP1,'Storage Capacity'!$B:$B,IF($B$108="NEM","*",$B$108),'Storage Capacity'!$C:$C,$H113)-SUMIFS('Storage Capacity'!L:L,'Storage Capacity'!$A:$A,Comparison_CDP2,'Storage Capacity'!$B:$B,IF($B$108="NEM","*",$B$108),'Storage Capacity'!$C:$C,$H113)</f>
        <v>3.406999996968807E-5</v>
      </c>
      <c r="R113" s="5">
        <f>SUMIFS('Storage Capacity'!M:M,'Storage Capacity'!$A:$A,Comparison_CDP1,'Storage Capacity'!$B:$B,IF($B$108="NEM","*",$B$108),'Storage Capacity'!$C:$C,$H113)-SUMIFS('Storage Capacity'!M:M,'Storage Capacity'!$A:$A,Comparison_CDP2,'Storage Capacity'!$B:$B,IF($B$108="NEM","*",$B$108),'Storage Capacity'!$C:$C,$H113)</f>
        <v>3.4760000062306062E-5</v>
      </c>
      <c r="S113" s="5">
        <f>SUMIFS('Storage Capacity'!N:N,'Storage Capacity'!$A:$A,Comparison_CDP1,'Storage Capacity'!$B:$B,IF($B$108="NEM","*",$B$108),'Storage Capacity'!$C:$C,$H113)-SUMIFS('Storage Capacity'!N:N,'Storage Capacity'!$A:$A,Comparison_CDP2,'Storage Capacity'!$B:$B,IF($B$108="NEM","*",$B$108),'Storage Capacity'!$C:$C,$H113)</f>
        <v>3.9280000009966898E-5</v>
      </c>
      <c r="T113" s="5">
        <f>SUMIFS('Storage Capacity'!O:O,'Storage Capacity'!$A:$A,Comparison_CDP1,'Storage Capacity'!$B:$B,IF($B$108="NEM","*",$B$108),'Storage Capacity'!$C:$C,$H113)-SUMIFS('Storage Capacity'!O:O,'Storage Capacity'!$A:$A,Comparison_CDP2,'Storage Capacity'!$B:$B,IF($B$108="NEM","*",$B$108),'Storage Capacity'!$C:$C,$H113)</f>
        <v>4.9279999984719325E-5</v>
      </c>
      <c r="U113" s="5">
        <f>SUMIFS('Storage Capacity'!P:P,'Storage Capacity'!$A:$A,Comparison_CDP1,'Storage Capacity'!$B:$B,IF($B$108="NEM","*",$B$108),'Storage Capacity'!$C:$C,$H113)-SUMIFS('Storage Capacity'!P:P,'Storage Capacity'!$A:$A,Comparison_CDP2,'Storage Capacity'!$B:$B,IF($B$108="NEM","*",$B$108),'Storage Capacity'!$C:$C,$H113)</f>
        <v>4.5739999904981232E-5</v>
      </c>
      <c r="V113" s="5">
        <f>SUMIFS('Storage Capacity'!Q:Q,'Storage Capacity'!$A:$A,Comparison_CDP1,'Storage Capacity'!$B:$B,IF($B$108="NEM","*",$B$108),'Storage Capacity'!$C:$C,$H113)-SUMIFS('Storage Capacity'!Q:Q,'Storage Capacity'!$A:$A,Comparison_CDP2,'Storage Capacity'!$B:$B,IF($B$108="NEM","*",$B$108),'Storage Capacity'!$C:$C,$H113)</f>
        <v>4.1839999994408572E-5</v>
      </c>
      <c r="W113" s="5">
        <f>SUMIFS('Storage Capacity'!R:R,'Storage Capacity'!$A:$A,Comparison_CDP1,'Storage Capacity'!$B:$B,IF($B$108="NEM","*",$B$108),'Storage Capacity'!$C:$C,$H113)-SUMIFS('Storage Capacity'!R:R,'Storage Capacity'!$A:$A,Comparison_CDP2,'Storage Capacity'!$B:$B,IF($B$108="NEM","*",$B$108),'Storage Capacity'!$C:$C,$H113)</f>
        <v>3.6050000062459731E-5</v>
      </c>
      <c r="X113" s="5">
        <f>SUMIFS('Storage Capacity'!S:S,'Storage Capacity'!$A:$A,Comparison_CDP1,'Storage Capacity'!$B:$B,IF($B$108="NEM","*",$B$108),'Storage Capacity'!$C:$C,$H113)-SUMIFS('Storage Capacity'!S:S,'Storage Capacity'!$A:$A,Comparison_CDP2,'Storage Capacity'!$B:$B,IF($B$108="NEM","*",$B$108),'Storage Capacity'!$C:$C,$H113)</f>
        <v>3.6570000020219595E-5</v>
      </c>
      <c r="Y113" s="5">
        <f>SUMIFS('Storage Capacity'!T:T,'Storage Capacity'!$A:$A,Comparison_CDP1,'Storage Capacity'!$B:$B,IF($B$108="NEM","*",$B$108),'Storage Capacity'!$C:$C,$H113)-SUMIFS('Storage Capacity'!T:T,'Storage Capacity'!$A:$A,Comparison_CDP2,'Storage Capacity'!$B:$B,IF($B$108="NEM","*",$B$108),'Storage Capacity'!$C:$C,$H113)</f>
        <v>5.4170000112208072E-5</v>
      </c>
      <c r="Z113" s="5">
        <f>SUMIFS('Storage Capacity'!U:U,'Storage Capacity'!$A:$A,Comparison_CDP1,'Storage Capacity'!$B:$B,IF($B$108="NEM","*",$B$108),'Storage Capacity'!$C:$C,$H113)-SUMIFS('Storage Capacity'!U:U,'Storage Capacity'!$A:$A,Comparison_CDP2,'Storage Capacity'!$B:$B,IF($B$108="NEM","*",$B$108),'Storage Capacity'!$C:$C,$H113)</f>
        <v>5.4170000112208072E-5</v>
      </c>
      <c r="AA113" s="5">
        <f>SUMIFS('Storage Capacity'!V:V,'Storage Capacity'!$A:$A,Comparison_CDP1,'Storage Capacity'!$B:$B,IF($B$108="NEM","*",$B$108),'Storage Capacity'!$C:$C,$H113)-SUMIFS('Storage Capacity'!V:V,'Storage Capacity'!$A:$A,Comparison_CDP2,'Storage Capacity'!$B:$B,IF($B$108="NEM","*",$B$108),'Storage Capacity'!$C:$C,$H113)</f>
        <v>4.4810000190409482E-5</v>
      </c>
      <c r="AB113" s="5">
        <f>SUMIFS('Storage Capacity'!W:W,'Storage Capacity'!$A:$A,Comparison_CDP1,'Storage Capacity'!$B:$B,IF($B$108="NEM","*",$B$108),'Storage Capacity'!$C:$C,$H113)-SUMIFS('Storage Capacity'!W:W,'Storage Capacity'!$A:$A,Comparison_CDP2,'Storage Capacity'!$B:$B,IF($B$108="NEM","*",$B$108),'Storage Capacity'!$C:$C,$H113)</f>
        <v>4.4730000126946834E-5</v>
      </c>
      <c r="AC113" s="5">
        <f>SUMIFS('Storage Capacity'!X:X,'Storage Capacity'!$A:$A,Comparison_CDP1,'Storage Capacity'!$B:$B,IF($B$108="NEM","*",$B$108),'Storage Capacity'!$C:$C,$H113)-SUMIFS('Storage Capacity'!X:X,'Storage Capacity'!$A:$A,Comparison_CDP2,'Storage Capacity'!$B:$B,IF($B$108="NEM","*",$B$108),'Storage Capacity'!$C:$C,$H113)</f>
        <v>2.8250000013940735E-5</v>
      </c>
      <c r="AD113" s="5">
        <f>SUMIFS('Storage Capacity'!Y:Y,'Storage Capacity'!$A:$A,Comparison_CDP1,'Storage Capacity'!$B:$B,IF($B$108="NEM","*",$B$108),'Storage Capacity'!$C:$C,$H113)-SUMIFS('Storage Capacity'!Y:Y,'Storage Capacity'!$A:$A,Comparison_CDP2,'Storage Capacity'!$B:$B,IF($B$108="NEM","*",$B$108),'Storage Capacity'!$C:$C,$H113)</f>
        <v>-2.2429999944506562E-5</v>
      </c>
      <c r="AE113" s="5">
        <f>SUMIFS('Storage Capacity'!Z:Z,'Storage Capacity'!$A:$A,Comparison_CDP1,'Storage Capacity'!$B:$B,IF($B$108="NEM","*",$B$108),'Storage Capacity'!$C:$C,$H113)-SUMIFS('Storage Capacity'!Z:Z,'Storage Capacity'!$A:$A,Comparison_CDP2,'Storage Capacity'!$B:$B,IF($B$108="NEM","*",$B$108),'Storage Capacity'!$C:$C,$H113)</f>
        <v>-1.0019999990618089E-5</v>
      </c>
      <c r="AF113" s="5">
        <f>SUMIFS('Storage Capacity'!AA:AA,'Storage Capacity'!$A:$A,Comparison_CDP1,'Storage Capacity'!$B:$B,IF($B$108="NEM","*",$B$108),'Storage Capacity'!$C:$C,$H113)-SUMIFS('Storage Capacity'!AA:AA,'Storage Capacity'!$A:$A,Comparison_CDP2,'Storage Capacity'!$B:$B,IF($B$108="NEM","*",$B$108),'Storage Capacity'!$C:$C,$H113)</f>
        <v>-1.1079999922003481E-5</v>
      </c>
      <c r="AG113" s="5">
        <f>SUMIFS('Storage Capacity'!AB:AB,'Storage Capacity'!$A:$A,Comparison_CDP1,'Storage Capacity'!$B:$B,IF($B$108="NEM","*",$B$108),'Storage Capacity'!$C:$C,$H113)-SUMIFS('Storage Capacity'!AB:AB,'Storage Capacity'!$A:$A,Comparison_CDP2,'Storage Capacity'!$B:$B,IF($B$108="NEM","*",$B$108),'Storage Capacity'!$C:$C,$H113)</f>
        <v>-4.6800000745861325E-6</v>
      </c>
      <c r="AH113" s="5">
        <f>SUMIFS('Storage Capacity'!AC:AC,'Storage Capacity'!$A:$A,Comparison_CDP1,'Storage Capacity'!$B:$B,IF($B$108="NEM","*",$B$108),'Storage Capacity'!$C:$C,$H113)-SUMIFS('Storage Capacity'!AC:AC,'Storage Capacity'!$A:$A,Comparison_CDP2,'Storage Capacity'!$B:$B,IF($B$108="NEM","*",$B$108),'Storage Capacity'!$C:$C,$H113)</f>
        <v>-6.5530000028957147E-5</v>
      </c>
      <c r="AI113" s="5">
        <f>SUMIFS('Storage Capacity'!AD:AD,'Storage Capacity'!$A:$A,Comparison_CDP1,'Storage Capacity'!$B:$B,IF($B$108="NEM","*",$B$108),'Storage Capacity'!$C:$C,$H113)-SUMIFS('Storage Capacity'!AD:AD,'Storage Capacity'!$A:$A,Comparison_CDP2,'Storage Capacity'!$B:$B,IF($B$108="NEM","*",$B$108),'Storage Capacity'!$C:$C,$H113)</f>
        <v>-2.3710000050414237E-5</v>
      </c>
      <c r="AJ113" s="5">
        <f>SUMIFS('Storage Capacity'!AE:AE,'Storage Capacity'!$A:$A,Comparison_CDP1,'Storage Capacity'!$B:$B,IF($B$108="NEM","*",$B$108),'Storage Capacity'!$C:$C,$H113)-SUMIFS('Storage Capacity'!AE:AE,'Storage Capacity'!$A:$A,Comparison_CDP2,'Storage Capacity'!$B:$B,IF($B$108="NEM","*",$B$108),'Storage Capacity'!$C:$C,$H113)</f>
        <v>-5.6419999964418821E-5</v>
      </c>
    </row>
    <row r="114" spans="1:36" ht="15" customHeight="1">
      <c r="H114" s="25" t="s">
        <v>138</v>
      </c>
      <c r="I114" s="5">
        <f>SUMIFS('Storage Capacity'!D:D,'Storage Capacity'!$A:$A,Comparison_CDP1,'Storage Capacity'!$B:$B,IF($B$108="NEM","*",$B$108),'Storage Capacity'!$C:$C,$H114)-SUMIFS('Storage Capacity'!D:D,'Storage Capacity'!$A:$A,Comparison_CDP2,'Storage Capacity'!$B:$B,IF($B$108="NEM","*",$B$108),'Storage Capacity'!$C:$C,$H114)</f>
        <v>0</v>
      </c>
      <c r="J114" s="5">
        <f>SUMIFS('Storage Capacity'!E:E,'Storage Capacity'!$A:$A,Comparison_CDP1,'Storage Capacity'!$B:$B,IF($B$108="NEM","*",$B$108),'Storage Capacity'!$C:$C,$H114)-SUMIFS('Storage Capacity'!E:E,'Storage Capacity'!$A:$A,Comparison_CDP2,'Storage Capacity'!$B:$B,IF($B$108="NEM","*",$B$108),'Storage Capacity'!$C:$C,$H114)</f>
        <v>0</v>
      </c>
      <c r="K114" s="5">
        <f>SUMIFS('Storage Capacity'!F:F,'Storage Capacity'!$A:$A,Comparison_CDP1,'Storage Capacity'!$B:$B,IF($B$108="NEM","*",$B$108),'Storage Capacity'!$C:$C,$H114)-SUMIFS('Storage Capacity'!F:F,'Storage Capacity'!$A:$A,Comparison_CDP2,'Storage Capacity'!$B:$B,IF($B$108="NEM","*",$B$108),'Storage Capacity'!$C:$C,$H114)</f>
        <v>0</v>
      </c>
      <c r="L114" s="5">
        <f>SUMIFS('Storage Capacity'!G:G,'Storage Capacity'!$A:$A,Comparison_CDP1,'Storage Capacity'!$B:$B,IF($B$108="NEM","*",$B$108),'Storage Capacity'!$C:$C,$H114)-SUMIFS('Storage Capacity'!G:G,'Storage Capacity'!$A:$A,Comparison_CDP2,'Storage Capacity'!$B:$B,IF($B$108="NEM","*",$B$108),'Storage Capacity'!$C:$C,$H114)</f>
        <v>0</v>
      </c>
      <c r="M114" s="5">
        <f>SUMIFS('Storage Capacity'!H:H,'Storage Capacity'!$A:$A,Comparison_CDP1,'Storage Capacity'!$B:$B,IF($B$108="NEM","*",$B$108),'Storage Capacity'!$C:$C,$H114)-SUMIFS('Storage Capacity'!H:H,'Storage Capacity'!$A:$A,Comparison_CDP2,'Storage Capacity'!$B:$B,IF($B$108="NEM","*",$B$108),'Storage Capacity'!$C:$C,$H114)</f>
        <v>0</v>
      </c>
      <c r="N114" s="5">
        <f>SUMIFS('Storage Capacity'!I:I,'Storage Capacity'!$A:$A,Comparison_CDP1,'Storage Capacity'!$B:$B,IF($B$108="NEM","*",$B$108),'Storage Capacity'!$C:$C,$H114)-SUMIFS('Storage Capacity'!I:I,'Storage Capacity'!$A:$A,Comparison_CDP2,'Storage Capacity'!$B:$B,IF($B$108="NEM","*",$B$108),'Storage Capacity'!$C:$C,$H114)</f>
        <v>0</v>
      </c>
      <c r="O114" s="5">
        <f>SUMIFS('Storage Capacity'!J:J,'Storage Capacity'!$A:$A,Comparison_CDP1,'Storage Capacity'!$B:$B,IF($B$108="NEM","*",$B$108),'Storage Capacity'!$C:$C,$H114)-SUMIFS('Storage Capacity'!J:J,'Storage Capacity'!$A:$A,Comparison_CDP2,'Storage Capacity'!$B:$B,IF($B$108="NEM","*",$B$108),'Storage Capacity'!$C:$C,$H114)</f>
        <v>0</v>
      </c>
      <c r="P114" s="5">
        <f>SUMIFS('Storage Capacity'!K:K,'Storage Capacity'!$A:$A,Comparison_CDP1,'Storage Capacity'!$B:$B,IF($B$108="NEM","*",$B$108),'Storage Capacity'!$C:$C,$H114)-SUMIFS('Storage Capacity'!K:K,'Storage Capacity'!$A:$A,Comparison_CDP2,'Storage Capacity'!$B:$B,IF($B$108="NEM","*",$B$108),'Storage Capacity'!$C:$C,$H114)</f>
        <v>0</v>
      </c>
      <c r="Q114" s="5">
        <f>SUMIFS('Storage Capacity'!L:L,'Storage Capacity'!$A:$A,Comparison_CDP1,'Storage Capacity'!$B:$B,IF($B$108="NEM","*",$B$108),'Storage Capacity'!$C:$C,$H114)-SUMIFS('Storage Capacity'!L:L,'Storage Capacity'!$A:$A,Comparison_CDP2,'Storage Capacity'!$B:$B,IF($B$108="NEM","*",$B$108),'Storage Capacity'!$C:$C,$H114)</f>
        <v>0</v>
      </c>
      <c r="R114" s="5">
        <f>SUMIFS('Storage Capacity'!M:M,'Storage Capacity'!$A:$A,Comparison_CDP1,'Storage Capacity'!$B:$B,IF($B$108="NEM","*",$B$108),'Storage Capacity'!$C:$C,$H114)-SUMIFS('Storage Capacity'!M:M,'Storage Capacity'!$A:$A,Comparison_CDP2,'Storage Capacity'!$B:$B,IF($B$108="NEM","*",$B$108),'Storage Capacity'!$C:$C,$H114)</f>
        <v>0</v>
      </c>
      <c r="S114" s="5">
        <f>SUMIFS('Storage Capacity'!N:N,'Storage Capacity'!$A:$A,Comparison_CDP1,'Storage Capacity'!$B:$B,IF($B$108="NEM","*",$B$108),'Storage Capacity'!$C:$C,$H114)-SUMIFS('Storage Capacity'!N:N,'Storage Capacity'!$A:$A,Comparison_CDP2,'Storage Capacity'!$B:$B,IF($B$108="NEM","*",$B$108),'Storage Capacity'!$C:$C,$H114)</f>
        <v>0</v>
      </c>
      <c r="T114" s="5">
        <f>SUMIFS('Storage Capacity'!O:O,'Storage Capacity'!$A:$A,Comparison_CDP1,'Storage Capacity'!$B:$B,IF($B$108="NEM","*",$B$108),'Storage Capacity'!$C:$C,$H114)-SUMIFS('Storage Capacity'!O:O,'Storage Capacity'!$A:$A,Comparison_CDP2,'Storage Capacity'!$B:$B,IF($B$108="NEM","*",$B$108),'Storage Capacity'!$C:$C,$H114)</f>
        <v>0</v>
      </c>
      <c r="U114" s="5">
        <f>SUMIFS('Storage Capacity'!P:P,'Storage Capacity'!$A:$A,Comparison_CDP1,'Storage Capacity'!$B:$B,IF($B$108="NEM","*",$B$108),'Storage Capacity'!$C:$C,$H114)-SUMIFS('Storage Capacity'!P:P,'Storage Capacity'!$A:$A,Comparison_CDP2,'Storage Capacity'!$B:$B,IF($B$108="NEM","*",$B$108),'Storage Capacity'!$C:$C,$H114)</f>
        <v>0</v>
      </c>
      <c r="V114" s="5">
        <f>SUMIFS('Storage Capacity'!Q:Q,'Storage Capacity'!$A:$A,Comparison_CDP1,'Storage Capacity'!$B:$B,IF($B$108="NEM","*",$B$108),'Storage Capacity'!$C:$C,$H114)-SUMIFS('Storage Capacity'!Q:Q,'Storage Capacity'!$A:$A,Comparison_CDP2,'Storage Capacity'!$B:$B,IF($B$108="NEM","*",$B$108),'Storage Capacity'!$C:$C,$H114)</f>
        <v>0</v>
      </c>
      <c r="W114" s="5">
        <f>SUMIFS('Storage Capacity'!R:R,'Storage Capacity'!$A:$A,Comparison_CDP1,'Storage Capacity'!$B:$B,IF($B$108="NEM","*",$B$108),'Storage Capacity'!$C:$C,$H114)-SUMIFS('Storage Capacity'!R:R,'Storage Capacity'!$A:$A,Comparison_CDP2,'Storage Capacity'!$B:$B,IF($B$108="NEM","*",$B$108),'Storage Capacity'!$C:$C,$H114)</f>
        <v>0</v>
      </c>
      <c r="X114" s="5">
        <f>SUMIFS('Storage Capacity'!S:S,'Storage Capacity'!$A:$A,Comparison_CDP1,'Storage Capacity'!$B:$B,IF($B$108="NEM","*",$B$108),'Storage Capacity'!$C:$C,$H114)-SUMIFS('Storage Capacity'!S:S,'Storage Capacity'!$A:$A,Comparison_CDP2,'Storage Capacity'!$B:$B,IF($B$108="NEM","*",$B$108),'Storage Capacity'!$C:$C,$H114)</f>
        <v>0</v>
      </c>
      <c r="Y114" s="5">
        <f>SUMIFS('Storage Capacity'!T:T,'Storage Capacity'!$A:$A,Comparison_CDP1,'Storage Capacity'!$B:$B,IF($B$108="NEM","*",$B$108),'Storage Capacity'!$C:$C,$H114)-SUMIFS('Storage Capacity'!T:T,'Storage Capacity'!$A:$A,Comparison_CDP2,'Storage Capacity'!$B:$B,IF($B$108="NEM","*",$B$108),'Storage Capacity'!$C:$C,$H114)</f>
        <v>0</v>
      </c>
      <c r="Z114" s="5">
        <f>SUMIFS('Storage Capacity'!U:U,'Storage Capacity'!$A:$A,Comparison_CDP1,'Storage Capacity'!$B:$B,IF($B$108="NEM","*",$B$108),'Storage Capacity'!$C:$C,$H114)-SUMIFS('Storage Capacity'!U:U,'Storage Capacity'!$A:$A,Comparison_CDP2,'Storage Capacity'!$B:$B,IF($B$108="NEM","*",$B$108),'Storage Capacity'!$C:$C,$H114)</f>
        <v>0</v>
      </c>
      <c r="AA114" s="5">
        <f>SUMIFS('Storage Capacity'!V:V,'Storage Capacity'!$A:$A,Comparison_CDP1,'Storage Capacity'!$B:$B,IF($B$108="NEM","*",$B$108),'Storage Capacity'!$C:$C,$H114)-SUMIFS('Storage Capacity'!V:V,'Storage Capacity'!$A:$A,Comparison_CDP2,'Storage Capacity'!$B:$B,IF($B$108="NEM","*",$B$108),'Storage Capacity'!$C:$C,$H114)</f>
        <v>0</v>
      </c>
      <c r="AB114" s="5">
        <f>SUMIFS('Storage Capacity'!W:W,'Storage Capacity'!$A:$A,Comparison_CDP1,'Storage Capacity'!$B:$B,IF($B$108="NEM","*",$B$108),'Storage Capacity'!$C:$C,$H114)-SUMIFS('Storage Capacity'!W:W,'Storage Capacity'!$A:$A,Comparison_CDP2,'Storage Capacity'!$B:$B,IF($B$108="NEM","*",$B$108),'Storage Capacity'!$C:$C,$H114)</f>
        <v>0</v>
      </c>
      <c r="AC114" s="5">
        <f>SUMIFS('Storage Capacity'!X:X,'Storage Capacity'!$A:$A,Comparison_CDP1,'Storage Capacity'!$B:$B,IF($B$108="NEM","*",$B$108),'Storage Capacity'!$C:$C,$H114)-SUMIFS('Storage Capacity'!X:X,'Storage Capacity'!$A:$A,Comparison_CDP2,'Storage Capacity'!$B:$B,IF($B$108="NEM","*",$B$108),'Storage Capacity'!$C:$C,$H114)</f>
        <v>0</v>
      </c>
      <c r="AD114" s="5">
        <f>SUMIFS('Storage Capacity'!Y:Y,'Storage Capacity'!$A:$A,Comparison_CDP1,'Storage Capacity'!$B:$B,IF($B$108="NEM","*",$B$108),'Storage Capacity'!$C:$C,$H114)-SUMIFS('Storage Capacity'!Y:Y,'Storage Capacity'!$A:$A,Comparison_CDP2,'Storage Capacity'!$B:$B,IF($B$108="NEM","*",$B$108),'Storage Capacity'!$C:$C,$H114)</f>
        <v>0</v>
      </c>
      <c r="AE114" s="5">
        <f>SUMIFS('Storage Capacity'!Z:Z,'Storage Capacity'!$A:$A,Comparison_CDP1,'Storage Capacity'!$B:$B,IF($B$108="NEM","*",$B$108),'Storage Capacity'!$C:$C,$H114)-SUMIFS('Storage Capacity'!Z:Z,'Storage Capacity'!$A:$A,Comparison_CDP2,'Storage Capacity'!$B:$B,IF($B$108="NEM","*",$B$108),'Storage Capacity'!$C:$C,$H114)</f>
        <v>0</v>
      </c>
      <c r="AF114" s="5">
        <f>SUMIFS('Storage Capacity'!AA:AA,'Storage Capacity'!$A:$A,Comparison_CDP1,'Storage Capacity'!$B:$B,IF($B$108="NEM","*",$B$108),'Storage Capacity'!$C:$C,$H114)-SUMIFS('Storage Capacity'!AA:AA,'Storage Capacity'!$A:$A,Comparison_CDP2,'Storage Capacity'!$B:$B,IF($B$108="NEM","*",$B$108),'Storage Capacity'!$C:$C,$H114)</f>
        <v>0</v>
      </c>
      <c r="AG114" s="5">
        <f>SUMIFS('Storage Capacity'!AB:AB,'Storage Capacity'!$A:$A,Comparison_CDP1,'Storage Capacity'!$B:$B,IF($B$108="NEM","*",$B$108),'Storage Capacity'!$C:$C,$H114)-SUMIFS('Storage Capacity'!AB:AB,'Storage Capacity'!$A:$A,Comparison_CDP2,'Storage Capacity'!$B:$B,IF($B$108="NEM","*",$B$108),'Storage Capacity'!$C:$C,$H114)</f>
        <v>0</v>
      </c>
      <c r="AH114" s="5">
        <f>SUMIFS('Storage Capacity'!AC:AC,'Storage Capacity'!$A:$A,Comparison_CDP1,'Storage Capacity'!$B:$B,IF($B$108="NEM","*",$B$108),'Storage Capacity'!$C:$C,$H114)-SUMIFS('Storage Capacity'!AC:AC,'Storage Capacity'!$A:$A,Comparison_CDP2,'Storage Capacity'!$B:$B,IF($B$108="NEM","*",$B$108),'Storage Capacity'!$C:$C,$H114)</f>
        <v>0</v>
      </c>
      <c r="AI114" s="5">
        <f>SUMIFS('Storage Capacity'!AD:AD,'Storage Capacity'!$A:$A,Comparison_CDP1,'Storage Capacity'!$B:$B,IF($B$108="NEM","*",$B$108),'Storage Capacity'!$C:$C,$H114)-SUMIFS('Storage Capacity'!AD:AD,'Storage Capacity'!$A:$A,Comparison_CDP2,'Storage Capacity'!$B:$B,IF($B$108="NEM","*",$B$108),'Storage Capacity'!$C:$C,$H114)</f>
        <v>0</v>
      </c>
      <c r="AJ114" s="5">
        <f>SUMIFS('Storage Capacity'!AE:AE,'Storage Capacity'!$A:$A,Comparison_CDP1,'Storage Capacity'!$B:$B,IF($B$108="NEM","*",$B$108),'Storage Capacity'!$C:$C,$H114)-SUMIFS('Storage Capacity'!AE:AE,'Storage Capacity'!$A:$A,Comparison_CDP2,'Storage Capacity'!$B:$B,IF($B$108="NEM","*",$B$108),'Storage Capacity'!$C:$C,$H114)</f>
        <v>0</v>
      </c>
    </row>
    <row r="115" spans="1:36" ht="15" customHeight="1">
      <c r="H115" s="25" t="s">
        <v>139</v>
      </c>
      <c r="I115" s="5">
        <f>SUMIFS('Storage Capacity'!D:D,'Storage Capacity'!$A:$A,Comparison_CDP1,'Storage Capacity'!$B:$B,IF($B$108="NEM","*",$B$108),'Storage Capacity'!$C:$C,$H115)-SUMIFS('Storage Capacity'!D:D,'Storage Capacity'!$A:$A,Comparison_CDP2,'Storage Capacity'!$B:$B,IF($B$108="NEM","*",$B$108),'Storage Capacity'!$C:$C,$H115)</f>
        <v>0</v>
      </c>
      <c r="J115" s="5">
        <f>SUMIFS('Storage Capacity'!E:E,'Storage Capacity'!$A:$A,Comparison_CDP1,'Storage Capacity'!$B:$B,IF($B$108="NEM","*",$B$108),'Storage Capacity'!$C:$C,$H115)-SUMIFS('Storage Capacity'!E:E,'Storage Capacity'!$A:$A,Comparison_CDP2,'Storage Capacity'!$B:$B,IF($B$108="NEM","*",$B$108),'Storage Capacity'!$C:$C,$H115)</f>
        <v>0</v>
      </c>
      <c r="K115" s="5">
        <f>SUMIFS('Storage Capacity'!F:F,'Storage Capacity'!$A:$A,Comparison_CDP1,'Storage Capacity'!$B:$B,IF($B$108="NEM","*",$B$108),'Storage Capacity'!$C:$C,$H115)-SUMIFS('Storage Capacity'!F:F,'Storage Capacity'!$A:$A,Comparison_CDP2,'Storage Capacity'!$B:$B,IF($B$108="NEM","*",$B$108),'Storage Capacity'!$C:$C,$H115)</f>
        <v>0</v>
      </c>
      <c r="L115" s="5">
        <f>SUMIFS('Storage Capacity'!G:G,'Storage Capacity'!$A:$A,Comparison_CDP1,'Storage Capacity'!$B:$B,IF($B$108="NEM","*",$B$108),'Storage Capacity'!$C:$C,$H115)-SUMIFS('Storage Capacity'!G:G,'Storage Capacity'!$A:$A,Comparison_CDP2,'Storage Capacity'!$B:$B,IF($B$108="NEM","*",$B$108),'Storage Capacity'!$C:$C,$H115)</f>
        <v>0</v>
      </c>
      <c r="M115" s="5">
        <f>SUMIFS('Storage Capacity'!H:H,'Storage Capacity'!$A:$A,Comparison_CDP1,'Storage Capacity'!$B:$B,IF($B$108="NEM","*",$B$108),'Storage Capacity'!$C:$C,$H115)-SUMIFS('Storage Capacity'!H:H,'Storage Capacity'!$A:$A,Comparison_CDP2,'Storage Capacity'!$B:$B,IF($B$108="NEM","*",$B$108),'Storage Capacity'!$C:$C,$H115)</f>
        <v>0</v>
      </c>
      <c r="N115" s="5">
        <f>SUMIFS('Storage Capacity'!I:I,'Storage Capacity'!$A:$A,Comparison_CDP1,'Storage Capacity'!$B:$B,IF($B$108="NEM","*",$B$108),'Storage Capacity'!$C:$C,$H115)-SUMIFS('Storage Capacity'!I:I,'Storage Capacity'!$A:$A,Comparison_CDP2,'Storage Capacity'!$B:$B,IF($B$108="NEM","*",$B$108),'Storage Capacity'!$C:$C,$H115)</f>
        <v>0</v>
      </c>
      <c r="O115" s="5">
        <f>SUMIFS('Storage Capacity'!J:J,'Storage Capacity'!$A:$A,Comparison_CDP1,'Storage Capacity'!$B:$B,IF($B$108="NEM","*",$B$108),'Storage Capacity'!$C:$C,$H115)-SUMIFS('Storage Capacity'!J:J,'Storage Capacity'!$A:$A,Comparison_CDP2,'Storage Capacity'!$B:$B,IF($B$108="NEM","*",$B$108),'Storage Capacity'!$C:$C,$H115)</f>
        <v>0</v>
      </c>
      <c r="P115" s="5">
        <f>SUMIFS('Storage Capacity'!K:K,'Storage Capacity'!$A:$A,Comparison_CDP1,'Storage Capacity'!$B:$B,IF($B$108="NEM","*",$B$108),'Storage Capacity'!$C:$C,$H115)-SUMIFS('Storage Capacity'!K:K,'Storage Capacity'!$A:$A,Comparison_CDP2,'Storage Capacity'!$B:$B,IF($B$108="NEM","*",$B$108),'Storage Capacity'!$C:$C,$H115)</f>
        <v>0</v>
      </c>
      <c r="Q115" s="5">
        <f>SUMIFS('Storage Capacity'!L:L,'Storage Capacity'!$A:$A,Comparison_CDP1,'Storage Capacity'!$B:$B,IF($B$108="NEM","*",$B$108),'Storage Capacity'!$C:$C,$H115)-SUMIFS('Storage Capacity'!L:L,'Storage Capacity'!$A:$A,Comparison_CDP2,'Storage Capacity'!$B:$B,IF($B$108="NEM","*",$B$108),'Storage Capacity'!$C:$C,$H115)</f>
        <v>0</v>
      </c>
      <c r="R115" s="5">
        <f>SUMIFS('Storage Capacity'!M:M,'Storage Capacity'!$A:$A,Comparison_CDP1,'Storage Capacity'!$B:$B,IF($B$108="NEM","*",$B$108),'Storage Capacity'!$C:$C,$H115)-SUMIFS('Storage Capacity'!M:M,'Storage Capacity'!$A:$A,Comparison_CDP2,'Storage Capacity'!$B:$B,IF($B$108="NEM","*",$B$108),'Storage Capacity'!$C:$C,$H115)</f>
        <v>0</v>
      </c>
      <c r="S115" s="5">
        <f>SUMIFS('Storage Capacity'!N:N,'Storage Capacity'!$A:$A,Comparison_CDP1,'Storage Capacity'!$B:$B,IF($B$108="NEM","*",$B$108),'Storage Capacity'!$C:$C,$H115)-SUMIFS('Storage Capacity'!N:N,'Storage Capacity'!$A:$A,Comparison_CDP2,'Storage Capacity'!$B:$B,IF($B$108="NEM","*",$B$108),'Storage Capacity'!$C:$C,$H115)</f>
        <v>0</v>
      </c>
      <c r="T115" s="5">
        <f>SUMIFS('Storage Capacity'!O:O,'Storage Capacity'!$A:$A,Comparison_CDP1,'Storage Capacity'!$B:$B,IF($B$108="NEM","*",$B$108),'Storage Capacity'!$C:$C,$H115)-SUMIFS('Storage Capacity'!O:O,'Storage Capacity'!$A:$A,Comparison_CDP2,'Storage Capacity'!$B:$B,IF($B$108="NEM","*",$B$108),'Storage Capacity'!$C:$C,$H115)</f>
        <v>0</v>
      </c>
      <c r="U115" s="5">
        <f>SUMIFS('Storage Capacity'!P:P,'Storage Capacity'!$A:$A,Comparison_CDP1,'Storage Capacity'!$B:$B,IF($B$108="NEM","*",$B$108),'Storage Capacity'!$C:$C,$H115)-SUMIFS('Storage Capacity'!P:P,'Storage Capacity'!$A:$A,Comparison_CDP2,'Storage Capacity'!$B:$B,IF($B$108="NEM","*",$B$108),'Storage Capacity'!$C:$C,$H115)</f>
        <v>0</v>
      </c>
      <c r="V115" s="5">
        <f>SUMIFS('Storage Capacity'!Q:Q,'Storage Capacity'!$A:$A,Comparison_CDP1,'Storage Capacity'!$B:$B,IF($B$108="NEM","*",$B$108),'Storage Capacity'!$C:$C,$H115)-SUMIFS('Storage Capacity'!Q:Q,'Storage Capacity'!$A:$A,Comparison_CDP2,'Storage Capacity'!$B:$B,IF($B$108="NEM","*",$B$108),'Storage Capacity'!$C:$C,$H115)</f>
        <v>0</v>
      </c>
      <c r="W115" s="5">
        <f>SUMIFS('Storage Capacity'!R:R,'Storage Capacity'!$A:$A,Comparison_CDP1,'Storage Capacity'!$B:$B,IF($B$108="NEM","*",$B$108),'Storage Capacity'!$C:$C,$H115)-SUMIFS('Storage Capacity'!R:R,'Storage Capacity'!$A:$A,Comparison_CDP2,'Storage Capacity'!$B:$B,IF($B$108="NEM","*",$B$108),'Storage Capacity'!$C:$C,$H115)</f>
        <v>0</v>
      </c>
      <c r="X115" s="5">
        <f>SUMIFS('Storage Capacity'!S:S,'Storage Capacity'!$A:$A,Comparison_CDP1,'Storage Capacity'!$B:$B,IF($B$108="NEM","*",$B$108),'Storage Capacity'!$C:$C,$H115)-SUMIFS('Storage Capacity'!S:S,'Storage Capacity'!$A:$A,Comparison_CDP2,'Storage Capacity'!$B:$B,IF($B$108="NEM","*",$B$108),'Storage Capacity'!$C:$C,$H115)</f>
        <v>0</v>
      </c>
      <c r="Y115" s="5">
        <f>SUMIFS('Storage Capacity'!T:T,'Storage Capacity'!$A:$A,Comparison_CDP1,'Storage Capacity'!$B:$B,IF($B$108="NEM","*",$B$108),'Storage Capacity'!$C:$C,$H115)-SUMIFS('Storage Capacity'!T:T,'Storage Capacity'!$A:$A,Comparison_CDP2,'Storage Capacity'!$B:$B,IF($B$108="NEM","*",$B$108),'Storage Capacity'!$C:$C,$H115)</f>
        <v>0</v>
      </c>
      <c r="Z115" s="5">
        <f>SUMIFS('Storage Capacity'!U:U,'Storage Capacity'!$A:$A,Comparison_CDP1,'Storage Capacity'!$B:$B,IF($B$108="NEM","*",$B$108),'Storage Capacity'!$C:$C,$H115)-SUMIFS('Storage Capacity'!U:U,'Storage Capacity'!$A:$A,Comparison_CDP2,'Storage Capacity'!$B:$B,IF($B$108="NEM","*",$B$108),'Storage Capacity'!$C:$C,$H115)</f>
        <v>0</v>
      </c>
      <c r="AA115" s="5">
        <f>SUMIFS('Storage Capacity'!V:V,'Storage Capacity'!$A:$A,Comparison_CDP1,'Storage Capacity'!$B:$B,IF($B$108="NEM","*",$B$108),'Storage Capacity'!$C:$C,$H115)-SUMIFS('Storage Capacity'!V:V,'Storage Capacity'!$A:$A,Comparison_CDP2,'Storage Capacity'!$B:$B,IF($B$108="NEM","*",$B$108),'Storage Capacity'!$C:$C,$H115)</f>
        <v>0</v>
      </c>
      <c r="AB115" s="5">
        <f>SUMIFS('Storage Capacity'!W:W,'Storage Capacity'!$A:$A,Comparison_CDP1,'Storage Capacity'!$B:$B,IF($B$108="NEM","*",$B$108),'Storage Capacity'!$C:$C,$H115)-SUMIFS('Storage Capacity'!W:W,'Storage Capacity'!$A:$A,Comparison_CDP2,'Storage Capacity'!$B:$B,IF($B$108="NEM","*",$B$108),'Storage Capacity'!$C:$C,$H115)</f>
        <v>0</v>
      </c>
      <c r="AC115" s="5">
        <f>SUMIFS('Storage Capacity'!X:X,'Storage Capacity'!$A:$A,Comparison_CDP1,'Storage Capacity'!$B:$B,IF($B$108="NEM","*",$B$108),'Storage Capacity'!$C:$C,$H115)-SUMIFS('Storage Capacity'!X:X,'Storage Capacity'!$A:$A,Comparison_CDP2,'Storage Capacity'!$B:$B,IF($B$108="NEM","*",$B$108),'Storage Capacity'!$C:$C,$H115)</f>
        <v>0</v>
      </c>
      <c r="AD115" s="5">
        <f>SUMIFS('Storage Capacity'!Y:Y,'Storage Capacity'!$A:$A,Comparison_CDP1,'Storage Capacity'!$B:$B,IF($B$108="NEM","*",$B$108),'Storage Capacity'!$C:$C,$H115)-SUMIFS('Storage Capacity'!Y:Y,'Storage Capacity'!$A:$A,Comparison_CDP2,'Storage Capacity'!$B:$B,IF($B$108="NEM","*",$B$108),'Storage Capacity'!$C:$C,$H115)</f>
        <v>0</v>
      </c>
      <c r="AE115" s="5">
        <f>SUMIFS('Storage Capacity'!Z:Z,'Storage Capacity'!$A:$A,Comparison_CDP1,'Storage Capacity'!$B:$B,IF($B$108="NEM","*",$B$108),'Storage Capacity'!$C:$C,$H115)-SUMIFS('Storage Capacity'!Z:Z,'Storage Capacity'!$A:$A,Comparison_CDP2,'Storage Capacity'!$B:$B,IF($B$108="NEM","*",$B$108),'Storage Capacity'!$C:$C,$H115)</f>
        <v>0</v>
      </c>
      <c r="AF115" s="5">
        <f>SUMIFS('Storage Capacity'!AA:AA,'Storage Capacity'!$A:$A,Comparison_CDP1,'Storage Capacity'!$B:$B,IF($B$108="NEM","*",$B$108),'Storage Capacity'!$C:$C,$H115)-SUMIFS('Storage Capacity'!AA:AA,'Storage Capacity'!$A:$A,Comparison_CDP2,'Storage Capacity'!$B:$B,IF($B$108="NEM","*",$B$108),'Storage Capacity'!$C:$C,$H115)</f>
        <v>0</v>
      </c>
      <c r="AG115" s="5">
        <f>SUMIFS('Storage Capacity'!AB:AB,'Storage Capacity'!$A:$A,Comparison_CDP1,'Storage Capacity'!$B:$B,IF($B$108="NEM","*",$B$108),'Storage Capacity'!$C:$C,$H115)-SUMIFS('Storage Capacity'!AB:AB,'Storage Capacity'!$A:$A,Comparison_CDP2,'Storage Capacity'!$B:$B,IF($B$108="NEM","*",$B$108),'Storage Capacity'!$C:$C,$H115)</f>
        <v>0</v>
      </c>
      <c r="AH115" s="5">
        <f>SUMIFS('Storage Capacity'!AC:AC,'Storage Capacity'!$A:$A,Comparison_CDP1,'Storage Capacity'!$B:$B,IF($B$108="NEM","*",$B$108),'Storage Capacity'!$C:$C,$H115)-SUMIFS('Storage Capacity'!AC:AC,'Storage Capacity'!$A:$A,Comparison_CDP2,'Storage Capacity'!$B:$B,IF($B$108="NEM","*",$B$108),'Storage Capacity'!$C:$C,$H115)</f>
        <v>0</v>
      </c>
      <c r="AI115" s="5">
        <f>SUMIFS('Storage Capacity'!AD:AD,'Storage Capacity'!$A:$A,Comparison_CDP1,'Storage Capacity'!$B:$B,IF($B$108="NEM","*",$B$108),'Storage Capacity'!$C:$C,$H115)-SUMIFS('Storage Capacity'!AD:AD,'Storage Capacity'!$A:$A,Comparison_CDP2,'Storage Capacity'!$B:$B,IF($B$108="NEM","*",$B$108),'Storage Capacity'!$C:$C,$H115)</f>
        <v>0</v>
      </c>
      <c r="AJ115" s="5">
        <f>SUMIFS('Storage Capacity'!AE:AE,'Storage Capacity'!$A:$A,Comparison_CDP1,'Storage Capacity'!$B:$B,IF($B$108="NEM","*",$B$108),'Storage Capacity'!$C:$C,$H115)-SUMIFS('Storage Capacity'!AE:AE,'Storage Capacity'!$A:$A,Comparison_CDP2,'Storage Capacity'!$B:$B,IF($B$108="NEM","*",$B$108),'Storage Capacity'!$C:$C,$H115)</f>
        <v>0</v>
      </c>
    </row>
    <row r="124" spans="1:36" s="51" customFormat="1" ht="24" customHeight="1" thickBot="1">
      <c r="A124" s="49" t="str">
        <f>B125&amp;" differences in storage energy by year"</f>
        <v>NEM differences in storage energy by year</v>
      </c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</row>
    <row r="125" spans="1:36" ht="15" customHeight="1" thickTop="1">
      <c r="A125" s="11" t="s">
        <v>127</v>
      </c>
      <c r="B125" s="21" t="s">
        <v>128</v>
      </c>
    </row>
    <row r="127" spans="1:36" ht="15" customHeight="1">
      <c r="H127" s="44" t="s">
        <v>156</v>
      </c>
      <c r="I127" s="8" t="s">
        <v>90</v>
      </c>
      <c r="J127" s="8" t="s">
        <v>91</v>
      </c>
      <c r="K127" s="8" t="s">
        <v>92</v>
      </c>
      <c r="L127" s="8" t="s">
        <v>93</v>
      </c>
      <c r="M127" s="8" t="s">
        <v>94</v>
      </c>
      <c r="N127" s="8" t="s">
        <v>95</v>
      </c>
      <c r="O127" s="8" t="s">
        <v>96</v>
      </c>
      <c r="P127" s="8" t="s">
        <v>97</v>
      </c>
      <c r="Q127" s="8" t="s">
        <v>98</v>
      </c>
      <c r="R127" s="8" t="s">
        <v>99</v>
      </c>
      <c r="S127" s="8" t="s">
        <v>100</v>
      </c>
      <c r="T127" s="8" t="s">
        <v>101</v>
      </c>
      <c r="U127" s="8" t="s">
        <v>102</v>
      </c>
      <c r="V127" s="8" t="s">
        <v>103</v>
      </c>
      <c r="W127" s="8" t="s">
        <v>104</v>
      </c>
      <c r="X127" s="8" t="s">
        <v>105</v>
      </c>
      <c r="Y127" s="8" t="s">
        <v>106</v>
      </c>
      <c r="Z127" s="8" t="s">
        <v>107</v>
      </c>
      <c r="AA127" s="8" t="s">
        <v>108</v>
      </c>
      <c r="AB127" s="8" t="s">
        <v>109</v>
      </c>
      <c r="AC127" s="8" t="s">
        <v>110</v>
      </c>
      <c r="AD127" s="8" t="s">
        <v>111</v>
      </c>
      <c r="AE127" s="8" t="s">
        <v>112</v>
      </c>
      <c r="AF127" s="8" t="s">
        <v>113</v>
      </c>
      <c r="AG127" s="8" t="s">
        <v>114</v>
      </c>
      <c r="AH127" s="8" t="s">
        <v>115</v>
      </c>
      <c r="AI127" s="8" t="s">
        <v>116</v>
      </c>
      <c r="AJ127" s="8" t="s">
        <v>117</v>
      </c>
    </row>
    <row r="128" spans="1:36" ht="15" customHeight="1">
      <c r="H128" s="25" t="s">
        <v>153</v>
      </c>
      <c r="I128" s="5">
        <f>SUMIFS('Storage Energy'!D:D,'Storage Energy'!$A:$A,Comparison_CDP1,'Storage Energy'!$B:$B,IF($B$125="NEM","*",$B$125),'Storage Energy'!$C:$C,$H128)-SUMIFS('Storage Energy'!D:D,'Storage Energy'!$A:$A,Comparison_CDP2,'Storage Energy'!$B:$B,IF($B$125="NEM","*",$B$125),'Storage Energy'!$C:$C,$H128)</f>
        <v>0</v>
      </c>
      <c r="J128" s="5">
        <f>SUMIFS('Storage Energy'!E:E,'Storage Energy'!$A:$A,Comparison_CDP1,'Storage Energy'!$B:$B,IF($B$125="NEM","*",$B$125),'Storage Energy'!$C:$C,$H128)-SUMIFS('Storage Energy'!E:E,'Storage Energy'!$A:$A,Comparison_CDP2,'Storage Energy'!$B:$B,IF($B$125="NEM","*",$B$125),'Storage Energy'!$C:$C,$H128)</f>
        <v>0</v>
      </c>
      <c r="K128" s="5">
        <f>SUMIFS('Storage Energy'!F:F,'Storage Energy'!$A:$A,Comparison_CDP1,'Storage Energy'!$B:$B,IF($B$125="NEM","*",$B$125),'Storage Energy'!$C:$C,$H128)-SUMIFS('Storage Energy'!F:F,'Storage Energy'!$A:$A,Comparison_CDP2,'Storage Energy'!$B:$B,IF($B$125="NEM","*",$B$125),'Storage Energy'!$C:$C,$H128)</f>
        <v>0</v>
      </c>
      <c r="L128" s="5">
        <f>SUMIFS('Storage Energy'!G:G,'Storage Energy'!$A:$A,Comparison_CDP1,'Storage Energy'!$B:$B,IF($B$125="NEM","*",$B$125),'Storage Energy'!$C:$C,$H128)-SUMIFS('Storage Energy'!G:G,'Storage Energy'!$A:$A,Comparison_CDP2,'Storage Energy'!$B:$B,IF($B$125="NEM","*",$B$125),'Storage Energy'!$C:$C,$H128)</f>
        <v>0</v>
      </c>
      <c r="M128" s="5">
        <f>SUMIFS('Storage Energy'!H:H,'Storage Energy'!$A:$A,Comparison_CDP1,'Storage Energy'!$B:$B,IF($B$125="NEM","*",$B$125),'Storage Energy'!$C:$C,$H128)-SUMIFS('Storage Energy'!H:H,'Storage Energy'!$A:$A,Comparison_CDP2,'Storage Energy'!$B:$B,IF($B$125="NEM","*",$B$125),'Storage Energy'!$C:$C,$H128)</f>
        <v>0</v>
      </c>
      <c r="N128" s="5">
        <f>SUMIFS('Storage Energy'!I:I,'Storage Energy'!$A:$A,Comparison_CDP1,'Storage Energy'!$B:$B,IF($B$125="NEM","*",$B$125),'Storage Energy'!$C:$C,$H128)-SUMIFS('Storage Energy'!I:I,'Storage Energy'!$A:$A,Comparison_CDP2,'Storage Energy'!$B:$B,IF($B$125="NEM","*",$B$125),'Storage Energy'!$C:$C,$H128)</f>
        <v>9.776000000627505E-7</v>
      </c>
      <c r="O128" s="5">
        <f>SUMIFS('Storage Energy'!J:J,'Storage Energy'!$A:$A,Comparison_CDP1,'Storage Energy'!$B:$B,IF($B$125="NEM","*",$B$125),'Storage Energy'!$C:$C,$H128)-SUMIFS('Storage Energy'!J:J,'Storage Energy'!$A:$A,Comparison_CDP2,'Storage Energy'!$B:$B,IF($B$125="NEM","*",$B$125),'Storage Energy'!$C:$C,$H128)</f>
        <v>1.0677599995290166E-6</v>
      </c>
      <c r="P128" s="5">
        <f>SUMIFS('Storage Energy'!K:K,'Storage Energy'!$A:$A,Comparison_CDP1,'Storage Energy'!$B:$B,IF($B$125="NEM","*",$B$125),'Storage Energy'!$C:$C,$H128)-SUMIFS('Storage Energy'!K:K,'Storage Energy'!$A:$A,Comparison_CDP2,'Storage Energy'!$B:$B,IF($B$125="NEM","*",$B$125),'Storage Energy'!$C:$C,$H128)</f>
        <v>-1.1237600014979421E-6</v>
      </c>
      <c r="Q128" s="5">
        <f>SUMIFS('Storage Energy'!L:L,'Storage Energy'!$A:$A,Comparison_CDP1,'Storage Energy'!$B:$B,IF($B$125="NEM","*",$B$125),'Storage Energy'!$C:$C,$H128)-SUMIFS('Storage Energy'!L:L,'Storage Energy'!$A:$A,Comparison_CDP2,'Storage Energy'!$B:$B,IF($B$125="NEM","*",$B$125),'Storage Energy'!$C:$C,$H128)</f>
        <v>-1.1826000001491366E-6</v>
      </c>
      <c r="R128" s="5">
        <f>SUMIFS('Storage Energy'!M:M,'Storage Energy'!$A:$A,Comparison_CDP1,'Storage Energy'!$B:$B,IF($B$125="NEM","*",$B$125),'Storage Energy'!$C:$C,$H128)-SUMIFS('Storage Energy'!M:M,'Storage Energy'!$A:$A,Comparison_CDP2,'Storage Energy'!$B:$B,IF($B$125="NEM","*",$B$125),'Storage Energy'!$C:$C,$H128)</f>
        <v>-1.220320002381925E-6</v>
      </c>
      <c r="S128" s="5">
        <f>SUMIFS('Storage Energy'!N:N,'Storage Energy'!$A:$A,Comparison_CDP1,'Storage Energy'!$B:$B,IF($B$125="NEM","*",$B$125),'Storage Energy'!$C:$C,$H128)-SUMIFS('Storage Energy'!N:N,'Storage Energy'!$A:$A,Comparison_CDP2,'Storage Energy'!$B:$B,IF($B$125="NEM","*",$B$125),'Storage Energy'!$C:$C,$H128)</f>
        <v>-1.2242800000450416E-6</v>
      </c>
      <c r="T128" s="5">
        <f>SUMIFS('Storage Energy'!O:O,'Storage Energy'!$A:$A,Comparison_CDP1,'Storage Energy'!$B:$B,IF($B$125="NEM","*",$B$125),'Storage Energy'!$C:$C,$H128)-SUMIFS('Storage Energy'!O:O,'Storage Energy'!$A:$A,Comparison_CDP2,'Storage Energy'!$B:$B,IF($B$125="NEM","*",$B$125),'Storage Energy'!$C:$C,$H128)</f>
        <v>1.5650799998212506E-6</v>
      </c>
      <c r="U128" s="5">
        <f>SUMIFS('Storage Energy'!P:P,'Storage Energy'!$A:$A,Comparison_CDP1,'Storage Energy'!$B:$B,IF($B$125="NEM","*",$B$125),'Storage Energy'!$C:$C,$H128)-SUMIFS('Storage Energy'!P:P,'Storage Energy'!$A:$A,Comparison_CDP2,'Storage Energy'!$B:$B,IF($B$125="NEM","*",$B$125),'Storage Energy'!$C:$C,$H128)</f>
        <v>1.4151199980716456E-6</v>
      </c>
      <c r="V128" s="5">
        <f>SUMIFS('Storage Energy'!Q:Q,'Storage Energy'!$A:$A,Comparison_CDP1,'Storage Energy'!$B:$B,IF($B$125="NEM","*",$B$125),'Storage Energy'!$C:$C,$H128)-SUMIFS('Storage Energy'!Q:Q,'Storage Energy'!$A:$A,Comparison_CDP2,'Storage Energy'!$B:$B,IF($B$125="NEM","*",$B$125),'Storage Energy'!$C:$C,$H128)</f>
        <v>8.2788000099753845E-7</v>
      </c>
      <c r="W128" s="5">
        <f>SUMIFS('Storage Energy'!R:R,'Storage Energy'!$A:$A,Comparison_CDP1,'Storage Energy'!$B:$B,IF($B$125="NEM","*",$B$125),'Storage Energy'!$C:$C,$H128)-SUMIFS('Storage Energy'!R:R,'Storage Energy'!$A:$A,Comparison_CDP2,'Storage Energy'!$B:$B,IF($B$125="NEM","*",$B$125),'Storage Energy'!$C:$C,$H128)</f>
        <v>-3.3696008316799997</v>
      </c>
      <c r="X128" s="5">
        <f>SUMIFS('Storage Energy'!S:S,'Storage Energy'!$A:$A,Comparison_CDP1,'Storage Energy'!$B:$B,IF($B$125="NEM","*",$B$125),'Storage Energy'!$C:$C,$H128)-SUMIFS('Storage Energy'!S:S,'Storage Energy'!$A:$A,Comparison_CDP2,'Storage Energy'!$B:$B,IF($B$125="NEM","*",$B$125),'Storage Energy'!$C:$C,$H128)</f>
        <v>-3.3696010908399989</v>
      </c>
      <c r="Y128" s="5">
        <f>SUMIFS('Storage Energy'!T:T,'Storage Energy'!$A:$A,Comparison_CDP1,'Storage Energy'!$B:$B,IF($B$125="NEM","*",$B$125),'Storage Energy'!$C:$C,$H128)-SUMIFS('Storage Energy'!T:T,'Storage Energy'!$A:$A,Comparison_CDP2,'Storage Energy'!$B:$B,IF($B$125="NEM","*",$B$125),'Storage Energy'!$C:$C,$H128)</f>
        <v>-8.5429972681200006</v>
      </c>
      <c r="Z128" s="5">
        <f>SUMIFS('Storage Energy'!U:U,'Storage Energy'!$A:$A,Comparison_CDP1,'Storage Energy'!$B:$B,IF($B$125="NEM","*",$B$125),'Storage Energy'!$C:$C,$H128)-SUMIFS('Storage Energy'!U:U,'Storage Energy'!$A:$A,Comparison_CDP2,'Storage Energy'!$B:$B,IF($B$125="NEM","*",$B$125),'Storage Energy'!$C:$C,$H128)</f>
        <v>-8.5429972353200014</v>
      </c>
      <c r="AA128" s="5">
        <f>SUMIFS('Storage Energy'!V:V,'Storage Energy'!$A:$A,Comparison_CDP1,'Storage Energy'!$B:$B,IF($B$125="NEM","*",$B$125),'Storage Energy'!$C:$C,$H128)-SUMIFS('Storage Energy'!V:V,'Storage Energy'!$A:$A,Comparison_CDP2,'Storage Energy'!$B:$B,IF($B$125="NEM","*",$B$125),'Storage Energy'!$C:$C,$H128)</f>
        <v>-8.5429972798399998</v>
      </c>
      <c r="AB128" s="5">
        <f>SUMIFS('Storage Energy'!W:W,'Storage Energy'!$A:$A,Comparison_CDP1,'Storage Energy'!$B:$B,IF($B$125="NEM","*",$B$125),'Storage Energy'!$C:$C,$H128)-SUMIFS('Storage Energy'!W:W,'Storage Energy'!$A:$A,Comparison_CDP2,'Storage Energy'!$B:$B,IF($B$125="NEM","*",$B$125),'Storage Energy'!$C:$C,$H128)</f>
        <v>-11.762215498759998</v>
      </c>
      <c r="AC128" s="5">
        <f>SUMIFS('Storage Energy'!X:X,'Storage Energy'!$A:$A,Comparison_CDP1,'Storage Energy'!$B:$B,IF($B$125="NEM","*",$B$125),'Storage Energy'!$C:$C,$H128)-SUMIFS('Storage Energy'!X:X,'Storage Energy'!$A:$A,Comparison_CDP2,'Storage Energy'!$B:$B,IF($B$125="NEM","*",$B$125),'Storage Energy'!$C:$C,$H128)</f>
        <v>-24.533333257360002</v>
      </c>
      <c r="AD128" s="5">
        <f>SUMIFS('Storage Energy'!Y:Y,'Storage Energy'!$A:$A,Comparison_CDP1,'Storage Energy'!$B:$B,IF($B$125="NEM","*",$B$125),'Storage Energy'!$C:$C,$H128)-SUMIFS('Storage Energy'!Y:Y,'Storage Energy'!$A:$A,Comparison_CDP2,'Storage Energy'!$B:$B,IF($B$125="NEM","*",$B$125),'Storage Energy'!$C:$C,$H128)</f>
        <v>-26.114202623040001</v>
      </c>
      <c r="AE128" s="5">
        <f>SUMIFS('Storage Energy'!Z:Z,'Storage Energy'!$A:$A,Comparison_CDP1,'Storage Energy'!$B:$B,IF($B$125="NEM","*",$B$125),'Storage Energy'!$C:$C,$H128)-SUMIFS('Storage Energy'!Z:Z,'Storage Energy'!$A:$A,Comparison_CDP2,'Storage Energy'!$B:$B,IF($B$125="NEM","*",$B$125),'Storage Energy'!$C:$C,$H128)</f>
        <v>-31.05376374091999</v>
      </c>
      <c r="AF128" s="5">
        <f>SUMIFS('Storage Energy'!AA:AA,'Storage Energy'!$A:$A,Comparison_CDP1,'Storage Energy'!$B:$B,IF($B$125="NEM","*",$B$125),'Storage Energy'!$C:$C,$H128)-SUMIFS('Storage Energy'!AA:AA,'Storage Energy'!$A:$A,Comparison_CDP2,'Storage Energy'!$B:$B,IF($B$125="NEM","*",$B$125),'Storage Energy'!$C:$C,$H128)</f>
        <v>-29.154846412519994</v>
      </c>
      <c r="AG128" s="5">
        <f>SUMIFS('Storage Energy'!AB:AB,'Storage Energy'!$A:$A,Comparison_CDP1,'Storage Energy'!$B:$B,IF($B$125="NEM","*",$B$125),'Storage Energy'!$C:$C,$H128)-SUMIFS('Storage Energy'!AB:AB,'Storage Energy'!$A:$A,Comparison_CDP2,'Storage Energy'!$B:$B,IF($B$125="NEM","*",$B$125),'Storage Energy'!$C:$C,$H128)</f>
        <v>-10.547777544519995</v>
      </c>
      <c r="AH128" s="5">
        <f>SUMIFS('Storage Energy'!AC:AC,'Storage Energy'!$A:$A,Comparison_CDP1,'Storage Energy'!$B:$B,IF($B$125="NEM","*",$B$125),'Storage Energy'!$C:$C,$H128)-SUMIFS('Storage Energy'!AC:AC,'Storage Energy'!$A:$A,Comparison_CDP2,'Storage Energy'!$B:$B,IF($B$125="NEM","*",$B$125),'Storage Energy'!$C:$C,$H128)</f>
        <v>-10.54777760116</v>
      </c>
      <c r="AI128" s="5">
        <f>SUMIFS('Storage Energy'!AD:AD,'Storage Energy'!$A:$A,Comparison_CDP1,'Storage Energy'!$B:$B,IF($B$125="NEM","*",$B$125),'Storage Energy'!$C:$C,$H128)-SUMIFS('Storage Energy'!AD:AD,'Storage Energy'!$A:$A,Comparison_CDP2,'Storage Energy'!$B:$B,IF($B$125="NEM","*",$B$125),'Storage Energy'!$C:$C,$H128)</f>
        <v>-11.588457268279996</v>
      </c>
      <c r="AJ128" s="5">
        <f>SUMIFS('Storage Energy'!AE:AE,'Storage Energy'!$A:$A,Comparison_CDP1,'Storage Energy'!$B:$B,IF($B$125="NEM","*",$B$125),'Storage Energy'!$C:$C,$H128)-SUMIFS('Storage Energy'!AE:AE,'Storage Energy'!$A:$A,Comparison_CDP2,'Storage Energy'!$B:$B,IF($B$125="NEM","*",$B$125),'Storage Energy'!$C:$C,$H128)</f>
        <v>-27.69142063076</v>
      </c>
    </row>
    <row r="129" spans="1:36" ht="15" customHeight="1">
      <c r="H129" s="25" t="s">
        <v>154</v>
      </c>
      <c r="I129" s="5">
        <f>SUMIFS('Storage Energy'!D:D,'Storage Energy'!$A:$A,Comparison_CDP1,'Storage Energy'!$B:$B,IF($B$125="NEM","*",$B$125),'Storage Energy'!$C:$C,$H129)-SUMIFS('Storage Energy'!D:D,'Storage Energy'!$A:$A,Comparison_CDP2,'Storage Energy'!$B:$B,IF($B$125="NEM","*",$B$125),'Storage Energy'!$C:$C,$H129)</f>
        <v>2.5163999861632647E-7</v>
      </c>
      <c r="J129" s="5">
        <f>SUMIFS('Storage Energy'!E:E,'Storage Energy'!$A:$A,Comparison_CDP1,'Storage Energy'!$B:$B,IF($B$125="NEM","*",$B$125),'Storage Energy'!$C:$C,$H129)-SUMIFS('Storage Energy'!E:E,'Storage Energy'!$A:$A,Comparison_CDP2,'Storage Energy'!$B:$B,IF($B$125="NEM","*",$B$125),'Storage Energy'!$C:$C,$H129)</f>
        <v>2.8184000111508567E-7</v>
      </c>
      <c r="K129" s="5">
        <f>SUMIFS('Storage Energy'!F:F,'Storage Energy'!$A:$A,Comparison_CDP1,'Storage Energy'!$B:$B,IF($B$125="NEM","*",$B$125),'Storage Energy'!$C:$C,$H129)-SUMIFS('Storage Energy'!F:F,'Storage Energy'!$A:$A,Comparison_CDP2,'Storage Energy'!$B:$B,IF($B$125="NEM","*",$B$125),'Storage Energy'!$C:$C,$H129)</f>
        <v>2.6074279999122041E-5</v>
      </c>
      <c r="L129" s="5">
        <f>SUMIFS('Storage Energy'!G:G,'Storage Energy'!$A:$A,Comparison_CDP1,'Storage Energy'!$B:$B,IF($B$125="NEM","*",$B$125),'Storage Energy'!$C:$C,$H129)-SUMIFS('Storage Energy'!G:G,'Storage Energy'!$A:$A,Comparison_CDP2,'Storage Energy'!$B:$B,IF($B$125="NEM","*",$B$125),'Storage Energy'!$C:$C,$H129)</f>
        <v>2.6093399997151323E-5</v>
      </c>
      <c r="M129" s="5">
        <f>SUMIFS('Storage Energy'!H:H,'Storage Energy'!$A:$A,Comparison_CDP1,'Storage Energy'!$B:$B,IF($B$125="NEM","*",$B$125),'Storage Energy'!$C:$C,$H129)-SUMIFS('Storage Energy'!H:H,'Storage Energy'!$A:$A,Comparison_CDP2,'Storage Energy'!$B:$B,IF($B$125="NEM","*",$B$125),'Storage Energy'!$C:$C,$H129)</f>
        <v>-3.6208705559999999E-2</v>
      </c>
      <c r="N129" s="5">
        <f>SUMIFS('Storage Energy'!I:I,'Storage Energy'!$A:$A,Comparison_CDP1,'Storage Energy'!$B:$B,IF($B$125="NEM","*",$B$125),'Storage Energy'!$C:$C,$H129)-SUMIFS('Storage Energy'!I:I,'Storage Energy'!$A:$A,Comparison_CDP2,'Storage Energy'!$B:$B,IF($B$125="NEM","*",$B$125),'Storage Energy'!$C:$C,$H129)</f>
        <v>-3.5384607001600017</v>
      </c>
      <c r="O129" s="5">
        <f>SUMIFS('Storage Energy'!J:J,'Storage Energy'!$A:$A,Comparison_CDP1,'Storage Energy'!$B:$B,IF($B$125="NEM","*",$B$125),'Storage Energy'!$C:$C,$H129)-SUMIFS('Storage Energy'!J:J,'Storage Energy'!$A:$A,Comparison_CDP2,'Storage Energy'!$B:$B,IF($B$125="NEM","*",$B$125),'Storage Energy'!$C:$C,$H129)</f>
        <v>-4.2772049527600089</v>
      </c>
      <c r="P129" s="5">
        <f>SUMIFS('Storage Energy'!K:K,'Storage Energy'!$A:$A,Comparison_CDP1,'Storage Energy'!$B:$B,IF($B$125="NEM","*",$B$125),'Storage Energy'!$C:$C,$H129)-SUMIFS('Storage Energy'!K:K,'Storage Energy'!$A:$A,Comparison_CDP2,'Storage Energy'!$B:$B,IF($B$125="NEM","*",$B$125),'Storage Energy'!$C:$C,$H129)</f>
        <v>-4.1134779279999982</v>
      </c>
      <c r="Q129" s="5">
        <f>SUMIFS('Storage Energy'!L:L,'Storage Energy'!$A:$A,Comparison_CDP1,'Storage Energy'!$B:$B,IF($B$125="NEM","*",$B$125),'Storage Energy'!$C:$C,$H129)-SUMIFS('Storage Energy'!L:L,'Storage Energy'!$A:$A,Comparison_CDP2,'Storage Energy'!$B:$B,IF($B$125="NEM","*",$B$125),'Storage Energy'!$C:$C,$H129)</f>
        <v>-6.0184992404800006</v>
      </c>
      <c r="R129" s="5">
        <f>SUMIFS('Storage Energy'!M:M,'Storage Energy'!$A:$A,Comparison_CDP1,'Storage Energy'!$B:$B,IF($B$125="NEM","*",$B$125),'Storage Energy'!$C:$C,$H129)-SUMIFS('Storage Energy'!M:M,'Storage Energy'!$A:$A,Comparison_CDP2,'Storage Energy'!$B:$B,IF($B$125="NEM","*",$B$125),'Storage Energy'!$C:$C,$H129)</f>
        <v>-7.1851343325200041</v>
      </c>
      <c r="S129" s="5">
        <f>SUMIFS('Storage Energy'!N:N,'Storage Energy'!$A:$A,Comparison_CDP1,'Storage Energy'!$B:$B,IF($B$125="NEM","*",$B$125),'Storage Energy'!$C:$C,$H129)-SUMIFS('Storage Energy'!N:N,'Storage Energy'!$A:$A,Comparison_CDP2,'Storage Energy'!$B:$B,IF($B$125="NEM","*",$B$125),'Storage Energy'!$C:$C,$H129)</f>
        <v>-7.215368279960007</v>
      </c>
      <c r="T129" s="5">
        <f>SUMIFS('Storage Energy'!O:O,'Storage Energy'!$A:$A,Comparison_CDP1,'Storage Energy'!$B:$B,IF($B$125="NEM","*",$B$125),'Storage Energy'!$C:$C,$H129)-SUMIFS('Storage Energy'!O:O,'Storage Energy'!$A:$A,Comparison_CDP2,'Storage Energy'!$B:$B,IF($B$125="NEM","*",$B$125),'Storage Energy'!$C:$C,$H129)</f>
        <v>-8.1927693591999997</v>
      </c>
      <c r="U129" s="5">
        <f>SUMIFS('Storage Energy'!P:P,'Storage Energy'!$A:$A,Comparison_CDP1,'Storage Energy'!$B:$B,IF($B$125="NEM","*",$B$125),'Storage Energy'!$C:$C,$H129)-SUMIFS('Storage Energy'!P:P,'Storage Energy'!$A:$A,Comparison_CDP2,'Storage Energy'!$B:$B,IF($B$125="NEM","*",$B$125),'Storage Energy'!$C:$C,$H129)</f>
        <v>-10.684960674080003</v>
      </c>
      <c r="V129" s="5">
        <f>SUMIFS('Storage Energy'!Q:Q,'Storage Energy'!$A:$A,Comparison_CDP1,'Storage Energy'!$B:$B,IF($B$125="NEM","*",$B$125),'Storage Energy'!$C:$C,$H129)-SUMIFS('Storage Energy'!Q:Q,'Storage Energy'!$A:$A,Comparison_CDP2,'Storage Energy'!$B:$B,IF($B$125="NEM","*",$B$125),'Storage Energy'!$C:$C,$H129)</f>
        <v>-13.444376247560008</v>
      </c>
      <c r="W129" s="5">
        <f>SUMIFS('Storage Energy'!R:R,'Storage Energy'!$A:$A,Comparison_CDP1,'Storage Energy'!$B:$B,IF($B$125="NEM","*",$B$125),'Storage Energy'!$C:$C,$H129)-SUMIFS('Storage Energy'!R:R,'Storage Energy'!$A:$A,Comparison_CDP2,'Storage Energy'!$B:$B,IF($B$125="NEM","*",$B$125),'Storage Energy'!$C:$C,$H129)</f>
        <v>-11.633847014559997</v>
      </c>
      <c r="X129" s="5">
        <f>SUMIFS('Storage Energy'!S:S,'Storage Energy'!$A:$A,Comparison_CDP1,'Storage Energy'!$B:$B,IF($B$125="NEM","*",$B$125),'Storage Energy'!$C:$C,$H129)-SUMIFS('Storage Energy'!S:S,'Storage Energy'!$A:$A,Comparison_CDP2,'Storage Energy'!$B:$B,IF($B$125="NEM","*",$B$125),'Storage Energy'!$C:$C,$H129)</f>
        <v>-13.034287688119996</v>
      </c>
      <c r="Y129" s="5">
        <f>SUMIFS('Storage Energy'!T:T,'Storage Energy'!$A:$A,Comparison_CDP1,'Storage Energy'!$B:$B,IF($B$125="NEM","*",$B$125),'Storage Energy'!$C:$C,$H129)-SUMIFS('Storage Energy'!T:T,'Storage Energy'!$A:$A,Comparison_CDP2,'Storage Energy'!$B:$B,IF($B$125="NEM","*",$B$125),'Storage Energy'!$C:$C,$H129)</f>
        <v>-9.6044659906400014</v>
      </c>
      <c r="Z129" s="5">
        <f>SUMIFS('Storage Energy'!U:U,'Storage Energy'!$A:$A,Comparison_CDP1,'Storage Energy'!$B:$B,IF($B$125="NEM","*",$B$125),'Storage Energy'!$C:$C,$H129)-SUMIFS('Storage Energy'!U:U,'Storage Energy'!$A:$A,Comparison_CDP2,'Storage Energy'!$B:$B,IF($B$125="NEM","*",$B$125),'Storage Energy'!$C:$C,$H129)</f>
        <v>-9.6044660381599982</v>
      </c>
      <c r="AA129" s="5">
        <f>SUMIFS('Storage Energy'!V:V,'Storage Energy'!$A:$A,Comparison_CDP1,'Storage Energy'!$B:$B,IF($B$125="NEM","*",$B$125),'Storage Energy'!$C:$C,$H129)-SUMIFS('Storage Energy'!V:V,'Storage Energy'!$A:$A,Comparison_CDP2,'Storage Energy'!$B:$B,IF($B$125="NEM","*",$B$125),'Storage Energy'!$C:$C,$H129)</f>
        <v>-9.8028818612799995</v>
      </c>
      <c r="AB129" s="5">
        <f>SUMIFS('Storage Energy'!W:W,'Storage Energy'!$A:$A,Comparison_CDP1,'Storage Energy'!$B:$B,IF($B$125="NEM","*",$B$125),'Storage Energy'!$C:$C,$H129)-SUMIFS('Storage Energy'!W:W,'Storage Energy'!$A:$A,Comparison_CDP2,'Storage Energy'!$B:$B,IF($B$125="NEM","*",$B$125),'Storage Energy'!$C:$C,$H129)</f>
        <v>-12.105640372560011</v>
      </c>
      <c r="AC129" s="5">
        <f>SUMIFS('Storage Energy'!X:X,'Storage Energy'!$A:$A,Comparison_CDP1,'Storage Energy'!$B:$B,IF($B$125="NEM","*",$B$125),'Storage Energy'!$C:$C,$H129)-SUMIFS('Storage Energy'!X:X,'Storage Energy'!$A:$A,Comparison_CDP2,'Storage Energy'!$B:$B,IF($B$125="NEM","*",$B$125),'Storage Energy'!$C:$C,$H129)</f>
        <v>-13.178735957840004</v>
      </c>
      <c r="AD129" s="5">
        <f>SUMIFS('Storage Energy'!Y:Y,'Storage Energy'!$A:$A,Comparison_CDP1,'Storage Energy'!$B:$B,IF($B$125="NEM","*",$B$125),'Storage Energy'!$C:$C,$H129)-SUMIFS('Storage Energy'!Y:Y,'Storage Energy'!$A:$A,Comparison_CDP2,'Storage Energy'!$B:$B,IF($B$125="NEM","*",$B$125),'Storage Energy'!$C:$C,$H129)</f>
        <v>-15.414277905400013</v>
      </c>
      <c r="AE129" s="5">
        <f>SUMIFS('Storage Energy'!Z:Z,'Storage Energy'!$A:$A,Comparison_CDP1,'Storage Energy'!$B:$B,IF($B$125="NEM","*",$B$125),'Storage Energy'!$C:$C,$H129)-SUMIFS('Storage Energy'!Z:Z,'Storage Energy'!$A:$A,Comparison_CDP2,'Storage Energy'!$B:$B,IF($B$125="NEM","*",$B$125),'Storage Energy'!$C:$C,$H129)</f>
        <v>-15.890710781800003</v>
      </c>
      <c r="AF129" s="5">
        <f>SUMIFS('Storage Energy'!AA:AA,'Storage Energy'!$A:$A,Comparison_CDP1,'Storage Energy'!$B:$B,IF($B$125="NEM","*",$B$125),'Storage Energy'!$C:$C,$H129)-SUMIFS('Storage Energy'!AA:AA,'Storage Energy'!$A:$A,Comparison_CDP2,'Storage Energy'!$B:$B,IF($B$125="NEM","*",$B$125),'Storage Energy'!$C:$C,$H129)</f>
        <v>-10.494010625960001</v>
      </c>
      <c r="AG129" s="5">
        <f>SUMIFS('Storage Energy'!AB:AB,'Storage Energy'!$A:$A,Comparison_CDP1,'Storage Energy'!$B:$B,IF($B$125="NEM","*",$B$125),'Storage Energy'!$C:$C,$H129)-SUMIFS('Storage Energy'!AB:AB,'Storage Energy'!$A:$A,Comparison_CDP2,'Storage Energy'!$B:$B,IF($B$125="NEM","*",$B$125),'Storage Energy'!$C:$C,$H129)</f>
        <v>-19.935331252999994</v>
      </c>
      <c r="AH129" s="5">
        <f>SUMIFS('Storage Energy'!AC:AC,'Storage Energy'!$A:$A,Comparison_CDP1,'Storage Energy'!$B:$B,IF($B$125="NEM","*",$B$125),'Storage Energy'!$C:$C,$H129)-SUMIFS('Storage Energy'!AC:AC,'Storage Energy'!$A:$A,Comparison_CDP2,'Storage Energy'!$B:$B,IF($B$125="NEM","*",$B$125),'Storage Energy'!$C:$C,$H129)</f>
        <v>-25.030405682840005</v>
      </c>
      <c r="AI129" s="5">
        <f>SUMIFS('Storage Energy'!AD:AD,'Storage Energy'!$A:$A,Comparison_CDP1,'Storage Energy'!$B:$B,IF($B$125="NEM","*",$B$125),'Storage Energy'!$C:$C,$H129)-SUMIFS('Storage Energy'!AD:AD,'Storage Energy'!$A:$A,Comparison_CDP2,'Storage Energy'!$B:$B,IF($B$125="NEM","*",$B$125),'Storage Energy'!$C:$C,$H129)</f>
        <v>-25.273372346560009</v>
      </c>
      <c r="AJ129" s="5">
        <f>SUMIFS('Storage Energy'!AE:AE,'Storage Energy'!$A:$A,Comparison_CDP1,'Storage Energy'!$B:$B,IF($B$125="NEM","*",$B$125),'Storage Energy'!$C:$C,$H129)-SUMIFS('Storage Energy'!AE:AE,'Storage Energy'!$A:$A,Comparison_CDP2,'Storage Energy'!$B:$B,IF($B$125="NEM","*",$B$125),'Storage Energy'!$C:$C,$H129)</f>
        <v>-24.248964627839996</v>
      </c>
    </row>
    <row r="130" spans="1:36" ht="15" customHeight="1">
      <c r="H130" s="25" t="s">
        <v>155</v>
      </c>
      <c r="I130" s="5">
        <f>SUMIFS('Storage Energy'!D:D,'Storage Energy'!$A:$A,Comparison_CDP1,'Storage Energy'!$B:$B,IF($B$125="NEM","*",$B$125),'Storage Energy'!$C:$C,$H130)-SUMIFS('Storage Energy'!D:D,'Storage Energy'!$A:$A,Comparison_CDP2,'Storage Energy'!$B:$B,IF($B$125="NEM","*",$B$125),'Storage Energy'!$C:$C,$H130)</f>
        <v>6.8200000091778179E-9</v>
      </c>
      <c r="J130" s="5">
        <f>SUMIFS('Storage Energy'!E:E,'Storage Energy'!$A:$A,Comparison_CDP1,'Storage Energy'!$B:$B,IF($B$125="NEM","*",$B$125),'Storage Energy'!$C:$C,$H130)-SUMIFS('Storage Energy'!E:E,'Storage Energy'!$A:$A,Comparison_CDP2,'Storage Energy'!$B:$B,IF($B$125="NEM","*",$B$125),'Storage Energy'!$C:$C,$H130)</f>
        <v>8.1600000090276126E-9</v>
      </c>
      <c r="K130" s="5">
        <f>SUMIFS('Storage Energy'!F:F,'Storage Energy'!$A:$A,Comparison_CDP1,'Storage Energy'!$B:$B,IF($B$125="NEM","*",$B$125),'Storage Energy'!$C:$C,$H130)-SUMIFS('Storage Energy'!F:F,'Storage Energy'!$A:$A,Comparison_CDP2,'Storage Energy'!$B:$B,IF($B$125="NEM","*",$B$125),'Storage Energy'!$C:$C,$H130)</f>
        <v>8.8799999575783772E-9</v>
      </c>
      <c r="L130" s="5">
        <f>SUMIFS('Storage Energy'!G:G,'Storage Energy'!$A:$A,Comparison_CDP1,'Storage Energy'!$B:$B,IF($B$125="NEM","*",$B$125),'Storage Energy'!$C:$C,$H130)-SUMIFS('Storage Energy'!G:G,'Storage Energy'!$A:$A,Comparison_CDP2,'Storage Energy'!$B:$B,IF($B$125="NEM","*",$B$125),'Storage Energy'!$C:$C,$H130)</f>
        <v>1.0940000017001239E-8</v>
      </c>
      <c r="M130" s="5">
        <f>SUMIFS('Storage Energy'!H:H,'Storage Energy'!$A:$A,Comparison_CDP1,'Storage Energy'!$B:$B,IF($B$125="NEM","*",$B$125),'Storage Energy'!$C:$C,$H130)-SUMIFS('Storage Energy'!H:H,'Storage Energy'!$A:$A,Comparison_CDP2,'Storage Energy'!$B:$B,IF($B$125="NEM","*",$B$125),'Storage Energy'!$C:$C,$H130)</f>
        <v>-1.880000044529595E-9</v>
      </c>
      <c r="N130" s="5">
        <f>SUMIFS('Storage Energy'!I:I,'Storage Energy'!$A:$A,Comparison_CDP1,'Storage Energy'!$B:$B,IF($B$125="NEM","*",$B$125),'Storage Energy'!$C:$C,$H130)-SUMIFS('Storage Energy'!I:I,'Storage Energy'!$A:$A,Comparison_CDP2,'Storage Energy'!$B:$B,IF($B$125="NEM","*",$B$125),'Storage Energy'!$C:$C,$H130)</f>
        <v>4.0679999924186916E-8</v>
      </c>
      <c r="O130" s="5">
        <f>SUMIFS('Storage Energy'!J:J,'Storage Energy'!$A:$A,Comparison_CDP1,'Storage Energy'!$B:$B,IF($B$125="NEM","*",$B$125),'Storage Energy'!$C:$C,$H130)-SUMIFS('Storage Energy'!J:J,'Storage Energy'!$A:$A,Comparison_CDP2,'Storage Energy'!$B:$B,IF($B$125="NEM","*",$B$125),'Storage Energy'!$C:$C,$H130)</f>
        <v>4.0679999924186916E-8</v>
      </c>
      <c r="P130" s="5">
        <f>SUMIFS('Storage Energy'!K:K,'Storage Energy'!$A:$A,Comparison_CDP1,'Storage Energy'!$B:$B,IF($B$125="NEM","*",$B$125),'Storage Energy'!$C:$C,$H130)-SUMIFS('Storage Energy'!K:K,'Storage Energy'!$A:$A,Comparison_CDP2,'Storage Energy'!$B:$B,IF($B$125="NEM","*",$B$125),'Storage Energy'!$C:$C,$H130)</f>
        <v>5.8699999971878469E-8</v>
      </c>
      <c r="Q130" s="5">
        <f>SUMIFS('Storage Energy'!L:L,'Storage Energy'!$A:$A,Comparison_CDP1,'Storage Energy'!$B:$B,IF($B$125="NEM","*",$B$125),'Storage Energy'!$C:$C,$H130)-SUMIFS('Storage Energy'!L:L,'Storage Energy'!$A:$A,Comparison_CDP2,'Storage Energy'!$B:$B,IF($B$125="NEM","*",$B$125),'Storage Energy'!$C:$C,$H130)</f>
        <v>6.8139999975791454E-8</v>
      </c>
      <c r="R130" s="5">
        <f>SUMIFS('Storage Energy'!M:M,'Storage Energy'!$A:$A,Comparison_CDP1,'Storage Energy'!$B:$B,IF($B$125="NEM","*",$B$125),'Storage Energy'!$C:$C,$H130)-SUMIFS('Storage Energy'!M:M,'Storage Energy'!$A:$A,Comparison_CDP2,'Storage Energy'!$B:$B,IF($B$125="NEM","*",$B$125),'Storage Energy'!$C:$C,$H130)</f>
        <v>6.9519999978950864E-8</v>
      </c>
      <c r="S130" s="5">
        <f>SUMIFS('Storage Energy'!N:N,'Storage Energy'!$A:$A,Comparison_CDP1,'Storage Energy'!$B:$B,IF($B$125="NEM","*",$B$125),'Storage Energy'!$C:$C,$H130)-SUMIFS('Storage Energy'!N:N,'Storage Energy'!$A:$A,Comparison_CDP2,'Storage Energy'!$B:$B,IF($B$125="NEM","*",$B$125),'Storage Energy'!$C:$C,$H130)</f>
        <v>7.8560000060790003E-8</v>
      </c>
      <c r="T130" s="5">
        <f>SUMIFS('Storage Energy'!O:O,'Storage Energy'!$A:$A,Comparison_CDP1,'Storage Energy'!$B:$B,IF($B$125="NEM","*",$B$125),'Storage Energy'!$C:$C,$H130)-SUMIFS('Storage Energy'!O:O,'Storage Energy'!$A:$A,Comparison_CDP2,'Storage Energy'!$B:$B,IF($B$125="NEM","*",$B$125),'Storage Energy'!$C:$C,$H130)</f>
        <v>9.8560000161285188E-8</v>
      </c>
      <c r="U130" s="5">
        <f>SUMIFS('Storage Energy'!P:P,'Storage Energy'!$A:$A,Comparison_CDP1,'Storage Energy'!$B:$B,IF($B$125="NEM","*",$B$125),'Storage Energy'!$C:$C,$H130)-SUMIFS('Storage Energy'!P:P,'Storage Energy'!$A:$A,Comparison_CDP2,'Storage Energy'!$B:$B,IF($B$125="NEM","*",$B$125),'Storage Energy'!$C:$C,$H130)</f>
        <v>9.1480000019572572E-8</v>
      </c>
      <c r="V130" s="5">
        <f>SUMIFS('Storage Energy'!Q:Q,'Storage Energy'!$A:$A,Comparison_CDP1,'Storage Energy'!$B:$B,IF($B$125="NEM","*",$B$125),'Storage Energy'!$C:$C,$H130)-SUMIFS('Storage Energy'!Q:Q,'Storage Energy'!$A:$A,Comparison_CDP2,'Storage Energy'!$B:$B,IF($B$125="NEM","*",$B$125),'Storage Energy'!$C:$C,$H130)</f>
        <v>8.3679999818286888E-8</v>
      </c>
      <c r="W130" s="5">
        <f>SUMIFS('Storage Energy'!R:R,'Storage Energy'!$A:$A,Comparison_CDP1,'Storage Energy'!$B:$B,IF($B$125="NEM","*",$B$125),'Storage Energy'!$C:$C,$H130)-SUMIFS('Storage Energy'!R:R,'Storage Energy'!$A:$A,Comparison_CDP2,'Storage Energy'!$B:$B,IF($B$125="NEM","*",$B$125),'Storage Energy'!$C:$C,$H130)</f>
        <v>7.2099999970376416E-8</v>
      </c>
      <c r="X130" s="5">
        <f>SUMIFS('Storage Energy'!S:S,'Storage Energy'!$A:$A,Comparison_CDP1,'Storage Energy'!$B:$B,IF($B$125="NEM","*",$B$125),'Storage Energy'!$C:$C,$H130)-SUMIFS('Storage Energy'!S:S,'Storage Energy'!$A:$A,Comparison_CDP2,'Storage Energy'!$B:$B,IF($B$125="NEM","*",$B$125),'Storage Energy'!$C:$C,$H130)</f>
        <v>7.3140000056426402E-8</v>
      </c>
      <c r="Y130" s="5">
        <f>SUMIFS('Storage Energy'!T:T,'Storage Energy'!$A:$A,Comparison_CDP1,'Storage Energy'!$B:$B,IF($B$125="NEM","*",$B$125),'Storage Energy'!$C:$C,$H130)-SUMIFS('Storage Energy'!T:T,'Storage Energy'!$A:$A,Comparison_CDP2,'Storage Energy'!$B:$B,IF($B$125="NEM","*",$B$125),'Storage Energy'!$C:$C,$H130)</f>
        <v>1.083400000823076E-7</v>
      </c>
      <c r="Z130" s="5">
        <f>SUMIFS('Storage Energy'!U:U,'Storage Energy'!$A:$A,Comparison_CDP1,'Storage Energy'!$B:$B,IF($B$125="NEM","*",$B$125),'Storage Energy'!$C:$C,$H130)-SUMIFS('Storage Energy'!U:U,'Storage Energy'!$A:$A,Comparison_CDP2,'Storage Energy'!$B:$B,IF($B$125="NEM","*",$B$125),'Storage Energy'!$C:$C,$H130)</f>
        <v>1.083400000823076E-7</v>
      </c>
      <c r="AA130" s="5">
        <f>SUMIFS('Storage Energy'!V:V,'Storage Energy'!$A:$A,Comparison_CDP1,'Storage Energy'!$B:$B,IF($B$125="NEM","*",$B$125),'Storage Energy'!$C:$C,$H130)-SUMIFS('Storage Energy'!V:V,'Storage Energy'!$A:$A,Comparison_CDP2,'Storage Energy'!$B:$B,IF($B$125="NEM","*",$B$125),'Storage Energy'!$C:$C,$H130)</f>
        <v>8.9619999865675481E-8</v>
      </c>
      <c r="AB130" s="5">
        <f>SUMIFS('Storage Energy'!W:W,'Storage Energy'!$A:$A,Comparison_CDP1,'Storage Energy'!$B:$B,IF($B$125="NEM","*",$B$125),'Storage Energy'!$C:$C,$H130)-SUMIFS('Storage Energy'!W:W,'Storage Energy'!$A:$A,Comparison_CDP2,'Storage Energy'!$B:$B,IF($B$125="NEM","*",$B$125),'Storage Energy'!$C:$C,$H130)</f>
        <v>8.9460000074481627E-8</v>
      </c>
      <c r="AC130" s="5">
        <f>SUMIFS('Storage Energy'!X:X,'Storage Energy'!$A:$A,Comparison_CDP1,'Storage Energy'!$B:$B,IF($B$125="NEM","*",$B$125),'Storage Energy'!$C:$C,$H130)-SUMIFS('Storage Energy'!X:X,'Storage Energy'!$A:$A,Comparison_CDP2,'Storage Energy'!$B:$B,IF($B$125="NEM","*",$B$125),'Storage Energy'!$C:$C,$H130)</f>
        <v>5.6500000233938863E-8</v>
      </c>
      <c r="AD130" s="5">
        <f>SUMIFS('Storage Energy'!Y:Y,'Storage Energy'!$A:$A,Comparison_CDP1,'Storage Energy'!$B:$B,IF($B$125="NEM","*",$B$125),'Storage Energy'!$C:$C,$H130)-SUMIFS('Storage Energy'!Y:Y,'Storage Energy'!$A:$A,Comparison_CDP2,'Storage Energy'!$B:$B,IF($B$125="NEM","*",$B$125),'Storage Energy'!$C:$C,$H130)</f>
        <v>-4.4859999936974759E-8</v>
      </c>
      <c r="AE130" s="5">
        <f>SUMIFS('Storage Energy'!Z:Z,'Storage Energy'!$A:$A,Comparison_CDP1,'Storage Energy'!$B:$B,IF($B$125="NEM","*",$B$125),'Storage Energy'!$C:$C,$H130)-SUMIFS('Storage Energy'!Z:Z,'Storage Energy'!$A:$A,Comparison_CDP2,'Storage Energy'!$B:$B,IF($B$125="NEM","*",$B$125),'Storage Energy'!$C:$C,$H130)</f>
        <v>-2.0039999881760195E-8</v>
      </c>
      <c r="AF130" s="5">
        <f>SUMIFS('Storage Energy'!AA:AA,'Storage Energy'!$A:$A,Comparison_CDP1,'Storage Energy'!$B:$B,IF($B$125="NEM","*",$B$125),'Storage Energy'!$C:$C,$H130)-SUMIFS('Storage Energy'!AA:AA,'Storage Energy'!$A:$A,Comparison_CDP2,'Storage Energy'!$B:$B,IF($B$125="NEM","*",$B$125),'Storage Energy'!$C:$C,$H130)</f>
        <v>-2.2160000057169782E-8</v>
      </c>
      <c r="AG130" s="5">
        <f>SUMIFS('Storage Energy'!AB:AB,'Storage Energy'!$A:$A,Comparison_CDP1,'Storage Energy'!$B:$B,IF($B$125="NEM","*",$B$125),'Storage Energy'!$C:$C,$H130)-SUMIFS('Storage Energy'!AB:AB,'Storage Energy'!$A:$A,Comparison_CDP2,'Storage Energy'!$B:$B,IF($B$125="NEM","*",$B$125),'Storage Energy'!$C:$C,$H130)</f>
        <v>-9.3600001083160578E-9</v>
      </c>
      <c r="AH130" s="5">
        <f>SUMIFS('Storage Energy'!AC:AC,'Storage Energy'!$A:$A,Comparison_CDP1,'Storage Energy'!$B:$B,IF($B$125="NEM","*",$B$125),'Storage Energy'!$C:$C,$H130)-SUMIFS('Storage Energy'!AC:AC,'Storage Energy'!$A:$A,Comparison_CDP2,'Storage Energy'!$B:$B,IF($B$125="NEM","*",$B$125),'Storage Energy'!$C:$C,$H130)</f>
        <v>-1.3105999974172278E-7</v>
      </c>
      <c r="AI130" s="5">
        <f>SUMIFS('Storage Energy'!AD:AD,'Storage Energy'!$A:$A,Comparison_CDP1,'Storage Energy'!$B:$B,IF($B$125="NEM","*",$B$125),'Storage Energy'!$C:$C,$H130)-SUMIFS('Storage Energy'!AD:AD,'Storage Energy'!$A:$A,Comparison_CDP2,'Storage Energy'!$B:$B,IF($B$125="NEM","*",$B$125),'Storage Energy'!$C:$C,$H130)</f>
        <v>-4.7419999926745504E-8</v>
      </c>
      <c r="AJ130" s="5">
        <f>SUMIFS('Storage Energy'!AE:AE,'Storage Energy'!$A:$A,Comparison_CDP1,'Storage Energy'!$B:$B,IF($B$125="NEM","*",$B$125),'Storage Energy'!$C:$C,$H130)-SUMIFS('Storage Energy'!AE:AE,'Storage Energy'!$A:$A,Comparison_CDP2,'Storage Energy'!$B:$B,IF($B$125="NEM","*",$B$125),'Storage Energy'!$C:$C,$H130)</f>
        <v>-1.1284000001055006E-7</v>
      </c>
    </row>
    <row r="131" spans="1:36" ht="15" customHeight="1">
      <c r="H131" s="25" t="s">
        <v>138</v>
      </c>
      <c r="I131" s="5">
        <f>SUMIFS('Storage Energy'!D:D,'Storage Energy'!$A:$A,Comparison_CDP1,'Storage Energy'!$B:$B,IF($B$125="NEM","*",$B$125),'Storage Energy'!$C:$C,$H131)-SUMIFS('Storage Energy'!D:D,'Storage Energy'!$A:$A,Comparison_CDP2,'Storage Energy'!$B:$B,IF($B$125="NEM","*",$B$125),'Storage Energy'!$C:$C,$H131)</f>
        <v>0</v>
      </c>
      <c r="J131" s="5">
        <f>SUMIFS('Storage Energy'!E:E,'Storage Energy'!$A:$A,Comparison_CDP1,'Storage Energy'!$B:$B,IF($B$125="NEM","*",$B$125),'Storage Energy'!$C:$C,$H131)-SUMIFS('Storage Energy'!E:E,'Storage Energy'!$A:$A,Comparison_CDP2,'Storage Energy'!$B:$B,IF($B$125="NEM","*",$B$125),'Storage Energy'!$C:$C,$H131)</f>
        <v>0</v>
      </c>
      <c r="K131" s="5">
        <f>SUMIFS('Storage Energy'!F:F,'Storage Energy'!$A:$A,Comparison_CDP1,'Storage Energy'!$B:$B,IF($B$125="NEM","*",$B$125),'Storage Energy'!$C:$C,$H131)-SUMIFS('Storage Energy'!F:F,'Storage Energy'!$A:$A,Comparison_CDP2,'Storage Energy'!$B:$B,IF($B$125="NEM","*",$B$125),'Storage Energy'!$C:$C,$H131)</f>
        <v>0</v>
      </c>
      <c r="L131" s="5">
        <f>SUMIFS('Storage Energy'!G:G,'Storage Energy'!$A:$A,Comparison_CDP1,'Storage Energy'!$B:$B,IF($B$125="NEM","*",$B$125),'Storage Energy'!$C:$C,$H131)-SUMIFS('Storage Energy'!G:G,'Storage Energy'!$A:$A,Comparison_CDP2,'Storage Energy'!$B:$B,IF($B$125="NEM","*",$B$125),'Storage Energy'!$C:$C,$H131)</f>
        <v>0</v>
      </c>
      <c r="M131" s="5">
        <f>SUMIFS('Storage Energy'!H:H,'Storage Energy'!$A:$A,Comparison_CDP1,'Storage Energy'!$B:$B,IF($B$125="NEM","*",$B$125),'Storage Energy'!$C:$C,$H131)-SUMIFS('Storage Energy'!H:H,'Storage Energy'!$A:$A,Comparison_CDP2,'Storage Energy'!$B:$B,IF($B$125="NEM","*",$B$125),'Storage Energy'!$C:$C,$H131)</f>
        <v>0</v>
      </c>
      <c r="N131" s="5">
        <f>SUMIFS('Storage Energy'!I:I,'Storage Energy'!$A:$A,Comparison_CDP1,'Storage Energy'!$B:$B,IF($B$125="NEM","*",$B$125),'Storage Energy'!$C:$C,$H131)-SUMIFS('Storage Energy'!I:I,'Storage Energy'!$A:$A,Comparison_CDP2,'Storage Energy'!$B:$B,IF($B$125="NEM","*",$B$125),'Storage Energy'!$C:$C,$H131)</f>
        <v>0</v>
      </c>
      <c r="O131" s="5">
        <f>SUMIFS('Storage Energy'!J:J,'Storage Energy'!$A:$A,Comparison_CDP1,'Storage Energy'!$B:$B,IF($B$125="NEM","*",$B$125),'Storage Energy'!$C:$C,$H131)-SUMIFS('Storage Energy'!J:J,'Storage Energy'!$A:$A,Comparison_CDP2,'Storage Energy'!$B:$B,IF($B$125="NEM","*",$B$125),'Storage Energy'!$C:$C,$H131)</f>
        <v>0</v>
      </c>
      <c r="P131" s="5">
        <f>SUMIFS('Storage Energy'!K:K,'Storage Energy'!$A:$A,Comparison_CDP1,'Storage Energy'!$B:$B,IF($B$125="NEM","*",$B$125),'Storage Energy'!$C:$C,$H131)-SUMIFS('Storage Energy'!K:K,'Storage Energy'!$A:$A,Comparison_CDP2,'Storage Energy'!$B:$B,IF($B$125="NEM","*",$B$125),'Storage Energy'!$C:$C,$H131)</f>
        <v>0</v>
      </c>
      <c r="Q131" s="5">
        <f>SUMIFS('Storage Energy'!L:L,'Storage Energy'!$A:$A,Comparison_CDP1,'Storage Energy'!$B:$B,IF($B$125="NEM","*",$B$125),'Storage Energy'!$C:$C,$H131)-SUMIFS('Storage Energy'!L:L,'Storage Energy'!$A:$A,Comparison_CDP2,'Storage Energy'!$B:$B,IF($B$125="NEM","*",$B$125),'Storage Energy'!$C:$C,$H131)</f>
        <v>0</v>
      </c>
      <c r="R131" s="5">
        <f>SUMIFS('Storage Energy'!M:M,'Storage Energy'!$A:$A,Comparison_CDP1,'Storage Energy'!$B:$B,IF($B$125="NEM","*",$B$125),'Storage Energy'!$C:$C,$H131)-SUMIFS('Storage Energy'!M:M,'Storage Energy'!$A:$A,Comparison_CDP2,'Storage Energy'!$B:$B,IF($B$125="NEM","*",$B$125),'Storage Energy'!$C:$C,$H131)</f>
        <v>0</v>
      </c>
      <c r="S131" s="5">
        <f>SUMIFS('Storage Energy'!N:N,'Storage Energy'!$A:$A,Comparison_CDP1,'Storage Energy'!$B:$B,IF($B$125="NEM","*",$B$125),'Storage Energy'!$C:$C,$H131)-SUMIFS('Storage Energy'!N:N,'Storage Energy'!$A:$A,Comparison_CDP2,'Storage Energy'!$B:$B,IF($B$125="NEM","*",$B$125),'Storage Energy'!$C:$C,$H131)</f>
        <v>0</v>
      </c>
      <c r="T131" s="5">
        <f>SUMIFS('Storage Energy'!O:O,'Storage Energy'!$A:$A,Comparison_CDP1,'Storage Energy'!$B:$B,IF($B$125="NEM","*",$B$125),'Storage Energy'!$C:$C,$H131)-SUMIFS('Storage Energy'!O:O,'Storage Energy'!$A:$A,Comparison_CDP2,'Storage Energy'!$B:$B,IF($B$125="NEM","*",$B$125),'Storage Energy'!$C:$C,$H131)</f>
        <v>0</v>
      </c>
      <c r="U131" s="5">
        <f>SUMIFS('Storage Energy'!P:P,'Storage Energy'!$A:$A,Comparison_CDP1,'Storage Energy'!$B:$B,IF($B$125="NEM","*",$B$125),'Storage Energy'!$C:$C,$H131)-SUMIFS('Storage Energy'!P:P,'Storage Energy'!$A:$A,Comparison_CDP2,'Storage Energy'!$B:$B,IF($B$125="NEM","*",$B$125),'Storage Energy'!$C:$C,$H131)</f>
        <v>0</v>
      </c>
      <c r="V131" s="5">
        <f>SUMIFS('Storage Energy'!Q:Q,'Storage Energy'!$A:$A,Comparison_CDP1,'Storage Energy'!$B:$B,IF($B$125="NEM","*",$B$125),'Storage Energy'!$C:$C,$H131)-SUMIFS('Storage Energy'!Q:Q,'Storage Energy'!$A:$A,Comparison_CDP2,'Storage Energy'!$B:$B,IF($B$125="NEM","*",$B$125),'Storage Energy'!$C:$C,$H131)</f>
        <v>0</v>
      </c>
      <c r="W131" s="5">
        <f>SUMIFS('Storage Energy'!R:R,'Storage Energy'!$A:$A,Comparison_CDP1,'Storage Energy'!$B:$B,IF($B$125="NEM","*",$B$125),'Storage Energy'!$C:$C,$H131)-SUMIFS('Storage Energy'!R:R,'Storage Energy'!$A:$A,Comparison_CDP2,'Storage Energy'!$B:$B,IF($B$125="NEM","*",$B$125),'Storage Energy'!$C:$C,$H131)</f>
        <v>0</v>
      </c>
      <c r="X131" s="5">
        <f>SUMIFS('Storage Energy'!S:S,'Storage Energy'!$A:$A,Comparison_CDP1,'Storage Energy'!$B:$B,IF($B$125="NEM","*",$B$125),'Storage Energy'!$C:$C,$H131)-SUMIFS('Storage Energy'!S:S,'Storage Energy'!$A:$A,Comparison_CDP2,'Storage Energy'!$B:$B,IF($B$125="NEM","*",$B$125),'Storage Energy'!$C:$C,$H131)</f>
        <v>0</v>
      </c>
      <c r="Y131" s="5">
        <f>SUMIFS('Storage Energy'!T:T,'Storage Energy'!$A:$A,Comparison_CDP1,'Storage Energy'!$B:$B,IF($B$125="NEM","*",$B$125),'Storage Energy'!$C:$C,$H131)-SUMIFS('Storage Energy'!T:T,'Storage Energy'!$A:$A,Comparison_CDP2,'Storage Energy'!$B:$B,IF($B$125="NEM","*",$B$125),'Storage Energy'!$C:$C,$H131)</f>
        <v>0</v>
      </c>
      <c r="Z131" s="5">
        <f>SUMIFS('Storage Energy'!U:U,'Storage Energy'!$A:$A,Comparison_CDP1,'Storage Energy'!$B:$B,IF($B$125="NEM","*",$B$125),'Storage Energy'!$C:$C,$H131)-SUMIFS('Storage Energy'!U:U,'Storage Energy'!$A:$A,Comparison_CDP2,'Storage Energy'!$B:$B,IF($B$125="NEM","*",$B$125),'Storage Energy'!$C:$C,$H131)</f>
        <v>0</v>
      </c>
      <c r="AA131" s="5">
        <f>SUMIFS('Storage Energy'!V:V,'Storage Energy'!$A:$A,Comparison_CDP1,'Storage Energy'!$B:$B,IF($B$125="NEM","*",$B$125),'Storage Energy'!$C:$C,$H131)-SUMIFS('Storage Energy'!V:V,'Storage Energy'!$A:$A,Comparison_CDP2,'Storage Energy'!$B:$B,IF($B$125="NEM","*",$B$125),'Storage Energy'!$C:$C,$H131)</f>
        <v>0</v>
      </c>
      <c r="AB131" s="5">
        <f>SUMIFS('Storage Energy'!W:W,'Storage Energy'!$A:$A,Comparison_CDP1,'Storage Energy'!$B:$B,IF($B$125="NEM","*",$B$125),'Storage Energy'!$C:$C,$H131)-SUMIFS('Storage Energy'!W:W,'Storage Energy'!$A:$A,Comparison_CDP2,'Storage Energy'!$B:$B,IF($B$125="NEM","*",$B$125),'Storage Energy'!$C:$C,$H131)</f>
        <v>0</v>
      </c>
      <c r="AC131" s="5">
        <f>SUMIFS('Storage Energy'!X:X,'Storage Energy'!$A:$A,Comparison_CDP1,'Storage Energy'!$B:$B,IF($B$125="NEM","*",$B$125),'Storage Energy'!$C:$C,$H131)-SUMIFS('Storage Energy'!X:X,'Storage Energy'!$A:$A,Comparison_CDP2,'Storage Energy'!$B:$B,IF($B$125="NEM","*",$B$125),'Storage Energy'!$C:$C,$H131)</f>
        <v>0</v>
      </c>
      <c r="AD131" s="5">
        <f>SUMIFS('Storage Energy'!Y:Y,'Storage Energy'!$A:$A,Comparison_CDP1,'Storage Energy'!$B:$B,IF($B$125="NEM","*",$B$125),'Storage Energy'!$C:$C,$H131)-SUMIFS('Storage Energy'!Y:Y,'Storage Energy'!$A:$A,Comparison_CDP2,'Storage Energy'!$B:$B,IF($B$125="NEM","*",$B$125),'Storage Energy'!$C:$C,$H131)</f>
        <v>0</v>
      </c>
      <c r="AE131" s="5">
        <f>SUMIFS('Storage Energy'!Z:Z,'Storage Energy'!$A:$A,Comparison_CDP1,'Storage Energy'!$B:$B,IF($B$125="NEM","*",$B$125),'Storage Energy'!$C:$C,$H131)-SUMIFS('Storage Energy'!Z:Z,'Storage Energy'!$A:$A,Comparison_CDP2,'Storage Energy'!$B:$B,IF($B$125="NEM","*",$B$125),'Storage Energy'!$C:$C,$H131)</f>
        <v>0</v>
      </c>
      <c r="AF131" s="5">
        <f>SUMIFS('Storage Energy'!AA:AA,'Storage Energy'!$A:$A,Comparison_CDP1,'Storage Energy'!$B:$B,IF($B$125="NEM","*",$B$125),'Storage Energy'!$C:$C,$H131)-SUMIFS('Storage Energy'!AA:AA,'Storage Energy'!$A:$A,Comparison_CDP2,'Storage Energy'!$B:$B,IF($B$125="NEM","*",$B$125),'Storage Energy'!$C:$C,$H131)</f>
        <v>0</v>
      </c>
      <c r="AG131" s="5">
        <f>SUMIFS('Storage Energy'!AB:AB,'Storage Energy'!$A:$A,Comparison_CDP1,'Storage Energy'!$B:$B,IF($B$125="NEM","*",$B$125),'Storage Energy'!$C:$C,$H131)-SUMIFS('Storage Energy'!AB:AB,'Storage Energy'!$A:$A,Comparison_CDP2,'Storage Energy'!$B:$B,IF($B$125="NEM","*",$B$125),'Storage Energy'!$C:$C,$H131)</f>
        <v>0</v>
      </c>
      <c r="AH131" s="5">
        <f>SUMIFS('Storage Energy'!AC:AC,'Storage Energy'!$A:$A,Comparison_CDP1,'Storage Energy'!$B:$B,IF($B$125="NEM","*",$B$125),'Storage Energy'!$C:$C,$H131)-SUMIFS('Storage Energy'!AC:AC,'Storage Energy'!$A:$A,Comparison_CDP2,'Storage Energy'!$B:$B,IF($B$125="NEM","*",$B$125),'Storage Energy'!$C:$C,$H131)</f>
        <v>0</v>
      </c>
      <c r="AI131" s="5">
        <f>SUMIFS('Storage Energy'!AD:AD,'Storage Energy'!$A:$A,Comparison_CDP1,'Storage Energy'!$B:$B,IF($B$125="NEM","*",$B$125),'Storage Energy'!$C:$C,$H131)-SUMIFS('Storage Energy'!AD:AD,'Storage Energy'!$A:$A,Comparison_CDP2,'Storage Energy'!$B:$B,IF($B$125="NEM","*",$B$125),'Storage Energy'!$C:$C,$H131)</f>
        <v>0</v>
      </c>
      <c r="AJ131" s="5">
        <f>SUMIFS('Storage Energy'!AE:AE,'Storage Energy'!$A:$A,Comparison_CDP1,'Storage Energy'!$B:$B,IF($B$125="NEM","*",$B$125),'Storage Energy'!$C:$C,$H131)-SUMIFS('Storage Energy'!AE:AE,'Storage Energy'!$A:$A,Comparison_CDP2,'Storage Energy'!$B:$B,IF($B$125="NEM","*",$B$125),'Storage Energy'!$C:$C,$H131)</f>
        <v>0</v>
      </c>
    </row>
    <row r="132" spans="1:36" ht="15" customHeight="1">
      <c r="H132" s="25" t="s">
        <v>139</v>
      </c>
      <c r="I132" s="5">
        <f>SUMIFS('Storage Energy'!D:D,'Storage Energy'!$A:$A,Comparison_CDP1,'Storage Energy'!$B:$B,IF($B$125="NEM","*",$B$125),'Storage Energy'!$C:$C,$H132)-SUMIFS('Storage Energy'!D:D,'Storage Energy'!$A:$A,Comparison_CDP2,'Storage Energy'!$B:$B,IF($B$125="NEM","*",$B$125),'Storage Energy'!$C:$C,$H132)</f>
        <v>0</v>
      </c>
      <c r="J132" s="5">
        <f>SUMIFS('Storage Energy'!E:E,'Storage Energy'!$A:$A,Comparison_CDP1,'Storage Energy'!$B:$B,IF($B$125="NEM","*",$B$125),'Storage Energy'!$C:$C,$H132)-SUMIFS('Storage Energy'!E:E,'Storage Energy'!$A:$A,Comparison_CDP2,'Storage Energy'!$B:$B,IF($B$125="NEM","*",$B$125),'Storage Energy'!$C:$C,$H132)</f>
        <v>0</v>
      </c>
      <c r="K132" s="5">
        <f>SUMIFS('Storage Energy'!F:F,'Storage Energy'!$A:$A,Comparison_CDP1,'Storage Energy'!$B:$B,IF($B$125="NEM","*",$B$125),'Storage Energy'!$C:$C,$H132)-SUMIFS('Storage Energy'!F:F,'Storage Energy'!$A:$A,Comparison_CDP2,'Storage Energy'!$B:$B,IF($B$125="NEM","*",$B$125),'Storage Energy'!$C:$C,$H132)</f>
        <v>0</v>
      </c>
      <c r="L132" s="5">
        <f>SUMIFS('Storage Energy'!G:G,'Storage Energy'!$A:$A,Comparison_CDP1,'Storage Energy'!$B:$B,IF($B$125="NEM","*",$B$125),'Storage Energy'!$C:$C,$H132)-SUMIFS('Storage Energy'!G:G,'Storage Energy'!$A:$A,Comparison_CDP2,'Storage Energy'!$B:$B,IF($B$125="NEM","*",$B$125),'Storage Energy'!$C:$C,$H132)</f>
        <v>0</v>
      </c>
      <c r="M132" s="5">
        <f>SUMIFS('Storage Energy'!H:H,'Storage Energy'!$A:$A,Comparison_CDP1,'Storage Energy'!$B:$B,IF($B$125="NEM","*",$B$125),'Storage Energy'!$C:$C,$H132)-SUMIFS('Storage Energy'!H:H,'Storage Energy'!$A:$A,Comparison_CDP2,'Storage Energy'!$B:$B,IF($B$125="NEM","*",$B$125),'Storage Energy'!$C:$C,$H132)</f>
        <v>0</v>
      </c>
      <c r="N132" s="5">
        <f>SUMIFS('Storage Energy'!I:I,'Storage Energy'!$A:$A,Comparison_CDP1,'Storage Energy'!$B:$B,IF($B$125="NEM","*",$B$125),'Storage Energy'!$C:$C,$H132)-SUMIFS('Storage Energy'!I:I,'Storage Energy'!$A:$A,Comparison_CDP2,'Storage Energy'!$B:$B,IF($B$125="NEM","*",$B$125),'Storage Energy'!$C:$C,$H132)</f>
        <v>0</v>
      </c>
      <c r="O132" s="5">
        <f>SUMIFS('Storage Energy'!J:J,'Storage Energy'!$A:$A,Comparison_CDP1,'Storage Energy'!$B:$B,IF($B$125="NEM","*",$B$125),'Storage Energy'!$C:$C,$H132)-SUMIFS('Storage Energy'!J:J,'Storage Energy'!$A:$A,Comparison_CDP2,'Storage Energy'!$B:$B,IF($B$125="NEM","*",$B$125),'Storage Energy'!$C:$C,$H132)</f>
        <v>0</v>
      </c>
      <c r="P132" s="5">
        <f>SUMIFS('Storage Energy'!K:K,'Storage Energy'!$A:$A,Comparison_CDP1,'Storage Energy'!$B:$B,IF($B$125="NEM","*",$B$125),'Storage Energy'!$C:$C,$H132)-SUMIFS('Storage Energy'!K:K,'Storage Energy'!$A:$A,Comparison_CDP2,'Storage Energy'!$B:$B,IF($B$125="NEM","*",$B$125),'Storage Energy'!$C:$C,$H132)</f>
        <v>0</v>
      </c>
      <c r="Q132" s="5">
        <f>SUMIFS('Storage Energy'!L:L,'Storage Energy'!$A:$A,Comparison_CDP1,'Storage Energy'!$B:$B,IF($B$125="NEM","*",$B$125),'Storage Energy'!$C:$C,$H132)-SUMIFS('Storage Energy'!L:L,'Storage Energy'!$A:$A,Comparison_CDP2,'Storage Energy'!$B:$B,IF($B$125="NEM","*",$B$125),'Storage Energy'!$C:$C,$H132)</f>
        <v>0</v>
      </c>
      <c r="R132" s="5">
        <f>SUMIFS('Storage Energy'!M:M,'Storage Energy'!$A:$A,Comparison_CDP1,'Storage Energy'!$B:$B,IF($B$125="NEM","*",$B$125),'Storage Energy'!$C:$C,$H132)-SUMIFS('Storage Energy'!M:M,'Storage Energy'!$A:$A,Comparison_CDP2,'Storage Energy'!$B:$B,IF($B$125="NEM","*",$B$125),'Storage Energy'!$C:$C,$H132)</f>
        <v>0</v>
      </c>
      <c r="S132" s="5">
        <f>SUMIFS('Storage Energy'!N:N,'Storage Energy'!$A:$A,Comparison_CDP1,'Storage Energy'!$B:$B,IF($B$125="NEM","*",$B$125),'Storage Energy'!$C:$C,$H132)-SUMIFS('Storage Energy'!N:N,'Storage Energy'!$A:$A,Comparison_CDP2,'Storage Energy'!$B:$B,IF($B$125="NEM","*",$B$125),'Storage Energy'!$C:$C,$H132)</f>
        <v>0</v>
      </c>
      <c r="T132" s="5">
        <f>SUMIFS('Storage Energy'!O:O,'Storage Energy'!$A:$A,Comparison_CDP1,'Storage Energy'!$B:$B,IF($B$125="NEM","*",$B$125),'Storage Energy'!$C:$C,$H132)-SUMIFS('Storage Energy'!O:O,'Storage Energy'!$A:$A,Comparison_CDP2,'Storage Energy'!$B:$B,IF($B$125="NEM","*",$B$125),'Storage Energy'!$C:$C,$H132)</f>
        <v>0</v>
      </c>
      <c r="U132" s="5">
        <f>SUMIFS('Storage Energy'!P:P,'Storage Energy'!$A:$A,Comparison_CDP1,'Storage Energy'!$B:$B,IF($B$125="NEM","*",$B$125),'Storage Energy'!$C:$C,$H132)-SUMIFS('Storage Energy'!P:P,'Storage Energy'!$A:$A,Comparison_CDP2,'Storage Energy'!$B:$B,IF($B$125="NEM","*",$B$125),'Storage Energy'!$C:$C,$H132)</f>
        <v>0</v>
      </c>
      <c r="V132" s="5">
        <f>SUMIFS('Storage Energy'!Q:Q,'Storage Energy'!$A:$A,Comparison_CDP1,'Storage Energy'!$B:$B,IF($B$125="NEM","*",$B$125),'Storage Energy'!$C:$C,$H132)-SUMIFS('Storage Energy'!Q:Q,'Storage Energy'!$A:$A,Comparison_CDP2,'Storage Energy'!$B:$B,IF($B$125="NEM","*",$B$125),'Storage Energy'!$C:$C,$H132)</f>
        <v>0</v>
      </c>
      <c r="W132" s="5">
        <f>SUMIFS('Storage Energy'!R:R,'Storage Energy'!$A:$A,Comparison_CDP1,'Storage Energy'!$B:$B,IF($B$125="NEM","*",$B$125),'Storage Energy'!$C:$C,$H132)-SUMIFS('Storage Energy'!R:R,'Storage Energy'!$A:$A,Comparison_CDP2,'Storage Energy'!$B:$B,IF($B$125="NEM","*",$B$125),'Storage Energy'!$C:$C,$H132)</f>
        <v>0</v>
      </c>
      <c r="X132" s="5">
        <f>SUMIFS('Storage Energy'!S:S,'Storage Energy'!$A:$A,Comparison_CDP1,'Storage Energy'!$B:$B,IF($B$125="NEM","*",$B$125),'Storage Energy'!$C:$C,$H132)-SUMIFS('Storage Energy'!S:S,'Storage Energy'!$A:$A,Comparison_CDP2,'Storage Energy'!$B:$B,IF($B$125="NEM","*",$B$125),'Storage Energy'!$C:$C,$H132)</f>
        <v>0</v>
      </c>
      <c r="Y132" s="5">
        <f>SUMIFS('Storage Energy'!T:T,'Storage Energy'!$A:$A,Comparison_CDP1,'Storage Energy'!$B:$B,IF($B$125="NEM","*",$B$125),'Storage Energy'!$C:$C,$H132)-SUMIFS('Storage Energy'!T:T,'Storage Energy'!$A:$A,Comparison_CDP2,'Storage Energy'!$B:$B,IF($B$125="NEM","*",$B$125),'Storage Energy'!$C:$C,$H132)</f>
        <v>0</v>
      </c>
      <c r="Z132" s="5">
        <f>SUMIFS('Storage Energy'!U:U,'Storage Energy'!$A:$A,Comparison_CDP1,'Storage Energy'!$B:$B,IF($B$125="NEM","*",$B$125),'Storage Energy'!$C:$C,$H132)-SUMIFS('Storage Energy'!U:U,'Storage Energy'!$A:$A,Comparison_CDP2,'Storage Energy'!$B:$B,IF($B$125="NEM","*",$B$125),'Storage Energy'!$C:$C,$H132)</f>
        <v>0</v>
      </c>
      <c r="AA132" s="5">
        <f>SUMIFS('Storage Energy'!V:V,'Storage Energy'!$A:$A,Comparison_CDP1,'Storage Energy'!$B:$B,IF($B$125="NEM","*",$B$125),'Storage Energy'!$C:$C,$H132)-SUMIFS('Storage Energy'!V:V,'Storage Energy'!$A:$A,Comparison_CDP2,'Storage Energy'!$B:$B,IF($B$125="NEM","*",$B$125),'Storage Energy'!$C:$C,$H132)</f>
        <v>0</v>
      </c>
      <c r="AB132" s="5">
        <f>SUMIFS('Storage Energy'!W:W,'Storage Energy'!$A:$A,Comparison_CDP1,'Storage Energy'!$B:$B,IF($B$125="NEM","*",$B$125),'Storage Energy'!$C:$C,$H132)-SUMIFS('Storage Energy'!W:W,'Storage Energy'!$A:$A,Comparison_CDP2,'Storage Energy'!$B:$B,IF($B$125="NEM","*",$B$125),'Storage Energy'!$C:$C,$H132)</f>
        <v>0</v>
      </c>
      <c r="AC132" s="5">
        <f>SUMIFS('Storage Energy'!X:X,'Storage Energy'!$A:$A,Comparison_CDP1,'Storage Energy'!$B:$B,IF($B$125="NEM","*",$B$125),'Storage Energy'!$C:$C,$H132)-SUMIFS('Storage Energy'!X:X,'Storage Energy'!$A:$A,Comparison_CDP2,'Storage Energy'!$B:$B,IF($B$125="NEM","*",$B$125),'Storage Energy'!$C:$C,$H132)</f>
        <v>0</v>
      </c>
      <c r="AD132" s="5">
        <f>SUMIFS('Storage Energy'!Y:Y,'Storage Energy'!$A:$A,Comparison_CDP1,'Storage Energy'!$B:$B,IF($B$125="NEM","*",$B$125),'Storage Energy'!$C:$C,$H132)-SUMIFS('Storage Energy'!Y:Y,'Storage Energy'!$A:$A,Comparison_CDP2,'Storage Energy'!$B:$B,IF($B$125="NEM","*",$B$125),'Storage Energy'!$C:$C,$H132)</f>
        <v>0</v>
      </c>
      <c r="AE132" s="5">
        <f>SUMIFS('Storage Energy'!Z:Z,'Storage Energy'!$A:$A,Comparison_CDP1,'Storage Energy'!$B:$B,IF($B$125="NEM","*",$B$125),'Storage Energy'!$C:$C,$H132)-SUMIFS('Storage Energy'!Z:Z,'Storage Energy'!$A:$A,Comparison_CDP2,'Storage Energy'!$B:$B,IF($B$125="NEM","*",$B$125),'Storage Energy'!$C:$C,$H132)</f>
        <v>0</v>
      </c>
      <c r="AF132" s="5">
        <f>SUMIFS('Storage Energy'!AA:AA,'Storage Energy'!$A:$A,Comparison_CDP1,'Storage Energy'!$B:$B,IF($B$125="NEM","*",$B$125),'Storage Energy'!$C:$C,$H132)-SUMIFS('Storage Energy'!AA:AA,'Storage Energy'!$A:$A,Comparison_CDP2,'Storage Energy'!$B:$B,IF($B$125="NEM","*",$B$125),'Storage Energy'!$C:$C,$H132)</f>
        <v>0</v>
      </c>
      <c r="AG132" s="5">
        <f>SUMIFS('Storage Energy'!AB:AB,'Storage Energy'!$A:$A,Comparison_CDP1,'Storage Energy'!$B:$B,IF($B$125="NEM","*",$B$125),'Storage Energy'!$C:$C,$H132)-SUMIFS('Storage Energy'!AB:AB,'Storage Energy'!$A:$A,Comparison_CDP2,'Storage Energy'!$B:$B,IF($B$125="NEM","*",$B$125),'Storage Energy'!$C:$C,$H132)</f>
        <v>0</v>
      </c>
      <c r="AH132" s="5">
        <f>SUMIFS('Storage Energy'!AC:AC,'Storage Energy'!$A:$A,Comparison_CDP1,'Storage Energy'!$B:$B,IF($B$125="NEM","*",$B$125),'Storage Energy'!$C:$C,$H132)-SUMIFS('Storage Energy'!AC:AC,'Storage Energy'!$A:$A,Comparison_CDP2,'Storage Energy'!$B:$B,IF($B$125="NEM","*",$B$125),'Storage Energy'!$C:$C,$H132)</f>
        <v>0</v>
      </c>
      <c r="AI132" s="5">
        <f>SUMIFS('Storage Energy'!AD:AD,'Storage Energy'!$A:$A,Comparison_CDP1,'Storage Energy'!$B:$B,IF($B$125="NEM","*",$B$125),'Storage Energy'!$C:$C,$H132)-SUMIFS('Storage Energy'!AD:AD,'Storage Energy'!$A:$A,Comparison_CDP2,'Storage Energy'!$B:$B,IF($B$125="NEM","*",$B$125),'Storage Energy'!$C:$C,$H132)</f>
        <v>0</v>
      </c>
      <c r="AJ132" s="5">
        <f>SUMIFS('Storage Energy'!AE:AE,'Storage Energy'!$A:$A,Comparison_CDP1,'Storage Energy'!$B:$B,IF($B$125="NEM","*",$B$125),'Storage Energy'!$C:$C,$H132)-SUMIFS('Storage Energy'!AE:AE,'Storage Energy'!$A:$A,Comparison_CDP2,'Storage Energy'!$B:$B,IF($B$125="NEM","*",$B$125),'Storage Energy'!$C:$C,$H132)</f>
        <v>0</v>
      </c>
    </row>
    <row r="140" spans="1:36" s="51" customFormat="1" ht="24" customHeight="1" thickBot="1">
      <c r="A140" s="49" t="str">
        <f>B141&amp;" differences in dispatchable capacity by year"</f>
        <v>NEM differences in dispatchable capacity by year</v>
      </c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</row>
    <row r="141" spans="1:36" ht="15" customHeight="1" thickTop="1">
      <c r="A141" s="11" t="s">
        <v>127</v>
      </c>
      <c r="B141" s="21" t="s">
        <v>128</v>
      </c>
    </row>
    <row r="143" spans="1:36" ht="15" customHeight="1">
      <c r="H143" s="44" t="s">
        <v>129</v>
      </c>
      <c r="I143" s="8" t="s">
        <v>90</v>
      </c>
      <c r="J143" s="8" t="s">
        <v>91</v>
      </c>
      <c r="K143" s="8" t="s">
        <v>92</v>
      </c>
      <c r="L143" s="8" t="s">
        <v>93</v>
      </c>
      <c r="M143" s="8" t="s">
        <v>94</v>
      </c>
      <c r="N143" s="8" t="s">
        <v>95</v>
      </c>
      <c r="O143" s="8" t="s">
        <v>96</v>
      </c>
      <c r="P143" s="8" t="s">
        <v>97</v>
      </c>
      <c r="Q143" s="8" t="s">
        <v>98</v>
      </c>
      <c r="R143" s="8" t="s">
        <v>99</v>
      </c>
      <c r="S143" s="8" t="s">
        <v>100</v>
      </c>
      <c r="T143" s="8" t="s">
        <v>101</v>
      </c>
      <c r="U143" s="8" t="s">
        <v>102</v>
      </c>
      <c r="V143" s="8" t="s">
        <v>103</v>
      </c>
      <c r="W143" s="8" t="s">
        <v>104</v>
      </c>
      <c r="X143" s="8" t="s">
        <v>105</v>
      </c>
      <c r="Y143" s="8" t="s">
        <v>106</v>
      </c>
      <c r="Z143" s="8" t="s">
        <v>107</v>
      </c>
      <c r="AA143" s="8" t="s">
        <v>108</v>
      </c>
      <c r="AB143" s="8" t="s">
        <v>109</v>
      </c>
      <c r="AC143" s="8" t="s">
        <v>110</v>
      </c>
      <c r="AD143" s="8" t="s">
        <v>111</v>
      </c>
      <c r="AE143" s="8" t="s">
        <v>112</v>
      </c>
      <c r="AF143" s="8" t="s">
        <v>113</v>
      </c>
      <c r="AG143" s="8" t="s">
        <v>114</v>
      </c>
      <c r="AH143" s="8" t="s">
        <v>115</v>
      </c>
      <c r="AI143" s="8" t="s">
        <v>116</v>
      </c>
      <c r="AJ143" s="8" t="s">
        <v>117</v>
      </c>
    </row>
    <row r="144" spans="1:36" ht="15" customHeight="1">
      <c r="H144" s="9" t="s">
        <v>130</v>
      </c>
      <c r="I144" s="5">
        <f>(SUMIFS('Dispatchable Built'!D:D,'Dispatchable Built'!$A:$A,Comparison_CDP1,'Dispatchable Built'!$B:$B,IF($B$141="NEM","*",$B$141),'Dispatchable Built'!$C:$C,$H144)-SUMIFS('Dispatchable Built'!D:D,'Dispatchable Built'!$A:$A,Comparison_CDP2,'Dispatchable Built'!$B:$B,IF($B$141="NEM","*",$B$141),'Dispatchable Built'!$C:$C,$H144))+(SUMIFS('Dispatchable Retired'!D:D,'Dispatchable Retired'!$A:$A,Comparison_CDP1,'Dispatchable Retired'!$B:$B,IF($B$141="NEM","*",$B$141),'Dispatchable Retired'!$C:$C,$H144)-SUMIFS('Dispatchable Retired'!D:D,'Dispatchable Retired'!$A:$A,Comparison_CDP2,'Dispatchable Retired'!$B:$B,IF($B$141="NEM","*",$B$141),'Dispatchable Retired'!$C:$C,$H144))</f>
        <v>0</v>
      </c>
      <c r="J144" s="5">
        <f>(SUMIFS('Dispatchable Built'!E:E,'Dispatchable Built'!$A:$A,Comparison_CDP1,'Dispatchable Built'!$B:$B,IF($B$141="NEM","*",$B$141),'Dispatchable Built'!$C:$C,$H144)-SUMIFS('Dispatchable Built'!E:E,'Dispatchable Built'!$A:$A,Comparison_CDP2,'Dispatchable Built'!$B:$B,IF($B$141="NEM","*",$B$141),'Dispatchable Built'!$C:$C,$H144))+(SUMIFS('Dispatchable Retired'!E:E,'Dispatchable Retired'!$A:$A,Comparison_CDP1,'Dispatchable Retired'!$B:$B,IF($B$141="NEM","*",$B$141),'Dispatchable Retired'!$C:$C,$H144)-SUMIFS('Dispatchable Retired'!E:E,'Dispatchable Retired'!$A:$A,Comparison_CDP2,'Dispatchable Retired'!$B:$B,IF($B$141="NEM","*",$B$141),'Dispatchable Retired'!$C:$C,$H144))</f>
        <v>0</v>
      </c>
      <c r="K144" s="5">
        <f>(SUMIFS('Dispatchable Built'!F:F,'Dispatchable Built'!$A:$A,Comparison_CDP1,'Dispatchable Built'!$B:$B,IF($B$141="NEM","*",$B$141),'Dispatchable Built'!$C:$C,$H144)-SUMIFS('Dispatchable Built'!F:F,'Dispatchable Built'!$A:$A,Comparison_CDP2,'Dispatchable Built'!$B:$B,IF($B$141="NEM","*",$B$141),'Dispatchable Built'!$C:$C,$H144))+(SUMIFS('Dispatchable Retired'!F:F,'Dispatchable Retired'!$A:$A,Comparison_CDP1,'Dispatchable Retired'!$B:$B,IF($B$141="NEM","*",$B$141),'Dispatchable Retired'!$C:$C,$H144)-SUMIFS('Dispatchable Retired'!F:F,'Dispatchable Retired'!$A:$A,Comparison_CDP2,'Dispatchable Retired'!$B:$B,IF($B$141="NEM","*",$B$141),'Dispatchable Retired'!$C:$C,$H144))</f>
        <v>0</v>
      </c>
      <c r="L144" s="5">
        <f>(SUMIFS('Dispatchable Built'!G:G,'Dispatchable Built'!$A:$A,Comparison_CDP1,'Dispatchable Built'!$B:$B,IF($B$141="NEM","*",$B$141),'Dispatchable Built'!$C:$C,$H144)-SUMIFS('Dispatchable Built'!G:G,'Dispatchable Built'!$A:$A,Comparison_CDP2,'Dispatchable Built'!$B:$B,IF($B$141="NEM","*",$B$141),'Dispatchable Built'!$C:$C,$H144))+(SUMIFS('Dispatchable Retired'!G:G,'Dispatchable Retired'!$A:$A,Comparison_CDP1,'Dispatchable Retired'!$B:$B,IF($B$141="NEM","*",$B$141),'Dispatchable Retired'!$C:$C,$H144)-SUMIFS('Dispatchable Retired'!G:G,'Dispatchable Retired'!$A:$A,Comparison_CDP2,'Dispatchable Retired'!$B:$B,IF($B$141="NEM","*",$B$141),'Dispatchable Retired'!$C:$C,$H144))</f>
        <v>0</v>
      </c>
      <c r="M144" s="5">
        <f>(SUMIFS('Dispatchable Built'!H:H,'Dispatchable Built'!$A:$A,Comparison_CDP1,'Dispatchable Built'!$B:$B,IF($B$141="NEM","*",$B$141),'Dispatchable Built'!$C:$C,$H144)-SUMIFS('Dispatchable Built'!H:H,'Dispatchable Built'!$A:$A,Comparison_CDP2,'Dispatchable Built'!$B:$B,IF($B$141="NEM","*",$B$141),'Dispatchable Built'!$C:$C,$H144))+(SUMIFS('Dispatchable Retired'!H:H,'Dispatchable Retired'!$A:$A,Comparison_CDP1,'Dispatchable Retired'!$B:$B,IF($B$141="NEM","*",$B$141),'Dispatchable Retired'!$C:$C,$H144)-SUMIFS('Dispatchable Retired'!H:H,'Dispatchable Retired'!$A:$A,Comparison_CDP2,'Dispatchable Retired'!$B:$B,IF($B$141="NEM","*",$B$141),'Dispatchable Retired'!$C:$C,$H144))</f>
        <v>0</v>
      </c>
      <c r="N144" s="5">
        <f>(SUMIFS('Dispatchable Built'!I:I,'Dispatchable Built'!$A:$A,Comparison_CDP1,'Dispatchable Built'!$B:$B,IF($B$141="NEM","*",$B$141),'Dispatchable Built'!$C:$C,$H144)-SUMIFS('Dispatchable Built'!I:I,'Dispatchable Built'!$A:$A,Comparison_CDP2,'Dispatchable Built'!$B:$B,IF($B$141="NEM","*",$B$141),'Dispatchable Built'!$C:$C,$H144))+(SUMIFS('Dispatchable Retired'!I:I,'Dispatchable Retired'!$A:$A,Comparison_CDP1,'Dispatchable Retired'!$B:$B,IF($B$141="NEM","*",$B$141),'Dispatchable Retired'!$C:$C,$H144)-SUMIFS('Dispatchable Retired'!I:I,'Dispatchable Retired'!$A:$A,Comparison_CDP2,'Dispatchable Retired'!$B:$B,IF($B$141="NEM","*",$B$141),'Dispatchable Retired'!$C:$C,$H144))</f>
        <v>0</v>
      </c>
      <c r="O144" s="5">
        <f>(SUMIFS('Dispatchable Built'!J:J,'Dispatchable Built'!$A:$A,Comparison_CDP1,'Dispatchable Built'!$B:$B,IF($B$141="NEM","*",$B$141),'Dispatchable Built'!$C:$C,$H144)-SUMIFS('Dispatchable Built'!J:J,'Dispatchable Built'!$A:$A,Comparison_CDP2,'Dispatchable Built'!$B:$B,IF($B$141="NEM","*",$B$141),'Dispatchable Built'!$C:$C,$H144))+(SUMIFS('Dispatchable Retired'!J:J,'Dispatchable Retired'!$A:$A,Comparison_CDP1,'Dispatchable Retired'!$B:$B,IF($B$141="NEM","*",$B$141),'Dispatchable Retired'!$C:$C,$H144)-SUMIFS('Dispatchable Retired'!J:J,'Dispatchable Retired'!$A:$A,Comparison_CDP2,'Dispatchable Retired'!$B:$B,IF($B$141="NEM","*",$B$141),'Dispatchable Retired'!$C:$C,$H144))</f>
        <v>0</v>
      </c>
      <c r="P144" s="5">
        <f>(SUMIFS('Dispatchable Built'!K:K,'Dispatchable Built'!$A:$A,Comparison_CDP1,'Dispatchable Built'!$B:$B,IF($B$141="NEM","*",$B$141),'Dispatchable Built'!$C:$C,$H144)-SUMIFS('Dispatchable Built'!K:K,'Dispatchable Built'!$A:$A,Comparison_CDP2,'Dispatchable Built'!$B:$B,IF($B$141="NEM","*",$B$141),'Dispatchable Built'!$C:$C,$H144))+(SUMIFS('Dispatchable Retired'!K:K,'Dispatchable Retired'!$A:$A,Comparison_CDP1,'Dispatchable Retired'!$B:$B,IF($B$141="NEM","*",$B$141),'Dispatchable Retired'!$C:$C,$H144)-SUMIFS('Dispatchable Retired'!K:K,'Dispatchable Retired'!$A:$A,Comparison_CDP2,'Dispatchable Retired'!$B:$B,IF($B$141="NEM","*",$B$141),'Dispatchable Retired'!$C:$C,$H144))</f>
        <v>0</v>
      </c>
      <c r="Q144" s="5">
        <f>(SUMIFS('Dispatchable Built'!L:L,'Dispatchable Built'!$A:$A,Comparison_CDP1,'Dispatchable Built'!$B:$B,IF($B$141="NEM","*",$B$141),'Dispatchable Built'!$C:$C,$H144)-SUMIFS('Dispatchable Built'!L:L,'Dispatchable Built'!$A:$A,Comparison_CDP2,'Dispatchable Built'!$B:$B,IF($B$141="NEM","*",$B$141),'Dispatchable Built'!$C:$C,$H144))+(SUMIFS('Dispatchable Retired'!L:L,'Dispatchable Retired'!$A:$A,Comparison_CDP1,'Dispatchable Retired'!$B:$B,IF($B$141="NEM","*",$B$141),'Dispatchable Retired'!$C:$C,$H144)-SUMIFS('Dispatchable Retired'!L:L,'Dispatchable Retired'!$A:$A,Comparison_CDP2,'Dispatchable Retired'!$B:$B,IF($B$141="NEM","*",$B$141),'Dispatchable Retired'!$C:$C,$H144))</f>
        <v>0</v>
      </c>
      <c r="R144" s="5">
        <f>(SUMIFS('Dispatchable Built'!M:M,'Dispatchable Built'!$A:$A,Comparison_CDP1,'Dispatchable Built'!$B:$B,IF($B$141="NEM","*",$B$141),'Dispatchable Built'!$C:$C,$H144)-SUMIFS('Dispatchable Built'!M:M,'Dispatchable Built'!$A:$A,Comparison_CDP2,'Dispatchable Built'!$B:$B,IF($B$141="NEM","*",$B$141),'Dispatchable Built'!$C:$C,$H144))+(SUMIFS('Dispatchable Retired'!M:M,'Dispatchable Retired'!$A:$A,Comparison_CDP1,'Dispatchable Retired'!$B:$B,IF($B$141="NEM","*",$B$141),'Dispatchable Retired'!$C:$C,$H144)-SUMIFS('Dispatchable Retired'!M:M,'Dispatchable Retired'!$A:$A,Comparison_CDP2,'Dispatchable Retired'!$B:$B,IF($B$141="NEM","*",$B$141),'Dispatchable Retired'!$C:$C,$H144))</f>
        <v>0</v>
      </c>
      <c r="S144" s="5">
        <f>(SUMIFS('Dispatchable Built'!N:N,'Dispatchable Built'!$A:$A,Comparison_CDP1,'Dispatchable Built'!$B:$B,IF($B$141="NEM","*",$B$141),'Dispatchable Built'!$C:$C,$H144)-SUMIFS('Dispatchable Built'!N:N,'Dispatchable Built'!$A:$A,Comparison_CDP2,'Dispatchable Built'!$B:$B,IF($B$141="NEM","*",$B$141),'Dispatchable Built'!$C:$C,$H144))+(SUMIFS('Dispatchable Retired'!N:N,'Dispatchable Retired'!$A:$A,Comparison_CDP1,'Dispatchable Retired'!$B:$B,IF($B$141="NEM","*",$B$141),'Dispatchable Retired'!$C:$C,$H144)-SUMIFS('Dispatchable Retired'!N:N,'Dispatchable Retired'!$A:$A,Comparison_CDP2,'Dispatchable Retired'!$B:$B,IF($B$141="NEM","*",$B$141),'Dispatchable Retired'!$C:$C,$H144))</f>
        <v>0</v>
      </c>
      <c r="T144" s="5">
        <f>(SUMIFS('Dispatchable Built'!O:O,'Dispatchable Built'!$A:$A,Comparison_CDP1,'Dispatchable Built'!$B:$B,IF($B$141="NEM","*",$B$141),'Dispatchable Built'!$C:$C,$H144)-SUMIFS('Dispatchable Built'!O:O,'Dispatchable Built'!$A:$A,Comparison_CDP2,'Dispatchable Built'!$B:$B,IF($B$141="NEM","*",$B$141),'Dispatchable Built'!$C:$C,$H144))+(SUMIFS('Dispatchable Retired'!O:O,'Dispatchable Retired'!$A:$A,Comparison_CDP1,'Dispatchable Retired'!$B:$B,IF($B$141="NEM","*",$B$141),'Dispatchable Retired'!$C:$C,$H144)-SUMIFS('Dispatchable Retired'!O:O,'Dispatchable Retired'!$A:$A,Comparison_CDP2,'Dispatchable Retired'!$B:$B,IF($B$141="NEM","*",$B$141),'Dispatchable Retired'!$C:$C,$H144))</f>
        <v>0</v>
      </c>
      <c r="U144" s="5">
        <f>(SUMIFS('Dispatchable Built'!P:P,'Dispatchable Built'!$A:$A,Comparison_CDP1,'Dispatchable Built'!$B:$B,IF($B$141="NEM","*",$B$141),'Dispatchable Built'!$C:$C,$H144)-SUMIFS('Dispatchable Built'!P:P,'Dispatchable Built'!$A:$A,Comparison_CDP2,'Dispatchable Built'!$B:$B,IF($B$141="NEM","*",$B$141),'Dispatchable Built'!$C:$C,$H144))+(SUMIFS('Dispatchable Retired'!P:P,'Dispatchable Retired'!$A:$A,Comparison_CDP1,'Dispatchable Retired'!$B:$B,IF($B$141="NEM","*",$B$141),'Dispatchable Retired'!$C:$C,$H144)-SUMIFS('Dispatchable Retired'!P:P,'Dispatchable Retired'!$A:$A,Comparison_CDP2,'Dispatchable Retired'!$B:$B,IF($B$141="NEM","*",$B$141),'Dispatchable Retired'!$C:$C,$H144))</f>
        <v>0</v>
      </c>
      <c r="V144" s="5">
        <f>(SUMIFS('Dispatchable Built'!Q:Q,'Dispatchable Built'!$A:$A,Comparison_CDP1,'Dispatchable Built'!$B:$B,IF($B$141="NEM","*",$B$141),'Dispatchable Built'!$C:$C,$H144)-SUMIFS('Dispatchable Built'!Q:Q,'Dispatchable Built'!$A:$A,Comparison_CDP2,'Dispatchable Built'!$B:$B,IF($B$141="NEM","*",$B$141),'Dispatchable Built'!$C:$C,$H144))+(SUMIFS('Dispatchable Retired'!Q:Q,'Dispatchable Retired'!$A:$A,Comparison_CDP1,'Dispatchable Retired'!$B:$B,IF($B$141="NEM","*",$B$141),'Dispatchable Retired'!$C:$C,$H144)-SUMIFS('Dispatchable Retired'!Q:Q,'Dispatchable Retired'!$A:$A,Comparison_CDP2,'Dispatchable Retired'!$B:$B,IF($B$141="NEM","*",$B$141),'Dispatchable Retired'!$C:$C,$H144))</f>
        <v>0</v>
      </c>
      <c r="W144" s="5">
        <f>(SUMIFS('Dispatchable Built'!R:R,'Dispatchable Built'!$A:$A,Comparison_CDP1,'Dispatchable Built'!$B:$B,IF($B$141="NEM","*",$B$141),'Dispatchable Built'!$C:$C,$H144)-SUMIFS('Dispatchable Built'!R:R,'Dispatchable Built'!$A:$A,Comparison_CDP2,'Dispatchable Built'!$B:$B,IF($B$141="NEM","*",$B$141),'Dispatchable Built'!$C:$C,$H144))+(SUMIFS('Dispatchable Retired'!R:R,'Dispatchable Retired'!$A:$A,Comparison_CDP1,'Dispatchable Retired'!$B:$B,IF($B$141="NEM","*",$B$141),'Dispatchable Retired'!$C:$C,$H144)-SUMIFS('Dispatchable Retired'!R:R,'Dispatchable Retired'!$A:$A,Comparison_CDP2,'Dispatchable Retired'!$B:$B,IF($B$141="NEM","*",$B$141),'Dispatchable Retired'!$C:$C,$H144))</f>
        <v>0</v>
      </c>
      <c r="X144" s="5">
        <f>(SUMIFS('Dispatchable Built'!S:S,'Dispatchable Built'!$A:$A,Comparison_CDP1,'Dispatchable Built'!$B:$B,IF($B$141="NEM","*",$B$141),'Dispatchable Built'!$C:$C,$H144)-SUMIFS('Dispatchable Built'!S:S,'Dispatchable Built'!$A:$A,Comparison_CDP2,'Dispatchable Built'!$B:$B,IF($B$141="NEM","*",$B$141),'Dispatchable Built'!$C:$C,$H144))+(SUMIFS('Dispatchable Retired'!S:S,'Dispatchable Retired'!$A:$A,Comparison_CDP1,'Dispatchable Retired'!$B:$B,IF($B$141="NEM","*",$B$141),'Dispatchable Retired'!$C:$C,$H144)-SUMIFS('Dispatchable Retired'!S:S,'Dispatchable Retired'!$A:$A,Comparison_CDP2,'Dispatchable Retired'!$B:$B,IF($B$141="NEM","*",$B$141),'Dispatchable Retired'!$C:$C,$H144))</f>
        <v>0</v>
      </c>
      <c r="Y144" s="5">
        <f>(SUMIFS('Dispatchable Built'!T:T,'Dispatchable Built'!$A:$A,Comparison_CDP1,'Dispatchable Built'!$B:$B,IF($B$141="NEM","*",$B$141),'Dispatchable Built'!$C:$C,$H144)-SUMIFS('Dispatchable Built'!T:T,'Dispatchable Built'!$A:$A,Comparison_CDP2,'Dispatchable Built'!$B:$B,IF($B$141="NEM","*",$B$141),'Dispatchable Built'!$C:$C,$H144))+(SUMIFS('Dispatchable Retired'!T:T,'Dispatchable Retired'!$A:$A,Comparison_CDP1,'Dispatchable Retired'!$B:$B,IF($B$141="NEM","*",$B$141),'Dispatchable Retired'!$C:$C,$H144)-SUMIFS('Dispatchable Retired'!T:T,'Dispatchable Retired'!$A:$A,Comparison_CDP2,'Dispatchable Retired'!$B:$B,IF($B$141="NEM","*",$B$141),'Dispatchable Retired'!$C:$C,$H144))</f>
        <v>0</v>
      </c>
      <c r="Z144" s="5">
        <f>(SUMIFS('Dispatchable Built'!U:U,'Dispatchable Built'!$A:$A,Comparison_CDP1,'Dispatchable Built'!$B:$B,IF($B$141="NEM","*",$B$141),'Dispatchable Built'!$C:$C,$H144)-SUMIFS('Dispatchable Built'!U:U,'Dispatchable Built'!$A:$A,Comparison_CDP2,'Dispatchable Built'!$B:$B,IF($B$141="NEM","*",$B$141),'Dispatchable Built'!$C:$C,$H144))+(SUMIFS('Dispatchable Retired'!U:U,'Dispatchable Retired'!$A:$A,Comparison_CDP1,'Dispatchable Retired'!$B:$B,IF($B$141="NEM","*",$B$141),'Dispatchable Retired'!$C:$C,$H144)-SUMIFS('Dispatchable Retired'!U:U,'Dispatchable Retired'!$A:$A,Comparison_CDP2,'Dispatchable Retired'!$B:$B,IF($B$141="NEM","*",$B$141),'Dispatchable Retired'!$C:$C,$H144))</f>
        <v>0</v>
      </c>
      <c r="AA144" s="5">
        <f>(SUMIFS('Dispatchable Built'!V:V,'Dispatchable Built'!$A:$A,Comparison_CDP1,'Dispatchable Built'!$B:$B,IF($B$141="NEM","*",$B$141),'Dispatchable Built'!$C:$C,$H144)-SUMIFS('Dispatchable Built'!V:V,'Dispatchable Built'!$A:$A,Comparison_CDP2,'Dispatchable Built'!$B:$B,IF($B$141="NEM","*",$B$141),'Dispatchable Built'!$C:$C,$H144))+(SUMIFS('Dispatchable Retired'!V:V,'Dispatchable Retired'!$A:$A,Comparison_CDP1,'Dispatchable Retired'!$B:$B,IF($B$141="NEM","*",$B$141),'Dispatchable Retired'!$C:$C,$H144)-SUMIFS('Dispatchable Retired'!V:V,'Dispatchable Retired'!$A:$A,Comparison_CDP2,'Dispatchable Retired'!$B:$B,IF($B$141="NEM","*",$B$141),'Dispatchable Retired'!$C:$C,$H144))</f>
        <v>0</v>
      </c>
      <c r="AB144" s="5">
        <f>(SUMIFS('Dispatchable Built'!W:W,'Dispatchable Built'!$A:$A,Comparison_CDP1,'Dispatchable Built'!$B:$B,IF($B$141="NEM","*",$B$141),'Dispatchable Built'!$C:$C,$H144)-SUMIFS('Dispatchable Built'!W:W,'Dispatchable Built'!$A:$A,Comparison_CDP2,'Dispatchable Built'!$B:$B,IF($B$141="NEM","*",$B$141),'Dispatchable Built'!$C:$C,$H144))+(SUMIFS('Dispatchable Retired'!W:W,'Dispatchable Retired'!$A:$A,Comparison_CDP1,'Dispatchable Retired'!$B:$B,IF($B$141="NEM","*",$B$141),'Dispatchable Retired'!$C:$C,$H144)-SUMIFS('Dispatchable Retired'!W:W,'Dispatchable Retired'!$A:$A,Comparison_CDP2,'Dispatchable Retired'!$B:$B,IF($B$141="NEM","*",$B$141),'Dispatchable Retired'!$C:$C,$H144))</f>
        <v>0</v>
      </c>
      <c r="AC144" s="5">
        <f>(SUMIFS('Dispatchable Built'!X:X,'Dispatchable Built'!$A:$A,Comparison_CDP1,'Dispatchable Built'!$B:$B,IF($B$141="NEM","*",$B$141),'Dispatchable Built'!$C:$C,$H144)-SUMIFS('Dispatchable Built'!X:X,'Dispatchable Built'!$A:$A,Comparison_CDP2,'Dispatchable Built'!$B:$B,IF($B$141="NEM","*",$B$141),'Dispatchable Built'!$C:$C,$H144))+(SUMIFS('Dispatchable Retired'!X:X,'Dispatchable Retired'!$A:$A,Comparison_CDP1,'Dispatchable Retired'!$B:$B,IF($B$141="NEM","*",$B$141),'Dispatchable Retired'!$C:$C,$H144)-SUMIFS('Dispatchable Retired'!X:X,'Dispatchable Retired'!$A:$A,Comparison_CDP2,'Dispatchable Retired'!$B:$B,IF($B$141="NEM","*",$B$141),'Dispatchable Retired'!$C:$C,$H144))</f>
        <v>0</v>
      </c>
      <c r="AD144" s="5">
        <f>(SUMIFS('Dispatchable Built'!Y:Y,'Dispatchable Built'!$A:$A,Comparison_CDP1,'Dispatchable Built'!$B:$B,IF($B$141="NEM","*",$B$141),'Dispatchable Built'!$C:$C,$H144)-SUMIFS('Dispatchable Built'!Y:Y,'Dispatchable Built'!$A:$A,Comparison_CDP2,'Dispatchable Built'!$B:$B,IF($B$141="NEM","*",$B$141),'Dispatchable Built'!$C:$C,$H144))+(SUMIFS('Dispatchable Retired'!Y:Y,'Dispatchable Retired'!$A:$A,Comparison_CDP1,'Dispatchable Retired'!$B:$B,IF($B$141="NEM","*",$B$141),'Dispatchable Retired'!$C:$C,$H144)-SUMIFS('Dispatchable Retired'!Y:Y,'Dispatchable Retired'!$A:$A,Comparison_CDP2,'Dispatchable Retired'!$B:$B,IF($B$141="NEM","*",$B$141),'Dispatchable Retired'!$C:$C,$H144))</f>
        <v>0</v>
      </c>
      <c r="AE144" s="5">
        <f>(SUMIFS('Dispatchable Built'!Z:Z,'Dispatchable Built'!$A:$A,Comparison_CDP1,'Dispatchable Built'!$B:$B,IF($B$141="NEM","*",$B$141),'Dispatchable Built'!$C:$C,$H144)-SUMIFS('Dispatchable Built'!Z:Z,'Dispatchable Built'!$A:$A,Comparison_CDP2,'Dispatchable Built'!$B:$B,IF($B$141="NEM","*",$B$141),'Dispatchable Built'!$C:$C,$H144))+(SUMIFS('Dispatchable Retired'!Z:Z,'Dispatchable Retired'!$A:$A,Comparison_CDP1,'Dispatchable Retired'!$B:$B,IF($B$141="NEM","*",$B$141),'Dispatchable Retired'!$C:$C,$H144)-SUMIFS('Dispatchable Retired'!Z:Z,'Dispatchable Retired'!$A:$A,Comparison_CDP2,'Dispatchable Retired'!$B:$B,IF($B$141="NEM","*",$B$141),'Dispatchable Retired'!$C:$C,$H144))</f>
        <v>0</v>
      </c>
      <c r="AF144" s="5">
        <f>(SUMIFS('Dispatchable Built'!AA:AA,'Dispatchable Built'!$A:$A,Comparison_CDP1,'Dispatchable Built'!$B:$B,IF($B$141="NEM","*",$B$141),'Dispatchable Built'!$C:$C,$H144)-SUMIFS('Dispatchable Built'!AA:AA,'Dispatchable Built'!$A:$A,Comparison_CDP2,'Dispatchable Built'!$B:$B,IF($B$141="NEM","*",$B$141),'Dispatchable Built'!$C:$C,$H144))+(SUMIFS('Dispatchable Retired'!AA:AA,'Dispatchable Retired'!$A:$A,Comparison_CDP1,'Dispatchable Retired'!$B:$B,IF($B$141="NEM","*",$B$141),'Dispatchable Retired'!$C:$C,$H144)-SUMIFS('Dispatchable Retired'!AA:AA,'Dispatchable Retired'!$A:$A,Comparison_CDP2,'Dispatchable Retired'!$B:$B,IF($B$141="NEM","*",$B$141),'Dispatchable Retired'!$C:$C,$H144))</f>
        <v>0</v>
      </c>
      <c r="AG144" s="5">
        <f>(SUMIFS('Dispatchable Built'!AB:AB,'Dispatchable Built'!$A:$A,Comparison_CDP1,'Dispatchable Built'!$B:$B,IF($B$141="NEM","*",$B$141),'Dispatchable Built'!$C:$C,$H144)-SUMIFS('Dispatchable Built'!AB:AB,'Dispatchable Built'!$A:$A,Comparison_CDP2,'Dispatchable Built'!$B:$B,IF($B$141="NEM","*",$B$141),'Dispatchable Built'!$C:$C,$H144))+(SUMIFS('Dispatchable Retired'!AB:AB,'Dispatchable Retired'!$A:$A,Comparison_CDP1,'Dispatchable Retired'!$B:$B,IF($B$141="NEM","*",$B$141),'Dispatchable Retired'!$C:$C,$H144)-SUMIFS('Dispatchable Retired'!AB:AB,'Dispatchable Retired'!$A:$A,Comparison_CDP2,'Dispatchable Retired'!$B:$B,IF($B$141="NEM","*",$B$141),'Dispatchable Retired'!$C:$C,$H144))</f>
        <v>0</v>
      </c>
      <c r="AH144" s="5">
        <f>(SUMIFS('Dispatchable Built'!AC:AC,'Dispatchable Built'!$A:$A,Comparison_CDP1,'Dispatchable Built'!$B:$B,IF($B$141="NEM","*",$B$141),'Dispatchable Built'!$C:$C,$H144)-SUMIFS('Dispatchable Built'!AC:AC,'Dispatchable Built'!$A:$A,Comparison_CDP2,'Dispatchable Built'!$B:$B,IF($B$141="NEM","*",$B$141),'Dispatchable Built'!$C:$C,$H144))+(SUMIFS('Dispatchable Retired'!AC:AC,'Dispatchable Retired'!$A:$A,Comparison_CDP1,'Dispatchable Retired'!$B:$B,IF($B$141="NEM","*",$B$141),'Dispatchable Retired'!$C:$C,$H144)-SUMIFS('Dispatchable Retired'!AC:AC,'Dispatchable Retired'!$A:$A,Comparison_CDP2,'Dispatchable Retired'!$B:$B,IF($B$141="NEM","*",$B$141),'Dispatchable Retired'!$C:$C,$H144))</f>
        <v>0</v>
      </c>
      <c r="AI144" s="5">
        <f>(SUMIFS('Dispatchable Built'!AD:AD,'Dispatchable Built'!$A:$A,Comparison_CDP1,'Dispatchable Built'!$B:$B,IF($B$141="NEM","*",$B$141),'Dispatchable Built'!$C:$C,$H144)-SUMIFS('Dispatchable Built'!AD:AD,'Dispatchable Built'!$A:$A,Comparison_CDP2,'Dispatchable Built'!$B:$B,IF($B$141="NEM","*",$B$141),'Dispatchable Built'!$C:$C,$H144))+(SUMIFS('Dispatchable Retired'!AD:AD,'Dispatchable Retired'!$A:$A,Comparison_CDP1,'Dispatchable Retired'!$B:$B,IF($B$141="NEM","*",$B$141),'Dispatchable Retired'!$C:$C,$H144)-SUMIFS('Dispatchable Retired'!AD:AD,'Dispatchable Retired'!$A:$A,Comparison_CDP2,'Dispatchable Retired'!$B:$B,IF($B$141="NEM","*",$B$141),'Dispatchable Retired'!$C:$C,$H144))</f>
        <v>0</v>
      </c>
      <c r="AJ144" s="5">
        <f>(SUMIFS('Dispatchable Built'!AE:AE,'Dispatchable Built'!$A:$A,Comparison_CDP1,'Dispatchable Built'!$B:$B,IF($B$141="NEM","*",$B$141),'Dispatchable Built'!$C:$C,$H144)-SUMIFS('Dispatchable Built'!AE:AE,'Dispatchable Built'!$A:$A,Comparison_CDP2,'Dispatchable Built'!$B:$B,IF($B$141="NEM","*",$B$141),'Dispatchable Built'!$C:$C,$H144))+(SUMIFS('Dispatchable Retired'!AE:AE,'Dispatchable Retired'!$A:$A,Comparison_CDP1,'Dispatchable Retired'!$B:$B,IF($B$141="NEM","*",$B$141),'Dispatchable Retired'!$C:$C,$H144)-SUMIFS('Dispatchable Retired'!AE:AE,'Dispatchable Retired'!$A:$A,Comparison_CDP2,'Dispatchable Retired'!$B:$B,IF($B$141="NEM","*",$B$141),'Dispatchable Retired'!$C:$C,$H144))</f>
        <v>0</v>
      </c>
    </row>
    <row r="145" spans="8:36" ht="15" customHeight="1">
      <c r="H145" s="9" t="s">
        <v>131</v>
      </c>
      <c r="I145" s="5">
        <f>(SUMIFS('Dispatchable Built'!D:D,'Dispatchable Built'!$A:$A,Comparison_CDP1,'Dispatchable Built'!$B:$B,IF($B$141="NEM","*",$B$141),'Dispatchable Built'!$C:$C,$H145)-SUMIFS('Dispatchable Built'!D:D,'Dispatchable Built'!$A:$A,Comparison_CDP2,'Dispatchable Built'!$B:$B,IF($B$141="NEM","*",$B$141),'Dispatchable Built'!$C:$C,$H145))+(SUMIFS('Dispatchable Retired'!D:D,'Dispatchable Retired'!$A:$A,Comparison_CDP1,'Dispatchable Retired'!$B:$B,IF($B$141="NEM","*",$B$141),'Dispatchable Retired'!$C:$C,$H145)-SUMIFS('Dispatchable Retired'!D:D,'Dispatchable Retired'!$A:$A,Comparison_CDP2,'Dispatchable Retired'!$B:$B,IF($B$141="NEM","*",$B$141),'Dispatchable Retired'!$C:$C,$H145))</f>
        <v>0</v>
      </c>
      <c r="J145" s="5">
        <f>(SUMIFS('Dispatchable Built'!E:E,'Dispatchable Built'!$A:$A,Comparison_CDP1,'Dispatchable Built'!$B:$B,IF($B$141="NEM","*",$B$141),'Dispatchable Built'!$C:$C,$H145)-SUMIFS('Dispatchable Built'!E:E,'Dispatchable Built'!$A:$A,Comparison_CDP2,'Dispatchable Built'!$B:$B,IF($B$141="NEM","*",$B$141),'Dispatchable Built'!$C:$C,$H145))+(SUMIFS('Dispatchable Retired'!E:E,'Dispatchable Retired'!$A:$A,Comparison_CDP1,'Dispatchable Retired'!$B:$B,IF($B$141="NEM","*",$B$141),'Dispatchable Retired'!$C:$C,$H145)-SUMIFS('Dispatchable Retired'!E:E,'Dispatchable Retired'!$A:$A,Comparison_CDP2,'Dispatchable Retired'!$B:$B,IF($B$141="NEM","*",$B$141),'Dispatchable Retired'!$C:$C,$H145))</f>
        <v>0</v>
      </c>
      <c r="K145" s="5">
        <f>(SUMIFS('Dispatchable Built'!F:F,'Dispatchable Built'!$A:$A,Comparison_CDP1,'Dispatchable Built'!$B:$B,IF($B$141="NEM","*",$B$141),'Dispatchable Built'!$C:$C,$H145)-SUMIFS('Dispatchable Built'!F:F,'Dispatchable Built'!$A:$A,Comparison_CDP2,'Dispatchable Built'!$B:$B,IF($B$141="NEM","*",$B$141),'Dispatchable Built'!$C:$C,$H145))+(SUMIFS('Dispatchable Retired'!F:F,'Dispatchable Retired'!$A:$A,Comparison_CDP1,'Dispatchable Retired'!$B:$B,IF($B$141="NEM","*",$B$141),'Dispatchable Retired'!$C:$C,$H145)-SUMIFS('Dispatchable Retired'!F:F,'Dispatchable Retired'!$A:$A,Comparison_CDP2,'Dispatchable Retired'!$B:$B,IF($B$141="NEM","*",$B$141),'Dispatchable Retired'!$C:$C,$H145))</f>
        <v>0</v>
      </c>
      <c r="L145" s="5">
        <f>(SUMIFS('Dispatchable Built'!G:G,'Dispatchable Built'!$A:$A,Comparison_CDP1,'Dispatchable Built'!$B:$B,IF($B$141="NEM","*",$B$141),'Dispatchable Built'!$C:$C,$H145)-SUMIFS('Dispatchable Built'!G:G,'Dispatchable Built'!$A:$A,Comparison_CDP2,'Dispatchable Built'!$B:$B,IF($B$141="NEM","*",$B$141),'Dispatchable Built'!$C:$C,$H145))+(SUMIFS('Dispatchable Retired'!G:G,'Dispatchable Retired'!$A:$A,Comparison_CDP1,'Dispatchable Retired'!$B:$B,IF($B$141="NEM","*",$B$141),'Dispatchable Retired'!$C:$C,$H145)-SUMIFS('Dispatchable Retired'!G:G,'Dispatchable Retired'!$A:$A,Comparison_CDP2,'Dispatchable Retired'!$B:$B,IF($B$141="NEM","*",$B$141),'Dispatchable Retired'!$C:$C,$H145))</f>
        <v>0</v>
      </c>
      <c r="M145" s="5">
        <f>(SUMIFS('Dispatchable Built'!H:H,'Dispatchable Built'!$A:$A,Comparison_CDP1,'Dispatchable Built'!$B:$B,IF($B$141="NEM","*",$B$141),'Dispatchable Built'!$C:$C,$H145)-SUMIFS('Dispatchable Built'!H:H,'Dispatchable Built'!$A:$A,Comparison_CDP2,'Dispatchable Built'!$B:$B,IF($B$141="NEM","*",$B$141),'Dispatchable Built'!$C:$C,$H145))+(SUMIFS('Dispatchable Retired'!H:H,'Dispatchable Retired'!$A:$A,Comparison_CDP1,'Dispatchable Retired'!$B:$B,IF($B$141="NEM","*",$B$141),'Dispatchable Retired'!$C:$C,$H145)-SUMIFS('Dispatchable Retired'!H:H,'Dispatchable Retired'!$A:$A,Comparison_CDP2,'Dispatchable Retired'!$B:$B,IF($B$141="NEM","*",$B$141),'Dispatchable Retired'!$C:$C,$H145))</f>
        <v>0</v>
      </c>
      <c r="N145" s="5">
        <f>(SUMIFS('Dispatchable Built'!I:I,'Dispatchable Built'!$A:$A,Comparison_CDP1,'Dispatchable Built'!$B:$B,IF($B$141="NEM","*",$B$141),'Dispatchable Built'!$C:$C,$H145)-SUMIFS('Dispatchable Built'!I:I,'Dispatchable Built'!$A:$A,Comparison_CDP2,'Dispatchable Built'!$B:$B,IF($B$141="NEM","*",$B$141),'Dispatchable Built'!$C:$C,$H145))+(SUMIFS('Dispatchable Retired'!I:I,'Dispatchable Retired'!$A:$A,Comparison_CDP1,'Dispatchable Retired'!$B:$B,IF($B$141="NEM","*",$B$141),'Dispatchable Retired'!$C:$C,$H145)-SUMIFS('Dispatchable Retired'!I:I,'Dispatchable Retired'!$A:$A,Comparison_CDP2,'Dispatchable Retired'!$B:$B,IF($B$141="NEM","*",$B$141),'Dispatchable Retired'!$C:$C,$H145))</f>
        <v>0</v>
      </c>
      <c r="O145" s="5">
        <f>(SUMIFS('Dispatchable Built'!J:J,'Dispatchable Built'!$A:$A,Comparison_CDP1,'Dispatchable Built'!$B:$B,IF($B$141="NEM","*",$B$141),'Dispatchable Built'!$C:$C,$H145)-SUMIFS('Dispatchable Built'!J:J,'Dispatchable Built'!$A:$A,Comparison_CDP2,'Dispatchable Built'!$B:$B,IF($B$141="NEM","*",$B$141),'Dispatchable Built'!$C:$C,$H145))+(SUMIFS('Dispatchable Retired'!J:J,'Dispatchable Retired'!$A:$A,Comparison_CDP1,'Dispatchable Retired'!$B:$B,IF($B$141="NEM","*",$B$141),'Dispatchable Retired'!$C:$C,$H145)-SUMIFS('Dispatchable Retired'!J:J,'Dispatchable Retired'!$A:$A,Comparison_CDP2,'Dispatchable Retired'!$B:$B,IF($B$141="NEM","*",$B$141),'Dispatchable Retired'!$C:$C,$H145))</f>
        <v>0</v>
      </c>
      <c r="P145" s="5">
        <f>(SUMIFS('Dispatchable Built'!K:K,'Dispatchable Built'!$A:$A,Comparison_CDP1,'Dispatchable Built'!$B:$B,IF($B$141="NEM","*",$B$141),'Dispatchable Built'!$C:$C,$H145)-SUMIFS('Dispatchable Built'!K:K,'Dispatchable Built'!$A:$A,Comparison_CDP2,'Dispatchable Built'!$B:$B,IF($B$141="NEM","*",$B$141),'Dispatchable Built'!$C:$C,$H145))+(SUMIFS('Dispatchable Retired'!K:K,'Dispatchable Retired'!$A:$A,Comparison_CDP1,'Dispatchable Retired'!$B:$B,IF($B$141="NEM","*",$B$141),'Dispatchable Retired'!$C:$C,$H145)-SUMIFS('Dispatchable Retired'!K:K,'Dispatchable Retired'!$A:$A,Comparison_CDP2,'Dispatchable Retired'!$B:$B,IF($B$141="NEM","*",$B$141),'Dispatchable Retired'!$C:$C,$H145))</f>
        <v>0</v>
      </c>
      <c r="Q145" s="5">
        <f>(SUMIFS('Dispatchable Built'!L:L,'Dispatchable Built'!$A:$A,Comparison_CDP1,'Dispatchable Built'!$B:$B,IF($B$141="NEM","*",$B$141),'Dispatchable Built'!$C:$C,$H145)-SUMIFS('Dispatchable Built'!L:L,'Dispatchable Built'!$A:$A,Comparison_CDP2,'Dispatchable Built'!$B:$B,IF($B$141="NEM","*",$B$141),'Dispatchable Built'!$C:$C,$H145))+(SUMIFS('Dispatchable Retired'!L:L,'Dispatchable Retired'!$A:$A,Comparison_CDP1,'Dispatchable Retired'!$B:$B,IF($B$141="NEM","*",$B$141),'Dispatchable Retired'!$C:$C,$H145)-SUMIFS('Dispatchable Retired'!L:L,'Dispatchable Retired'!$A:$A,Comparison_CDP2,'Dispatchable Retired'!$B:$B,IF($B$141="NEM","*",$B$141),'Dispatchable Retired'!$C:$C,$H145))</f>
        <v>0</v>
      </c>
      <c r="R145" s="5">
        <f>(SUMIFS('Dispatchable Built'!M:M,'Dispatchable Built'!$A:$A,Comparison_CDP1,'Dispatchable Built'!$B:$B,IF($B$141="NEM","*",$B$141),'Dispatchable Built'!$C:$C,$H145)-SUMIFS('Dispatchable Built'!M:M,'Dispatchable Built'!$A:$A,Comparison_CDP2,'Dispatchable Built'!$B:$B,IF($B$141="NEM","*",$B$141),'Dispatchable Built'!$C:$C,$H145))+(SUMIFS('Dispatchable Retired'!M:M,'Dispatchable Retired'!$A:$A,Comparison_CDP1,'Dispatchable Retired'!$B:$B,IF($B$141="NEM","*",$B$141),'Dispatchable Retired'!$C:$C,$H145)-SUMIFS('Dispatchable Retired'!M:M,'Dispatchable Retired'!$A:$A,Comparison_CDP2,'Dispatchable Retired'!$B:$B,IF($B$141="NEM","*",$B$141),'Dispatchable Retired'!$C:$C,$H145))</f>
        <v>0</v>
      </c>
      <c r="S145" s="5">
        <f>(SUMIFS('Dispatchable Built'!N:N,'Dispatchable Built'!$A:$A,Comparison_CDP1,'Dispatchable Built'!$B:$B,IF($B$141="NEM","*",$B$141),'Dispatchable Built'!$C:$C,$H145)-SUMIFS('Dispatchable Built'!N:N,'Dispatchable Built'!$A:$A,Comparison_CDP2,'Dispatchable Built'!$B:$B,IF($B$141="NEM","*",$B$141),'Dispatchable Built'!$C:$C,$H145))+(SUMIFS('Dispatchable Retired'!N:N,'Dispatchable Retired'!$A:$A,Comparison_CDP1,'Dispatchable Retired'!$B:$B,IF($B$141="NEM","*",$B$141),'Dispatchable Retired'!$C:$C,$H145)-SUMIFS('Dispatchable Retired'!N:N,'Dispatchable Retired'!$A:$A,Comparison_CDP2,'Dispatchable Retired'!$B:$B,IF($B$141="NEM","*",$B$141),'Dispatchable Retired'!$C:$C,$H145))</f>
        <v>0</v>
      </c>
      <c r="T145" s="5">
        <f>(SUMIFS('Dispatchable Built'!O:O,'Dispatchable Built'!$A:$A,Comparison_CDP1,'Dispatchable Built'!$B:$B,IF($B$141="NEM","*",$B$141),'Dispatchable Built'!$C:$C,$H145)-SUMIFS('Dispatchable Built'!O:O,'Dispatchable Built'!$A:$A,Comparison_CDP2,'Dispatchable Built'!$B:$B,IF($B$141="NEM","*",$B$141),'Dispatchable Built'!$C:$C,$H145))+(SUMIFS('Dispatchable Retired'!O:O,'Dispatchable Retired'!$A:$A,Comparison_CDP1,'Dispatchable Retired'!$B:$B,IF($B$141="NEM","*",$B$141),'Dispatchable Retired'!$C:$C,$H145)-SUMIFS('Dispatchable Retired'!O:O,'Dispatchable Retired'!$A:$A,Comparison_CDP2,'Dispatchable Retired'!$B:$B,IF($B$141="NEM","*",$B$141),'Dispatchable Retired'!$C:$C,$H145))</f>
        <v>0</v>
      </c>
      <c r="U145" s="5">
        <f>(SUMIFS('Dispatchable Built'!P:P,'Dispatchable Built'!$A:$A,Comparison_CDP1,'Dispatchable Built'!$B:$B,IF($B$141="NEM","*",$B$141),'Dispatchable Built'!$C:$C,$H145)-SUMIFS('Dispatchable Built'!P:P,'Dispatchable Built'!$A:$A,Comparison_CDP2,'Dispatchable Built'!$B:$B,IF($B$141="NEM","*",$B$141),'Dispatchable Built'!$C:$C,$H145))+(SUMIFS('Dispatchable Retired'!P:P,'Dispatchable Retired'!$A:$A,Comparison_CDP1,'Dispatchable Retired'!$B:$B,IF($B$141="NEM","*",$B$141),'Dispatchable Retired'!$C:$C,$H145)-SUMIFS('Dispatchable Retired'!P:P,'Dispatchable Retired'!$A:$A,Comparison_CDP2,'Dispatchable Retired'!$B:$B,IF($B$141="NEM","*",$B$141),'Dispatchable Retired'!$C:$C,$H145))</f>
        <v>0</v>
      </c>
      <c r="V145" s="5">
        <f>(SUMIFS('Dispatchable Built'!Q:Q,'Dispatchable Built'!$A:$A,Comparison_CDP1,'Dispatchable Built'!$B:$B,IF($B$141="NEM","*",$B$141),'Dispatchable Built'!$C:$C,$H145)-SUMIFS('Dispatchable Built'!Q:Q,'Dispatchable Built'!$A:$A,Comparison_CDP2,'Dispatchable Built'!$B:$B,IF($B$141="NEM","*",$B$141),'Dispatchable Built'!$C:$C,$H145))+(SUMIFS('Dispatchable Retired'!Q:Q,'Dispatchable Retired'!$A:$A,Comparison_CDP1,'Dispatchable Retired'!$B:$B,IF($B$141="NEM","*",$B$141),'Dispatchable Retired'!$C:$C,$H145)-SUMIFS('Dispatchable Retired'!Q:Q,'Dispatchable Retired'!$A:$A,Comparison_CDP2,'Dispatchable Retired'!$B:$B,IF($B$141="NEM","*",$B$141),'Dispatchable Retired'!$C:$C,$H145))</f>
        <v>0</v>
      </c>
      <c r="W145" s="5">
        <f>(SUMIFS('Dispatchable Built'!R:R,'Dispatchable Built'!$A:$A,Comparison_CDP1,'Dispatchable Built'!$B:$B,IF($B$141="NEM","*",$B$141),'Dispatchable Built'!$C:$C,$H145)-SUMIFS('Dispatchable Built'!R:R,'Dispatchable Built'!$A:$A,Comparison_CDP2,'Dispatchable Built'!$B:$B,IF($B$141="NEM","*",$B$141),'Dispatchable Built'!$C:$C,$H145))+(SUMIFS('Dispatchable Retired'!R:R,'Dispatchable Retired'!$A:$A,Comparison_CDP1,'Dispatchable Retired'!$B:$B,IF($B$141="NEM","*",$B$141),'Dispatchable Retired'!$C:$C,$H145)-SUMIFS('Dispatchable Retired'!R:R,'Dispatchable Retired'!$A:$A,Comparison_CDP2,'Dispatchable Retired'!$B:$B,IF($B$141="NEM","*",$B$141),'Dispatchable Retired'!$C:$C,$H145))</f>
        <v>0</v>
      </c>
      <c r="X145" s="5">
        <f>(SUMIFS('Dispatchable Built'!S:S,'Dispatchable Built'!$A:$A,Comparison_CDP1,'Dispatchable Built'!$B:$B,IF($B$141="NEM","*",$B$141),'Dispatchable Built'!$C:$C,$H145)-SUMIFS('Dispatchable Built'!S:S,'Dispatchable Built'!$A:$A,Comparison_CDP2,'Dispatchable Built'!$B:$B,IF($B$141="NEM","*",$B$141),'Dispatchable Built'!$C:$C,$H145))+(SUMIFS('Dispatchable Retired'!S:S,'Dispatchable Retired'!$A:$A,Comparison_CDP1,'Dispatchable Retired'!$B:$B,IF($B$141="NEM","*",$B$141),'Dispatchable Retired'!$C:$C,$H145)-SUMIFS('Dispatchable Retired'!S:S,'Dispatchable Retired'!$A:$A,Comparison_CDP2,'Dispatchable Retired'!$B:$B,IF($B$141="NEM","*",$B$141),'Dispatchable Retired'!$C:$C,$H145))</f>
        <v>0</v>
      </c>
      <c r="Y145" s="5">
        <f>(SUMIFS('Dispatchable Built'!T:T,'Dispatchable Built'!$A:$A,Comparison_CDP1,'Dispatchable Built'!$B:$B,IF($B$141="NEM","*",$B$141),'Dispatchable Built'!$C:$C,$H145)-SUMIFS('Dispatchable Built'!T:T,'Dispatchable Built'!$A:$A,Comparison_CDP2,'Dispatchable Built'!$B:$B,IF($B$141="NEM","*",$B$141),'Dispatchable Built'!$C:$C,$H145))+(SUMIFS('Dispatchable Retired'!T:T,'Dispatchable Retired'!$A:$A,Comparison_CDP1,'Dispatchable Retired'!$B:$B,IF($B$141="NEM","*",$B$141),'Dispatchable Retired'!$C:$C,$H145)-SUMIFS('Dispatchable Retired'!T:T,'Dispatchable Retired'!$A:$A,Comparison_CDP2,'Dispatchable Retired'!$B:$B,IF($B$141="NEM","*",$B$141),'Dispatchable Retired'!$C:$C,$H145))</f>
        <v>0</v>
      </c>
      <c r="Z145" s="5">
        <f>(SUMIFS('Dispatchable Built'!U:U,'Dispatchable Built'!$A:$A,Comparison_CDP1,'Dispatchable Built'!$B:$B,IF($B$141="NEM","*",$B$141),'Dispatchable Built'!$C:$C,$H145)-SUMIFS('Dispatchable Built'!U:U,'Dispatchable Built'!$A:$A,Comparison_CDP2,'Dispatchable Built'!$B:$B,IF($B$141="NEM","*",$B$141),'Dispatchable Built'!$C:$C,$H145))+(SUMIFS('Dispatchable Retired'!U:U,'Dispatchable Retired'!$A:$A,Comparison_CDP1,'Dispatchable Retired'!$B:$B,IF($B$141="NEM","*",$B$141),'Dispatchable Retired'!$C:$C,$H145)-SUMIFS('Dispatchable Retired'!U:U,'Dispatchable Retired'!$A:$A,Comparison_CDP2,'Dispatchable Retired'!$B:$B,IF($B$141="NEM","*",$B$141),'Dispatchable Retired'!$C:$C,$H145))</f>
        <v>0</v>
      </c>
      <c r="AA145" s="5">
        <f>(SUMIFS('Dispatchable Built'!V:V,'Dispatchable Built'!$A:$A,Comparison_CDP1,'Dispatchable Built'!$B:$B,IF($B$141="NEM","*",$B$141),'Dispatchable Built'!$C:$C,$H145)-SUMIFS('Dispatchable Built'!V:V,'Dispatchable Built'!$A:$A,Comparison_CDP2,'Dispatchable Built'!$B:$B,IF($B$141="NEM","*",$B$141),'Dispatchable Built'!$C:$C,$H145))+(SUMIFS('Dispatchable Retired'!V:V,'Dispatchable Retired'!$A:$A,Comparison_CDP1,'Dispatchable Retired'!$B:$B,IF($B$141="NEM","*",$B$141),'Dispatchable Retired'!$C:$C,$H145)-SUMIFS('Dispatchable Retired'!V:V,'Dispatchable Retired'!$A:$A,Comparison_CDP2,'Dispatchable Retired'!$B:$B,IF($B$141="NEM","*",$B$141),'Dispatchable Retired'!$C:$C,$H145))</f>
        <v>0</v>
      </c>
      <c r="AB145" s="5">
        <f>(SUMIFS('Dispatchable Built'!W:W,'Dispatchable Built'!$A:$A,Comparison_CDP1,'Dispatchable Built'!$B:$B,IF($B$141="NEM","*",$B$141),'Dispatchable Built'!$C:$C,$H145)-SUMIFS('Dispatchable Built'!W:W,'Dispatchable Built'!$A:$A,Comparison_CDP2,'Dispatchable Built'!$B:$B,IF($B$141="NEM","*",$B$141),'Dispatchable Built'!$C:$C,$H145))+(SUMIFS('Dispatchable Retired'!W:W,'Dispatchable Retired'!$A:$A,Comparison_CDP1,'Dispatchable Retired'!$B:$B,IF($B$141="NEM","*",$B$141),'Dispatchable Retired'!$C:$C,$H145)-SUMIFS('Dispatchable Retired'!W:W,'Dispatchable Retired'!$A:$A,Comparison_CDP2,'Dispatchable Retired'!$B:$B,IF($B$141="NEM","*",$B$141),'Dispatchable Retired'!$C:$C,$H145))</f>
        <v>0</v>
      </c>
      <c r="AC145" s="5">
        <f>(SUMIFS('Dispatchable Built'!X:X,'Dispatchable Built'!$A:$A,Comparison_CDP1,'Dispatchable Built'!$B:$B,IF($B$141="NEM","*",$B$141),'Dispatchable Built'!$C:$C,$H145)-SUMIFS('Dispatchable Built'!X:X,'Dispatchable Built'!$A:$A,Comparison_CDP2,'Dispatchable Built'!$B:$B,IF($B$141="NEM","*",$B$141),'Dispatchable Built'!$C:$C,$H145))+(SUMIFS('Dispatchable Retired'!X:X,'Dispatchable Retired'!$A:$A,Comparison_CDP1,'Dispatchable Retired'!$B:$B,IF($B$141="NEM","*",$B$141),'Dispatchable Retired'!$C:$C,$H145)-SUMIFS('Dispatchable Retired'!X:X,'Dispatchable Retired'!$A:$A,Comparison_CDP2,'Dispatchable Retired'!$B:$B,IF($B$141="NEM","*",$B$141),'Dispatchable Retired'!$C:$C,$H145))</f>
        <v>0</v>
      </c>
      <c r="AD145" s="5">
        <f>(SUMIFS('Dispatchable Built'!Y:Y,'Dispatchable Built'!$A:$A,Comparison_CDP1,'Dispatchable Built'!$B:$B,IF($B$141="NEM","*",$B$141),'Dispatchable Built'!$C:$C,$H145)-SUMIFS('Dispatchable Built'!Y:Y,'Dispatchable Built'!$A:$A,Comparison_CDP2,'Dispatchable Built'!$B:$B,IF($B$141="NEM","*",$B$141),'Dispatchable Built'!$C:$C,$H145))+(SUMIFS('Dispatchable Retired'!Y:Y,'Dispatchable Retired'!$A:$A,Comparison_CDP1,'Dispatchable Retired'!$B:$B,IF($B$141="NEM","*",$B$141),'Dispatchable Retired'!$C:$C,$H145)-SUMIFS('Dispatchable Retired'!Y:Y,'Dispatchable Retired'!$A:$A,Comparison_CDP2,'Dispatchable Retired'!$B:$B,IF($B$141="NEM","*",$B$141),'Dispatchable Retired'!$C:$C,$H145))</f>
        <v>0</v>
      </c>
      <c r="AE145" s="5">
        <f>(SUMIFS('Dispatchable Built'!Z:Z,'Dispatchable Built'!$A:$A,Comparison_CDP1,'Dispatchable Built'!$B:$B,IF($B$141="NEM","*",$B$141),'Dispatchable Built'!$C:$C,$H145)-SUMIFS('Dispatchable Built'!Z:Z,'Dispatchable Built'!$A:$A,Comparison_CDP2,'Dispatchable Built'!$B:$B,IF($B$141="NEM","*",$B$141),'Dispatchable Built'!$C:$C,$H145))+(SUMIFS('Dispatchable Retired'!Z:Z,'Dispatchable Retired'!$A:$A,Comparison_CDP1,'Dispatchable Retired'!$B:$B,IF($B$141="NEM","*",$B$141),'Dispatchable Retired'!$C:$C,$H145)-SUMIFS('Dispatchable Retired'!Z:Z,'Dispatchable Retired'!$A:$A,Comparison_CDP2,'Dispatchable Retired'!$B:$B,IF($B$141="NEM","*",$B$141),'Dispatchable Retired'!$C:$C,$H145))</f>
        <v>0</v>
      </c>
      <c r="AF145" s="5">
        <f>(SUMIFS('Dispatchable Built'!AA:AA,'Dispatchable Built'!$A:$A,Comparison_CDP1,'Dispatchable Built'!$B:$B,IF($B$141="NEM","*",$B$141),'Dispatchable Built'!$C:$C,$H145)-SUMIFS('Dispatchable Built'!AA:AA,'Dispatchable Built'!$A:$A,Comparison_CDP2,'Dispatchable Built'!$B:$B,IF($B$141="NEM","*",$B$141),'Dispatchable Built'!$C:$C,$H145))+(SUMIFS('Dispatchable Retired'!AA:AA,'Dispatchable Retired'!$A:$A,Comparison_CDP1,'Dispatchable Retired'!$B:$B,IF($B$141="NEM","*",$B$141),'Dispatchable Retired'!$C:$C,$H145)-SUMIFS('Dispatchable Retired'!AA:AA,'Dispatchable Retired'!$A:$A,Comparison_CDP2,'Dispatchable Retired'!$B:$B,IF($B$141="NEM","*",$B$141),'Dispatchable Retired'!$C:$C,$H145))</f>
        <v>0</v>
      </c>
      <c r="AG145" s="5">
        <f>(SUMIFS('Dispatchable Built'!AB:AB,'Dispatchable Built'!$A:$A,Comparison_CDP1,'Dispatchable Built'!$B:$B,IF($B$141="NEM","*",$B$141),'Dispatchable Built'!$C:$C,$H145)-SUMIFS('Dispatchable Built'!AB:AB,'Dispatchable Built'!$A:$A,Comparison_CDP2,'Dispatchable Built'!$B:$B,IF($B$141="NEM","*",$B$141),'Dispatchable Built'!$C:$C,$H145))+(SUMIFS('Dispatchable Retired'!AB:AB,'Dispatchable Retired'!$A:$A,Comparison_CDP1,'Dispatchable Retired'!$B:$B,IF($B$141="NEM","*",$B$141),'Dispatchable Retired'!$C:$C,$H145)-SUMIFS('Dispatchable Retired'!AB:AB,'Dispatchable Retired'!$A:$A,Comparison_CDP2,'Dispatchable Retired'!$B:$B,IF($B$141="NEM","*",$B$141),'Dispatchable Retired'!$C:$C,$H145))</f>
        <v>0</v>
      </c>
      <c r="AH145" s="5">
        <f>(SUMIFS('Dispatchable Built'!AC:AC,'Dispatchable Built'!$A:$A,Comparison_CDP1,'Dispatchable Built'!$B:$B,IF($B$141="NEM","*",$B$141),'Dispatchable Built'!$C:$C,$H145)-SUMIFS('Dispatchable Built'!AC:AC,'Dispatchable Built'!$A:$A,Comparison_CDP2,'Dispatchable Built'!$B:$B,IF($B$141="NEM","*",$B$141),'Dispatchable Built'!$C:$C,$H145))+(SUMIFS('Dispatchable Retired'!AC:AC,'Dispatchable Retired'!$A:$A,Comparison_CDP1,'Dispatchable Retired'!$B:$B,IF($B$141="NEM","*",$B$141),'Dispatchable Retired'!$C:$C,$H145)-SUMIFS('Dispatchable Retired'!AC:AC,'Dispatchable Retired'!$A:$A,Comparison_CDP2,'Dispatchable Retired'!$B:$B,IF($B$141="NEM","*",$B$141),'Dispatchable Retired'!$C:$C,$H145))</f>
        <v>0</v>
      </c>
      <c r="AI145" s="5">
        <f>(SUMIFS('Dispatchable Built'!AD:AD,'Dispatchable Built'!$A:$A,Comparison_CDP1,'Dispatchable Built'!$B:$B,IF($B$141="NEM","*",$B$141),'Dispatchable Built'!$C:$C,$H145)-SUMIFS('Dispatchable Built'!AD:AD,'Dispatchable Built'!$A:$A,Comparison_CDP2,'Dispatchable Built'!$B:$B,IF($B$141="NEM","*",$B$141),'Dispatchable Built'!$C:$C,$H145))+(SUMIFS('Dispatchable Retired'!AD:AD,'Dispatchable Retired'!$A:$A,Comparison_CDP1,'Dispatchable Retired'!$B:$B,IF($B$141="NEM","*",$B$141),'Dispatchable Retired'!$C:$C,$H145)-SUMIFS('Dispatchable Retired'!AD:AD,'Dispatchable Retired'!$A:$A,Comparison_CDP2,'Dispatchable Retired'!$B:$B,IF($B$141="NEM","*",$B$141),'Dispatchable Retired'!$C:$C,$H145))</f>
        <v>0</v>
      </c>
      <c r="AJ145" s="5">
        <f>(SUMIFS('Dispatchable Built'!AE:AE,'Dispatchable Built'!$A:$A,Comparison_CDP1,'Dispatchable Built'!$B:$B,IF($B$141="NEM","*",$B$141),'Dispatchable Built'!$C:$C,$H145)-SUMIFS('Dispatchable Built'!AE:AE,'Dispatchable Built'!$A:$A,Comparison_CDP2,'Dispatchable Built'!$B:$B,IF($B$141="NEM","*",$B$141),'Dispatchable Built'!$C:$C,$H145))+(SUMIFS('Dispatchable Retired'!AE:AE,'Dispatchable Retired'!$A:$A,Comparison_CDP1,'Dispatchable Retired'!$B:$B,IF($B$141="NEM","*",$B$141),'Dispatchable Retired'!$C:$C,$H145)-SUMIFS('Dispatchable Retired'!AE:AE,'Dispatchable Retired'!$A:$A,Comparison_CDP2,'Dispatchable Retired'!$B:$B,IF($B$141="NEM","*",$B$141),'Dispatchable Retired'!$C:$C,$H145))</f>
        <v>0</v>
      </c>
    </row>
    <row r="146" spans="8:36" ht="15" customHeight="1">
      <c r="H146" s="9" t="s">
        <v>132</v>
      </c>
      <c r="I146" s="5">
        <f>(SUMIFS('Dispatchable Built'!D:D,'Dispatchable Built'!$A:$A,Comparison_CDP1,'Dispatchable Built'!$B:$B,IF($B$141="NEM","*",$B$141),'Dispatchable Built'!$C:$C,$H146)-SUMIFS('Dispatchable Built'!D:D,'Dispatchable Built'!$A:$A,Comparison_CDP2,'Dispatchable Built'!$B:$B,IF($B$141="NEM","*",$B$141),'Dispatchable Built'!$C:$C,$H146))+(SUMIFS('Dispatchable Retired'!D:D,'Dispatchable Retired'!$A:$A,Comparison_CDP1,'Dispatchable Retired'!$B:$B,IF($B$141="NEM","*",$B$141),'Dispatchable Retired'!$C:$C,$H146)-SUMIFS('Dispatchable Retired'!D:D,'Dispatchable Retired'!$A:$A,Comparison_CDP2,'Dispatchable Retired'!$B:$B,IF($B$141="NEM","*",$B$141),'Dispatchable Retired'!$C:$C,$H146))</f>
        <v>0</v>
      </c>
      <c r="J146" s="5">
        <f>(SUMIFS('Dispatchable Built'!E:E,'Dispatchable Built'!$A:$A,Comparison_CDP1,'Dispatchable Built'!$B:$B,IF($B$141="NEM","*",$B$141),'Dispatchable Built'!$C:$C,$H146)-SUMIFS('Dispatchable Built'!E:E,'Dispatchable Built'!$A:$A,Comparison_CDP2,'Dispatchable Built'!$B:$B,IF($B$141="NEM","*",$B$141),'Dispatchable Built'!$C:$C,$H146))+(SUMIFS('Dispatchable Retired'!E:E,'Dispatchable Retired'!$A:$A,Comparison_CDP1,'Dispatchable Retired'!$B:$B,IF($B$141="NEM","*",$B$141),'Dispatchable Retired'!$C:$C,$H146)-SUMIFS('Dispatchable Retired'!E:E,'Dispatchable Retired'!$A:$A,Comparison_CDP2,'Dispatchable Retired'!$B:$B,IF($B$141="NEM","*",$B$141),'Dispatchable Retired'!$C:$C,$H146))</f>
        <v>0</v>
      </c>
      <c r="K146" s="5">
        <f>(SUMIFS('Dispatchable Built'!F:F,'Dispatchable Built'!$A:$A,Comparison_CDP1,'Dispatchable Built'!$B:$B,IF($B$141="NEM","*",$B$141),'Dispatchable Built'!$C:$C,$H146)-SUMIFS('Dispatchable Built'!F:F,'Dispatchable Built'!$A:$A,Comparison_CDP2,'Dispatchable Built'!$B:$B,IF($B$141="NEM","*",$B$141),'Dispatchable Built'!$C:$C,$H146))+(SUMIFS('Dispatchable Retired'!F:F,'Dispatchable Retired'!$A:$A,Comparison_CDP1,'Dispatchable Retired'!$B:$B,IF($B$141="NEM","*",$B$141),'Dispatchable Retired'!$C:$C,$H146)-SUMIFS('Dispatchable Retired'!F:F,'Dispatchable Retired'!$A:$A,Comparison_CDP2,'Dispatchable Retired'!$B:$B,IF($B$141="NEM","*",$B$141),'Dispatchable Retired'!$C:$C,$H146))</f>
        <v>0</v>
      </c>
      <c r="L146" s="5">
        <f>(SUMIFS('Dispatchable Built'!G:G,'Dispatchable Built'!$A:$A,Comparison_CDP1,'Dispatchable Built'!$B:$B,IF($B$141="NEM","*",$B$141),'Dispatchable Built'!$C:$C,$H146)-SUMIFS('Dispatchable Built'!G:G,'Dispatchable Built'!$A:$A,Comparison_CDP2,'Dispatchable Built'!$B:$B,IF($B$141="NEM","*",$B$141),'Dispatchable Built'!$C:$C,$H146))+(SUMIFS('Dispatchable Retired'!G:G,'Dispatchable Retired'!$A:$A,Comparison_CDP1,'Dispatchable Retired'!$B:$B,IF($B$141="NEM","*",$B$141),'Dispatchable Retired'!$C:$C,$H146)-SUMIFS('Dispatchable Retired'!G:G,'Dispatchable Retired'!$A:$A,Comparison_CDP2,'Dispatchable Retired'!$B:$B,IF($B$141="NEM","*",$B$141),'Dispatchable Retired'!$C:$C,$H146))</f>
        <v>0</v>
      </c>
      <c r="M146" s="5">
        <f>(SUMIFS('Dispatchable Built'!H:H,'Dispatchable Built'!$A:$A,Comparison_CDP1,'Dispatchable Built'!$B:$B,IF($B$141="NEM","*",$B$141),'Dispatchable Built'!$C:$C,$H146)-SUMIFS('Dispatchable Built'!H:H,'Dispatchable Built'!$A:$A,Comparison_CDP2,'Dispatchable Built'!$B:$B,IF($B$141="NEM","*",$B$141),'Dispatchable Built'!$C:$C,$H146))+(SUMIFS('Dispatchable Retired'!H:H,'Dispatchable Retired'!$A:$A,Comparison_CDP1,'Dispatchable Retired'!$B:$B,IF($B$141="NEM","*",$B$141),'Dispatchable Retired'!$C:$C,$H146)-SUMIFS('Dispatchable Retired'!H:H,'Dispatchable Retired'!$A:$A,Comparison_CDP2,'Dispatchable Retired'!$B:$B,IF($B$141="NEM","*",$B$141),'Dispatchable Retired'!$C:$C,$H146))</f>
        <v>0</v>
      </c>
      <c r="N146" s="5">
        <f>(SUMIFS('Dispatchable Built'!I:I,'Dispatchable Built'!$A:$A,Comparison_CDP1,'Dispatchable Built'!$B:$B,IF($B$141="NEM","*",$B$141),'Dispatchable Built'!$C:$C,$H146)-SUMIFS('Dispatchable Built'!I:I,'Dispatchable Built'!$A:$A,Comparison_CDP2,'Dispatchable Built'!$B:$B,IF($B$141="NEM","*",$B$141),'Dispatchable Built'!$C:$C,$H146))+(SUMIFS('Dispatchable Retired'!I:I,'Dispatchable Retired'!$A:$A,Comparison_CDP1,'Dispatchable Retired'!$B:$B,IF($B$141="NEM","*",$B$141),'Dispatchable Retired'!$C:$C,$H146)-SUMIFS('Dispatchable Retired'!I:I,'Dispatchable Retired'!$A:$A,Comparison_CDP2,'Dispatchable Retired'!$B:$B,IF($B$141="NEM","*",$B$141),'Dispatchable Retired'!$C:$C,$H146))</f>
        <v>0</v>
      </c>
      <c r="O146" s="5">
        <f>(SUMIFS('Dispatchable Built'!J:J,'Dispatchable Built'!$A:$A,Comparison_CDP1,'Dispatchable Built'!$B:$B,IF($B$141="NEM","*",$B$141),'Dispatchable Built'!$C:$C,$H146)-SUMIFS('Dispatchable Built'!J:J,'Dispatchable Built'!$A:$A,Comparison_CDP2,'Dispatchable Built'!$B:$B,IF($B$141="NEM","*",$B$141),'Dispatchable Built'!$C:$C,$H146))+(SUMIFS('Dispatchable Retired'!J:J,'Dispatchable Retired'!$A:$A,Comparison_CDP1,'Dispatchable Retired'!$B:$B,IF($B$141="NEM","*",$B$141),'Dispatchable Retired'!$C:$C,$H146)-SUMIFS('Dispatchable Retired'!J:J,'Dispatchable Retired'!$A:$A,Comparison_CDP2,'Dispatchable Retired'!$B:$B,IF($B$141="NEM","*",$B$141),'Dispatchable Retired'!$C:$C,$H146))</f>
        <v>0</v>
      </c>
      <c r="P146" s="5">
        <f>(SUMIFS('Dispatchable Built'!K:K,'Dispatchable Built'!$A:$A,Comparison_CDP1,'Dispatchable Built'!$B:$B,IF($B$141="NEM","*",$B$141),'Dispatchable Built'!$C:$C,$H146)-SUMIFS('Dispatchable Built'!K:K,'Dispatchable Built'!$A:$A,Comparison_CDP2,'Dispatchable Built'!$B:$B,IF($B$141="NEM","*",$B$141),'Dispatchable Built'!$C:$C,$H146))+(SUMIFS('Dispatchable Retired'!K:K,'Dispatchable Retired'!$A:$A,Comparison_CDP1,'Dispatchable Retired'!$B:$B,IF($B$141="NEM","*",$B$141),'Dispatchable Retired'!$C:$C,$H146)-SUMIFS('Dispatchable Retired'!K:K,'Dispatchable Retired'!$A:$A,Comparison_CDP2,'Dispatchable Retired'!$B:$B,IF($B$141="NEM","*",$B$141),'Dispatchable Retired'!$C:$C,$H146))</f>
        <v>0</v>
      </c>
      <c r="Q146" s="5">
        <f>(SUMIFS('Dispatchable Built'!L:L,'Dispatchable Built'!$A:$A,Comparison_CDP1,'Dispatchable Built'!$B:$B,IF($B$141="NEM","*",$B$141),'Dispatchable Built'!$C:$C,$H146)-SUMIFS('Dispatchable Built'!L:L,'Dispatchable Built'!$A:$A,Comparison_CDP2,'Dispatchable Built'!$B:$B,IF($B$141="NEM","*",$B$141),'Dispatchable Built'!$C:$C,$H146))+(SUMIFS('Dispatchable Retired'!L:L,'Dispatchable Retired'!$A:$A,Comparison_CDP1,'Dispatchable Retired'!$B:$B,IF($B$141="NEM","*",$B$141),'Dispatchable Retired'!$C:$C,$H146)-SUMIFS('Dispatchable Retired'!L:L,'Dispatchable Retired'!$A:$A,Comparison_CDP2,'Dispatchable Retired'!$B:$B,IF($B$141="NEM","*",$B$141),'Dispatchable Retired'!$C:$C,$H146))</f>
        <v>0</v>
      </c>
      <c r="R146" s="5">
        <f>(SUMIFS('Dispatchable Built'!M:M,'Dispatchable Built'!$A:$A,Comparison_CDP1,'Dispatchable Built'!$B:$B,IF($B$141="NEM","*",$B$141),'Dispatchable Built'!$C:$C,$H146)-SUMIFS('Dispatchable Built'!M:M,'Dispatchable Built'!$A:$A,Comparison_CDP2,'Dispatchable Built'!$B:$B,IF($B$141="NEM","*",$B$141),'Dispatchable Built'!$C:$C,$H146))+(SUMIFS('Dispatchable Retired'!M:M,'Dispatchable Retired'!$A:$A,Comparison_CDP1,'Dispatchable Retired'!$B:$B,IF($B$141="NEM","*",$B$141),'Dispatchable Retired'!$C:$C,$H146)-SUMIFS('Dispatchable Retired'!M:M,'Dispatchable Retired'!$A:$A,Comparison_CDP2,'Dispatchable Retired'!$B:$B,IF($B$141="NEM","*",$B$141),'Dispatchable Retired'!$C:$C,$H146))</f>
        <v>0</v>
      </c>
      <c r="S146" s="5">
        <f>(SUMIFS('Dispatchable Built'!N:N,'Dispatchable Built'!$A:$A,Comparison_CDP1,'Dispatchable Built'!$B:$B,IF($B$141="NEM","*",$B$141),'Dispatchable Built'!$C:$C,$H146)-SUMIFS('Dispatchable Built'!N:N,'Dispatchable Built'!$A:$A,Comparison_CDP2,'Dispatchable Built'!$B:$B,IF($B$141="NEM","*",$B$141),'Dispatchable Built'!$C:$C,$H146))+(SUMIFS('Dispatchable Retired'!N:N,'Dispatchable Retired'!$A:$A,Comparison_CDP1,'Dispatchable Retired'!$B:$B,IF($B$141="NEM","*",$B$141),'Dispatchable Retired'!$C:$C,$H146)-SUMIFS('Dispatchable Retired'!N:N,'Dispatchable Retired'!$A:$A,Comparison_CDP2,'Dispatchable Retired'!$B:$B,IF($B$141="NEM","*",$B$141),'Dispatchable Retired'!$C:$C,$H146))</f>
        <v>0</v>
      </c>
      <c r="T146" s="5">
        <f>(SUMIFS('Dispatchable Built'!O:O,'Dispatchable Built'!$A:$A,Comparison_CDP1,'Dispatchable Built'!$B:$B,IF($B$141="NEM","*",$B$141),'Dispatchable Built'!$C:$C,$H146)-SUMIFS('Dispatchable Built'!O:O,'Dispatchable Built'!$A:$A,Comparison_CDP2,'Dispatchable Built'!$B:$B,IF($B$141="NEM","*",$B$141),'Dispatchable Built'!$C:$C,$H146))+(SUMIFS('Dispatchable Retired'!O:O,'Dispatchable Retired'!$A:$A,Comparison_CDP1,'Dispatchable Retired'!$B:$B,IF($B$141="NEM","*",$B$141),'Dispatchable Retired'!$C:$C,$H146)-SUMIFS('Dispatchable Retired'!O:O,'Dispatchable Retired'!$A:$A,Comparison_CDP2,'Dispatchable Retired'!$B:$B,IF($B$141="NEM","*",$B$141),'Dispatchable Retired'!$C:$C,$H146))</f>
        <v>0</v>
      </c>
      <c r="U146" s="5">
        <f>(SUMIFS('Dispatchable Built'!P:P,'Dispatchable Built'!$A:$A,Comparison_CDP1,'Dispatchable Built'!$B:$B,IF($B$141="NEM","*",$B$141),'Dispatchable Built'!$C:$C,$H146)-SUMIFS('Dispatchable Built'!P:P,'Dispatchable Built'!$A:$A,Comparison_CDP2,'Dispatchable Built'!$B:$B,IF($B$141="NEM","*",$B$141),'Dispatchable Built'!$C:$C,$H146))+(SUMIFS('Dispatchable Retired'!P:P,'Dispatchable Retired'!$A:$A,Comparison_CDP1,'Dispatchable Retired'!$B:$B,IF($B$141="NEM","*",$B$141),'Dispatchable Retired'!$C:$C,$H146)-SUMIFS('Dispatchable Retired'!P:P,'Dispatchable Retired'!$A:$A,Comparison_CDP2,'Dispatchable Retired'!$B:$B,IF($B$141="NEM","*",$B$141),'Dispatchable Retired'!$C:$C,$H146))</f>
        <v>0</v>
      </c>
      <c r="V146" s="5">
        <f>(SUMIFS('Dispatchable Built'!Q:Q,'Dispatchable Built'!$A:$A,Comparison_CDP1,'Dispatchable Built'!$B:$B,IF($B$141="NEM","*",$B$141),'Dispatchable Built'!$C:$C,$H146)-SUMIFS('Dispatchable Built'!Q:Q,'Dispatchable Built'!$A:$A,Comparison_CDP2,'Dispatchable Built'!$B:$B,IF($B$141="NEM","*",$B$141),'Dispatchable Built'!$C:$C,$H146))+(SUMIFS('Dispatchable Retired'!Q:Q,'Dispatchable Retired'!$A:$A,Comparison_CDP1,'Dispatchable Retired'!$B:$B,IF($B$141="NEM","*",$B$141),'Dispatchable Retired'!$C:$C,$H146)-SUMIFS('Dispatchable Retired'!Q:Q,'Dispatchable Retired'!$A:$A,Comparison_CDP2,'Dispatchable Retired'!$B:$B,IF($B$141="NEM","*",$B$141),'Dispatchable Retired'!$C:$C,$H146))</f>
        <v>0</v>
      </c>
      <c r="W146" s="5">
        <f>(SUMIFS('Dispatchable Built'!R:R,'Dispatchable Built'!$A:$A,Comparison_CDP1,'Dispatchable Built'!$B:$B,IF($B$141="NEM","*",$B$141),'Dispatchable Built'!$C:$C,$H146)-SUMIFS('Dispatchable Built'!R:R,'Dispatchable Built'!$A:$A,Comparison_CDP2,'Dispatchable Built'!$B:$B,IF($B$141="NEM","*",$B$141),'Dispatchable Built'!$C:$C,$H146))+(SUMIFS('Dispatchable Retired'!R:R,'Dispatchable Retired'!$A:$A,Comparison_CDP1,'Dispatchable Retired'!$B:$B,IF($B$141="NEM","*",$B$141),'Dispatchable Retired'!$C:$C,$H146)-SUMIFS('Dispatchable Retired'!R:R,'Dispatchable Retired'!$A:$A,Comparison_CDP2,'Dispatchable Retired'!$B:$B,IF($B$141="NEM","*",$B$141),'Dispatchable Retired'!$C:$C,$H146))</f>
        <v>0</v>
      </c>
      <c r="X146" s="5">
        <f>(SUMIFS('Dispatchable Built'!S:S,'Dispatchable Built'!$A:$A,Comparison_CDP1,'Dispatchable Built'!$B:$B,IF($B$141="NEM","*",$B$141),'Dispatchable Built'!$C:$C,$H146)-SUMIFS('Dispatchable Built'!S:S,'Dispatchable Built'!$A:$A,Comparison_CDP2,'Dispatchable Built'!$B:$B,IF($B$141="NEM","*",$B$141),'Dispatchable Built'!$C:$C,$H146))+(SUMIFS('Dispatchable Retired'!S:S,'Dispatchable Retired'!$A:$A,Comparison_CDP1,'Dispatchable Retired'!$B:$B,IF($B$141="NEM","*",$B$141),'Dispatchable Retired'!$C:$C,$H146)-SUMIFS('Dispatchable Retired'!S:S,'Dispatchable Retired'!$A:$A,Comparison_CDP2,'Dispatchable Retired'!$B:$B,IF($B$141="NEM","*",$B$141),'Dispatchable Retired'!$C:$C,$H146))</f>
        <v>0</v>
      </c>
      <c r="Y146" s="5">
        <f>(SUMIFS('Dispatchable Built'!T:T,'Dispatchable Built'!$A:$A,Comparison_CDP1,'Dispatchable Built'!$B:$B,IF($B$141="NEM","*",$B$141),'Dispatchable Built'!$C:$C,$H146)-SUMIFS('Dispatchable Built'!T:T,'Dispatchable Built'!$A:$A,Comparison_CDP2,'Dispatchable Built'!$B:$B,IF($B$141="NEM","*",$B$141),'Dispatchable Built'!$C:$C,$H146))+(SUMIFS('Dispatchable Retired'!T:T,'Dispatchable Retired'!$A:$A,Comparison_CDP1,'Dispatchable Retired'!$B:$B,IF($B$141="NEM","*",$B$141),'Dispatchable Retired'!$C:$C,$H146)-SUMIFS('Dispatchable Retired'!T:T,'Dispatchable Retired'!$A:$A,Comparison_CDP2,'Dispatchable Retired'!$B:$B,IF($B$141="NEM","*",$B$141),'Dispatchable Retired'!$C:$C,$H146))</f>
        <v>0</v>
      </c>
      <c r="Z146" s="5">
        <f>(SUMIFS('Dispatchable Built'!U:U,'Dispatchable Built'!$A:$A,Comparison_CDP1,'Dispatchable Built'!$B:$B,IF($B$141="NEM","*",$B$141),'Dispatchable Built'!$C:$C,$H146)-SUMIFS('Dispatchable Built'!U:U,'Dispatchable Built'!$A:$A,Comparison_CDP2,'Dispatchable Built'!$B:$B,IF($B$141="NEM","*",$B$141),'Dispatchable Built'!$C:$C,$H146))+(SUMIFS('Dispatchable Retired'!U:U,'Dispatchable Retired'!$A:$A,Comparison_CDP1,'Dispatchable Retired'!$B:$B,IF($B$141="NEM","*",$B$141),'Dispatchable Retired'!$C:$C,$H146)-SUMIFS('Dispatchable Retired'!U:U,'Dispatchable Retired'!$A:$A,Comparison_CDP2,'Dispatchable Retired'!$B:$B,IF($B$141="NEM","*",$B$141),'Dispatchable Retired'!$C:$C,$H146))</f>
        <v>0</v>
      </c>
      <c r="AA146" s="5">
        <f>(SUMIFS('Dispatchable Built'!V:V,'Dispatchable Built'!$A:$A,Comparison_CDP1,'Dispatchable Built'!$B:$B,IF($B$141="NEM","*",$B$141),'Dispatchable Built'!$C:$C,$H146)-SUMIFS('Dispatchable Built'!V:V,'Dispatchable Built'!$A:$A,Comparison_CDP2,'Dispatchable Built'!$B:$B,IF($B$141="NEM","*",$B$141),'Dispatchable Built'!$C:$C,$H146))+(SUMIFS('Dispatchable Retired'!V:V,'Dispatchable Retired'!$A:$A,Comparison_CDP1,'Dispatchable Retired'!$B:$B,IF($B$141="NEM","*",$B$141),'Dispatchable Retired'!$C:$C,$H146)-SUMIFS('Dispatchable Retired'!V:V,'Dispatchable Retired'!$A:$A,Comparison_CDP2,'Dispatchable Retired'!$B:$B,IF($B$141="NEM","*",$B$141),'Dispatchable Retired'!$C:$C,$H146))</f>
        <v>0</v>
      </c>
      <c r="AB146" s="5">
        <f>(SUMIFS('Dispatchable Built'!W:W,'Dispatchable Built'!$A:$A,Comparison_CDP1,'Dispatchable Built'!$B:$B,IF($B$141="NEM","*",$B$141),'Dispatchable Built'!$C:$C,$H146)-SUMIFS('Dispatchable Built'!W:W,'Dispatchable Built'!$A:$A,Comparison_CDP2,'Dispatchable Built'!$B:$B,IF($B$141="NEM","*",$B$141),'Dispatchable Built'!$C:$C,$H146))+(SUMIFS('Dispatchable Retired'!W:W,'Dispatchable Retired'!$A:$A,Comparison_CDP1,'Dispatchable Retired'!$B:$B,IF($B$141="NEM","*",$B$141),'Dispatchable Retired'!$C:$C,$H146)-SUMIFS('Dispatchable Retired'!W:W,'Dispatchable Retired'!$A:$A,Comparison_CDP2,'Dispatchable Retired'!$B:$B,IF($B$141="NEM","*",$B$141),'Dispatchable Retired'!$C:$C,$H146))</f>
        <v>0</v>
      </c>
      <c r="AC146" s="5">
        <f>(SUMIFS('Dispatchable Built'!X:X,'Dispatchable Built'!$A:$A,Comparison_CDP1,'Dispatchable Built'!$B:$B,IF($B$141="NEM","*",$B$141),'Dispatchable Built'!$C:$C,$H146)-SUMIFS('Dispatchable Built'!X:X,'Dispatchable Built'!$A:$A,Comparison_CDP2,'Dispatchable Built'!$B:$B,IF($B$141="NEM","*",$B$141),'Dispatchable Built'!$C:$C,$H146))+(SUMIFS('Dispatchable Retired'!X:X,'Dispatchable Retired'!$A:$A,Comparison_CDP1,'Dispatchable Retired'!$B:$B,IF($B$141="NEM","*",$B$141),'Dispatchable Retired'!$C:$C,$H146)-SUMIFS('Dispatchable Retired'!X:X,'Dispatchable Retired'!$A:$A,Comparison_CDP2,'Dispatchable Retired'!$B:$B,IF($B$141="NEM","*",$B$141),'Dispatchable Retired'!$C:$C,$H146))</f>
        <v>0</v>
      </c>
      <c r="AD146" s="5">
        <f>(SUMIFS('Dispatchable Built'!Y:Y,'Dispatchable Built'!$A:$A,Comparison_CDP1,'Dispatchable Built'!$B:$B,IF($B$141="NEM","*",$B$141),'Dispatchable Built'!$C:$C,$H146)-SUMIFS('Dispatchable Built'!Y:Y,'Dispatchable Built'!$A:$A,Comparison_CDP2,'Dispatchable Built'!$B:$B,IF($B$141="NEM","*",$B$141),'Dispatchable Built'!$C:$C,$H146))+(SUMIFS('Dispatchable Retired'!Y:Y,'Dispatchable Retired'!$A:$A,Comparison_CDP1,'Dispatchable Retired'!$B:$B,IF($B$141="NEM","*",$B$141),'Dispatchable Retired'!$C:$C,$H146)-SUMIFS('Dispatchable Retired'!Y:Y,'Dispatchable Retired'!$A:$A,Comparison_CDP2,'Dispatchable Retired'!$B:$B,IF($B$141="NEM","*",$B$141),'Dispatchable Retired'!$C:$C,$H146))</f>
        <v>0</v>
      </c>
      <c r="AE146" s="5">
        <f>(SUMIFS('Dispatchable Built'!Z:Z,'Dispatchable Built'!$A:$A,Comparison_CDP1,'Dispatchable Built'!$B:$B,IF($B$141="NEM","*",$B$141),'Dispatchable Built'!$C:$C,$H146)-SUMIFS('Dispatchable Built'!Z:Z,'Dispatchable Built'!$A:$A,Comparison_CDP2,'Dispatchable Built'!$B:$B,IF($B$141="NEM","*",$B$141),'Dispatchable Built'!$C:$C,$H146))+(SUMIFS('Dispatchable Retired'!Z:Z,'Dispatchable Retired'!$A:$A,Comparison_CDP1,'Dispatchable Retired'!$B:$B,IF($B$141="NEM","*",$B$141),'Dispatchable Retired'!$C:$C,$H146)-SUMIFS('Dispatchable Retired'!Z:Z,'Dispatchable Retired'!$A:$A,Comparison_CDP2,'Dispatchable Retired'!$B:$B,IF($B$141="NEM","*",$B$141),'Dispatchable Retired'!$C:$C,$H146))</f>
        <v>0</v>
      </c>
      <c r="AF146" s="5">
        <f>(SUMIFS('Dispatchable Built'!AA:AA,'Dispatchable Built'!$A:$A,Comparison_CDP1,'Dispatchable Built'!$B:$B,IF($B$141="NEM","*",$B$141),'Dispatchable Built'!$C:$C,$H146)-SUMIFS('Dispatchable Built'!AA:AA,'Dispatchable Built'!$A:$A,Comparison_CDP2,'Dispatchable Built'!$B:$B,IF($B$141="NEM","*",$B$141),'Dispatchable Built'!$C:$C,$H146))+(SUMIFS('Dispatchable Retired'!AA:AA,'Dispatchable Retired'!$A:$A,Comparison_CDP1,'Dispatchable Retired'!$B:$B,IF($B$141="NEM","*",$B$141),'Dispatchable Retired'!$C:$C,$H146)-SUMIFS('Dispatchable Retired'!AA:AA,'Dispatchable Retired'!$A:$A,Comparison_CDP2,'Dispatchable Retired'!$B:$B,IF($B$141="NEM","*",$B$141),'Dispatchable Retired'!$C:$C,$H146))</f>
        <v>0</v>
      </c>
      <c r="AG146" s="5">
        <f>(SUMIFS('Dispatchable Built'!AB:AB,'Dispatchable Built'!$A:$A,Comparison_CDP1,'Dispatchable Built'!$B:$B,IF($B$141="NEM","*",$B$141),'Dispatchable Built'!$C:$C,$H146)-SUMIFS('Dispatchable Built'!AB:AB,'Dispatchable Built'!$A:$A,Comparison_CDP2,'Dispatchable Built'!$B:$B,IF($B$141="NEM","*",$B$141),'Dispatchable Built'!$C:$C,$H146))+(SUMIFS('Dispatchable Retired'!AB:AB,'Dispatchable Retired'!$A:$A,Comparison_CDP1,'Dispatchable Retired'!$B:$B,IF($B$141="NEM","*",$B$141),'Dispatchable Retired'!$C:$C,$H146)-SUMIFS('Dispatchable Retired'!AB:AB,'Dispatchable Retired'!$A:$A,Comparison_CDP2,'Dispatchable Retired'!$B:$B,IF($B$141="NEM","*",$B$141),'Dispatchable Retired'!$C:$C,$H146))</f>
        <v>0</v>
      </c>
      <c r="AH146" s="5">
        <f>(SUMIFS('Dispatchable Built'!AC:AC,'Dispatchable Built'!$A:$A,Comparison_CDP1,'Dispatchable Built'!$B:$B,IF($B$141="NEM","*",$B$141),'Dispatchable Built'!$C:$C,$H146)-SUMIFS('Dispatchable Built'!AC:AC,'Dispatchable Built'!$A:$A,Comparison_CDP2,'Dispatchable Built'!$B:$B,IF($B$141="NEM","*",$B$141),'Dispatchable Built'!$C:$C,$H146))+(SUMIFS('Dispatchable Retired'!AC:AC,'Dispatchable Retired'!$A:$A,Comparison_CDP1,'Dispatchable Retired'!$B:$B,IF($B$141="NEM","*",$B$141),'Dispatchable Retired'!$C:$C,$H146)-SUMIFS('Dispatchable Retired'!AC:AC,'Dispatchable Retired'!$A:$A,Comparison_CDP2,'Dispatchable Retired'!$B:$B,IF($B$141="NEM","*",$B$141),'Dispatchable Retired'!$C:$C,$H146))</f>
        <v>0</v>
      </c>
      <c r="AI146" s="5">
        <f>(SUMIFS('Dispatchable Built'!AD:AD,'Dispatchable Built'!$A:$A,Comparison_CDP1,'Dispatchable Built'!$B:$B,IF($B$141="NEM","*",$B$141),'Dispatchable Built'!$C:$C,$H146)-SUMIFS('Dispatchable Built'!AD:AD,'Dispatchable Built'!$A:$A,Comparison_CDP2,'Dispatchable Built'!$B:$B,IF($B$141="NEM","*",$B$141),'Dispatchable Built'!$C:$C,$H146))+(SUMIFS('Dispatchable Retired'!AD:AD,'Dispatchable Retired'!$A:$A,Comparison_CDP1,'Dispatchable Retired'!$B:$B,IF($B$141="NEM","*",$B$141),'Dispatchable Retired'!$C:$C,$H146)-SUMIFS('Dispatchable Retired'!AD:AD,'Dispatchable Retired'!$A:$A,Comparison_CDP2,'Dispatchable Retired'!$B:$B,IF($B$141="NEM","*",$B$141),'Dispatchable Retired'!$C:$C,$H146))</f>
        <v>0</v>
      </c>
      <c r="AJ146" s="5">
        <f>(SUMIFS('Dispatchable Built'!AE:AE,'Dispatchable Built'!$A:$A,Comparison_CDP1,'Dispatchable Built'!$B:$B,IF($B$141="NEM","*",$B$141),'Dispatchable Built'!$C:$C,$H146)-SUMIFS('Dispatchable Built'!AE:AE,'Dispatchable Built'!$A:$A,Comparison_CDP2,'Dispatchable Built'!$B:$B,IF($B$141="NEM","*",$B$141),'Dispatchable Built'!$C:$C,$H146))+(SUMIFS('Dispatchable Retired'!AE:AE,'Dispatchable Retired'!$A:$A,Comparison_CDP1,'Dispatchable Retired'!$B:$B,IF($B$141="NEM","*",$B$141),'Dispatchable Retired'!$C:$C,$H146)-SUMIFS('Dispatchable Retired'!AE:AE,'Dispatchable Retired'!$A:$A,Comparison_CDP2,'Dispatchable Retired'!$B:$B,IF($B$141="NEM","*",$B$141),'Dispatchable Retired'!$C:$C,$H146))</f>
        <v>0</v>
      </c>
    </row>
    <row r="147" spans="8:36" ht="15" customHeight="1">
      <c r="H147" s="9" t="s">
        <v>133</v>
      </c>
      <c r="I147" s="5">
        <f>(SUMIFS('Dispatchable Built'!D:D,'Dispatchable Built'!$A:$A,Comparison_CDP1,'Dispatchable Built'!$B:$B,IF($B$141="NEM","*",$B$141),'Dispatchable Built'!$C:$C,$H147)-SUMIFS('Dispatchable Built'!D:D,'Dispatchable Built'!$A:$A,Comparison_CDP2,'Dispatchable Built'!$B:$B,IF($B$141="NEM","*",$B$141),'Dispatchable Built'!$C:$C,$H147))+(SUMIFS('Dispatchable Retired'!D:D,'Dispatchable Retired'!$A:$A,Comparison_CDP1,'Dispatchable Retired'!$B:$B,IF($B$141="NEM","*",$B$141),'Dispatchable Retired'!$C:$C,$H147)-SUMIFS('Dispatchable Retired'!D:D,'Dispatchable Retired'!$A:$A,Comparison_CDP2,'Dispatchable Retired'!$B:$B,IF($B$141="NEM","*",$B$141),'Dispatchable Retired'!$C:$C,$H147))</f>
        <v>0</v>
      </c>
      <c r="J147" s="5">
        <f>(SUMIFS('Dispatchable Built'!E:E,'Dispatchable Built'!$A:$A,Comparison_CDP1,'Dispatchable Built'!$B:$B,IF($B$141="NEM","*",$B$141),'Dispatchable Built'!$C:$C,$H147)-SUMIFS('Dispatchable Built'!E:E,'Dispatchable Built'!$A:$A,Comparison_CDP2,'Dispatchable Built'!$B:$B,IF($B$141="NEM","*",$B$141),'Dispatchable Built'!$C:$C,$H147))+(SUMIFS('Dispatchable Retired'!E:E,'Dispatchable Retired'!$A:$A,Comparison_CDP1,'Dispatchable Retired'!$B:$B,IF($B$141="NEM","*",$B$141),'Dispatchable Retired'!$C:$C,$H147)-SUMIFS('Dispatchable Retired'!E:E,'Dispatchable Retired'!$A:$A,Comparison_CDP2,'Dispatchable Retired'!$B:$B,IF($B$141="NEM","*",$B$141),'Dispatchable Retired'!$C:$C,$H147))</f>
        <v>0</v>
      </c>
      <c r="K147" s="5">
        <f>(SUMIFS('Dispatchable Built'!F:F,'Dispatchable Built'!$A:$A,Comparison_CDP1,'Dispatchable Built'!$B:$B,IF($B$141="NEM","*",$B$141),'Dispatchable Built'!$C:$C,$H147)-SUMIFS('Dispatchable Built'!F:F,'Dispatchable Built'!$A:$A,Comparison_CDP2,'Dispatchable Built'!$B:$B,IF($B$141="NEM","*",$B$141),'Dispatchable Built'!$C:$C,$H147))+(SUMIFS('Dispatchable Retired'!F:F,'Dispatchable Retired'!$A:$A,Comparison_CDP1,'Dispatchable Retired'!$B:$B,IF($B$141="NEM","*",$B$141),'Dispatchable Retired'!$C:$C,$H147)-SUMIFS('Dispatchable Retired'!F:F,'Dispatchable Retired'!$A:$A,Comparison_CDP2,'Dispatchable Retired'!$B:$B,IF($B$141="NEM","*",$B$141),'Dispatchable Retired'!$C:$C,$H147))</f>
        <v>0</v>
      </c>
      <c r="L147" s="5">
        <f>(SUMIFS('Dispatchable Built'!G:G,'Dispatchable Built'!$A:$A,Comparison_CDP1,'Dispatchable Built'!$B:$B,IF($B$141="NEM","*",$B$141),'Dispatchable Built'!$C:$C,$H147)-SUMIFS('Dispatchable Built'!G:G,'Dispatchable Built'!$A:$A,Comparison_CDP2,'Dispatchable Built'!$B:$B,IF($B$141="NEM","*",$B$141),'Dispatchable Built'!$C:$C,$H147))+(SUMIFS('Dispatchable Retired'!G:G,'Dispatchable Retired'!$A:$A,Comparison_CDP1,'Dispatchable Retired'!$B:$B,IF($B$141="NEM","*",$B$141),'Dispatchable Retired'!$C:$C,$H147)-SUMIFS('Dispatchable Retired'!G:G,'Dispatchable Retired'!$A:$A,Comparison_CDP2,'Dispatchable Retired'!$B:$B,IF($B$141="NEM","*",$B$141),'Dispatchable Retired'!$C:$C,$H147))</f>
        <v>0</v>
      </c>
      <c r="M147" s="5">
        <f>(SUMIFS('Dispatchable Built'!H:H,'Dispatchable Built'!$A:$A,Comparison_CDP1,'Dispatchable Built'!$B:$B,IF($B$141="NEM","*",$B$141),'Dispatchable Built'!$C:$C,$H147)-SUMIFS('Dispatchable Built'!H:H,'Dispatchable Built'!$A:$A,Comparison_CDP2,'Dispatchable Built'!$B:$B,IF($B$141="NEM","*",$B$141),'Dispatchable Built'!$C:$C,$H147))+(SUMIFS('Dispatchable Retired'!H:H,'Dispatchable Retired'!$A:$A,Comparison_CDP1,'Dispatchable Retired'!$B:$B,IF($B$141="NEM","*",$B$141),'Dispatchable Retired'!$C:$C,$H147)-SUMIFS('Dispatchable Retired'!H:H,'Dispatchable Retired'!$A:$A,Comparison_CDP2,'Dispatchable Retired'!$B:$B,IF($B$141="NEM","*",$B$141),'Dispatchable Retired'!$C:$C,$H147))</f>
        <v>0</v>
      </c>
      <c r="N147" s="5">
        <f>(SUMIFS('Dispatchable Built'!I:I,'Dispatchable Built'!$A:$A,Comparison_CDP1,'Dispatchable Built'!$B:$B,IF($B$141="NEM","*",$B$141),'Dispatchable Built'!$C:$C,$H147)-SUMIFS('Dispatchable Built'!I:I,'Dispatchable Built'!$A:$A,Comparison_CDP2,'Dispatchable Built'!$B:$B,IF($B$141="NEM","*",$B$141),'Dispatchable Built'!$C:$C,$H147))+(SUMIFS('Dispatchable Retired'!I:I,'Dispatchable Retired'!$A:$A,Comparison_CDP1,'Dispatchable Retired'!$B:$B,IF($B$141="NEM","*",$B$141),'Dispatchable Retired'!$C:$C,$H147)-SUMIFS('Dispatchable Retired'!I:I,'Dispatchable Retired'!$A:$A,Comparison_CDP2,'Dispatchable Retired'!$B:$B,IF($B$141="NEM","*",$B$141),'Dispatchable Retired'!$C:$C,$H147))</f>
        <v>0</v>
      </c>
      <c r="O147" s="5">
        <f>(SUMIFS('Dispatchable Built'!J:J,'Dispatchable Built'!$A:$A,Comparison_CDP1,'Dispatchable Built'!$B:$B,IF($B$141="NEM","*",$B$141),'Dispatchable Built'!$C:$C,$H147)-SUMIFS('Dispatchable Built'!J:J,'Dispatchable Built'!$A:$A,Comparison_CDP2,'Dispatchable Built'!$B:$B,IF($B$141="NEM","*",$B$141),'Dispatchable Built'!$C:$C,$H147))+(SUMIFS('Dispatchable Retired'!J:J,'Dispatchable Retired'!$A:$A,Comparison_CDP1,'Dispatchable Retired'!$B:$B,IF($B$141="NEM","*",$B$141),'Dispatchable Retired'!$C:$C,$H147)-SUMIFS('Dispatchable Retired'!J:J,'Dispatchable Retired'!$A:$A,Comparison_CDP2,'Dispatchable Retired'!$B:$B,IF($B$141="NEM","*",$B$141),'Dispatchable Retired'!$C:$C,$H147))</f>
        <v>0</v>
      </c>
      <c r="P147" s="5">
        <f>(SUMIFS('Dispatchable Built'!K:K,'Dispatchable Built'!$A:$A,Comparison_CDP1,'Dispatchable Built'!$B:$B,IF($B$141="NEM","*",$B$141),'Dispatchable Built'!$C:$C,$H147)-SUMIFS('Dispatchable Built'!K:K,'Dispatchable Built'!$A:$A,Comparison_CDP2,'Dispatchable Built'!$B:$B,IF($B$141="NEM","*",$B$141),'Dispatchable Built'!$C:$C,$H147))+(SUMIFS('Dispatchable Retired'!K:K,'Dispatchable Retired'!$A:$A,Comparison_CDP1,'Dispatchable Retired'!$B:$B,IF($B$141="NEM","*",$B$141),'Dispatchable Retired'!$C:$C,$H147)-SUMIFS('Dispatchable Retired'!K:K,'Dispatchable Retired'!$A:$A,Comparison_CDP2,'Dispatchable Retired'!$B:$B,IF($B$141="NEM","*",$B$141),'Dispatchable Retired'!$C:$C,$H147))</f>
        <v>0</v>
      </c>
      <c r="Q147" s="5">
        <f>(SUMIFS('Dispatchable Built'!L:L,'Dispatchable Built'!$A:$A,Comparison_CDP1,'Dispatchable Built'!$B:$B,IF($B$141="NEM","*",$B$141),'Dispatchable Built'!$C:$C,$H147)-SUMIFS('Dispatchable Built'!L:L,'Dispatchable Built'!$A:$A,Comparison_CDP2,'Dispatchable Built'!$B:$B,IF($B$141="NEM","*",$B$141),'Dispatchable Built'!$C:$C,$H147))+(SUMIFS('Dispatchable Retired'!L:L,'Dispatchable Retired'!$A:$A,Comparison_CDP1,'Dispatchable Retired'!$B:$B,IF($B$141="NEM","*",$B$141),'Dispatchable Retired'!$C:$C,$H147)-SUMIFS('Dispatchable Retired'!L:L,'Dispatchable Retired'!$A:$A,Comparison_CDP2,'Dispatchable Retired'!$B:$B,IF($B$141="NEM","*",$B$141),'Dispatchable Retired'!$C:$C,$H147))</f>
        <v>0</v>
      </c>
      <c r="R147" s="5">
        <f>(SUMIFS('Dispatchable Built'!M:M,'Dispatchable Built'!$A:$A,Comparison_CDP1,'Dispatchable Built'!$B:$B,IF($B$141="NEM","*",$B$141),'Dispatchable Built'!$C:$C,$H147)-SUMIFS('Dispatchable Built'!M:M,'Dispatchable Built'!$A:$A,Comparison_CDP2,'Dispatchable Built'!$B:$B,IF($B$141="NEM","*",$B$141),'Dispatchable Built'!$C:$C,$H147))+(SUMIFS('Dispatchable Retired'!M:M,'Dispatchable Retired'!$A:$A,Comparison_CDP1,'Dispatchable Retired'!$B:$B,IF($B$141="NEM","*",$B$141),'Dispatchable Retired'!$C:$C,$H147)-SUMIFS('Dispatchable Retired'!M:M,'Dispatchable Retired'!$A:$A,Comparison_CDP2,'Dispatchable Retired'!$B:$B,IF($B$141="NEM","*",$B$141),'Dispatchable Retired'!$C:$C,$H147))</f>
        <v>0</v>
      </c>
      <c r="S147" s="5">
        <f>(SUMIFS('Dispatchable Built'!N:N,'Dispatchable Built'!$A:$A,Comparison_CDP1,'Dispatchable Built'!$B:$B,IF($B$141="NEM","*",$B$141),'Dispatchable Built'!$C:$C,$H147)-SUMIFS('Dispatchable Built'!N:N,'Dispatchable Built'!$A:$A,Comparison_CDP2,'Dispatchable Built'!$B:$B,IF($B$141="NEM","*",$B$141),'Dispatchable Built'!$C:$C,$H147))+(SUMIFS('Dispatchable Retired'!N:N,'Dispatchable Retired'!$A:$A,Comparison_CDP1,'Dispatchable Retired'!$B:$B,IF($B$141="NEM","*",$B$141),'Dispatchable Retired'!$C:$C,$H147)-SUMIFS('Dispatchable Retired'!N:N,'Dispatchable Retired'!$A:$A,Comparison_CDP2,'Dispatchable Retired'!$B:$B,IF($B$141="NEM","*",$B$141),'Dispatchable Retired'!$C:$C,$H147))</f>
        <v>0</v>
      </c>
      <c r="T147" s="5">
        <f>(SUMIFS('Dispatchable Built'!O:O,'Dispatchable Built'!$A:$A,Comparison_CDP1,'Dispatchable Built'!$B:$B,IF($B$141="NEM","*",$B$141),'Dispatchable Built'!$C:$C,$H147)-SUMIFS('Dispatchable Built'!O:O,'Dispatchable Built'!$A:$A,Comparison_CDP2,'Dispatchable Built'!$B:$B,IF($B$141="NEM","*",$B$141),'Dispatchable Built'!$C:$C,$H147))+(SUMIFS('Dispatchable Retired'!O:O,'Dispatchable Retired'!$A:$A,Comparison_CDP1,'Dispatchable Retired'!$B:$B,IF($B$141="NEM","*",$B$141),'Dispatchable Retired'!$C:$C,$H147)-SUMIFS('Dispatchable Retired'!O:O,'Dispatchable Retired'!$A:$A,Comparison_CDP2,'Dispatchable Retired'!$B:$B,IF($B$141="NEM","*",$B$141),'Dispatchable Retired'!$C:$C,$H147))</f>
        <v>0</v>
      </c>
      <c r="U147" s="5">
        <f>(SUMIFS('Dispatchable Built'!P:P,'Dispatchable Built'!$A:$A,Comparison_CDP1,'Dispatchable Built'!$B:$B,IF($B$141="NEM","*",$B$141),'Dispatchable Built'!$C:$C,$H147)-SUMIFS('Dispatchable Built'!P:P,'Dispatchable Built'!$A:$A,Comparison_CDP2,'Dispatchable Built'!$B:$B,IF($B$141="NEM","*",$B$141),'Dispatchable Built'!$C:$C,$H147))+(SUMIFS('Dispatchable Retired'!P:P,'Dispatchable Retired'!$A:$A,Comparison_CDP1,'Dispatchable Retired'!$B:$B,IF($B$141="NEM","*",$B$141),'Dispatchable Retired'!$C:$C,$H147)-SUMIFS('Dispatchable Retired'!P:P,'Dispatchable Retired'!$A:$A,Comparison_CDP2,'Dispatchable Retired'!$B:$B,IF($B$141="NEM","*",$B$141),'Dispatchable Retired'!$C:$C,$H147))</f>
        <v>0</v>
      </c>
      <c r="V147" s="5">
        <f>(SUMIFS('Dispatchable Built'!Q:Q,'Dispatchable Built'!$A:$A,Comparison_CDP1,'Dispatchable Built'!$B:$B,IF($B$141="NEM","*",$B$141),'Dispatchable Built'!$C:$C,$H147)-SUMIFS('Dispatchable Built'!Q:Q,'Dispatchable Built'!$A:$A,Comparison_CDP2,'Dispatchable Built'!$B:$B,IF($B$141="NEM","*",$B$141),'Dispatchable Built'!$C:$C,$H147))+(SUMIFS('Dispatchable Retired'!Q:Q,'Dispatchable Retired'!$A:$A,Comparison_CDP1,'Dispatchable Retired'!$B:$B,IF($B$141="NEM","*",$B$141),'Dispatchable Retired'!$C:$C,$H147)-SUMIFS('Dispatchable Retired'!Q:Q,'Dispatchable Retired'!$A:$A,Comparison_CDP2,'Dispatchable Retired'!$B:$B,IF($B$141="NEM","*",$B$141),'Dispatchable Retired'!$C:$C,$H147))</f>
        <v>0</v>
      </c>
      <c r="W147" s="5">
        <f>(SUMIFS('Dispatchable Built'!R:R,'Dispatchable Built'!$A:$A,Comparison_CDP1,'Dispatchable Built'!$B:$B,IF($B$141="NEM","*",$B$141),'Dispatchable Built'!$C:$C,$H147)-SUMIFS('Dispatchable Built'!R:R,'Dispatchable Built'!$A:$A,Comparison_CDP2,'Dispatchable Built'!$B:$B,IF($B$141="NEM","*",$B$141),'Dispatchable Built'!$C:$C,$H147))+(SUMIFS('Dispatchable Retired'!R:R,'Dispatchable Retired'!$A:$A,Comparison_CDP1,'Dispatchable Retired'!$B:$B,IF($B$141="NEM","*",$B$141),'Dispatchable Retired'!$C:$C,$H147)-SUMIFS('Dispatchable Retired'!R:R,'Dispatchable Retired'!$A:$A,Comparison_CDP2,'Dispatchable Retired'!$B:$B,IF($B$141="NEM","*",$B$141),'Dispatchable Retired'!$C:$C,$H147))</f>
        <v>0</v>
      </c>
      <c r="X147" s="5">
        <f>(SUMIFS('Dispatchable Built'!S:S,'Dispatchable Built'!$A:$A,Comparison_CDP1,'Dispatchable Built'!$B:$B,IF($B$141="NEM","*",$B$141),'Dispatchable Built'!$C:$C,$H147)-SUMIFS('Dispatchable Built'!S:S,'Dispatchable Built'!$A:$A,Comparison_CDP2,'Dispatchable Built'!$B:$B,IF($B$141="NEM","*",$B$141),'Dispatchable Built'!$C:$C,$H147))+(SUMIFS('Dispatchable Retired'!S:S,'Dispatchable Retired'!$A:$A,Comparison_CDP1,'Dispatchable Retired'!$B:$B,IF($B$141="NEM","*",$B$141),'Dispatchable Retired'!$C:$C,$H147)-SUMIFS('Dispatchable Retired'!S:S,'Dispatchable Retired'!$A:$A,Comparison_CDP2,'Dispatchable Retired'!$B:$B,IF($B$141="NEM","*",$B$141),'Dispatchable Retired'!$C:$C,$H147))</f>
        <v>0</v>
      </c>
      <c r="Y147" s="5">
        <f>(SUMIFS('Dispatchable Built'!T:T,'Dispatchable Built'!$A:$A,Comparison_CDP1,'Dispatchable Built'!$B:$B,IF($B$141="NEM","*",$B$141),'Dispatchable Built'!$C:$C,$H147)-SUMIFS('Dispatchable Built'!T:T,'Dispatchable Built'!$A:$A,Comparison_CDP2,'Dispatchable Built'!$B:$B,IF($B$141="NEM","*",$B$141),'Dispatchable Built'!$C:$C,$H147))+(SUMIFS('Dispatchable Retired'!T:T,'Dispatchable Retired'!$A:$A,Comparison_CDP1,'Dispatchable Retired'!$B:$B,IF($B$141="NEM","*",$B$141),'Dispatchable Retired'!$C:$C,$H147)-SUMIFS('Dispatchable Retired'!T:T,'Dispatchable Retired'!$A:$A,Comparison_CDP2,'Dispatchable Retired'!$B:$B,IF($B$141="NEM","*",$B$141),'Dispatchable Retired'!$C:$C,$H147))</f>
        <v>0</v>
      </c>
      <c r="Z147" s="5">
        <f>(SUMIFS('Dispatchable Built'!U:U,'Dispatchable Built'!$A:$A,Comparison_CDP1,'Dispatchable Built'!$B:$B,IF($B$141="NEM","*",$B$141),'Dispatchable Built'!$C:$C,$H147)-SUMIFS('Dispatchable Built'!U:U,'Dispatchable Built'!$A:$A,Comparison_CDP2,'Dispatchable Built'!$B:$B,IF($B$141="NEM","*",$B$141),'Dispatchable Built'!$C:$C,$H147))+(SUMIFS('Dispatchable Retired'!U:U,'Dispatchable Retired'!$A:$A,Comparison_CDP1,'Dispatchable Retired'!$B:$B,IF($B$141="NEM","*",$B$141),'Dispatchable Retired'!$C:$C,$H147)-SUMIFS('Dispatchable Retired'!U:U,'Dispatchable Retired'!$A:$A,Comparison_CDP2,'Dispatchable Retired'!$B:$B,IF($B$141="NEM","*",$B$141),'Dispatchable Retired'!$C:$C,$H147))</f>
        <v>0</v>
      </c>
      <c r="AA147" s="5">
        <f>(SUMIFS('Dispatchable Built'!V:V,'Dispatchable Built'!$A:$A,Comparison_CDP1,'Dispatchable Built'!$B:$B,IF($B$141="NEM","*",$B$141),'Dispatchable Built'!$C:$C,$H147)-SUMIFS('Dispatchable Built'!V:V,'Dispatchable Built'!$A:$A,Comparison_CDP2,'Dispatchable Built'!$B:$B,IF($B$141="NEM","*",$B$141),'Dispatchable Built'!$C:$C,$H147))+(SUMIFS('Dispatchable Retired'!V:V,'Dispatchable Retired'!$A:$A,Comparison_CDP1,'Dispatchable Retired'!$B:$B,IF($B$141="NEM","*",$B$141),'Dispatchable Retired'!$C:$C,$H147)-SUMIFS('Dispatchable Retired'!V:V,'Dispatchable Retired'!$A:$A,Comparison_CDP2,'Dispatchable Retired'!$B:$B,IF($B$141="NEM","*",$B$141),'Dispatchable Retired'!$C:$C,$H147))</f>
        <v>0</v>
      </c>
      <c r="AB147" s="5">
        <f>(SUMIFS('Dispatchable Built'!W:W,'Dispatchable Built'!$A:$A,Comparison_CDP1,'Dispatchable Built'!$B:$B,IF($B$141="NEM","*",$B$141),'Dispatchable Built'!$C:$C,$H147)-SUMIFS('Dispatchable Built'!W:W,'Dispatchable Built'!$A:$A,Comparison_CDP2,'Dispatchable Built'!$B:$B,IF($B$141="NEM","*",$B$141),'Dispatchable Built'!$C:$C,$H147))+(SUMIFS('Dispatchable Retired'!W:W,'Dispatchable Retired'!$A:$A,Comparison_CDP1,'Dispatchable Retired'!$B:$B,IF($B$141="NEM","*",$B$141),'Dispatchable Retired'!$C:$C,$H147)-SUMIFS('Dispatchable Retired'!W:W,'Dispatchable Retired'!$A:$A,Comparison_CDP2,'Dispatchable Retired'!$B:$B,IF($B$141="NEM","*",$B$141),'Dispatchable Retired'!$C:$C,$H147))</f>
        <v>0</v>
      </c>
      <c r="AC147" s="5">
        <f>(SUMIFS('Dispatchable Built'!X:X,'Dispatchable Built'!$A:$A,Comparison_CDP1,'Dispatchable Built'!$B:$B,IF($B$141="NEM","*",$B$141),'Dispatchable Built'!$C:$C,$H147)-SUMIFS('Dispatchable Built'!X:X,'Dispatchable Built'!$A:$A,Comparison_CDP2,'Dispatchable Built'!$B:$B,IF($B$141="NEM","*",$B$141),'Dispatchable Built'!$C:$C,$H147))+(SUMIFS('Dispatchable Retired'!X:X,'Dispatchable Retired'!$A:$A,Comparison_CDP1,'Dispatchable Retired'!$B:$B,IF($B$141="NEM","*",$B$141),'Dispatchable Retired'!$C:$C,$H147)-SUMIFS('Dispatchable Retired'!X:X,'Dispatchable Retired'!$A:$A,Comparison_CDP2,'Dispatchable Retired'!$B:$B,IF($B$141="NEM","*",$B$141),'Dispatchable Retired'!$C:$C,$H147))</f>
        <v>0</v>
      </c>
      <c r="AD147" s="5">
        <f>(SUMIFS('Dispatchable Built'!Y:Y,'Dispatchable Built'!$A:$A,Comparison_CDP1,'Dispatchable Built'!$B:$B,IF($B$141="NEM","*",$B$141),'Dispatchable Built'!$C:$C,$H147)-SUMIFS('Dispatchable Built'!Y:Y,'Dispatchable Built'!$A:$A,Comparison_CDP2,'Dispatchable Built'!$B:$B,IF($B$141="NEM","*",$B$141),'Dispatchable Built'!$C:$C,$H147))+(SUMIFS('Dispatchable Retired'!Y:Y,'Dispatchable Retired'!$A:$A,Comparison_CDP1,'Dispatchable Retired'!$B:$B,IF($B$141="NEM","*",$B$141),'Dispatchable Retired'!$C:$C,$H147)-SUMIFS('Dispatchable Retired'!Y:Y,'Dispatchable Retired'!$A:$A,Comparison_CDP2,'Dispatchable Retired'!$B:$B,IF($B$141="NEM","*",$B$141),'Dispatchable Retired'!$C:$C,$H147))</f>
        <v>0</v>
      </c>
      <c r="AE147" s="5">
        <f>(SUMIFS('Dispatchable Built'!Z:Z,'Dispatchable Built'!$A:$A,Comparison_CDP1,'Dispatchable Built'!$B:$B,IF($B$141="NEM","*",$B$141),'Dispatchable Built'!$C:$C,$H147)-SUMIFS('Dispatchable Built'!Z:Z,'Dispatchable Built'!$A:$A,Comparison_CDP2,'Dispatchable Built'!$B:$B,IF($B$141="NEM","*",$B$141),'Dispatchable Built'!$C:$C,$H147))+(SUMIFS('Dispatchable Retired'!Z:Z,'Dispatchable Retired'!$A:$A,Comparison_CDP1,'Dispatchable Retired'!$B:$B,IF($B$141="NEM","*",$B$141),'Dispatchable Retired'!$C:$C,$H147)-SUMIFS('Dispatchable Retired'!Z:Z,'Dispatchable Retired'!$A:$A,Comparison_CDP2,'Dispatchable Retired'!$B:$B,IF($B$141="NEM","*",$B$141),'Dispatchable Retired'!$C:$C,$H147))</f>
        <v>0</v>
      </c>
      <c r="AF147" s="5">
        <f>(SUMIFS('Dispatchable Built'!AA:AA,'Dispatchable Built'!$A:$A,Comparison_CDP1,'Dispatchable Built'!$B:$B,IF($B$141="NEM","*",$B$141),'Dispatchable Built'!$C:$C,$H147)-SUMIFS('Dispatchable Built'!AA:AA,'Dispatchable Built'!$A:$A,Comparison_CDP2,'Dispatchable Built'!$B:$B,IF($B$141="NEM","*",$B$141),'Dispatchable Built'!$C:$C,$H147))+(SUMIFS('Dispatchable Retired'!AA:AA,'Dispatchable Retired'!$A:$A,Comparison_CDP1,'Dispatchable Retired'!$B:$B,IF($B$141="NEM","*",$B$141),'Dispatchable Retired'!$C:$C,$H147)-SUMIFS('Dispatchable Retired'!AA:AA,'Dispatchable Retired'!$A:$A,Comparison_CDP2,'Dispatchable Retired'!$B:$B,IF($B$141="NEM","*",$B$141),'Dispatchable Retired'!$C:$C,$H147))</f>
        <v>0</v>
      </c>
      <c r="AG147" s="5">
        <f>(SUMIFS('Dispatchable Built'!AB:AB,'Dispatchable Built'!$A:$A,Comparison_CDP1,'Dispatchable Built'!$B:$B,IF($B$141="NEM","*",$B$141),'Dispatchable Built'!$C:$C,$H147)-SUMIFS('Dispatchable Built'!AB:AB,'Dispatchable Built'!$A:$A,Comparison_CDP2,'Dispatchable Built'!$B:$B,IF($B$141="NEM","*",$B$141),'Dispatchable Built'!$C:$C,$H147))+(SUMIFS('Dispatchable Retired'!AB:AB,'Dispatchable Retired'!$A:$A,Comparison_CDP1,'Dispatchable Retired'!$B:$B,IF($B$141="NEM","*",$B$141),'Dispatchable Retired'!$C:$C,$H147)-SUMIFS('Dispatchable Retired'!AB:AB,'Dispatchable Retired'!$A:$A,Comparison_CDP2,'Dispatchable Retired'!$B:$B,IF($B$141="NEM","*",$B$141),'Dispatchable Retired'!$C:$C,$H147))</f>
        <v>0</v>
      </c>
      <c r="AH147" s="5">
        <f>(SUMIFS('Dispatchable Built'!AC:AC,'Dispatchable Built'!$A:$A,Comparison_CDP1,'Dispatchable Built'!$B:$B,IF($B$141="NEM","*",$B$141),'Dispatchable Built'!$C:$C,$H147)-SUMIFS('Dispatchable Built'!AC:AC,'Dispatchable Built'!$A:$A,Comparison_CDP2,'Dispatchable Built'!$B:$B,IF($B$141="NEM","*",$B$141),'Dispatchable Built'!$C:$C,$H147))+(SUMIFS('Dispatchable Retired'!AC:AC,'Dispatchable Retired'!$A:$A,Comparison_CDP1,'Dispatchable Retired'!$B:$B,IF($B$141="NEM","*",$B$141),'Dispatchable Retired'!$C:$C,$H147)-SUMIFS('Dispatchable Retired'!AC:AC,'Dispatchable Retired'!$A:$A,Comparison_CDP2,'Dispatchable Retired'!$B:$B,IF($B$141="NEM","*",$B$141),'Dispatchable Retired'!$C:$C,$H147))</f>
        <v>0</v>
      </c>
      <c r="AI147" s="5">
        <f>(SUMIFS('Dispatchable Built'!AD:AD,'Dispatchable Built'!$A:$A,Comparison_CDP1,'Dispatchable Built'!$B:$B,IF($B$141="NEM","*",$B$141),'Dispatchable Built'!$C:$C,$H147)-SUMIFS('Dispatchable Built'!AD:AD,'Dispatchable Built'!$A:$A,Comparison_CDP2,'Dispatchable Built'!$B:$B,IF($B$141="NEM","*",$B$141),'Dispatchable Built'!$C:$C,$H147))+(SUMIFS('Dispatchable Retired'!AD:AD,'Dispatchable Retired'!$A:$A,Comparison_CDP1,'Dispatchable Retired'!$B:$B,IF($B$141="NEM","*",$B$141),'Dispatchable Retired'!$C:$C,$H147)-SUMIFS('Dispatchable Retired'!AD:AD,'Dispatchable Retired'!$A:$A,Comparison_CDP2,'Dispatchable Retired'!$B:$B,IF($B$141="NEM","*",$B$141),'Dispatchable Retired'!$C:$C,$H147))</f>
        <v>0</v>
      </c>
      <c r="AJ147" s="5">
        <f>(SUMIFS('Dispatchable Built'!AE:AE,'Dispatchable Built'!$A:$A,Comparison_CDP1,'Dispatchable Built'!$B:$B,IF($B$141="NEM","*",$B$141),'Dispatchable Built'!$C:$C,$H147)-SUMIFS('Dispatchable Built'!AE:AE,'Dispatchable Built'!$A:$A,Comparison_CDP2,'Dispatchable Built'!$B:$B,IF($B$141="NEM","*",$B$141),'Dispatchable Built'!$C:$C,$H147))+(SUMIFS('Dispatchable Retired'!AE:AE,'Dispatchable Retired'!$A:$A,Comparison_CDP1,'Dispatchable Retired'!$B:$B,IF($B$141="NEM","*",$B$141),'Dispatchable Retired'!$C:$C,$H147)-SUMIFS('Dispatchable Retired'!AE:AE,'Dispatchable Retired'!$A:$A,Comparison_CDP2,'Dispatchable Retired'!$B:$B,IF($B$141="NEM","*",$B$141),'Dispatchable Retired'!$C:$C,$H147))</f>
        <v>0</v>
      </c>
    </row>
    <row r="148" spans="8:36" ht="15" customHeight="1">
      <c r="H148" s="9" t="s">
        <v>134</v>
      </c>
      <c r="I148" s="5">
        <f>(SUMIFS('Dispatchable Built'!D:D,'Dispatchable Built'!$A:$A,Comparison_CDP1,'Dispatchable Built'!$B:$B,IF($B$141="NEM","*",$B$141),'Dispatchable Built'!$C:$C,$H148)-SUMIFS('Dispatchable Built'!D:D,'Dispatchable Built'!$A:$A,Comparison_CDP2,'Dispatchable Built'!$B:$B,IF($B$141="NEM","*",$B$141),'Dispatchable Built'!$C:$C,$H148))+(SUMIFS('Dispatchable Retired'!D:D,'Dispatchable Retired'!$A:$A,Comparison_CDP1,'Dispatchable Retired'!$B:$B,IF($B$141="NEM","*",$B$141),'Dispatchable Retired'!$C:$C,$H148)-SUMIFS('Dispatchable Retired'!D:D,'Dispatchable Retired'!$A:$A,Comparison_CDP2,'Dispatchable Retired'!$B:$B,IF($B$141="NEM","*",$B$141),'Dispatchable Retired'!$C:$C,$H148))</f>
        <v>0</v>
      </c>
      <c r="J148" s="5">
        <f>(SUMIFS('Dispatchable Built'!E:E,'Dispatchable Built'!$A:$A,Comparison_CDP1,'Dispatchable Built'!$B:$B,IF($B$141="NEM","*",$B$141),'Dispatchable Built'!$C:$C,$H148)-SUMIFS('Dispatchable Built'!E:E,'Dispatchable Built'!$A:$A,Comparison_CDP2,'Dispatchable Built'!$B:$B,IF($B$141="NEM","*",$B$141),'Dispatchable Built'!$C:$C,$H148))+(SUMIFS('Dispatchable Retired'!E:E,'Dispatchable Retired'!$A:$A,Comparison_CDP1,'Dispatchable Retired'!$B:$B,IF($B$141="NEM","*",$B$141),'Dispatchable Retired'!$C:$C,$H148)-SUMIFS('Dispatchable Retired'!E:E,'Dispatchable Retired'!$A:$A,Comparison_CDP2,'Dispatchable Retired'!$B:$B,IF($B$141="NEM","*",$B$141),'Dispatchable Retired'!$C:$C,$H148))</f>
        <v>-4.8999999999999997E-7</v>
      </c>
      <c r="K148" s="5">
        <f>(SUMIFS('Dispatchable Built'!F:F,'Dispatchable Built'!$A:$A,Comparison_CDP1,'Dispatchable Built'!$B:$B,IF($B$141="NEM","*",$B$141),'Dispatchable Built'!$C:$C,$H148)-SUMIFS('Dispatchable Built'!F:F,'Dispatchable Built'!$A:$A,Comparison_CDP2,'Dispatchable Built'!$B:$B,IF($B$141="NEM","*",$B$141),'Dispatchable Built'!$C:$C,$H148))+(SUMIFS('Dispatchable Retired'!F:F,'Dispatchable Retired'!$A:$A,Comparison_CDP1,'Dispatchable Retired'!$B:$B,IF($B$141="NEM","*",$B$141),'Dispatchable Retired'!$C:$C,$H148)-SUMIFS('Dispatchable Retired'!F:F,'Dispatchable Retired'!$A:$A,Comparison_CDP2,'Dispatchable Retired'!$B:$B,IF($B$141="NEM","*",$B$141),'Dispatchable Retired'!$C:$C,$H148))</f>
        <v>-38.972403529999994</v>
      </c>
      <c r="L148" s="5">
        <f>(SUMIFS('Dispatchable Built'!G:G,'Dispatchable Built'!$A:$A,Comparison_CDP1,'Dispatchable Built'!$B:$B,IF($B$141="NEM","*",$B$141),'Dispatchable Built'!$C:$C,$H148)-SUMIFS('Dispatchable Built'!G:G,'Dispatchable Built'!$A:$A,Comparison_CDP2,'Dispatchable Built'!$B:$B,IF($B$141="NEM","*",$B$141),'Dispatchable Built'!$C:$C,$H148))+(SUMIFS('Dispatchable Retired'!G:G,'Dispatchable Retired'!$A:$A,Comparison_CDP1,'Dispatchable Retired'!$B:$B,IF($B$141="NEM","*",$B$141),'Dispatchable Retired'!$C:$C,$H148)-SUMIFS('Dispatchable Retired'!G:G,'Dispatchable Retired'!$A:$A,Comparison_CDP2,'Dispatchable Retired'!$B:$B,IF($B$141="NEM","*",$B$141),'Dispatchable Retired'!$C:$C,$H148))</f>
        <v>-38.972403529999994</v>
      </c>
      <c r="M148" s="5">
        <f>(SUMIFS('Dispatchable Built'!H:H,'Dispatchable Built'!$A:$A,Comparison_CDP1,'Dispatchable Built'!$B:$B,IF($B$141="NEM","*",$B$141),'Dispatchable Built'!$C:$C,$H148)-SUMIFS('Dispatchable Built'!H:H,'Dispatchable Built'!$A:$A,Comparison_CDP2,'Dispatchable Built'!$B:$B,IF($B$141="NEM","*",$B$141),'Dispatchable Built'!$C:$C,$H148))+(SUMIFS('Dispatchable Retired'!H:H,'Dispatchable Retired'!$A:$A,Comparison_CDP1,'Dispatchable Retired'!$B:$B,IF($B$141="NEM","*",$B$141),'Dispatchable Retired'!$C:$C,$H148)-SUMIFS('Dispatchable Retired'!H:H,'Dispatchable Retired'!$A:$A,Comparison_CDP2,'Dispatchable Retired'!$B:$B,IF($B$141="NEM","*",$B$141),'Dispatchable Retired'!$C:$C,$H148))</f>
        <v>-422.73225423000002</v>
      </c>
      <c r="N148" s="5">
        <f>(SUMIFS('Dispatchable Built'!I:I,'Dispatchable Built'!$A:$A,Comparison_CDP1,'Dispatchable Built'!$B:$B,IF($B$141="NEM","*",$B$141),'Dispatchable Built'!$C:$C,$H148)-SUMIFS('Dispatchable Built'!I:I,'Dispatchable Built'!$A:$A,Comparison_CDP2,'Dispatchable Built'!$B:$B,IF($B$141="NEM","*",$B$141),'Dispatchable Built'!$C:$C,$H148))+(SUMIFS('Dispatchable Retired'!I:I,'Dispatchable Retired'!$A:$A,Comparison_CDP1,'Dispatchable Retired'!$B:$B,IF($B$141="NEM","*",$B$141),'Dispatchable Retired'!$C:$C,$H148)-SUMIFS('Dispatchable Retired'!I:I,'Dispatchable Retired'!$A:$A,Comparison_CDP2,'Dispatchable Retired'!$B:$B,IF($B$141="NEM","*",$B$141),'Dispatchable Retired'!$C:$C,$H148))</f>
        <v>-1449.5919743299999</v>
      </c>
      <c r="O148" s="5">
        <f>(SUMIFS('Dispatchable Built'!J:J,'Dispatchable Built'!$A:$A,Comparison_CDP1,'Dispatchable Built'!$B:$B,IF($B$141="NEM","*",$B$141),'Dispatchable Built'!$C:$C,$H148)-SUMIFS('Dispatchable Built'!J:J,'Dispatchable Built'!$A:$A,Comparison_CDP2,'Dispatchable Built'!$B:$B,IF($B$141="NEM","*",$B$141),'Dispatchable Built'!$C:$C,$H148))+(SUMIFS('Dispatchable Retired'!J:J,'Dispatchable Retired'!$A:$A,Comparison_CDP1,'Dispatchable Retired'!$B:$B,IF($B$141="NEM","*",$B$141),'Dispatchable Retired'!$C:$C,$H148)-SUMIFS('Dispatchable Retired'!J:J,'Dispatchable Retired'!$A:$A,Comparison_CDP2,'Dispatchable Retired'!$B:$B,IF($B$141="NEM","*",$B$141),'Dispatchable Retired'!$C:$C,$H148))</f>
        <v>-1449.5919743299999</v>
      </c>
      <c r="P148" s="5">
        <f>(SUMIFS('Dispatchable Built'!K:K,'Dispatchable Built'!$A:$A,Comparison_CDP1,'Dispatchable Built'!$B:$B,IF($B$141="NEM","*",$B$141),'Dispatchable Built'!$C:$C,$H148)-SUMIFS('Dispatchable Built'!K:K,'Dispatchable Built'!$A:$A,Comparison_CDP2,'Dispatchable Built'!$B:$B,IF($B$141="NEM","*",$B$141),'Dispatchable Built'!$C:$C,$H148))+(SUMIFS('Dispatchable Retired'!K:K,'Dispatchable Retired'!$A:$A,Comparison_CDP1,'Dispatchable Retired'!$B:$B,IF($B$141="NEM","*",$B$141),'Dispatchable Retired'!$C:$C,$H148)-SUMIFS('Dispatchable Retired'!K:K,'Dispatchable Retired'!$A:$A,Comparison_CDP2,'Dispatchable Retired'!$B:$B,IF($B$141="NEM","*",$B$141),'Dispatchable Retired'!$C:$C,$H148))</f>
        <v>-1449.5919663799996</v>
      </c>
      <c r="Q148" s="5">
        <f>(SUMIFS('Dispatchable Built'!L:L,'Dispatchable Built'!$A:$A,Comparison_CDP1,'Dispatchable Built'!$B:$B,IF($B$141="NEM","*",$B$141),'Dispatchable Built'!$C:$C,$H148)-SUMIFS('Dispatchable Built'!L:L,'Dispatchable Built'!$A:$A,Comparison_CDP2,'Dispatchable Built'!$B:$B,IF($B$141="NEM","*",$B$141),'Dispatchable Built'!$C:$C,$H148))+(SUMIFS('Dispatchable Retired'!L:L,'Dispatchable Retired'!$A:$A,Comparison_CDP1,'Dispatchable Retired'!$B:$B,IF($B$141="NEM","*",$B$141),'Dispatchable Retired'!$C:$C,$H148)-SUMIFS('Dispatchable Retired'!L:L,'Dispatchable Retired'!$A:$A,Comparison_CDP2,'Dispatchable Retired'!$B:$B,IF($B$141="NEM","*",$B$141),'Dispatchable Retired'!$C:$C,$H148))</f>
        <v>-1449.59191053</v>
      </c>
      <c r="R148" s="5">
        <f>(SUMIFS('Dispatchable Built'!M:M,'Dispatchable Built'!$A:$A,Comparison_CDP1,'Dispatchable Built'!$B:$B,IF($B$141="NEM","*",$B$141),'Dispatchable Built'!$C:$C,$H148)-SUMIFS('Dispatchable Built'!M:M,'Dispatchable Built'!$A:$A,Comparison_CDP2,'Dispatchable Built'!$B:$B,IF($B$141="NEM","*",$B$141),'Dispatchable Built'!$C:$C,$H148))+(SUMIFS('Dispatchable Retired'!M:M,'Dispatchable Retired'!$A:$A,Comparison_CDP1,'Dispatchable Retired'!$B:$B,IF($B$141="NEM","*",$B$141),'Dispatchable Retired'!$C:$C,$H148)-SUMIFS('Dispatchable Retired'!M:M,'Dispatchable Retired'!$A:$A,Comparison_CDP2,'Dispatchable Retired'!$B:$B,IF($B$141="NEM","*",$B$141),'Dispatchable Retired'!$C:$C,$H148))</f>
        <v>-1449.5918416300001</v>
      </c>
      <c r="S148" s="5">
        <f>(SUMIFS('Dispatchable Built'!N:N,'Dispatchable Built'!$A:$A,Comparison_CDP1,'Dispatchable Built'!$B:$B,IF($B$141="NEM","*",$B$141),'Dispatchable Built'!$C:$C,$H148)-SUMIFS('Dispatchable Built'!N:N,'Dispatchable Built'!$A:$A,Comparison_CDP2,'Dispatchable Built'!$B:$B,IF($B$141="NEM","*",$B$141),'Dispatchable Built'!$C:$C,$H148))+(SUMIFS('Dispatchable Retired'!N:N,'Dispatchable Retired'!$A:$A,Comparison_CDP1,'Dispatchable Retired'!$B:$B,IF($B$141="NEM","*",$B$141),'Dispatchable Retired'!$C:$C,$H148)-SUMIFS('Dispatchable Retired'!N:N,'Dispatchable Retired'!$A:$A,Comparison_CDP2,'Dispatchable Retired'!$B:$B,IF($B$141="NEM","*",$B$141),'Dispatchable Retired'!$C:$C,$H148))</f>
        <v>-1449.5917727300002</v>
      </c>
      <c r="T148" s="5">
        <f>(SUMIFS('Dispatchable Built'!O:O,'Dispatchable Built'!$A:$A,Comparison_CDP1,'Dispatchable Built'!$B:$B,IF($B$141="NEM","*",$B$141),'Dispatchable Built'!$C:$C,$H148)-SUMIFS('Dispatchable Built'!O:O,'Dispatchable Built'!$A:$A,Comparison_CDP2,'Dispatchable Built'!$B:$B,IF($B$141="NEM","*",$B$141),'Dispatchable Built'!$C:$C,$H148))+(SUMIFS('Dispatchable Retired'!O:O,'Dispatchable Retired'!$A:$A,Comparison_CDP1,'Dispatchable Retired'!$B:$B,IF($B$141="NEM","*",$B$141),'Dispatchable Retired'!$C:$C,$H148)-SUMIFS('Dispatchable Retired'!O:O,'Dispatchable Retired'!$A:$A,Comparison_CDP2,'Dispatchable Retired'!$B:$B,IF($B$141="NEM","*",$B$141),'Dispatchable Retired'!$C:$C,$H148))</f>
        <v>-1449.5917064800001</v>
      </c>
      <c r="U148" s="5">
        <f>(SUMIFS('Dispatchable Built'!P:P,'Dispatchable Built'!$A:$A,Comparison_CDP1,'Dispatchable Built'!$B:$B,IF($B$141="NEM","*",$B$141),'Dispatchable Built'!$C:$C,$H148)-SUMIFS('Dispatchable Built'!P:P,'Dispatchable Built'!$A:$A,Comparison_CDP2,'Dispatchable Built'!$B:$B,IF($B$141="NEM","*",$B$141),'Dispatchable Built'!$C:$C,$H148))+(SUMIFS('Dispatchable Retired'!P:P,'Dispatchable Retired'!$A:$A,Comparison_CDP1,'Dispatchable Retired'!$B:$B,IF($B$141="NEM","*",$B$141),'Dispatchable Retired'!$C:$C,$H148)-SUMIFS('Dispatchable Retired'!P:P,'Dispatchable Retired'!$A:$A,Comparison_CDP2,'Dispatchable Retired'!$B:$B,IF($B$141="NEM","*",$B$141),'Dispatchable Retired'!$C:$C,$H148))</f>
        <v>-1449.5916428800003</v>
      </c>
      <c r="V148" s="5">
        <f>(SUMIFS('Dispatchable Built'!Q:Q,'Dispatchable Built'!$A:$A,Comparison_CDP1,'Dispatchable Built'!$B:$B,IF($B$141="NEM","*",$B$141),'Dispatchable Built'!$C:$C,$H148)-SUMIFS('Dispatchable Built'!Q:Q,'Dispatchable Built'!$A:$A,Comparison_CDP2,'Dispatchable Built'!$B:$B,IF($B$141="NEM","*",$B$141),'Dispatchable Built'!$C:$C,$H148))+(SUMIFS('Dispatchable Retired'!Q:Q,'Dispatchable Retired'!$A:$A,Comparison_CDP1,'Dispatchable Retired'!$B:$B,IF($B$141="NEM","*",$B$141),'Dispatchable Retired'!$C:$C,$H148)-SUMIFS('Dispatchable Retired'!Q:Q,'Dispatchable Retired'!$A:$A,Comparison_CDP2,'Dispatchable Retired'!$B:$B,IF($B$141="NEM","*",$B$141),'Dispatchable Retired'!$C:$C,$H148))</f>
        <v>-1449.5915771200002</v>
      </c>
      <c r="W148" s="5">
        <f>(SUMIFS('Dispatchable Built'!R:R,'Dispatchable Built'!$A:$A,Comparison_CDP1,'Dispatchable Built'!$B:$B,IF($B$141="NEM","*",$B$141),'Dispatchable Built'!$C:$C,$H148)-SUMIFS('Dispatchable Built'!R:R,'Dispatchable Built'!$A:$A,Comparison_CDP2,'Dispatchable Built'!$B:$B,IF($B$141="NEM","*",$B$141),'Dispatchable Built'!$C:$C,$H148))+(SUMIFS('Dispatchable Retired'!R:R,'Dispatchable Retired'!$A:$A,Comparison_CDP1,'Dispatchable Retired'!$B:$B,IF($B$141="NEM","*",$B$141),'Dispatchable Retired'!$C:$C,$H148)-SUMIFS('Dispatchable Retired'!R:R,'Dispatchable Retired'!$A:$A,Comparison_CDP2,'Dispatchable Retired'!$B:$B,IF($B$141="NEM","*",$B$141),'Dispatchable Retired'!$C:$C,$H148))</f>
        <v>-1449.5919355600001</v>
      </c>
      <c r="X148" s="5">
        <f>(SUMIFS('Dispatchable Built'!S:S,'Dispatchable Built'!$A:$A,Comparison_CDP1,'Dispatchable Built'!$B:$B,IF($B$141="NEM","*",$B$141),'Dispatchable Built'!$C:$C,$H148)-SUMIFS('Dispatchable Built'!S:S,'Dispatchable Built'!$A:$A,Comparison_CDP2,'Dispatchable Built'!$B:$B,IF($B$141="NEM","*",$B$141),'Dispatchable Built'!$C:$C,$H148))+(SUMIFS('Dispatchable Retired'!S:S,'Dispatchable Retired'!$A:$A,Comparison_CDP1,'Dispatchable Retired'!$B:$B,IF($B$141="NEM","*",$B$141),'Dispatchable Retired'!$C:$C,$H148)-SUMIFS('Dispatchable Retired'!S:S,'Dispatchable Retired'!$A:$A,Comparison_CDP2,'Dispatchable Retired'!$B:$B,IF($B$141="NEM","*",$B$141),'Dispatchable Retired'!$C:$C,$H148))</f>
        <v>-1449.59192231</v>
      </c>
      <c r="Y148" s="5">
        <f>(SUMIFS('Dispatchable Built'!T:T,'Dispatchable Built'!$A:$A,Comparison_CDP1,'Dispatchable Built'!$B:$B,IF($B$141="NEM","*",$B$141),'Dispatchable Built'!$C:$C,$H148)-SUMIFS('Dispatchable Built'!T:T,'Dispatchable Built'!$A:$A,Comparison_CDP2,'Dispatchable Built'!$B:$B,IF($B$141="NEM","*",$B$141),'Dispatchable Built'!$C:$C,$H148))+(SUMIFS('Dispatchable Retired'!T:T,'Dispatchable Retired'!$A:$A,Comparison_CDP1,'Dispatchable Retired'!$B:$B,IF($B$141="NEM","*",$B$141),'Dispatchable Retired'!$C:$C,$H148)-SUMIFS('Dispatchable Retired'!T:T,'Dispatchable Retired'!$A:$A,Comparison_CDP2,'Dispatchable Retired'!$B:$B,IF($B$141="NEM","*",$B$141),'Dispatchable Retired'!$C:$C,$H148))</f>
        <v>-1449.5918734299996</v>
      </c>
      <c r="Z148" s="5">
        <f>(SUMIFS('Dispatchable Built'!U:U,'Dispatchable Built'!$A:$A,Comparison_CDP1,'Dispatchable Built'!$B:$B,IF($B$141="NEM","*",$B$141),'Dispatchable Built'!$C:$C,$H148)-SUMIFS('Dispatchable Built'!U:U,'Dispatchable Built'!$A:$A,Comparison_CDP2,'Dispatchable Built'!$B:$B,IF($B$141="NEM","*",$B$141),'Dispatchable Built'!$C:$C,$H148))+(SUMIFS('Dispatchable Retired'!U:U,'Dispatchable Retired'!$A:$A,Comparison_CDP1,'Dispatchable Retired'!$B:$B,IF($B$141="NEM","*",$B$141),'Dispatchable Retired'!$C:$C,$H148)-SUMIFS('Dispatchable Retired'!U:U,'Dispatchable Retired'!$A:$A,Comparison_CDP2,'Dispatchable Retired'!$B:$B,IF($B$141="NEM","*",$B$141),'Dispatchable Retired'!$C:$C,$H148))</f>
        <v>-1449.5918707799999</v>
      </c>
      <c r="AA148" s="5">
        <f>(SUMIFS('Dispatchable Built'!V:V,'Dispatchable Built'!$A:$A,Comparison_CDP1,'Dispatchable Built'!$B:$B,IF($B$141="NEM","*",$B$141),'Dispatchable Built'!$C:$C,$H148)-SUMIFS('Dispatchable Built'!V:V,'Dispatchable Built'!$A:$A,Comparison_CDP2,'Dispatchable Built'!$B:$B,IF($B$141="NEM","*",$B$141),'Dispatchable Built'!$C:$C,$H148))+(SUMIFS('Dispatchable Retired'!V:V,'Dispatchable Retired'!$A:$A,Comparison_CDP1,'Dispatchable Retired'!$B:$B,IF($B$141="NEM","*",$B$141),'Dispatchable Retired'!$C:$C,$H148)-SUMIFS('Dispatchable Retired'!V:V,'Dispatchable Retired'!$A:$A,Comparison_CDP2,'Dispatchable Retired'!$B:$B,IF($B$141="NEM","*",$B$141),'Dispatchable Retired'!$C:$C,$H148))</f>
        <v>-1449.59186813</v>
      </c>
      <c r="AB148" s="5">
        <f>(SUMIFS('Dispatchable Built'!W:W,'Dispatchable Built'!$A:$A,Comparison_CDP1,'Dispatchable Built'!$B:$B,IF($B$141="NEM","*",$B$141),'Dispatchable Built'!$C:$C,$H148)-SUMIFS('Dispatchable Built'!W:W,'Dispatchable Built'!$A:$A,Comparison_CDP2,'Dispatchable Built'!$B:$B,IF($B$141="NEM","*",$B$141),'Dispatchable Built'!$C:$C,$H148))+(SUMIFS('Dispatchable Retired'!W:W,'Dispatchable Retired'!$A:$A,Comparison_CDP1,'Dispatchable Retired'!$B:$B,IF($B$141="NEM","*",$B$141),'Dispatchable Retired'!$C:$C,$H148)-SUMIFS('Dispatchable Retired'!W:W,'Dispatchable Retired'!$A:$A,Comparison_CDP2,'Dispatchable Retired'!$B:$B,IF($B$141="NEM","*",$B$141),'Dispatchable Retired'!$C:$C,$H148))</f>
        <v>-1553.4238606200001</v>
      </c>
      <c r="AC148" s="5">
        <f>(SUMIFS('Dispatchable Built'!X:X,'Dispatchable Built'!$A:$A,Comparison_CDP1,'Dispatchable Built'!$B:$B,IF($B$141="NEM","*",$B$141),'Dispatchable Built'!$C:$C,$H148)-SUMIFS('Dispatchable Built'!X:X,'Dispatchable Built'!$A:$A,Comparison_CDP2,'Dispatchable Built'!$B:$B,IF($B$141="NEM","*",$B$141),'Dispatchable Built'!$C:$C,$H148))+(SUMIFS('Dispatchable Retired'!X:X,'Dispatchable Retired'!$A:$A,Comparison_CDP1,'Dispatchable Retired'!$B:$B,IF($B$141="NEM","*",$B$141),'Dispatchable Retired'!$C:$C,$H148)-SUMIFS('Dispatchable Retired'!X:X,'Dispatchable Retired'!$A:$A,Comparison_CDP2,'Dispatchable Retired'!$B:$B,IF($B$141="NEM","*",$B$141),'Dispatchable Retired'!$C:$C,$H148))</f>
        <v>-2036.7103055999989</v>
      </c>
      <c r="AD148" s="5">
        <f>(SUMIFS('Dispatchable Built'!Y:Y,'Dispatchable Built'!$A:$A,Comparison_CDP1,'Dispatchable Built'!$B:$B,IF($B$141="NEM","*",$B$141),'Dispatchable Built'!$C:$C,$H148)-SUMIFS('Dispatchable Built'!Y:Y,'Dispatchable Built'!$A:$A,Comparison_CDP2,'Dispatchable Built'!$B:$B,IF($B$141="NEM","*",$B$141),'Dispatchable Built'!$C:$C,$H148))+(SUMIFS('Dispatchable Retired'!Y:Y,'Dispatchable Retired'!$A:$A,Comparison_CDP1,'Dispatchable Retired'!$B:$B,IF($B$141="NEM","*",$B$141),'Dispatchable Retired'!$C:$C,$H148)-SUMIFS('Dispatchable Retired'!Y:Y,'Dispatchable Retired'!$A:$A,Comparison_CDP2,'Dispatchable Retired'!$B:$B,IF($B$141="NEM","*",$B$141),'Dispatchable Retired'!$C:$C,$H148))</f>
        <v>-2219.7153251399977</v>
      </c>
      <c r="AE148" s="5">
        <f>(SUMIFS('Dispatchable Built'!Z:Z,'Dispatchable Built'!$A:$A,Comparison_CDP1,'Dispatchable Built'!$B:$B,IF($B$141="NEM","*",$B$141),'Dispatchable Built'!$C:$C,$H148)-SUMIFS('Dispatchable Built'!Z:Z,'Dispatchable Built'!$A:$A,Comparison_CDP2,'Dispatchable Built'!$B:$B,IF($B$141="NEM","*",$B$141),'Dispatchable Built'!$C:$C,$H148))+(SUMIFS('Dispatchable Retired'!Z:Z,'Dispatchable Retired'!$A:$A,Comparison_CDP1,'Dispatchable Retired'!$B:$B,IF($B$141="NEM","*",$B$141),'Dispatchable Retired'!$C:$C,$H148)-SUMIFS('Dispatchable Retired'!Z:Z,'Dispatchable Retired'!$A:$A,Comparison_CDP2,'Dispatchable Retired'!$B:$B,IF($B$141="NEM","*",$B$141),'Dispatchable Retired'!$C:$C,$H148))</f>
        <v>-2342.2573194399979</v>
      </c>
      <c r="AF148" s="5">
        <f>(SUMIFS('Dispatchable Built'!AA:AA,'Dispatchable Built'!$A:$A,Comparison_CDP1,'Dispatchable Built'!$B:$B,IF($B$141="NEM","*",$B$141),'Dispatchable Built'!$C:$C,$H148)-SUMIFS('Dispatchable Built'!AA:AA,'Dispatchable Built'!$A:$A,Comparison_CDP2,'Dispatchable Built'!$B:$B,IF($B$141="NEM","*",$B$141),'Dispatchable Built'!$C:$C,$H148))+(SUMIFS('Dispatchable Retired'!AA:AA,'Dispatchable Retired'!$A:$A,Comparison_CDP1,'Dispatchable Retired'!$B:$B,IF($B$141="NEM","*",$B$141),'Dispatchable Retired'!$C:$C,$H148)-SUMIFS('Dispatchable Retired'!AA:AA,'Dispatchable Retired'!$A:$A,Comparison_CDP2,'Dispatchable Retired'!$B:$B,IF($B$141="NEM","*",$B$141),'Dispatchable Retired'!$C:$C,$H148))</f>
        <v>-1637.412137339998</v>
      </c>
      <c r="AG148" s="5">
        <f>(SUMIFS('Dispatchable Built'!AB:AB,'Dispatchable Built'!$A:$A,Comparison_CDP1,'Dispatchable Built'!$B:$B,IF($B$141="NEM","*",$B$141),'Dispatchable Built'!$C:$C,$H148)-SUMIFS('Dispatchable Built'!AB:AB,'Dispatchable Built'!$A:$A,Comparison_CDP2,'Dispatchable Built'!$B:$B,IF($B$141="NEM","*",$B$141),'Dispatchable Built'!$C:$C,$H148))+(SUMIFS('Dispatchable Retired'!AB:AB,'Dispatchable Retired'!$A:$A,Comparison_CDP1,'Dispatchable Retired'!$B:$B,IF($B$141="NEM","*",$B$141),'Dispatchable Retired'!$C:$C,$H148)-SUMIFS('Dispatchable Retired'!AB:AB,'Dispatchable Retired'!$A:$A,Comparison_CDP2,'Dispatchable Retired'!$B:$B,IF($B$141="NEM","*",$B$141),'Dispatchable Retired'!$C:$C,$H148))</f>
        <v>-2160.6695382899989</v>
      </c>
      <c r="AH148" s="5">
        <f>(SUMIFS('Dispatchable Built'!AC:AC,'Dispatchable Built'!$A:$A,Comparison_CDP1,'Dispatchable Built'!$B:$B,IF($B$141="NEM","*",$B$141),'Dispatchable Built'!$C:$C,$H148)-SUMIFS('Dispatchable Built'!AC:AC,'Dispatchable Built'!$A:$A,Comparison_CDP2,'Dispatchable Built'!$B:$B,IF($B$141="NEM","*",$B$141),'Dispatchable Built'!$C:$C,$H148))+(SUMIFS('Dispatchable Retired'!AC:AC,'Dispatchable Retired'!$A:$A,Comparison_CDP1,'Dispatchable Retired'!$B:$B,IF($B$141="NEM","*",$B$141),'Dispatchable Retired'!$C:$C,$H148)-SUMIFS('Dispatchable Retired'!AC:AC,'Dispatchable Retired'!$A:$A,Comparison_CDP2,'Dispatchable Retired'!$B:$B,IF($B$141="NEM","*",$B$141),'Dispatchable Retired'!$C:$C,$H148))</f>
        <v>-2178.8187628899987</v>
      </c>
      <c r="AI148" s="5">
        <f>(SUMIFS('Dispatchable Built'!AD:AD,'Dispatchable Built'!$A:$A,Comparison_CDP1,'Dispatchable Built'!$B:$B,IF($B$141="NEM","*",$B$141),'Dispatchable Built'!$C:$C,$H148)-SUMIFS('Dispatchable Built'!AD:AD,'Dispatchable Built'!$A:$A,Comparison_CDP2,'Dispatchable Built'!$B:$B,IF($B$141="NEM","*",$B$141),'Dispatchable Built'!$C:$C,$H148))+(SUMIFS('Dispatchable Retired'!AD:AD,'Dispatchable Retired'!$A:$A,Comparison_CDP1,'Dispatchable Retired'!$B:$B,IF($B$141="NEM","*",$B$141),'Dispatchable Retired'!$C:$C,$H148)-SUMIFS('Dispatchable Retired'!AD:AD,'Dispatchable Retired'!$A:$A,Comparison_CDP2,'Dispatchable Retired'!$B:$B,IF($B$141="NEM","*",$B$141),'Dispatchable Retired'!$C:$C,$H148))</f>
        <v>-2682.0659321799985</v>
      </c>
      <c r="AJ148" s="5">
        <f>(SUMIFS('Dispatchable Built'!AE:AE,'Dispatchable Built'!$A:$A,Comparison_CDP1,'Dispatchable Built'!$B:$B,IF($B$141="NEM","*",$B$141),'Dispatchable Built'!$C:$C,$H148)-SUMIFS('Dispatchable Built'!AE:AE,'Dispatchable Built'!$A:$A,Comparison_CDP2,'Dispatchable Built'!$B:$B,IF($B$141="NEM","*",$B$141),'Dispatchable Built'!$C:$C,$H148))+(SUMIFS('Dispatchable Retired'!AE:AE,'Dispatchable Retired'!$A:$A,Comparison_CDP1,'Dispatchable Retired'!$B:$B,IF($B$141="NEM","*",$B$141),'Dispatchable Retired'!$C:$C,$H148)-SUMIFS('Dispatchable Retired'!AE:AE,'Dispatchable Retired'!$A:$A,Comparison_CDP2,'Dispatchable Retired'!$B:$B,IF($B$141="NEM","*",$B$141),'Dispatchable Retired'!$C:$C,$H148))</f>
        <v>-3482.840356379997</v>
      </c>
    </row>
    <row r="149" spans="8:36" ht="15" customHeight="1">
      <c r="H149" s="9" t="s">
        <v>135</v>
      </c>
      <c r="I149" s="5">
        <f>(SUMIFS('Dispatchable Built'!D:D,'Dispatchable Built'!$A:$A,Comparison_CDP1,'Dispatchable Built'!$B:$B,IF($B$141="NEM","*",$B$141),'Dispatchable Built'!$C:$C,$H149)-SUMIFS('Dispatchable Built'!D:D,'Dispatchable Built'!$A:$A,Comparison_CDP2,'Dispatchable Built'!$B:$B,IF($B$141="NEM","*",$B$141),'Dispatchable Built'!$C:$C,$H149))+(SUMIFS('Dispatchable Retired'!D:D,'Dispatchable Retired'!$A:$A,Comparison_CDP1,'Dispatchable Retired'!$B:$B,IF($B$141="NEM","*",$B$141),'Dispatchable Retired'!$C:$C,$H149)-SUMIFS('Dispatchable Retired'!D:D,'Dispatchable Retired'!$A:$A,Comparison_CDP2,'Dispatchable Retired'!$B:$B,IF($B$141="NEM","*",$B$141),'Dispatchable Retired'!$C:$C,$H149))</f>
        <v>0</v>
      </c>
      <c r="J149" s="5">
        <f>(SUMIFS('Dispatchable Built'!E:E,'Dispatchable Built'!$A:$A,Comparison_CDP1,'Dispatchable Built'!$B:$B,IF($B$141="NEM","*",$B$141),'Dispatchable Built'!$C:$C,$H149)-SUMIFS('Dispatchable Built'!E:E,'Dispatchable Built'!$A:$A,Comparison_CDP2,'Dispatchable Built'!$B:$B,IF($B$141="NEM","*",$B$141),'Dispatchable Built'!$C:$C,$H149))+(SUMIFS('Dispatchable Retired'!E:E,'Dispatchable Retired'!$A:$A,Comparison_CDP1,'Dispatchable Retired'!$B:$B,IF($B$141="NEM","*",$B$141),'Dispatchable Retired'!$C:$C,$H149)-SUMIFS('Dispatchable Retired'!E:E,'Dispatchable Retired'!$A:$A,Comparison_CDP2,'Dispatchable Retired'!$B:$B,IF($B$141="NEM","*",$B$141),'Dispatchable Retired'!$C:$C,$H149))</f>
        <v>0</v>
      </c>
      <c r="K149" s="5">
        <f>(SUMIFS('Dispatchable Built'!F:F,'Dispatchable Built'!$A:$A,Comparison_CDP1,'Dispatchable Built'!$B:$B,IF($B$141="NEM","*",$B$141),'Dispatchable Built'!$C:$C,$H149)-SUMIFS('Dispatchable Built'!F:F,'Dispatchable Built'!$A:$A,Comparison_CDP2,'Dispatchable Built'!$B:$B,IF($B$141="NEM","*",$B$141),'Dispatchable Built'!$C:$C,$H149))+(SUMIFS('Dispatchable Retired'!F:F,'Dispatchable Retired'!$A:$A,Comparison_CDP1,'Dispatchable Retired'!$B:$B,IF($B$141="NEM","*",$B$141),'Dispatchable Retired'!$C:$C,$H149)-SUMIFS('Dispatchable Retired'!F:F,'Dispatchable Retired'!$A:$A,Comparison_CDP2,'Dispatchable Retired'!$B:$B,IF($B$141="NEM","*",$B$141),'Dispatchable Retired'!$C:$C,$H149))</f>
        <v>0</v>
      </c>
      <c r="L149" s="5">
        <f>(SUMIFS('Dispatchable Built'!G:G,'Dispatchable Built'!$A:$A,Comparison_CDP1,'Dispatchable Built'!$B:$B,IF($B$141="NEM","*",$B$141),'Dispatchable Built'!$C:$C,$H149)-SUMIFS('Dispatchable Built'!G:G,'Dispatchable Built'!$A:$A,Comparison_CDP2,'Dispatchable Built'!$B:$B,IF($B$141="NEM","*",$B$141),'Dispatchable Built'!$C:$C,$H149))+(SUMIFS('Dispatchable Retired'!G:G,'Dispatchable Retired'!$A:$A,Comparison_CDP1,'Dispatchable Retired'!$B:$B,IF($B$141="NEM","*",$B$141),'Dispatchable Retired'!$C:$C,$H149)-SUMIFS('Dispatchable Retired'!G:G,'Dispatchable Retired'!$A:$A,Comparison_CDP2,'Dispatchable Retired'!$B:$B,IF($B$141="NEM","*",$B$141),'Dispatchable Retired'!$C:$C,$H149))</f>
        <v>0</v>
      </c>
      <c r="M149" s="5">
        <f>(SUMIFS('Dispatchable Built'!H:H,'Dispatchable Built'!$A:$A,Comparison_CDP1,'Dispatchable Built'!$B:$B,IF($B$141="NEM","*",$B$141),'Dispatchable Built'!$C:$C,$H149)-SUMIFS('Dispatchable Built'!H:H,'Dispatchable Built'!$A:$A,Comparison_CDP2,'Dispatchable Built'!$B:$B,IF($B$141="NEM","*",$B$141),'Dispatchable Built'!$C:$C,$H149))+(SUMIFS('Dispatchable Retired'!H:H,'Dispatchable Retired'!$A:$A,Comparison_CDP1,'Dispatchable Retired'!$B:$B,IF($B$141="NEM","*",$B$141),'Dispatchable Retired'!$C:$C,$H149)-SUMIFS('Dispatchable Retired'!H:H,'Dispatchable Retired'!$A:$A,Comparison_CDP2,'Dispatchable Retired'!$B:$B,IF($B$141="NEM","*",$B$141),'Dispatchable Retired'!$C:$C,$H149))</f>
        <v>0</v>
      </c>
      <c r="N149" s="5">
        <f>(SUMIFS('Dispatchable Built'!I:I,'Dispatchable Built'!$A:$A,Comparison_CDP1,'Dispatchable Built'!$B:$B,IF($B$141="NEM","*",$B$141),'Dispatchable Built'!$C:$C,$H149)-SUMIFS('Dispatchable Built'!I:I,'Dispatchable Built'!$A:$A,Comparison_CDP2,'Dispatchable Built'!$B:$B,IF($B$141="NEM","*",$B$141),'Dispatchable Built'!$C:$C,$H149))+(SUMIFS('Dispatchable Retired'!I:I,'Dispatchable Retired'!$A:$A,Comparison_CDP1,'Dispatchable Retired'!$B:$B,IF($B$141="NEM","*",$B$141),'Dispatchable Retired'!$C:$C,$H149)-SUMIFS('Dispatchable Retired'!I:I,'Dispatchable Retired'!$A:$A,Comparison_CDP2,'Dispatchable Retired'!$B:$B,IF($B$141="NEM","*",$B$141),'Dispatchable Retired'!$C:$C,$H149))</f>
        <v>0</v>
      </c>
      <c r="O149" s="5">
        <f>(SUMIFS('Dispatchable Built'!J:J,'Dispatchable Built'!$A:$A,Comparison_CDP1,'Dispatchable Built'!$B:$B,IF($B$141="NEM","*",$B$141),'Dispatchable Built'!$C:$C,$H149)-SUMIFS('Dispatchable Built'!J:J,'Dispatchable Built'!$A:$A,Comparison_CDP2,'Dispatchable Built'!$B:$B,IF($B$141="NEM","*",$B$141),'Dispatchable Built'!$C:$C,$H149))+(SUMIFS('Dispatchable Retired'!J:J,'Dispatchable Retired'!$A:$A,Comparison_CDP1,'Dispatchable Retired'!$B:$B,IF($B$141="NEM","*",$B$141),'Dispatchable Retired'!$C:$C,$H149)-SUMIFS('Dispatchable Retired'!J:J,'Dispatchable Retired'!$A:$A,Comparison_CDP2,'Dispatchable Retired'!$B:$B,IF($B$141="NEM","*",$B$141),'Dispatchable Retired'!$C:$C,$H149))</f>
        <v>0</v>
      </c>
      <c r="P149" s="5">
        <f>(SUMIFS('Dispatchable Built'!K:K,'Dispatchable Built'!$A:$A,Comparison_CDP1,'Dispatchable Built'!$B:$B,IF($B$141="NEM","*",$B$141),'Dispatchable Built'!$C:$C,$H149)-SUMIFS('Dispatchable Built'!K:K,'Dispatchable Built'!$A:$A,Comparison_CDP2,'Dispatchable Built'!$B:$B,IF($B$141="NEM","*",$B$141),'Dispatchable Built'!$C:$C,$H149))+(SUMIFS('Dispatchable Retired'!K:K,'Dispatchable Retired'!$A:$A,Comparison_CDP1,'Dispatchable Retired'!$B:$B,IF($B$141="NEM","*",$B$141),'Dispatchable Retired'!$C:$C,$H149)-SUMIFS('Dispatchable Retired'!K:K,'Dispatchable Retired'!$A:$A,Comparison_CDP2,'Dispatchable Retired'!$B:$B,IF($B$141="NEM","*",$B$141),'Dispatchable Retired'!$C:$C,$H149))</f>
        <v>0</v>
      </c>
      <c r="Q149" s="5">
        <f>(SUMIFS('Dispatchable Built'!L:L,'Dispatchable Built'!$A:$A,Comparison_CDP1,'Dispatchable Built'!$B:$B,IF($B$141="NEM","*",$B$141),'Dispatchable Built'!$C:$C,$H149)-SUMIFS('Dispatchable Built'!L:L,'Dispatchable Built'!$A:$A,Comparison_CDP2,'Dispatchable Built'!$B:$B,IF($B$141="NEM","*",$B$141),'Dispatchable Built'!$C:$C,$H149))+(SUMIFS('Dispatchable Retired'!L:L,'Dispatchable Retired'!$A:$A,Comparison_CDP1,'Dispatchable Retired'!$B:$B,IF($B$141="NEM","*",$B$141),'Dispatchable Retired'!$C:$C,$H149)-SUMIFS('Dispatchable Retired'!L:L,'Dispatchable Retired'!$A:$A,Comparison_CDP2,'Dispatchable Retired'!$B:$B,IF($B$141="NEM","*",$B$141),'Dispatchable Retired'!$C:$C,$H149))</f>
        <v>0</v>
      </c>
      <c r="R149" s="5">
        <f>(SUMIFS('Dispatchable Built'!M:M,'Dispatchable Built'!$A:$A,Comparison_CDP1,'Dispatchable Built'!$B:$B,IF($B$141="NEM","*",$B$141),'Dispatchable Built'!$C:$C,$H149)-SUMIFS('Dispatchable Built'!M:M,'Dispatchable Built'!$A:$A,Comparison_CDP2,'Dispatchable Built'!$B:$B,IF($B$141="NEM","*",$B$141),'Dispatchable Built'!$C:$C,$H149))+(SUMIFS('Dispatchable Retired'!M:M,'Dispatchable Retired'!$A:$A,Comparison_CDP1,'Dispatchable Retired'!$B:$B,IF($B$141="NEM","*",$B$141),'Dispatchable Retired'!$C:$C,$H149)-SUMIFS('Dispatchable Retired'!M:M,'Dispatchable Retired'!$A:$A,Comparison_CDP2,'Dispatchable Retired'!$B:$B,IF($B$141="NEM","*",$B$141),'Dispatchable Retired'!$C:$C,$H149))</f>
        <v>0</v>
      </c>
      <c r="S149" s="5">
        <f>(SUMIFS('Dispatchable Built'!N:N,'Dispatchable Built'!$A:$A,Comparison_CDP1,'Dispatchable Built'!$B:$B,IF($B$141="NEM","*",$B$141),'Dispatchable Built'!$C:$C,$H149)-SUMIFS('Dispatchable Built'!N:N,'Dispatchable Built'!$A:$A,Comparison_CDP2,'Dispatchable Built'!$B:$B,IF($B$141="NEM","*",$B$141),'Dispatchable Built'!$C:$C,$H149))+(SUMIFS('Dispatchable Retired'!N:N,'Dispatchable Retired'!$A:$A,Comparison_CDP1,'Dispatchable Retired'!$B:$B,IF($B$141="NEM","*",$B$141),'Dispatchable Retired'!$C:$C,$H149)-SUMIFS('Dispatchable Retired'!N:N,'Dispatchable Retired'!$A:$A,Comparison_CDP2,'Dispatchable Retired'!$B:$B,IF($B$141="NEM","*",$B$141),'Dispatchable Retired'!$C:$C,$H149))</f>
        <v>0</v>
      </c>
      <c r="T149" s="5">
        <f>(SUMIFS('Dispatchable Built'!O:O,'Dispatchable Built'!$A:$A,Comparison_CDP1,'Dispatchable Built'!$B:$B,IF($B$141="NEM","*",$B$141),'Dispatchable Built'!$C:$C,$H149)-SUMIFS('Dispatchable Built'!O:O,'Dispatchable Built'!$A:$A,Comparison_CDP2,'Dispatchable Built'!$B:$B,IF($B$141="NEM","*",$B$141),'Dispatchable Built'!$C:$C,$H149))+(SUMIFS('Dispatchable Retired'!O:O,'Dispatchable Retired'!$A:$A,Comparison_CDP1,'Dispatchable Retired'!$B:$B,IF($B$141="NEM","*",$B$141),'Dispatchable Retired'!$C:$C,$H149)-SUMIFS('Dispatchable Retired'!O:O,'Dispatchable Retired'!$A:$A,Comparison_CDP2,'Dispatchable Retired'!$B:$B,IF($B$141="NEM","*",$B$141),'Dispatchable Retired'!$C:$C,$H149))</f>
        <v>0</v>
      </c>
      <c r="U149" s="5">
        <f>(SUMIFS('Dispatchable Built'!P:P,'Dispatchable Built'!$A:$A,Comparison_CDP1,'Dispatchable Built'!$B:$B,IF($B$141="NEM","*",$B$141),'Dispatchable Built'!$C:$C,$H149)-SUMIFS('Dispatchable Built'!P:P,'Dispatchable Built'!$A:$A,Comparison_CDP2,'Dispatchable Built'!$B:$B,IF($B$141="NEM","*",$B$141),'Dispatchable Built'!$C:$C,$H149))+(SUMIFS('Dispatchable Retired'!P:P,'Dispatchable Retired'!$A:$A,Comparison_CDP1,'Dispatchable Retired'!$B:$B,IF($B$141="NEM","*",$B$141),'Dispatchable Retired'!$C:$C,$H149)-SUMIFS('Dispatchable Retired'!P:P,'Dispatchable Retired'!$A:$A,Comparison_CDP2,'Dispatchable Retired'!$B:$B,IF($B$141="NEM","*",$B$141),'Dispatchable Retired'!$C:$C,$H149))</f>
        <v>0</v>
      </c>
      <c r="V149" s="5">
        <f>(SUMIFS('Dispatchable Built'!Q:Q,'Dispatchable Built'!$A:$A,Comparison_CDP1,'Dispatchable Built'!$B:$B,IF($B$141="NEM","*",$B$141),'Dispatchable Built'!$C:$C,$H149)-SUMIFS('Dispatchable Built'!Q:Q,'Dispatchable Built'!$A:$A,Comparison_CDP2,'Dispatchable Built'!$B:$B,IF($B$141="NEM","*",$B$141),'Dispatchable Built'!$C:$C,$H149))+(SUMIFS('Dispatchable Retired'!Q:Q,'Dispatchable Retired'!$A:$A,Comparison_CDP1,'Dispatchable Retired'!$B:$B,IF($B$141="NEM","*",$B$141),'Dispatchable Retired'!$C:$C,$H149)-SUMIFS('Dispatchable Retired'!Q:Q,'Dispatchable Retired'!$A:$A,Comparison_CDP2,'Dispatchable Retired'!$B:$B,IF($B$141="NEM","*",$B$141),'Dispatchable Retired'!$C:$C,$H149))</f>
        <v>0</v>
      </c>
      <c r="W149" s="5">
        <f>(SUMIFS('Dispatchable Built'!R:R,'Dispatchable Built'!$A:$A,Comparison_CDP1,'Dispatchable Built'!$B:$B,IF($B$141="NEM","*",$B$141),'Dispatchable Built'!$C:$C,$H149)-SUMIFS('Dispatchable Built'!R:R,'Dispatchable Built'!$A:$A,Comparison_CDP2,'Dispatchable Built'!$B:$B,IF($B$141="NEM","*",$B$141),'Dispatchable Built'!$C:$C,$H149))+(SUMIFS('Dispatchable Retired'!R:R,'Dispatchable Retired'!$A:$A,Comparison_CDP1,'Dispatchable Retired'!$B:$B,IF($B$141="NEM","*",$B$141),'Dispatchable Retired'!$C:$C,$H149)-SUMIFS('Dispatchable Retired'!R:R,'Dispatchable Retired'!$A:$A,Comparison_CDP2,'Dispatchable Retired'!$B:$B,IF($B$141="NEM","*",$B$141),'Dispatchable Retired'!$C:$C,$H149))</f>
        <v>0</v>
      </c>
      <c r="X149" s="5">
        <f>(SUMIFS('Dispatchable Built'!S:S,'Dispatchable Built'!$A:$A,Comparison_CDP1,'Dispatchable Built'!$B:$B,IF($B$141="NEM","*",$B$141),'Dispatchable Built'!$C:$C,$H149)-SUMIFS('Dispatchable Built'!S:S,'Dispatchable Built'!$A:$A,Comparison_CDP2,'Dispatchable Built'!$B:$B,IF($B$141="NEM","*",$B$141),'Dispatchable Built'!$C:$C,$H149))+(SUMIFS('Dispatchable Retired'!S:S,'Dispatchable Retired'!$A:$A,Comparison_CDP1,'Dispatchable Retired'!$B:$B,IF($B$141="NEM","*",$B$141),'Dispatchable Retired'!$C:$C,$H149)-SUMIFS('Dispatchable Retired'!S:S,'Dispatchable Retired'!$A:$A,Comparison_CDP2,'Dispatchable Retired'!$B:$B,IF($B$141="NEM","*",$B$141),'Dispatchable Retired'!$C:$C,$H149))</f>
        <v>0</v>
      </c>
      <c r="Y149" s="5">
        <f>(SUMIFS('Dispatchable Built'!T:T,'Dispatchable Built'!$A:$A,Comparison_CDP1,'Dispatchable Built'!$B:$B,IF($B$141="NEM","*",$B$141),'Dispatchable Built'!$C:$C,$H149)-SUMIFS('Dispatchable Built'!T:T,'Dispatchable Built'!$A:$A,Comparison_CDP2,'Dispatchable Built'!$B:$B,IF($B$141="NEM","*",$B$141),'Dispatchable Built'!$C:$C,$H149))+(SUMIFS('Dispatchable Retired'!T:T,'Dispatchable Retired'!$A:$A,Comparison_CDP1,'Dispatchable Retired'!$B:$B,IF($B$141="NEM","*",$B$141),'Dispatchable Retired'!$C:$C,$H149)-SUMIFS('Dispatchable Retired'!T:T,'Dispatchable Retired'!$A:$A,Comparison_CDP2,'Dispatchable Retired'!$B:$B,IF($B$141="NEM","*",$B$141),'Dispatchable Retired'!$C:$C,$H149))</f>
        <v>0</v>
      </c>
      <c r="Z149" s="5">
        <f>(SUMIFS('Dispatchable Built'!U:U,'Dispatchable Built'!$A:$A,Comparison_CDP1,'Dispatchable Built'!$B:$B,IF($B$141="NEM","*",$B$141),'Dispatchable Built'!$C:$C,$H149)-SUMIFS('Dispatchable Built'!U:U,'Dispatchable Built'!$A:$A,Comparison_CDP2,'Dispatchable Built'!$B:$B,IF($B$141="NEM","*",$B$141),'Dispatchable Built'!$C:$C,$H149))+(SUMIFS('Dispatchable Retired'!U:U,'Dispatchable Retired'!$A:$A,Comparison_CDP1,'Dispatchable Retired'!$B:$B,IF($B$141="NEM","*",$B$141),'Dispatchable Retired'!$C:$C,$H149)-SUMIFS('Dispatchable Retired'!U:U,'Dispatchable Retired'!$A:$A,Comparison_CDP2,'Dispatchable Retired'!$B:$B,IF($B$141="NEM","*",$B$141),'Dispatchable Retired'!$C:$C,$H149))</f>
        <v>0</v>
      </c>
      <c r="AA149" s="5">
        <f>(SUMIFS('Dispatchable Built'!V:V,'Dispatchable Built'!$A:$A,Comparison_CDP1,'Dispatchable Built'!$B:$B,IF($B$141="NEM","*",$B$141),'Dispatchable Built'!$C:$C,$H149)-SUMIFS('Dispatchable Built'!V:V,'Dispatchable Built'!$A:$A,Comparison_CDP2,'Dispatchable Built'!$B:$B,IF($B$141="NEM","*",$B$141),'Dispatchable Built'!$C:$C,$H149))+(SUMIFS('Dispatchable Retired'!V:V,'Dispatchable Retired'!$A:$A,Comparison_CDP1,'Dispatchable Retired'!$B:$B,IF($B$141="NEM","*",$B$141),'Dispatchable Retired'!$C:$C,$H149)-SUMIFS('Dispatchable Retired'!V:V,'Dispatchable Retired'!$A:$A,Comparison_CDP2,'Dispatchable Retired'!$B:$B,IF($B$141="NEM","*",$B$141),'Dispatchable Retired'!$C:$C,$H149))</f>
        <v>0</v>
      </c>
      <c r="AB149" s="5">
        <f>(SUMIFS('Dispatchable Built'!W:W,'Dispatchable Built'!$A:$A,Comparison_CDP1,'Dispatchable Built'!$B:$B,IF($B$141="NEM","*",$B$141),'Dispatchable Built'!$C:$C,$H149)-SUMIFS('Dispatchable Built'!W:W,'Dispatchable Built'!$A:$A,Comparison_CDP2,'Dispatchable Built'!$B:$B,IF($B$141="NEM","*",$B$141),'Dispatchable Built'!$C:$C,$H149))+(SUMIFS('Dispatchable Retired'!W:W,'Dispatchable Retired'!$A:$A,Comparison_CDP1,'Dispatchable Retired'!$B:$B,IF($B$141="NEM","*",$B$141),'Dispatchable Retired'!$C:$C,$H149)-SUMIFS('Dispatchable Retired'!W:W,'Dispatchable Retired'!$A:$A,Comparison_CDP2,'Dispatchable Retired'!$B:$B,IF($B$141="NEM","*",$B$141),'Dispatchable Retired'!$C:$C,$H149))</f>
        <v>0</v>
      </c>
      <c r="AC149" s="5">
        <f>(SUMIFS('Dispatchable Built'!X:X,'Dispatchable Built'!$A:$A,Comparison_CDP1,'Dispatchable Built'!$B:$B,IF($B$141="NEM","*",$B$141),'Dispatchable Built'!$C:$C,$H149)-SUMIFS('Dispatchable Built'!X:X,'Dispatchable Built'!$A:$A,Comparison_CDP2,'Dispatchable Built'!$B:$B,IF($B$141="NEM","*",$B$141),'Dispatchable Built'!$C:$C,$H149))+(SUMIFS('Dispatchable Retired'!X:X,'Dispatchable Retired'!$A:$A,Comparison_CDP1,'Dispatchable Retired'!$B:$B,IF($B$141="NEM","*",$B$141),'Dispatchable Retired'!$C:$C,$H149)-SUMIFS('Dispatchable Retired'!X:X,'Dispatchable Retired'!$A:$A,Comparison_CDP2,'Dispatchable Retired'!$B:$B,IF($B$141="NEM","*",$B$141),'Dispatchable Retired'!$C:$C,$H149))</f>
        <v>0</v>
      </c>
      <c r="AD149" s="5">
        <f>(SUMIFS('Dispatchable Built'!Y:Y,'Dispatchable Built'!$A:$A,Comparison_CDP1,'Dispatchable Built'!$B:$B,IF($B$141="NEM","*",$B$141),'Dispatchable Built'!$C:$C,$H149)-SUMIFS('Dispatchable Built'!Y:Y,'Dispatchable Built'!$A:$A,Comparison_CDP2,'Dispatchable Built'!$B:$B,IF($B$141="NEM","*",$B$141),'Dispatchable Built'!$C:$C,$H149))+(SUMIFS('Dispatchable Retired'!Y:Y,'Dispatchable Retired'!$A:$A,Comparison_CDP1,'Dispatchable Retired'!$B:$B,IF($B$141="NEM","*",$B$141),'Dispatchable Retired'!$C:$C,$H149)-SUMIFS('Dispatchable Retired'!Y:Y,'Dispatchable Retired'!$A:$A,Comparison_CDP2,'Dispatchable Retired'!$B:$B,IF($B$141="NEM","*",$B$141),'Dispatchable Retired'!$C:$C,$H149))</f>
        <v>0</v>
      </c>
      <c r="AE149" s="5">
        <f>(SUMIFS('Dispatchable Built'!Z:Z,'Dispatchable Built'!$A:$A,Comparison_CDP1,'Dispatchable Built'!$B:$B,IF($B$141="NEM","*",$B$141),'Dispatchable Built'!$C:$C,$H149)-SUMIFS('Dispatchable Built'!Z:Z,'Dispatchable Built'!$A:$A,Comparison_CDP2,'Dispatchable Built'!$B:$B,IF($B$141="NEM","*",$B$141),'Dispatchable Built'!$C:$C,$H149))+(SUMIFS('Dispatchable Retired'!Z:Z,'Dispatchable Retired'!$A:$A,Comparison_CDP1,'Dispatchable Retired'!$B:$B,IF($B$141="NEM","*",$B$141),'Dispatchable Retired'!$C:$C,$H149)-SUMIFS('Dispatchable Retired'!Z:Z,'Dispatchable Retired'!$A:$A,Comparison_CDP2,'Dispatchable Retired'!$B:$B,IF($B$141="NEM","*",$B$141),'Dispatchable Retired'!$C:$C,$H149))</f>
        <v>0</v>
      </c>
      <c r="AF149" s="5">
        <f>(SUMIFS('Dispatchable Built'!AA:AA,'Dispatchable Built'!$A:$A,Comparison_CDP1,'Dispatchable Built'!$B:$B,IF($B$141="NEM","*",$B$141),'Dispatchable Built'!$C:$C,$H149)-SUMIFS('Dispatchable Built'!AA:AA,'Dispatchable Built'!$A:$A,Comparison_CDP2,'Dispatchable Built'!$B:$B,IF($B$141="NEM","*",$B$141),'Dispatchable Built'!$C:$C,$H149))+(SUMIFS('Dispatchable Retired'!AA:AA,'Dispatchable Retired'!$A:$A,Comparison_CDP1,'Dispatchable Retired'!$B:$B,IF($B$141="NEM","*",$B$141),'Dispatchable Retired'!$C:$C,$H149)-SUMIFS('Dispatchable Retired'!AA:AA,'Dispatchable Retired'!$A:$A,Comparison_CDP2,'Dispatchable Retired'!$B:$B,IF($B$141="NEM","*",$B$141),'Dispatchable Retired'!$C:$C,$H149))</f>
        <v>0</v>
      </c>
      <c r="AG149" s="5">
        <f>(SUMIFS('Dispatchable Built'!AB:AB,'Dispatchable Built'!$A:$A,Comparison_CDP1,'Dispatchable Built'!$B:$B,IF($B$141="NEM","*",$B$141),'Dispatchable Built'!$C:$C,$H149)-SUMIFS('Dispatchable Built'!AB:AB,'Dispatchable Built'!$A:$A,Comparison_CDP2,'Dispatchable Built'!$B:$B,IF($B$141="NEM","*",$B$141),'Dispatchable Built'!$C:$C,$H149))+(SUMIFS('Dispatchable Retired'!AB:AB,'Dispatchable Retired'!$A:$A,Comparison_CDP1,'Dispatchable Retired'!$B:$B,IF($B$141="NEM","*",$B$141),'Dispatchable Retired'!$C:$C,$H149)-SUMIFS('Dispatchable Retired'!AB:AB,'Dispatchable Retired'!$A:$A,Comparison_CDP2,'Dispatchable Retired'!$B:$B,IF($B$141="NEM","*",$B$141),'Dispatchable Retired'!$C:$C,$H149))</f>
        <v>0</v>
      </c>
      <c r="AH149" s="5">
        <f>(SUMIFS('Dispatchable Built'!AC:AC,'Dispatchable Built'!$A:$A,Comparison_CDP1,'Dispatchable Built'!$B:$B,IF($B$141="NEM","*",$B$141),'Dispatchable Built'!$C:$C,$H149)-SUMIFS('Dispatchable Built'!AC:AC,'Dispatchable Built'!$A:$A,Comparison_CDP2,'Dispatchable Built'!$B:$B,IF($B$141="NEM","*",$B$141),'Dispatchable Built'!$C:$C,$H149))+(SUMIFS('Dispatchable Retired'!AC:AC,'Dispatchable Retired'!$A:$A,Comparison_CDP1,'Dispatchable Retired'!$B:$B,IF($B$141="NEM","*",$B$141),'Dispatchable Retired'!$C:$C,$H149)-SUMIFS('Dispatchable Retired'!AC:AC,'Dispatchable Retired'!$A:$A,Comparison_CDP2,'Dispatchable Retired'!$B:$B,IF($B$141="NEM","*",$B$141),'Dispatchable Retired'!$C:$C,$H149))</f>
        <v>0</v>
      </c>
      <c r="AI149" s="5">
        <f>(SUMIFS('Dispatchable Built'!AD:AD,'Dispatchable Built'!$A:$A,Comparison_CDP1,'Dispatchable Built'!$B:$B,IF($B$141="NEM","*",$B$141),'Dispatchable Built'!$C:$C,$H149)-SUMIFS('Dispatchable Built'!AD:AD,'Dispatchable Built'!$A:$A,Comparison_CDP2,'Dispatchable Built'!$B:$B,IF($B$141="NEM","*",$B$141),'Dispatchable Built'!$C:$C,$H149))+(SUMIFS('Dispatchable Retired'!AD:AD,'Dispatchable Retired'!$A:$A,Comparison_CDP1,'Dispatchable Retired'!$B:$B,IF($B$141="NEM","*",$B$141),'Dispatchable Retired'!$C:$C,$H149)-SUMIFS('Dispatchable Retired'!AD:AD,'Dispatchable Retired'!$A:$A,Comparison_CDP2,'Dispatchable Retired'!$B:$B,IF($B$141="NEM","*",$B$141),'Dispatchable Retired'!$C:$C,$H149))</f>
        <v>0</v>
      </c>
      <c r="AJ149" s="5">
        <f>(SUMIFS('Dispatchable Built'!AE:AE,'Dispatchable Built'!$A:$A,Comparison_CDP1,'Dispatchable Built'!$B:$B,IF($B$141="NEM","*",$B$141),'Dispatchable Built'!$C:$C,$H149)-SUMIFS('Dispatchable Built'!AE:AE,'Dispatchable Built'!$A:$A,Comparison_CDP2,'Dispatchable Built'!$B:$B,IF($B$141="NEM","*",$B$141),'Dispatchable Built'!$C:$C,$H149))+(SUMIFS('Dispatchable Retired'!AE:AE,'Dispatchable Retired'!$A:$A,Comparison_CDP1,'Dispatchable Retired'!$B:$B,IF($B$141="NEM","*",$B$141),'Dispatchable Retired'!$C:$C,$H149)-SUMIFS('Dispatchable Retired'!AE:AE,'Dispatchable Retired'!$A:$A,Comparison_CDP2,'Dispatchable Retired'!$B:$B,IF($B$141="NEM","*",$B$141),'Dispatchable Retired'!$C:$C,$H149))</f>
        <v>0</v>
      </c>
    </row>
    <row r="150" spans="8:36" ht="15" customHeight="1">
      <c r="H150" s="9" t="s">
        <v>136</v>
      </c>
      <c r="I150" s="5">
        <f>(SUMIFS('Dispatchable Built'!D:D,'Dispatchable Built'!$A:$A,Comparison_CDP1,'Dispatchable Built'!$B:$B,IF($B$141="NEM","*",$B$141),'Dispatchable Built'!$C:$C,$H150)-SUMIFS('Dispatchable Built'!D:D,'Dispatchable Built'!$A:$A,Comparison_CDP2,'Dispatchable Built'!$B:$B,IF($B$141="NEM","*",$B$141),'Dispatchable Built'!$C:$C,$H150))+(SUMIFS('Dispatchable Retired'!D:D,'Dispatchable Retired'!$A:$A,Comparison_CDP1,'Dispatchable Retired'!$B:$B,IF($B$141="NEM","*",$B$141),'Dispatchable Retired'!$C:$C,$H150)-SUMIFS('Dispatchable Retired'!D:D,'Dispatchable Retired'!$A:$A,Comparison_CDP2,'Dispatchable Retired'!$B:$B,IF($B$141="NEM","*",$B$141),'Dispatchable Retired'!$C:$C,$H150))</f>
        <v>0</v>
      </c>
      <c r="J150" s="5">
        <f>(SUMIFS('Dispatchable Built'!E:E,'Dispatchable Built'!$A:$A,Comparison_CDP1,'Dispatchable Built'!$B:$B,IF($B$141="NEM","*",$B$141),'Dispatchable Built'!$C:$C,$H150)-SUMIFS('Dispatchable Built'!E:E,'Dispatchable Built'!$A:$A,Comparison_CDP2,'Dispatchable Built'!$B:$B,IF($B$141="NEM","*",$B$141),'Dispatchable Built'!$C:$C,$H150))+(SUMIFS('Dispatchable Retired'!E:E,'Dispatchable Retired'!$A:$A,Comparison_CDP1,'Dispatchable Retired'!$B:$B,IF($B$141="NEM","*",$B$141),'Dispatchable Retired'!$C:$C,$H150)-SUMIFS('Dispatchable Retired'!E:E,'Dispatchable Retired'!$A:$A,Comparison_CDP2,'Dispatchable Retired'!$B:$B,IF($B$141="NEM","*",$B$141),'Dispatchable Retired'!$C:$C,$H150))</f>
        <v>0</v>
      </c>
      <c r="K150" s="5">
        <f>(SUMIFS('Dispatchable Built'!F:F,'Dispatchable Built'!$A:$A,Comparison_CDP1,'Dispatchable Built'!$B:$B,IF($B$141="NEM","*",$B$141),'Dispatchable Built'!$C:$C,$H150)-SUMIFS('Dispatchable Built'!F:F,'Dispatchable Built'!$A:$A,Comparison_CDP2,'Dispatchable Built'!$B:$B,IF($B$141="NEM","*",$B$141),'Dispatchable Built'!$C:$C,$H150))+(SUMIFS('Dispatchable Retired'!F:F,'Dispatchable Retired'!$A:$A,Comparison_CDP1,'Dispatchable Retired'!$B:$B,IF($B$141="NEM","*",$B$141),'Dispatchable Retired'!$C:$C,$H150)-SUMIFS('Dispatchable Retired'!F:F,'Dispatchable Retired'!$A:$A,Comparison_CDP2,'Dispatchable Retired'!$B:$B,IF($B$141="NEM","*",$B$141),'Dispatchable Retired'!$C:$C,$H150))</f>
        <v>0</v>
      </c>
      <c r="L150" s="5">
        <f>(SUMIFS('Dispatchable Built'!G:G,'Dispatchable Built'!$A:$A,Comparison_CDP1,'Dispatchable Built'!$B:$B,IF($B$141="NEM","*",$B$141),'Dispatchable Built'!$C:$C,$H150)-SUMIFS('Dispatchable Built'!G:G,'Dispatchable Built'!$A:$A,Comparison_CDP2,'Dispatchable Built'!$B:$B,IF($B$141="NEM","*",$B$141),'Dispatchable Built'!$C:$C,$H150))+(SUMIFS('Dispatchable Retired'!G:G,'Dispatchable Retired'!$A:$A,Comparison_CDP1,'Dispatchable Retired'!$B:$B,IF($B$141="NEM","*",$B$141),'Dispatchable Retired'!$C:$C,$H150)-SUMIFS('Dispatchable Retired'!G:G,'Dispatchable Retired'!$A:$A,Comparison_CDP2,'Dispatchable Retired'!$B:$B,IF($B$141="NEM","*",$B$141),'Dispatchable Retired'!$C:$C,$H150))</f>
        <v>0</v>
      </c>
      <c r="M150" s="5">
        <f>(SUMIFS('Dispatchable Built'!H:H,'Dispatchable Built'!$A:$A,Comparison_CDP1,'Dispatchable Built'!$B:$B,IF($B$141="NEM","*",$B$141),'Dispatchable Built'!$C:$C,$H150)-SUMIFS('Dispatchable Built'!H:H,'Dispatchable Built'!$A:$A,Comparison_CDP2,'Dispatchable Built'!$B:$B,IF($B$141="NEM","*",$B$141),'Dispatchable Built'!$C:$C,$H150))+(SUMIFS('Dispatchable Retired'!H:H,'Dispatchable Retired'!$A:$A,Comparison_CDP1,'Dispatchable Retired'!$B:$B,IF($B$141="NEM","*",$B$141),'Dispatchable Retired'!$C:$C,$H150)-SUMIFS('Dispatchable Retired'!H:H,'Dispatchable Retired'!$A:$A,Comparison_CDP2,'Dispatchable Retired'!$B:$B,IF($B$141="NEM","*",$B$141),'Dispatchable Retired'!$C:$C,$H150))</f>
        <v>0</v>
      </c>
      <c r="N150" s="5">
        <f>(SUMIFS('Dispatchable Built'!I:I,'Dispatchable Built'!$A:$A,Comparison_CDP1,'Dispatchable Built'!$B:$B,IF($B$141="NEM","*",$B$141),'Dispatchable Built'!$C:$C,$H150)-SUMIFS('Dispatchable Built'!I:I,'Dispatchable Built'!$A:$A,Comparison_CDP2,'Dispatchable Built'!$B:$B,IF($B$141="NEM","*",$B$141),'Dispatchable Built'!$C:$C,$H150))+(SUMIFS('Dispatchable Retired'!I:I,'Dispatchable Retired'!$A:$A,Comparison_CDP1,'Dispatchable Retired'!$B:$B,IF($B$141="NEM","*",$B$141),'Dispatchable Retired'!$C:$C,$H150)-SUMIFS('Dispatchable Retired'!I:I,'Dispatchable Retired'!$A:$A,Comparison_CDP2,'Dispatchable Retired'!$B:$B,IF($B$141="NEM","*",$B$141),'Dispatchable Retired'!$C:$C,$H150))</f>
        <v>0</v>
      </c>
      <c r="O150" s="5">
        <f>(SUMIFS('Dispatchable Built'!J:J,'Dispatchable Built'!$A:$A,Comparison_CDP1,'Dispatchable Built'!$B:$B,IF($B$141="NEM","*",$B$141),'Dispatchable Built'!$C:$C,$H150)-SUMIFS('Dispatchable Built'!J:J,'Dispatchable Built'!$A:$A,Comparison_CDP2,'Dispatchable Built'!$B:$B,IF($B$141="NEM","*",$B$141),'Dispatchable Built'!$C:$C,$H150))+(SUMIFS('Dispatchable Retired'!J:J,'Dispatchable Retired'!$A:$A,Comparison_CDP1,'Dispatchable Retired'!$B:$B,IF($B$141="NEM","*",$B$141),'Dispatchable Retired'!$C:$C,$H150)-SUMIFS('Dispatchable Retired'!J:J,'Dispatchable Retired'!$A:$A,Comparison_CDP2,'Dispatchable Retired'!$B:$B,IF($B$141="NEM","*",$B$141),'Dispatchable Retired'!$C:$C,$H150))</f>
        <v>390.00000000000011</v>
      </c>
      <c r="P150" s="5">
        <f>(SUMIFS('Dispatchable Built'!K:K,'Dispatchable Built'!$A:$A,Comparison_CDP1,'Dispatchable Built'!$B:$B,IF($B$141="NEM","*",$B$141),'Dispatchable Built'!$C:$C,$H150)-SUMIFS('Dispatchable Built'!K:K,'Dispatchable Built'!$A:$A,Comparison_CDP2,'Dispatchable Built'!$B:$B,IF($B$141="NEM","*",$B$141),'Dispatchable Built'!$C:$C,$H150))+(SUMIFS('Dispatchable Retired'!K:K,'Dispatchable Retired'!$A:$A,Comparison_CDP1,'Dispatchable Retired'!$B:$B,IF($B$141="NEM","*",$B$141),'Dispatchable Retired'!$C:$C,$H150)-SUMIFS('Dispatchable Retired'!K:K,'Dispatchable Retired'!$A:$A,Comparison_CDP2,'Dispatchable Retired'!$B:$B,IF($B$141="NEM","*",$B$141),'Dispatchable Retired'!$C:$C,$H150))</f>
        <v>390.00000000000011</v>
      </c>
      <c r="Q150" s="5">
        <f>(SUMIFS('Dispatchable Built'!L:L,'Dispatchable Built'!$A:$A,Comparison_CDP1,'Dispatchable Built'!$B:$B,IF($B$141="NEM","*",$B$141),'Dispatchable Built'!$C:$C,$H150)-SUMIFS('Dispatchable Built'!L:L,'Dispatchable Built'!$A:$A,Comparison_CDP2,'Dispatchable Built'!$B:$B,IF($B$141="NEM","*",$B$141),'Dispatchable Built'!$C:$C,$H150))+(SUMIFS('Dispatchable Retired'!L:L,'Dispatchable Retired'!$A:$A,Comparison_CDP1,'Dispatchable Retired'!$B:$B,IF($B$141="NEM","*",$B$141),'Dispatchable Retired'!$C:$C,$H150)-SUMIFS('Dispatchable Retired'!L:L,'Dispatchable Retired'!$A:$A,Comparison_CDP2,'Dispatchable Retired'!$B:$B,IF($B$141="NEM","*",$B$141),'Dispatchable Retired'!$C:$C,$H150))</f>
        <v>390.00000000000011</v>
      </c>
      <c r="R150" s="5">
        <f>(SUMIFS('Dispatchable Built'!M:M,'Dispatchable Built'!$A:$A,Comparison_CDP1,'Dispatchable Built'!$B:$B,IF($B$141="NEM","*",$B$141),'Dispatchable Built'!$C:$C,$H150)-SUMIFS('Dispatchable Built'!M:M,'Dispatchable Built'!$A:$A,Comparison_CDP2,'Dispatchable Built'!$B:$B,IF($B$141="NEM","*",$B$141),'Dispatchable Built'!$C:$C,$H150))+(SUMIFS('Dispatchable Retired'!M:M,'Dispatchable Retired'!$A:$A,Comparison_CDP1,'Dispatchable Retired'!$B:$B,IF($B$141="NEM","*",$B$141),'Dispatchable Retired'!$C:$C,$H150)-SUMIFS('Dispatchable Retired'!M:M,'Dispatchable Retired'!$A:$A,Comparison_CDP2,'Dispatchable Retired'!$B:$B,IF($B$141="NEM","*",$B$141),'Dispatchable Retired'!$C:$C,$H150))</f>
        <v>390.00000000000011</v>
      </c>
      <c r="S150" s="5">
        <f>(SUMIFS('Dispatchable Built'!N:N,'Dispatchable Built'!$A:$A,Comparison_CDP1,'Dispatchable Built'!$B:$B,IF($B$141="NEM","*",$B$141),'Dispatchable Built'!$C:$C,$H150)-SUMIFS('Dispatchable Built'!N:N,'Dispatchable Built'!$A:$A,Comparison_CDP2,'Dispatchable Built'!$B:$B,IF($B$141="NEM","*",$B$141),'Dispatchable Built'!$C:$C,$H150))+(SUMIFS('Dispatchable Retired'!N:N,'Dispatchable Retired'!$A:$A,Comparison_CDP1,'Dispatchable Retired'!$B:$B,IF($B$141="NEM","*",$B$141),'Dispatchable Retired'!$C:$C,$H150)-SUMIFS('Dispatchable Retired'!N:N,'Dispatchable Retired'!$A:$A,Comparison_CDP2,'Dispatchable Retired'!$B:$B,IF($B$141="NEM","*",$B$141),'Dispatchable Retired'!$C:$C,$H150))</f>
        <v>390.00000000000011</v>
      </c>
      <c r="T150" s="5">
        <f>(SUMIFS('Dispatchable Built'!O:O,'Dispatchable Built'!$A:$A,Comparison_CDP1,'Dispatchable Built'!$B:$B,IF($B$141="NEM","*",$B$141),'Dispatchable Built'!$C:$C,$H150)-SUMIFS('Dispatchable Built'!O:O,'Dispatchable Built'!$A:$A,Comparison_CDP2,'Dispatchable Built'!$B:$B,IF($B$141="NEM","*",$B$141),'Dispatchable Built'!$C:$C,$H150))+(SUMIFS('Dispatchable Retired'!O:O,'Dispatchable Retired'!$A:$A,Comparison_CDP1,'Dispatchable Retired'!$B:$B,IF($B$141="NEM","*",$B$141),'Dispatchable Retired'!$C:$C,$H150)-SUMIFS('Dispatchable Retired'!O:O,'Dispatchable Retired'!$A:$A,Comparison_CDP2,'Dispatchable Retired'!$B:$B,IF($B$141="NEM","*",$B$141),'Dispatchable Retired'!$C:$C,$H150))</f>
        <v>390.00000000000011</v>
      </c>
      <c r="U150" s="5">
        <f>(SUMIFS('Dispatchable Built'!P:P,'Dispatchable Built'!$A:$A,Comparison_CDP1,'Dispatchable Built'!$B:$B,IF($B$141="NEM","*",$B$141),'Dispatchable Built'!$C:$C,$H150)-SUMIFS('Dispatchable Built'!P:P,'Dispatchable Built'!$A:$A,Comparison_CDP2,'Dispatchable Built'!$B:$B,IF($B$141="NEM","*",$B$141),'Dispatchable Built'!$C:$C,$H150))+(SUMIFS('Dispatchable Retired'!P:P,'Dispatchable Retired'!$A:$A,Comparison_CDP1,'Dispatchable Retired'!$B:$B,IF($B$141="NEM","*",$B$141),'Dispatchable Retired'!$C:$C,$H150)-SUMIFS('Dispatchable Retired'!P:P,'Dispatchable Retired'!$A:$A,Comparison_CDP2,'Dispatchable Retired'!$B:$B,IF($B$141="NEM","*",$B$141),'Dispatchable Retired'!$C:$C,$H150))</f>
        <v>390.00000000000011</v>
      </c>
      <c r="V150" s="5">
        <f>(SUMIFS('Dispatchable Built'!Q:Q,'Dispatchable Built'!$A:$A,Comparison_CDP1,'Dispatchable Built'!$B:$B,IF($B$141="NEM","*",$B$141),'Dispatchable Built'!$C:$C,$H150)-SUMIFS('Dispatchable Built'!Q:Q,'Dispatchable Built'!$A:$A,Comparison_CDP2,'Dispatchable Built'!$B:$B,IF($B$141="NEM","*",$B$141),'Dispatchable Built'!$C:$C,$H150))+(SUMIFS('Dispatchable Retired'!Q:Q,'Dispatchable Retired'!$A:$A,Comparison_CDP1,'Dispatchable Retired'!$B:$B,IF($B$141="NEM","*",$B$141),'Dispatchable Retired'!$C:$C,$H150)-SUMIFS('Dispatchable Retired'!Q:Q,'Dispatchable Retired'!$A:$A,Comparison_CDP2,'Dispatchable Retired'!$B:$B,IF($B$141="NEM","*",$B$141),'Dispatchable Retired'!$C:$C,$H150))</f>
        <v>390.00000000000011</v>
      </c>
      <c r="W150" s="5">
        <f>(SUMIFS('Dispatchable Built'!R:R,'Dispatchable Built'!$A:$A,Comparison_CDP1,'Dispatchable Built'!$B:$B,IF($B$141="NEM","*",$B$141),'Dispatchable Built'!$C:$C,$H150)-SUMIFS('Dispatchable Built'!R:R,'Dispatchable Built'!$A:$A,Comparison_CDP2,'Dispatchable Built'!$B:$B,IF($B$141="NEM","*",$B$141),'Dispatchable Built'!$C:$C,$H150))+(SUMIFS('Dispatchable Retired'!R:R,'Dispatchable Retired'!$A:$A,Comparison_CDP1,'Dispatchable Retired'!$B:$B,IF($B$141="NEM","*",$B$141),'Dispatchable Retired'!$C:$C,$H150)-SUMIFS('Dispatchable Retired'!R:R,'Dispatchable Retired'!$A:$A,Comparison_CDP2,'Dispatchable Retired'!$B:$B,IF($B$141="NEM","*",$B$141),'Dispatchable Retired'!$C:$C,$H150))</f>
        <v>390.00000000000011</v>
      </c>
      <c r="X150" s="5">
        <f>(SUMIFS('Dispatchable Built'!S:S,'Dispatchable Built'!$A:$A,Comparison_CDP1,'Dispatchable Built'!$B:$B,IF($B$141="NEM","*",$B$141),'Dispatchable Built'!$C:$C,$H150)-SUMIFS('Dispatchable Built'!S:S,'Dispatchable Built'!$A:$A,Comparison_CDP2,'Dispatchable Built'!$B:$B,IF($B$141="NEM","*",$B$141),'Dispatchable Built'!$C:$C,$H150))+(SUMIFS('Dispatchable Retired'!S:S,'Dispatchable Retired'!$A:$A,Comparison_CDP1,'Dispatchable Retired'!$B:$B,IF($B$141="NEM","*",$B$141),'Dispatchable Retired'!$C:$C,$H150)-SUMIFS('Dispatchable Retired'!S:S,'Dispatchable Retired'!$A:$A,Comparison_CDP2,'Dispatchable Retired'!$B:$B,IF($B$141="NEM","*",$B$141),'Dispatchable Retired'!$C:$C,$H150))</f>
        <v>390.00000000000011</v>
      </c>
      <c r="Y150" s="5">
        <f>(SUMIFS('Dispatchable Built'!T:T,'Dispatchable Built'!$A:$A,Comparison_CDP1,'Dispatchable Built'!$B:$B,IF($B$141="NEM","*",$B$141),'Dispatchable Built'!$C:$C,$H150)-SUMIFS('Dispatchable Built'!T:T,'Dispatchable Built'!$A:$A,Comparison_CDP2,'Dispatchable Built'!$B:$B,IF($B$141="NEM","*",$B$141),'Dispatchable Built'!$C:$C,$H150))+(SUMIFS('Dispatchable Retired'!T:T,'Dispatchable Retired'!$A:$A,Comparison_CDP1,'Dispatchable Retired'!$B:$B,IF($B$141="NEM","*",$B$141),'Dispatchable Retired'!$C:$C,$H150)-SUMIFS('Dispatchable Retired'!T:T,'Dispatchable Retired'!$A:$A,Comparison_CDP2,'Dispatchable Retired'!$B:$B,IF($B$141="NEM","*",$B$141),'Dispatchable Retired'!$C:$C,$H150))</f>
        <v>390.00000000000011</v>
      </c>
      <c r="Z150" s="5">
        <f>(SUMIFS('Dispatchable Built'!U:U,'Dispatchable Built'!$A:$A,Comparison_CDP1,'Dispatchable Built'!$B:$B,IF($B$141="NEM","*",$B$141),'Dispatchable Built'!$C:$C,$H150)-SUMIFS('Dispatchable Built'!U:U,'Dispatchable Built'!$A:$A,Comparison_CDP2,'Dispatchable Built'!$B:$B,IF($B$141="NEM","*",$B$141),'Dispatchable Built'!$C:$C,$H150))+(SUMIFS('Dispatchable Retired'!U:U,'Dispatchable Retired'!$A:$A,Comparison_CDP1,'Dispatchable Retired'!$B:$B,IF($B$141="NEM","*",$B$141),'Dispatchable Retired'!$C:$C,$H150)-SUMIFS('Dispatchable Retired'!U:U,'Dispatchable Retired'!$A:$A,Comparison_CDP2,'Dispatchable Retired'!$B:$B,IF($B$141="NEM","*",$B$141),'Dispatchable Retired'!$C:$C,$H150))</f>
        <v>390.00000000000011</v>
      </c>
      <c r="AA150" s="5">
        <f>(SUMIFS('Dispatchable Built'!V:V,'Dispatchable Built'!$A:$A,Comparison_CDP1,'Dispatchable Built'!$B:$B,IF($B$141="NEM","*",$B$141),'Dispatchable Built'!$C:$C,$H150)-SUMIFS('Dispatchable Built'!V:V,'Dispatchable Built'!$A:$A,Comparison_CDP2,'Dispatchable Built'!$B:$B,IF($B$141="NEM","*",$B$141),'Dispatchable Built'!$C:$C,$H150))+(SUMIFS('Dispatchable Retired'!V:V,'Dispatchable Retired'!$A:$A,Comparison_CDP1,'Dispatchable Retired'!$B:$B,IF($B$141="NEM","*",$B$141),'Dispatchable Retired'!$C:$C,$H150)-SUMIFS('Dispatchable Retired'!V:V,'Dispatchable Retired'!$A:$A,Comparison_CDP2,'Dispatchable Retired'!$B:$B,IF($B$141="NEM","*",$B$141),'Dispatchable Retired'!$C:$C,$H150))</f>
        <v>390.00000000000011</v>
      </c>
      <c r="AB150" s="5">
        <f>(SUMIFS('Dispatchable Built'!W:W,'Dispatchable Built'!$A:$A,Comparison_CDP1,'Dispatchable Built'!$B:$B,IF($B$141="NEM","*",$B$141),'Dispatchable Built'!$C:$C,$H150)-SUMIFS('Dispatchable Built'!W:W,'Dispatchable Built'!$A:$A,Comparison_CDP2,'Dispatchable Built'!$B:$B,IF($B$141="NEM","*",$B$141),'Dispatchable Built'!$C:$C,$H150))+(SUMIFS('Dispatchable Retired'!W:W,'Dispatchable Retired'!$A:$A,Comparison_CDP1,'Dispatchable Retired'!$B:$B,IF($B$141="NEM","*",$B$141),'Dispatchable Retired'!$C:$C,$H150)-SUMIFS('Dispatchable Retired'!W:W,'Dispatchable Retired'!$A:$A,Comparison_CDP2,'Dispatchable Retired'!$B:$B,IF($B$141="NEM","*",$B$141),'Dispatchable Retired'!$C:$C,$H150))</f>
        <v>390.00000000000011</v>
      </c>
      <c r="AC150" s="5">
        <f>(SUMIFS('Dispatchable Built'!X:X,'Dispatchable Built'!$A:$A,Comparison_CDP1,'Dispatchable Built'!$B:$B,IF($B$141="NEM","*",$B$141),'Dispatchable Built'!$C:$C,$H150)-SUMIFS('Dispatchable Built'!X:X,'Dispatchable Built'!$A:$A,Comparison_CDP2,'Dispatchable Built'!$B:$B,IF($B$141="NEM","*",$B$141),'Dispatchable Built'!$C:$C,$H150))+(SUMIFS('Dispatchable Retired'!X:X,'Dispatchable Retired'!$A:$A,Comparison_CDP1,'Dispatchable Retired'!$B:$B,IF($B$141="NEM","*",$B$141),'Dispatchable Retired'!$C:$C,$H150)-SUMIFS('Dispatchable Retired'!X:X,'Dispatchable Retired'!$A:$A,Comparison_CDP2,'Dispatchable Retired'!$B:$B,IF($B$141="NEM","*",$B$141),'Dispatchable Retired'!$C:$C,$H150))</f>
        <v>390.00000000000011</v>
      </c>
      <c r="AD150" s="5">
        <f>(SUMIFS('Dispatchable Built'!Y:Y,'Dispatchable Built'!$A:$A,Comparison_CDP1,'Dispatchable Built'!$B:$B,IF($B$141="NEM","*",$B$141),'Dispatchable Built'!$C:$C,$H150)-SUMIFS('Dispatchable Built'!Y:Y,'Dispatchable Built'!$A:$A,Comparison_CDP2,'Dispatchable Built'!$B:$B,IF($B$141="NEM","*",$B$141),'Dispatchable Built'!$C:$C,$H150))+(SUMIFS('Dispatchable Retired'!Y:Y,'Dispatchable Retired'!$A:$A,Comparison_CDP1,'Dispatchable Retired'!$B:$B,IF($B$141="NEM","*",$B$141),'Dispatchable Retired'!$C:$C,$H150)-SUMIFS('Dispatchable Retired'!Y:Y,'Dispatchable Retired'!$A:$A,Comparison_CDP2,'Dispatchable Retired'!$B:$B,IF($B$141="NEM","*",$B$141),'Dispatchable Retired'!$C:$C,$H150))</f>
        <v>390.00000000000011</v>
      </c>
      <c r="AE150" s="5">
        <f>(SUMIFS('Dispatchable Built'!Z:Z,'Dispatchable Built'!$A:$A,Comparison_CDP1,'Dispatchable Built'!$B:$B,IF($B$141="NEM","*",$B$141),'Dispatchable Built'!$C:$C,$H150)-SUMIFS('Dispatchable Built'!Z:Z,'Dispatchable Built'!$A:$A,Comparison_CDP2,'Dispatchable Built'!$B:$B,IF($B$141="NEM","*",$B$141),'Dispatchable Built'!$C:$C,$H150))+(SUMIFS('Dispatchable Retired'!Z:Z,'Dispatchable Retired'!$A:$A,Comparison_CDP1,'Dispatchable Retired'!$B:$B,IF($B$141="NEM","*",$B$141),'Dispatchable Retired'!$C:$C,$H150)-SUMIFS('Dispatchable Retired'!Z:Z,'Dispatchable Retired'!$A:$A,Comparison_CDP2,'Dispatchable Retired'!$B:$B,IF($B$141="NEM","*",$B$141),'Dispatchable Retired'!$C:$C,$H150))</f>
        <v>390.00000000000011</v>
      </c>
      <c r="AF150" s="5">
        <f>(SUMIFS('Dispatchable Built'!AA:AA,'Dispatchable Built'!$A:$A,Comparison_CDP1,'Dispatchable Built'!$B:$B,IF($B$141="NEM","*",$B$141),'Dispatchable Built'!$C:$C,$H150)-SUMIFS('Dispatchable Built'!AA:AA,'Dispatchable Built'!$A:$A,Comparison_CDP2,'Dispatchable Built'!$B:$B,IF($B$141="NEM","*",$B$141),'Dispatchable Built'!$C:$C,$H150))+(SUMIFS('Dispatchable Retired'!AA:AA,'Dispatchable Retired'!$A:$A,Comparison_CDP1,'Dispatchable Retired'!$B:$B,IF($B$141="NEM","*",$B$141),'Dispatchable Retired'!$C:$C,$H150)-SUMIFS('Dispatchable Retired'!AA:AA,'Dispatchable Retired'!$A:$A,Comparison_CDP2,'Dispatchable Retired'!$B:$B,IF($B$141="NEM","*",$B$141),'Dispatchable Retired'!$C:$C,$H150))</f>
        <v>390.00000000000011</v>
      </c>
      <c r="AG150" s="5">
        <f>(SUMIFS('Dispatchable Built'!AB:AB,'Dispatchable Built'!$A:$A,Comparison_CDP1,'Dispatchable Built'!$B:$B,IF($B$141="NEM","*",$B$141),'Dispatchable Built'!$C:$C,$H150)-SUMIFS('Dispatchable Built'!AB:AB,'Dispatchable Built'!$A:$A,Comparison_CDP2,'Dispatchable Built'!$B:$B,IF($B$141="NEM","*",$B$141),'Dispatchable Built'!$C:$C,$H150))+(SUMIFS('Dispatchable Retired'!AB:AB,'Dispatchable Retired'!$A:$A,Comparison_CDP1,'Dispatchable Retired'!$B:$B,IF($B$141="NEM","*",$B$141),'Dispatchable Retired'!$C:$C,$H150)-SUMIFS('Dispatchable Retired'!AB:AB,'Dispatchable Retired'!$A:$A,Comparison_CDP2,'Dispatchable Retired'!$B:$B,IF($B$141="NEM","*",$B$141),'Dispatchable Retired'!$C:$C,$H150))</f>
        <v>390.00000000000011</v>
      </c>
      <c r="AH150" s="5">
        <f>(SUMIFS('Dispatchable Built'!AC:AC,'Dispatchable Built'!$A:$A,Comparison_CDP1,'Dispatchable Built'!$B:$B,IF($B$141="NEM","*",$B$141),'Dispatchable Built'!$C:$C,$H150)-SUMIFS('Dispatchable Built'!AC:AC,'Dispatchable Built'!$A:$A,Comparison_CDP2,'Dispatchable Built'!$B:$B,IF($B$141="NEM","*",$B$141),'Dispatchable Built'!$C:$C,$H150))+(SUMIFS('Dispatchable Retired'!AC:AC,'Dispatchable Retired'!$A:$A,Comparison_CDP1,'Dispatchable Retired'!$B:$B,IF($B$141="NEM","*",$B$141),'Dispatchable Retired'!$C:$C,$H150)-SUMIFS('Dispatchable Retired'!AC:AC,'Dispatchable Retired'!$A:$A,Comparison_CDP2,'Dispatchable Retired'!$B:$B,IF($B$141="NEM","*",$B$141),'Dispatchable Retired'!$C:$C,$H150))</f>
        <v>390.00000000000011</v>
      </c>
      <c r="AI150" s="5">
        <f>(SUMIFS('Dispatchable Built'!AD:AD,'Dispatchable Built'!$A:$A,Comparison_CDP1,'Dispatchable Built'!$B:$B,IF($B$141="NEM","*",$B$141),'Dispatchable Built'!$C:$C,$H150)-SUMIFS('Dispatchable Built'!AD:AD,'Dispatchable Built'!$A:$A,Comparison_CDP2,'Dispatchable Built'!$B:$B,IF($B$141="NEM","*",$B$141),'Dispatchable Built'!$C:$C,$H150))+(SUMIFS('Dispatchable Retired'!AD:AD,'Dispatchable Retired'!$A:$A,Comparison_CDP1,'Dispatchable Retired'!$B:$B,IF($B$141="NEM","*",$B$141),'Dispatchable Retired'!$C:$C,$H150)-SUMIFS('Dispatchable Retired'!AD:AD,'Dispatchable Retired'!$A:$A,Comparison_CDP2,'Dispatchable Retired'!$B:$B,IF($B$141="NEM","*",$B$141),'Dispatchable Retired'!$C:$C,$H150))</f>
        <v>390.00000000000011</v>
      </c>
      <c r="AJ150" s="5">
        <f>(SUMIFS('Dispatchable Built'!AE:AE,'Dispatchable Built'!$A:$A,Comparison_CDP1,'Dispatchable Built'!$B:$B,IF($B$141="NEM","*",$B$141),'Dispatchable Built'!$C:$C,$H150)-SUMIFS('Dispatchable Built'!AE:AE,'Dispatchable Built'!$A:$A,Comparison_CDP2,'Dispatchable Built'!$B:$B,IF($B$141="NEM","*",$B$141),'Dispatchable Built'!$C:$C,$H150))+(SUMIFS('Dispatchable Retired'!AE:AE,'Dispatchable Retired'!$A:$A,Comparison_CDP1,'Dispatchable Retired'!$B:$B,IF($B$141="NEM","*",$B$141),'Dispatchable Retired'!$C:$C,$H150)-SUMIFS('Dispatchable Retired'!AE:AE,'Dispatchable Retired'!$A:$A,Comparison_CDP2,'Dispatchable Retired'!$B:$B,IF($B$141="NEM","*",$B$141),'Dispatchable Retired'!$C:$C,$H150))</f>
        <v>390.00000000000011</v>
      </c>
    </row>
    <row r="151" spans="8:36" ht="15" customHeight="1">
      <c r="H151" s="9" t="s">
        <v>153</v>
      </c>
      <c r="I151" s="5">
        <f>(SUMIFS('Dispatchable Built'!D:D,'Dispatchable Built'!$A:$A,Comparison_CDP1,'Dispatchable Built'!$B:$B,IF($B$141="NEM","*",$B$141),'Dispatchable Built'!$C:$C,$H151)-SUMIFS('Dispatchable Built'!D:D,'Dispatchable Built'!$A:$A,Comparison_CDP2,'Dispatchable Built'!$B:$B,IF($B$141="NEM","*",$B$141),'Dispatchable Built'!$C:$C,$H151))+(SUMIFS('Dispatchable Retired'!D:D,'Dispatchable Retired'!$A:$A,Comparison_CDP1,'Dispatchable Retired'!$B:$B,IF($B$141="NEM","*",$B$141),'Dispatchable Retired'!$C:$C,$H151)-SUMIFS('Dispatchable Retired'!D:D,'Dispatchable Retired'!$A:$A,Comparison_CDP2,'Dispatchable Retired'!$B:$B,IF($B$141="NEM","*",$B$141),'Dispatchable Retired'!$C:$C,$H151))</f>
        <v>0</v>
      </c>
      <c r="J151" s="5">
        <f>(SUMIFS('Dispatchable Built'!E:E,'Dispatchable Built'!$A:$A,Comparison_CDP1,'Dispatchable Built'!$B:$B,IF($B$141="NEM","*",$B$141),'Dispatchable Built'!$C:$C,$H151)-SUMIFS('Dispatchable Built'!E:E,'Dispatchable Built'!$A:$A,Comparison_CDP2,'Dispatchable Built'!$B:$B,IF($B$141="NEM","*",$B$141),'Dispatchable Built'!$C:$C,$H151))+(SUMIFS('Dispatchable Retired'!E:E,'Dispatchable Retired'!$A:$A,Comparison_CDP1,'Dispatchable Retired'!$B:$B,IF($B$141="NEM","*",$B$141),'Dispatchable Retired'!$C:$C,$H151)-SUMIFS('Dispatchable Retired'!E:E,'Dispatchable Retired'!$A:$A,Comparison_CDP2,'Dispatchable Retired'!$B:$B,IF($B$141="NEM","*",$B$141),'Dispatchable Retired'!$C:$C,$H151))</f>
        <v>0</v>
      </c>
      <c r="K151" s="5">
        <f>(SUMIFS('Dispatchable Built'!F:F,'Dispatchable Built'!$A:$A,Comparison_CDP1,'Dispatchable Built'!$B:$B,IF($B$141="NEM","*",$B$141),'Dispatchable Built'!$C:$C,$H151)-SUMIFS('Dispatchable Built'!F:F,'Dispatchable Built'!$A:$A,Comparison_CDP2,'Dispatchable Built'!$B:$B,IF($B$141="NEM","*",$B$141),'Dispatchable Built'!$C:$C,$H151))+(SUMIFS('Dispatchable Retired'!F:F,'Dispatchable Retired'!$A:$A,Comparison_CDP1,'Dispatchable Retired'!$B:$B,IF($B$141="NEM","*",$B$141),'Dispatchable Retired'!$C:$C,$H151)-SUMIFS('Dispatchable Retired'!F:F,'Dispatchable Retired'!$A:$A,Comparison_CDP2,'Dispatchable Retired'!$B:$B,IF($B$141="NEM","*",$B$141),'Dispatchable Retired'!$C:$C,$H151))</f>
        <v>0</v>
      </c>
      <c r="L151" s="5">
        <f>(SUMIFS('Dispatchable Built'!G:G,'Dispatchable Built'!$A:$A,Comparison_CDP1,'Dispatchable Built'!$B:$B,IF($B$141="NEM","*",$B$141),'Dispatchable Built'!$C:$C,$H151)-SUMIFS('Dispatchable Built'!G:G,'Dispatchable Built'!$A:$A,Comparison_CDP2,'Dispatchable Built'!$B:$B,IF($B$141="NEM","*",$B$141),'Dispatchable Built'!$C:$C,$H151))+(SUMIFS('Dispatchable Retired'!G:G,'Dispatchable Retired'!$A:$A,Comparison_CDP1,'Dispatchable Retired'!$B:$B,IF($B$141="NEM","*",$B$141),'Dispatchable Retired'!$C:$C,$H151)-SUMIFS('Dispatchable Retired'!G:G,'Dispatchable Retired'!$A:$A,Comparison_CDP2,'Dispatchable Retired'!$B:$B,IF($B$141="NEM","*",$B$141),'Dispatchable Retired'!$C:$C,$H151))</f>
        <v>0</v>
      </c>
      <c r="M151" s="5">
        <f>(SUMIFS('Dispatchable Built'!H:H,'Dispatchable Built'!$A:$A,Comparison_CDP1,'Dispatchable Built'!$B:$B,IF($B$141="NEM","*",$B$141),'Dispatchable Built'!$C:$C,$H151)-SUMIFS('Dispatchable Built'!H:H,'Dispatchable Built'!$A:$A,Comparison_CDP2,'Dispatchable Built'!$B:$B,IF($B$141="NEM","*",$B$141),'Dispatchable Built'!$C:$C,$H151))+(SUMIFS('Dispatchable Retired'!H:H,'Dispatchable Retired'!$A:$A,Comparison_CDP1,'Dispatchable Retired'!$B:$B,IF($B$141="NEM","*",$B$141),'Dispatchable Retired'!$C:$C,$H151)-SUMIFS('Dispatchable Retired'!H:H,'Dispatchable Retired'!$A:$A,Comparison_CDP2,'Dispatchable Retired'!$B:$B,IF($B$141="NEM","*",$B$141),'Dispatchable Retired'!$C:$C,$H151))</f>
        <v>0</v>
      </c>
      <c r="N151" s="5">
        <f>(SUMIFS('Dispatchable Built'!I:I,'Dispatchable Built'!$A:$A,Comparison_CDP1,'Dispatchable Built'!$B:$B,IF($B$141="NEM","*",$B$141),'Dispatchable Built'!$C:$C,$H151)-SUMIFS('Dispatchable Built'!I:I,'Dispatchable Built'!$A:$A,Comparison_CDP2,'Dispatchable Built'!$B:$B,IF($B$141="NEM","*",$B$141),'Dispatchable Built'!$C:$C,$H151))+(SUMIFS('Dispatchable Retired'!I:I,'Dispatchable Retired'!$A:$A,Comparison_CDP1,'Dispatchable Retired'!$B:$B,IF($B$141="NEM","*",$B$141),'Dispatchable Retired'!$C:$C,$H151)-SUMIFS('Dispatchable Retired'!I:I,'Dispatchable Retired'!$A:$A,Comparison_CDP2,'Dispatchable Retired'!$B:$B,IF($B$141="NEM","*",$B$141),'Dispatchable Retired'!$C:$C,$H151))</f>
        <v>3.2129999999999992E-5</v>
      </c>
      <c r="O151" s="5">
        <f>(SUMIFS('Dispatchable Built'!J:J,'Dispatchable Built'!$A:$A,Comparison_CDP1,'Dispatchable Built'!$B:$B,IF($B$141="NEM","*",$B$141),'Dispatchable Built'!$C:$C,$H151)-SUMIFS('Dispatchable Built'!J:J,'Dispatchable Built'!$A:$A,Comparison_CDP2,'Dispatchable Built'!$B:$B,IF($B$141="NEM","*",$B$141),'Dispatchable Built'!$C:$C,$H151))+(SUMIFS('Dispatchable Retired'!J:J,'Dispatchable Retired'!$A:$A,Comparison_CDP1,'Dispatchable Retired'!$B:$B,IF($B$141="NEM","*",$B$141),'Dispatchable Retired'!$C:$C,$H151)-SUMIFS('Dispatchable Retired'!J:J,'Dispatchable Retired'!$A:$A,Comparison_CDP2,'Dispatchable Retired'!$B:$B,IF($B$141="NEM","*",$B$141),'Dispatchable Retired'!$C:$C,$H151))</f>
        <v>3.4729999999999994E-5</v>
      </c>
      <c r="P151" s="5">
        <f>(SUMIFS('Dispatchable Built'!K:K,'Dispatchable Built'!$A:$A,Comparison_CDP1,'Dispatchable Built'!$B:$B,IF($B$141="NEM","*",$B$141),'Dispatchable Built'!$C:$C,$H151)-SUMIFS('Dispatchable Built'!K:K,'Dispatchable Built'!$A:$A,Comparison_CDP2,'Dispatchable Built'!$B:$B,IF($B$141="NEM","*",$B$141),'Dispatchable Built'!$C:$C,$H151))+(SUMIFS('Dispatchable Retired'!K:K,'Dispatchable Retired'!$A:$A,Comparison_CDP1,'Dispatchable Retired'!$B:$B,IF($B$141="NEM","*",$B$141),'Dispatchable Retired'!$C:$C,$H151)-SUMIFS('Dispatchable Retired'!K:K,'Dispatchable Retired'!$A:$A,Comparison_CDP2,'Dispatchable Retired'!$B:$B,IF($B$141="NEM","*",$B$141),'Dispatchable Retired'!$C:$C,$H151))</f>
        <v>-5.9729999999999999E-5</v>
      </c>
      <c r="Q151" s="5">
        <f>(SUMIFS('Dispatchable Built'!L:L,'Dispatchable Built'!$A:$A,Comparison_CDP1,'Dispatchable Built'!$B:$B,IF($B$141="NEM","*",$B$141),'Dispatchable Built'!$C:$C,$H151)-SUMIFS('Dispatchable Built'!L:L,'Dispatchable Built'!$A:$A,Comparison_CDP2,'Dispatchable Built'!$B:$B,IF($B$141="NEM","*",$B$141),'Dispatchable Built'!$C:$C,$H151))+(SUMIFS('Dispatchable Retired'!L:L,'Dispatchable Retired'!$A:$A,Comparison_CDP1,'Dispatchable Retired'!$B:$B,IF($B$141="NEM","*",$B$141),'Dispatchable Retired'!$C:$C,$H151)-SUMIFS('Dispatchable Retired'!L:L,'Dispatchable Retired'!$A:$A,Comparison_CDP2,'Dispatchable Retired'!$B:$B,IF($B$141="NEM","*",$B$141),'Dispatchable Retired'!$C:$C,$H151))</f>
        <v>-6.0989999999999984E-5</v>
      </c>
      <c r="R151" s="5">
        <f>(SUMIFS('Dispatchable Built'!M:M,'Dispatchable Built'!$A:$A,Comparison_CDP1,'Dispatchable Built'!$B:$B,IF($B$141="NEM","*",$B$141),'Dispatchable Built'!$C:$C,$H151)-SUMIFS('Dispatchable Built'!M:M,'Dispatchable Built'!$A:$A,Comparison_CDP2,'Dispatchable Built'!$B:$B,IF($B$141="NEM","*",$B$141),'Dispatchable Built'!$C:$C,$H151))+(SUMIFS('Dispatchable Retired'!M:M,'Dispatchable Retired'!$A:$A,Comparison_CDP1,'Dispatchable Retired'!$B:$B,IF($B$141="NEM","*",$B$141),'Dispatchable Retired'!$C:$C,$H151)-SUMIFS('Dispatchable Retired'!M:M,'Dispatchable Retired'!$A:$A,Comparison_CDP2,'Dispatchable Retired'!$B:$B,IF($B$141="NEM","*",$B$141),'Dispatchable Retired'!$C:$C,$H151))</f>
        <v>-6.2039999999999982E-5</v>
      </c>
      <c r="S151" s="5">
        <f>(SUMIFS('Dispatchable Built'!N:N,'Dispatchable Built'!$A:$A,Comparison_CDP1,'Dispatchable Built'!$B:$B,IF($B$141="NEM","*",$B$141),'Dispatchable Built'!$C:$C,$H151)-SUMIFS('Dispatchable Built'!N:N,'Dispatchable Built'!$A:$A,Comparison_CDP2,'Dispatchable Built'!$B:$B,IF($B$141="NEM","*",$B$141),'Dispatchable Built'!$C:$C,$H151))+(SUMIFS('Dispatchable Retired'!N:N,'Dispatchable Retired'!$A:$A,Comparison_CDP1,'Dispatchable Retired'!$B:$B,IF($B$141="NEM","*",$B$141),'Dispatchable Retired'!$C:$C,$H151)-SUMIFS('Dispatchable Retired'!N:N,'Dispatchable Retired'!$A:$A,Comparison_CDP2,'Dispatchable Retired'!$B:$B,IF($B$141="NEM","*",$B$141),'Dispatchable Retired'!$C:$C,$H151))</f>
        <v>-6.2439999999999992E-5</v>
      </c>
      <c r="T151" s="5">
        <f>(SUMIFS('Dispatchable Built'!O:O,'Dispatchable Built'!$A:$A,Comparison_CDP1,'Dispatchable Built'!$B:$B,IF($B$141="NEM","*",$B$141),'Dispatchable Built'!$C:$C,$H151)-SUMIFS('Dispatchable Built'!O:O,'Dispatchable Built'!$A:$A,Comparison_CDP2,'Dispatchable Built'!$B:$B,IF($B$141="NEM","*",$B$141),'Dispatchable Built'!$C:$C,$H151))+(SUMIFS('Dispatchable Retired'!O:O,'Dispatchable Retired'!$A:$A,Comparison_CDP1,'Dispatchable Retired'!$B:$B,IF($B$141="NEM","*",$B$141),'Dispatchable Retired'!$C:$C,$H151)-SUMIFS('Dispatchable Retired'!O:O,'Dispatchable Retired'!$A:$A,Comparison_CDP2,'Dispatchable Retired'!$B:$B,IF($B$141="NEM","*",$B$141),'Dispatchable Retired'!$C:$C,$H151))</f>
        <v>5.1679999999999993E-5</v>
      </c>
      <c r="U151" s="5">
        <f>(SUMIFS('Dispatchable Built'!P:P,'Dispatchable Built'!$A:$A,Comparison_CDP1,'Dispatchable Built'!$B:$B,IF($B$141="NEM","*",$B$141),'Dispatchable Built'!$C:$C,$H151)-SUMIFS('Dispatchable Built'!P:P,'Dispatchable Built'!$A:$A,Comparison_CDP2,'Dispatchable Built'!$B:$B,IF($B$141="NEM","*",$B$141),'Dispatchable Built'!$C:$C,$H151))+(SUMIFS('Dispatchable Retired'!P:P,'Dispatchable Retired'!$A:$A,Comparison_CDP1,'Dispatchable Retired'!$B:$B,IF($B$141="NEM","*",$B$141),'Dispatchable Retired'!$C:$C,$H151)-SUMIFS('Dispatchable Retired'!P:P,'Dispatchable Retired'!$A:$A,Comparison_CDP2,'Dispatchable Retired'!$B:$B,IF($B$141="NEM","*",$B$141),'Dispatchable Retired'!$C:$C,$H151))</f>
        <v>4.8329999999999993E-5</v>
      </c>
      <c r="V151" s="5">
        <f>(SUMIFS('Dispatchable Built'!Q:Q,'Dispatchable Built'!$A:$A,Comparison_CDP1,'Dispatchable Built'!$B:$B,IF($B$141="NEM","*",$B$141),'Dispatchable Built'!$C:$C,$H151)-SUMIFS('Dispatchable Built'!Q:Q,'Dispatchable Built'!$A:$A,Comparison_CDP2,'Dispatchable Built'!$B:$B,IF($B$141="NEM","*",$B$141),'Dispatchable Built'!$C:$C,$H151))+(SUMIFS('Dispatchable Retired'!Q:Q,'Dispatchable Retired'!$A:$A,Comparison_CDP1,'Dispatchable Retired'!$B:$B,IF($B$141="NEM","*",$B$141),'Dispatchable Retired'!$C:$C,$H151)-SUMIFS('Dispatchable Retired'!Q:Q,'Dispatchable Retired'!$A:$A,Comparison_CDP2,'Dispatchable Retired'!$B:$B,IF($B$141="NEM","*",$B$141),'Dispatchable Retired'!$C:$C,$H151))</f>
        <v>3.0219999999999992E-5</v>
      </c>
      <c r="W151" s="5">
        <f>(SUMIFS('Dispatchable Built'!R:R,'Dispatchable Built'!$A:$A,Comparison_CDP1,'Dispatchable Built'!$B:$B,IF($B$141="NEM","*",$B$141),'Dispatchable Built'!$C:$C,$H151)-SUMIFS('Dispatchable Built'!R:R,'Dispatchable Built'!$A:$A,Comparison_CDP2,'Dispatchable Built'!$B:$B,IF($B$141="NEM","*",$B$141),'Dispatchable Built'!$C:$C,$H151))+(SUMIFS('Dispatchable Retired'!R:R,'Dispatchable Retired'!$A:$A,Comparison_CDP1,'Dispatchable Retired'!$B:$B,IF($B$141="NEM","*",$B$141),'Dispatchable Retired'!$C:$C,$H151)-SUMIFS('Dispatchable Retired'!R:R,'Dispatchable Retired'!$A:$A,Comparison_CDP2,'Dispatchable Retired'!$B:$B,IF($B$141="NEM","*",$B$141),'Dispatchable Retired'!$C:$C,$H151))</f>
        <v>-140.40002388000002</v>
      </c>
      <c r="X151" s="5">
        <f>(SUMIFS('Dispatchable Built'!S:S,'Dispatchable Built'!$A:$A,Comparison_CDP1,'Dispatchable Built'!$B:$B,IF($B$141="NEM","*",$B$141),'Dispatchable Built'!$C:$C,$H151)-SUMIFS('Dispatchable Built'!S:S,'Dispatchable Built'!$A:$A,Comparison_CDP2,'Dispatchable Built'!$B:$B,IF($B$141="NEM","*",$B$141),'Dispatchable Built'!$C:$C,$H151))+(SUMIFS('Dispatchable Retired'!S:S,'Dispatchable Retired'!$A:$A,Comparison_CDP1,'Dispatchable Retired'!$B:$B,IF($B$141="NEM","*",$B$141),'Dispatchable Retired'!$C:$C,$H151)-SUMIFS('Dispatchable Retired'!S:S,'Dispatchable Retired'!$A:$A,Comparison_CDP2,'Dispatchable Retired'!$B:$B,IF($B$141="NEM","*",$B$141),'Dispatchable Retired'!$C:$C,$H151))</f>
        <v>-140.40003492000002</v>
      </c>
      <c r="Y151" s="5">
        <f>(SUMIFS('Dispatchable Built'!T:T,'Dispatchable Built'!$A:$A,Comparison_CDP1,'Dispatchable Built'!$B:$B,IF($B$141="NEM","*",$B$141),'Dispatchable Built'!$C:$C,$H151)-SUMIFS('Dispatchable Built'!T:T,'Dispatchable Built'!$A:$A,Comparison_CDP2,'Dispatchable Built'!$B:$B,IF($B$141="NEM","*",$B$141),'Dispatchable Built'!$C:$C,$H151))+(SUMIFS('Dispatchable Retired'!T:T,'Dispatchable Retired'!$A:$A,Comparison_CDP1,'Dispatchable Retired'!$B:$B,IF($B$141="NEM","*",$B$141),'Dispatchable Retired'!$C:$C,$H151)-SUMIFS('Dispatchable Retired'!T:T,'Dispatchable Retired'!$A:$A,Comparison_CDP2,'Dispatchable Retired'!$B:$B,IF($B$141="NEM","*",$B$141),'Dispatchable Retired'!$C:$C,$H151))</f>
        <v>-292.88617459</v>
      </c>
      <c r="Z151" s="5">
        <f>(SUMIFS('Dispatchable Built'!U:U,'Dispatchable Built'!$A:$A,Comparison_CDP1,'Dispatchable Built'!$B:$B,IF($B$141="NEM","*",$B$141),'Dispatchable Built'!$C:$C,$H151)-SUMIFS('Dispatchable Built'!U:U,'Dispatchable Built'!$A:$A,Comparison_CDP2,'Dispatchable Built'!$B:$B,IF($B$141="NEM","*",$B$141),'Dispatchable Built'!$C:$C,$H151))+(SUMIFS('Dispatchable Retired'!U:U,'Dispatchable Retired'!$A:$A,Comparison_CDP1,'Dispatchable Retired'!$B:$B,IF($B$141="NEM","*",$B$141),'Dispatchable Retired'!$C:$C,$H151)-SUMIFS('Dispatchable Retired'!U:U,'Dispatchable Retired'!$A:$A,Comparison_CDP2,'Dispatchable Retired'!$B:$B,IF($B$141="NEM","*",$B$141),'Dispatchable Retired'!$C:$C,$H151))</f>
        <v>-292.88617390000002</v>
      </c>
      <c r="AA151" s="5">
        <f>(SUMIFS('Dispatchable Built'!V:V,'Dispatchable Built'!$A:$A,Comparison_CDP1,'Dispatchable Built'!$B:$B,IF($B$141="NEM","*",$B$141),'Dispatchable Built'!$C:$C,$H151)-SUMIFS('Dispatchable Built'!V:V,'Dispatchable Built'!$A:$A,Comparison_CDP2,'Dispatchable Built'!$B:$B,IF($B$141="NEM","*",$B$141),'Dispatchable Built'!$C:$C,$H151))+(SUMIFS('Dispatchable Retired'!V:V,'Dispatchable Retired'!$A:$A,Comparison_CDP1,'Dispatchable Retired'!$B:$B,IF($B$141="NEM","*",$B$141),'Dispatchable Retired'!$C:$C,$H151)-SUMIFS('Dispatchable Retired'!V:V,'Dispatchable Retired'!$A:$A,Comparison_CDP2,'Dispatchable Retired'!$B:$B,IF($B$141="NEM","*",$B$141),'Dispatchable Retired'!$C:$C,$H151))</f>
        <v>-292.88617432000001</v>
      </c>
      <c r="AB151" s="5">
        <f>(SUMIFS('Dispatchable Built'!W:W,'Dispatchable Built'!$A:$A,Comparison_CDP1,'Dispatchable Built'!$B:$B,IF($B$141="NEM","*",$B$141),'Dispatchable Built'!$C:$C,$H151)-SUMIFS('Dispatchable Built'!W:W,'Dispatchable Built'!$A:$A,Comparison_CDP2,'Dispatchable Built'!$B:$B,IF($B$141="NEM","*",$B$141),'Dispatchable Built'!$C:$C,$H151))+(SUMIFS('Dispatchable Retired'!W:W,'Dispatchable Retired'!$A:$A,Comparison_CDP1,'Dispatchable Retired'!$B:$B,IF($B$141="NEM","*",$B$141),'Dispatchable Retired'!$C:$C,$H151)-SUMIFS('Dispatchable Retired'!W:W,'Dispatchable Retired'!$A:$A,Comparison_CDP2,'Dispatchable Retired'!$B:$B,IF($B$141="NEM","*",$B$141),'Dispatchable Retired'!$C:$C,$H151))</f>
        <v>-427.02026727999998</v>
      </c>
      <c r="AC151" s="5">
        <f>(SUMIFS('Dispatchable Built'!X:X,'Dispatchable Built'!$A:$A,Comparison_CDP1,'Dispatchable Built'!$B:$B,IF($B$141="NEM","*",$B$141),'Dispatchable Built'!$C:$C,$H151)-SUMIFS('Dispatchable Built'!X:X,'Dispatchable Built'!$A:$A,Comparison_CDP2,'Dispatchable Built'!$B:$B,IF($B$141="NEM","*",$B$141),'Dispatchable Built'!$C:$C,$H151))+(SUMIFS('Dispatchable Retired'!X:X,'Dispatchable Retired'!$A:$A,Comparison_CDP1,'Dispatchable Retired'!$B:$B,IF($B$141="NEM","*",$B$141),'Dispatchable Retired'!$C:$C,$H151)-SUMIFS('Dispatchable Retired'!X:X,'Dispatchable Retired'!$A:$A,Comparison_CDP2,'Dispatchable Retired'!$B:$B,IF($B$141="NEM","*",$B$141),'Dispatchable Retired'!$C:$C,$H151))</f>
        <v>-693.08520569999996</v>
      </c>
      <c r="AD151" s="5">
        <f>(SUMIFS('Dispatchable Built'!Y:Y,'Dispatchable Built'!$A:$A,Comparison_CDP1,'Dispatchable Built'!$B:$B,IF($B$141="NEM","*",$B$141),'Dispatchable Built'!$C:$C,$H151)-SUMIFS('Dispatchable Built'!Y:Y,'Dispatchable Built'!$A:$A,Comparison_CDP2,'Dispatchable Built'!$B:$B,IF($B$141="NEM","*",$B$141),'Dispatchable Built'!$C:$C,$H151))+(SUMIFS('Dispatchable Retired'!Y:Y,'Dispatchable Retired'!$A:$A,Comparison_CDP1,'Dispatchable Retired'!$B:$B,IF($B$141="NEM","*",$B$141),'Dispatchable Retired'!$C:$C,$H151)-SUMIFS('Dispatchable Retired'!Y:Y,'Dispatchable Retired'!$A:$A,Comparison_CDP2,'Dispatchable Retired'!$B:$B,IF($B$141="NEM","*",$B$141),'Dispatchable Retired'!$C:$C,$H151))</f>
        <v>-758.95476352999992</v>
      </c>
      <c r="AE151" s="5">
        <f>(SUMIFS('Dispatchable Built'!Z:Z,'Dispatchable Built'!$A:$A,Comparison_CDP1,'Dispatchable Built'!$B:$B,IF($B$141="NEM","*",$B$141),'Dispatchable Built'!$C:$C,$H151)-SUMIFS('Dispatchable Built'!Z:Z,'Dispatchable Built'!$A:$A,Comparison_CDP2,'Dispatchable Built'!$B:$B,IF($B$141="NEM","*",$B$141),'Dispatchable Built'!$C:$C,$H151))+(SUMIFS('Dispatchable Retired'!Z:Z,'Dispatchable Retired'!$A:$A,Comparison_CDP1,'Dispatchable Retired'!$B:$B,IF($B$141="NEM","*",$B$141),'Dispatchable Retired'!$C:$C,$H151)-SUMIFS('Dispatchable Retired'!Z:Z,'Dispatchable Retired'!$A:$A,Comparison_CDP2,'Dispatchable Retired'!$B:$B,IF($B$141="NEM","*",$B$141),'Dispatchable Retired'!$C:$C,$H151))</f>
        <v>-1070.8680754900001</v>
      </c>
      <c r="AF151" s="5">
        <f>(SUMIFS('Dispatchable Built'!AA:AA,'Dispatchable Built'!$A:$A,Comparison_CDP1,'Dispatchable Built'!$B:$B,IF($B$141="NEM","*",$B$141),'Dispatchable Built'!$C:$C,$H151)-SUMIFS('Dispatchable Built'!AA:AA,'Dispatchable Built'!$A:$A,Comparison_CDP2,'Dispatchable Built'!$B:$B,IF($B$141="NEM","*",$B$141),'Dispatchable Built'!$C:$C,$H151))+(SUMIFS('Dispatchable Retired'!AA:AA,'Dispatchable Retired'!$A:$A,Comparison_CDP1,'Dispatchable Retired'!$B:$B,IF($B$141="NEM","*",$B$141),'Dispatchable Retired'!$C:$C,$H151)-SUMIFS('Dispatchable Retired'!AA:AA,'Dispatchable Retired'!$A:$A,Comparison_CDP2,'Dispatchable Retired'!$B:$B,IF($B$141="NEM","*",$B$141),'Dispatchable Retired'!$C:$C,$H151))</f>
        <v>-991.74648567999986</v>
      </c>
      <c r="AG151" s="5">
        <f>(SUMIFS('Dispatchable Built'!AB:AB,'Dispatchable Built'!$A:$A,Comparison_CDP1,'Dispatchable Built'!$B:$B,IF($B$141="NEM","*",$B$141),'Dispatchable Built'!$C:$C,$H151)-SUMIFS('Dispatchable Built'!AB:AB,'Dispatchable Built'!$A:$A,Comparison_CDP2,'Dispatchable Built'!$B:$B,IF($B$141="NEM","*",$B$141),'Dispatchable Built'!$C:$C,$H151))+(SUMIFS('Dispatchable Retired'!AB:AB,'Dispatchable Retired'!$A:$A,Comparison_CDP1,'Dispatchable Retired'!$B:$B,IF($B$141="NEM","*",$B$141),'Dispatchable Retired'!$C:$C,$H151)-SUMIFS('Dispatchable Retired'!AB:AB,'Dispatchable Retired'!$A:$A,Comparison_CDP2,'Dispatchable Retired'!$B:$B,IF($B$141="NEM","*",$B$141),'Dispatchable Retired'!$C:$C,$H151))</f>
        <v>-482.5854903500001</v>
      </c>
      <c r="AH151" s="5">
        <f>(SUMIFS('Dispatchable Built'!AC:AC,'Dispatchable Built'!$A:$A,Comparison_CDP1,'Dispatchable Built'!$B:$B,IF($B$141="NEM","*",$B$141),'Dispatchable Built'!$C:$C,$H151)-SUMIFS('Dispatchable Built'!AC:AC,'Dispatchable Built'!$A:$A,Comparison_CDP2,'Dispatchable Built'!$B:$B,IF($B$141="NEM","*",$B$141),'Dispatchable Built'!$C:$C,$H151))+(SUMIFS('Dispatchable Retired'!AC:AC,'Dispatchable Retired'!$A:$A,Comparison_CDP1,'Dispatchable Retired'!$B:$B,IF($B$141="NEM","*",$B$141),'Dispatchable Retired'!$C:$C,$H151)-SUMIFS('Dispatchable Retired'!AC:AC,'Dispatchable Retired'!$A:$A,Comparison_CDP2,'Dispatchable Retired'!$B:$B,IF($B$141="NEM","*",$B$141),'Dispatchable Retired'!$C:$C,$H151))</f>
        <v>-482.58549291999884</v>
      </c>
      <c r="AI151" s="5">
        <f>(SUMIFS('Dispatchable Built'!AD:AD,'Dispatchable Built'!$A:$A,Comparison_CDP1,'Dispatchable Built'!$B:$B,IF($B$141="NEM","*",$B$141),'Dispatchable Built'!$C:$C,$H151)-SUMIFS('Dispatchable Built'!AD:AD,'Dispatchable Built'!$A:$A,Comparison_CDP2,'Dispatchable Built'!$B:$B,IF($B$141="NEM","*",$B$141),'Dispatchable Built'!$C:$C,$H151))+(SUMIFS('Dispatchable Retired'!AD:AD,'Dispatchable Retired'!$A:$A,Comparison_CDP1,'Dispatchable Retired'!$B:$B,IF($B$141="NEM","*",$B$141),'Dispatchable Retired'!$C:$C,$H151)-SUMIFS('Dispatchable Retired'!AD:AD,'Dispatchable Retired'!$A:$A,Comparison_CDP2,'Dispatchable Retired'!$B:$B,IF($B$141="NEM","*",$B$141),'Dispatchable Retired'!$C:$C,$H151))</f>
        <v>-525.94714591999923</v>
      </c>
      <c r="AJ151" s="5">
        <f>(SUMIFS('Dispatchable Built'!AE:AE,'Dispatchable Built'!$A:$A,Comparison_CDP1,'Dispatchable Built'!$B:$B,IF($B$141="NEM","*",$B$141),'Dispatchable Built'!$C:$C,$H151)-SUMIFS('Dispatchable Built'!AE:AE,'Dispatchable Built'!$A:$A,Comparison_CDP2,'Dispatchable Built'!$B:$B,IF($B$141="NEM","*",$B$141),'Dispatchable Built'!$C:$C,$H151))+(SUMIFS('Dispatchable Retired'!AE:AE,'Dispatchable Retired'!$A:$A,Comparison_CDP1,'Dispatchable Retired'!$B:$B,IF($B$141="NEM","*",$B$141),'Dispatchable Retired'!$C:$C,$H151)-SUMIFS('Dispatchable Retired'!AE:AE,'Dispatchable Retired'!$A:$A,Comparison_CDP2,'Dispatchable Retired'!$B:$B,IF($B$141="NEM","*",$B$141),'Dispatchable Retired'!$C:$C,$H151))</f>
        <v>-941.85626653999952</v>
      </c>
    </row>
    <row r="152" spans="8:36" ht="15" customHeight="1">
      <c r="H152" s="9" t="s">
        <v>154</v>
      </c>
      <c r="I152" s="5">
        <f>(SUMIFS('Dispatchable Built'!D:D,'Dispatchable Built'!$A:$A,Comparison_CDP1,'Dispatchable Built'!$B:$B,IF($B$141="NEM","*",$B$141),'Dispatchable Built'!$C:$C,$H152)-SUMIFS('Dispatchable Built'!D:D,'Dispatchable Built'!$A:$A,Comparison_CDP2,'Dispatchable Built'!$B:$B,IF($B$141="NEM","*",$B$141),'Dispatchable Built'!$C:$C,$H152))+(SUMIFS('Dispatchable Retired'!D:D,'Dispatchable Retired'!$A:$A,Comparison_CDP1,'Dispatchable Retired'!$B:$B,IF($B$141="NEM","*",$B$141),'Dispatchable Retired'!$C:$C,$H152)-SUMIFS('Dispatchable Retired'!D:D,'Dispatchable Retired'!$A:$A,Comparison_CDP2,'Dispatchable Retired'!$B:$B,IF($B$141="NEM","*",$B$141),'Dispatchable Retired'!$C:$C,$H152))</f>
        <v>3.6159999999999993E-5</v>
      </c>
      <c r="J152" s="5">
        <f>(SUMIFS('Dispatchable Built'!E:E,'Dispatchable Built'!$A:$A,Comparison_CDP1,'Dispatchable Built'!$B:$B,IF($B$141="NEM","*",$B$141),'Dispatchable Built'!$C:$C,$H152)-SUMIFS('Dispatchable Built'!E:E,'Dispatchable Built'!$A:$A,Comparison_CDP2,'Dispatchable Built'!$B:$B,IF($B$141="NEM","*",$B$141),'Dispatchable Built'!$C:$C,$H152))+(SUMIFS('Dispatchable Retired'!E:E,'Dispatchable Retired'!$A:$A,Comparison_CDP1,'Dispatchable Retired'!$B:$B,IF($B$141="NEM","*",$B$141),'Dispatchable Retired'!$C:$C,$H152)-SUMIFS('Dispatchable Retired'!E:E,'Dispatchable Retired'!$A:$A,Comparison_CDP2,'Dispatchable Retired'!$B:$B,IF($B$141="NEM","*",$B$141),'Dispatchable Retired'!$C:$C,$H152))</f>
        <v>4.1689999999999989E-5</v>
      </c>
      <c r="K152" s="5">
        <f>(SUMIFS('Dispatchable Built'!F:F,'Dispatchable Built'!$A:$A,Comparison_CDP1,'Dispatchable Built'!$B:$B,IF($B$141="NEM","*",$B$141),'Dispatchable Built'!$C:$C,$H152)-SUMIFS('Dispatchable Built'!F:F,'Dispatchable Built'!$A:$A,Comparison_CDP2,'Dispatchable Built'!$B:$B,IF($B$141="NEM","*",$B$141),'Dispatchable Built'!$C:$C,$H152))+(SUMIFS('Dispatchable Retired'!F:F,'Dispatchable Retired'!$A:$A,Comparison_CDP1,'Dispatchable Retired'!$B:$B,IF($B$141="NEM","*",$B$141),'Dispatchable Retired'!$C:$C,$H152)-SUMIFS('Dispatchable Retired'!F:F,'Dispatchable Retired'!$A:$A,Comparison_CDP2,'Dispatchable Retired'!$B:$B,IF($B$141="NEM","*",$B$141),'Dispatchable Retired'!$C:$C,$H152))</f>
        <v>3.2858899999155256E-3</v>
      </c>
      <c r="L152" s="5">
        <f>(SUMIFS('Dispatchable Built'!G:G,'Dispatchable Built'!$A:$A,Comparison_CDP1,'Dispatchable Built'!$B:$B,IF($B$141="NEM","*",$B$141),'Dispatchable Built'!$C:$C,$H152)-SUMIFS('Dispatchable Built'!G:G,'Dispatchable Built'!$A:$A,Comparison_CDP2,'Dispatchable Built'!$B:$B,IF($B$141="NEM","*",$B$141),'Dispatchable Built'!$C:$C,$H152))+(SUMIFS('Dispatchable Retired'!G:G,'Dispatchable Retired'!$A:$A,Comparison_CDP1,'Dispatchable Retired'!$B:$B,IF($B$141="NEM","*",$B$141),'Dispatchable Retired'!$C:$C,$H152)-SUMIFS('Dispatchable Retired'!G:G,'Dispatchable Retired'!$A:$A,Comparison_CDP2,'Dispatchable Retired'!$B:$B,IF($B$141="NEM","*",$B$141),'Dispatchable Retired'!$C:$C,$H152))</f>
        <v>3.289900000140733E-3</v>
      </c>
      <c r="M152" s="5">
        <f>(SUMIFS('Dispatchable Built'!H:H,'Dispatchable Built'!$A:$A,Comparison_CDP1,'Dispatchable Built'!$B:$B,IF($B$141="NEM","*",$B$141),'Dispatchable Built'!$C:$C,$H152)-SUMIFS('Dispatchable Built'!H:H,'Dispatchable Built'!$A:$A,Comparison_CDP2,'Dispatchable Built'!$B:$B,IF($B$141="NEM","*",$B$141),'Dispatchable Built'!$C:$C,$H152))+(SUMIFS('Dispatchable Retired'!H:H,'Dispatchable Retired'!$A:$A,Comparison_CDP1,'Dispatchable Retired'!$B:$B,IF($B$141="NEM","*",$B$141),'Dispatchable Retired'!$C:$C,$H152)-SUMIFS('Dispatchable Retired'!H:H,'Dispatchable Retired'!$A:$A,Comparison_CDP2,'Dispatchable Retired'!$B:$B,IF($B$141="NEM","*",$B$141),'Dispatchable Retired'!$C:$C,$H152))</f>
        <v>-9.056252029999996</v>
      </c>
      <c r="N152" s="5">
        <f>(SUMIFS('Dispatchable Built'!I:I,'Dispatchable Built'!$A:$A,Comparison_CDP1,'Dispatchable Built'!$B:$B,IF($B$141="NEM","*",$B$141),'Dispatchable Built'!$C:$C,$H152)-SUMIFS('Dispatchable Built'!I:I,'Dispatchable Built'!$A:$A,Comparison_CDP2,'Dispatchable Built'!$B:$B,IF($B$141="NEM","*",$B$141),'Dispatchable Built'!$C:$C,$H152))+(SUMIFS('Dispatchable Retired'!I:I,'Dispatchable Retired'!$A:$A,Comparison_CDP1,'Dispatchable Retired'!$B:$B,IF($B$141="NEM","*",$B$141),'Dispatchable Retired'!$C:$C,$H152)-SUMIFS('Dispatchable Retired'!I:I,'Dispatchable Retired'!$A:$A,Comparison_CDP2,'Dispatchable Retired'!$B:$B,IF($B$141="NEM","*",$B$141),'Dispatchable Retired'!$C:$C,$H152))</f>
        <v>-849.38078226999914</v>
      </c>
      <c r="O152" s="5">
        <f>(SUMIFS('Dispatchable Built'!J:J,'Dispatchable Built'!$A:$A,Comparison_CDP1,'Dispatchable Built'!$B:$B,IF($B$141="NEM","*",$B$141),'Dispatchable Built'!$C:$C,$H152)-SUMIFS('Dispatchable Built'!J:J,'Dispatchable Built'!$A:$A,Comparison_CDP2,'Dispatchable Built'!$B:$B,IF($B$141="NEM","*",$B$141),'Dispatchable Built'!$C:$C,$H152))+(SUMIFS('Dispatchable Retired'!J:J,'Dispatchable Retired'!$A:$A,Comparison_CDP1,'Dispatchable Retired'!$B:$B,IF($B$141="NEM","*",$B$141),'Dispatchable Retired'!$C:$C,$H152)-SUMIFS('Dispatchable Retired'!J:J,'Dispatchable Retired'!$A:$A,Comparison_CDP2,'Dispatchable Retired'!$B:$B,IF($B$141="NEM","*",$B$141),'Dispatchable Retired'!$C:$C,$H152))</f>
        <v>-1109.0643789399996</v>
      </c>
      <c r="P152" s="5">
        <f>(SUMIFS('Dispatchable Built'!K:K,'Dispatchable Built'!$A:$A,Comparison_CDP1,'Dispatchable Built'!$B:$B,IF($B$141="NEM","*",$B$141),'Dispatchable Built'!$C:$C,$H152)-SUMIFS('Dispatchable Built'!K:K,'Dispatchable Built'!$A:$A,Comparison_CDP2,'Dispatchable Built'!$B:$B,IF($B$141="NEM","*",$B$141),'Dispatchable Built'!$C:$C,$H152))+(SUMIFS('Dispatchable Retired'!K:K,'Dispatchable Retired'!$A:$A,Comparison_CDP1,'Dispatchable Retired'!$B:$B,IF($B$141="NEM","*",$B$141),'Dispatchable Retired'!$C:$C,$H152)-SUMIFS('Dispatchable Retired'!K:K,'Dispatchable Retired'!$A:$A,Comparison_CDP2,'Dispatchable Retired'!$B:$B,IF($B$141="NEM","*",$B$141),'Dispatchable Retired'!$C:$C,$H152))</f>
        <v>-1068.1326205500018</v>
      </c>
      <c r="Q152" s="5">
        <f>(SUMIFS('Dispatchable Built'!L:L,'Dispatchable Built'!$A:$A,Comparison_CDP1,'Dispatchable Built'!$B:$B,IF($B$141="NEM","*",$B$141),'Dispatchable Built'!$C:$C,$H152)-SUMIFS('Dispatchable Built'!L:L,'Dispatchable Built'!$A:$A,Comparison_CDP2,'Dispatchable Built'!$B:$B,IF($B$141="NEM","*",$B$141),'Dispatchable Built'!$C:$C,$H152))+(SUMIFS('Dispatchable Retired'!L:L,'Dispatchable Retired'!$A:$A,Comparison_CDP1,'Dispatchable Retired'!$B:$B,IF($B$141="NEM","*",$B$141),'Dispatchable Retired'!$C:$C,$H152)-SUMIFS('Dispatchable Retired'!L:L,'Dispatchable Retired'!$A:$A,Comparison_CDP2,'Dispatchable Retired'!$B:$B,IF($B$141="NEM","*",$B$141),'Dispatchable Retired'!$C:$C,$H152))</f>
        <v>-1544.3878304200002</v>
      </c>
      <c r="R152" s="5">
        <f>(SUMIFS('Dispatchable Built'!M:M,'Dispatchable Built'!$A:$A,Comparison_CDP1,'Dispatchable Built'!$B:$B,IF($B$141="NEM","*",$B$141),'Dispatchable Built'!$C:$C,$H152)-SUMIFS('Dispatchable Built'!M:M,'Dispatchable Built'!$A:$A,Comparison_CDP2,'Dispatchable Built'!$B:$B,IF($B$141="NEM","*",$B$141),'Dispatchable Built'!$C:$C,$H152))+(SUMIFS('Dispatchable Retired'!M:M,'Dispatchable Retired'!$A:$A,Comparison_CDP1,'Dispatchable Retired'!$B:$B,IF($B$141="NEM","*",$B$141),'Dispatchable Retired'!$C:$C,$H152)-SUMIFS('Dispatchable Retired'!M:M,'Dispatchable Retired'!$A:$A,Comparison_CDP2,'Dispatchable Retired'!$B:$B,IF($B$141="NEM","*",$B$141),'Dispatchable Retired'!$C:$C,$H152))</f>
        <v>-1836.0465881</v>
      </c>
      <c r="S152" s="5">
        <f>(SUMIFS('Dispatchable Built'!N:N,'Dispatchable Built'!$A:$A,Comparison_CDP1,'Dispatchable Built'!$B:$B,IF($B$141="NEM","*",$B$141),'Dispatchable Built'!$C:$C,$H152)-SUMIFS('Dispatchable Built'!N:N,'Dispatchable Built'!$A:$A,Comparison_CDP2,'Dispatchable Built'!$B:$B,IF($B$141="NEM","*",$B$141),'Dispatchable Built'!$C:$C,$H152))+(SUMIFS('Dispatchable Retired'!N:N,'Dispatchable Retired'!$A:$A,Comparison_CDP1,'Dispatchable Retired'!$B:$B,IF($B$141="NEM","*",$B$141),'Dispatchable Retired'!$C:$C,$H152)-SUMIFS('Dispatchable Retired'!N:N,'Dispatchable Retired'!$A:$A,Comparison_CDP2,'Dispatchable Retired'!$B:$B,IF($B$141="NEM","*",$B$141),'Dispatchable Retired'!$C:$C,$H152))</f>
        <v>-1843.60505775</v>
      </c>
      <c r="T152" s="5">
        <f>(SUMIFS('Dispatchable Built'!O:O,'Dispatchable Built'!$A:$A,Comparison_CDP1,'Dispatchable Built'!$B:$B,IF($B$141="NEM","*",$B$141),'Dispatchable Built'!$C:$C,$H152)-SUMIFS('Dispatchable Built'!O:O,'Dispatchable Built'!$A:$A,Comparison_CDP2,'Dispatchable Built'!$B:$B,IF($B$141="NEM","*",$B$141),'Dispatchable Built'!$C:$C,$H152))+(SUMIFS('Dispatchable Retired'!O:O,'Dispatchable Retired'!$A:$A,Comparison_CDP1,'Dispatchable Retired'!$B:$B,IF($B$141="NEM","*",$B$141),'Dispatchable Retired'!$C:$C,$H152)-SUMIFS('Dispatchable Retired'!O:O,'Dispatchable Retired'!$A:$A,Comparison_CDP2,'Dispatchable Retired'!$B:$B,IF($B$141="NEM","*",$B$141),'Dispatchable Retired'!$C:$C,$H152))</f>
        <v>-2134.7493660499981</v>
      </c>
      <c r="U152" s="5">
        <f>(SUMIFS('Dispatchable Built'!P:P,'Dispatchable Built'!$A:$A,Comparison_CDP1,'Dispatchable Built'!$B:$B,IF($B$141="NEM","*",$B$141),'Dispatchable Built'!$C:$C,$H152)-SUMIFS('Dispatchable Built'!P:P,'Dispatchable Built'!$A:$A,Comparison_CDP2,'Dispatchable Built'!$B:$B,IF($B$141="NEM","*",$B$141),'Dispatchable Built'!$C:$C,$H152))+(SUMIFS('Dispatchable Retired'!P:P,'Dispatchable Retired'!$A:$A,Comparison_CDP1,'Dispatchable Retired'!$B:$B,IF($B$141="NEM","*",$B$141),'Dispatchable Retired'!$C:$C,$H152)-SUMIFS('Dispatchable Retired'!P:P,'Dispatchable Retired'!$A:$A,Comparison_CDP2,'Dispatchable Retired'!$B:$B,IF($B$141="NEM","*",$B$141),'Dispatchable Retired'!$C:$C,$H152))</f>
        <v>-2757.79703999</v>
      </c>
      <c r="V152" s="5">
        <f>(SUMIFS('Dispatchable Built'!Q:Q,'Dispatchable Built'!$A:$A,Comparison_CDP1,'Dispatchable Built'!$B:$B,IF($B$141="NEM","*",$B$141),'Dispatchable Built'!$C:$C,$H152)-SUMIFS('Dispatchable Built'!Q:Q,'Dispatchable Built'!$A:$A,Comparison_CDP2,'Dispatchable Built'!$B:$B,IF($B$141="NEM","*",$B$141),'Dispatchable Built'!$C:$C,$H152))+(SUMIFS('Dispatchable Retired'!Q:Q,'Dispatchable Retired'!$A:$A,Comparison_CDP1,'Dispatchable Retired'!$B:$B,IF($B$141="NEM","*",$B$141),'Dispatchable Retired'!$C:$C,$H152)-SUMIFS('Dispatchable Retired'!Q:Q,'Dispatchable Retired'!$A:$A,Comparison_CDP2,'Dispatchable Retired'!$B:$B,IF($B$141="NEM","*",$B$141),'Dispatchable Retired'!$C:$C,$H152))</f>
        <v>-3473.0315158999997</v>
      </c>
      <c r="W152" s="5">
        <f>(SUMIFS('Dispatchable Built'!R:R,'Dispatchable Built'!$A:$A,Comparison_CDP1,'Dispatchable Built'!$B:$B,IF($B$141="NEM","*",$B$141),'Dispatchable Built'!$C:$C,$H152)-SUMIFS('Dispatchable Built'!R:R,'Dispatchable Built'!$A:$A,Comparison_CDP2,'Dispatchable Built'!$B:$B,IF($B$141="NEM","*",$B$141),'Dispatchable Built'!$C:$C,$H152))+(SUMIFS('Dispatchable Retired'!R:R,'Dispatchable Retired'!$A:$A,Comparison_CDP1,'Dispatchable Retired'!$B:$B,IF($B$141="NEM","*",$B$141),'Dispatchable Retired'!$C:$C,$H152)-SUMIFS('Dispatchable Retired'!R:R,'Dispatchable Retired'!$A:$A,Comparison_CDP2,'Dispatchable Retired'!$B:$B,IF($B$141="NEM","*",$B$141),'Dispatchable Retired'!$C:$C,$H152))</f>
        <v>-3020.3991786099978</v>
      </c>
      <c r="X152" s="5">
        <f>(SUMIFS('Dispatchable Built'!S:S,'Dispatchable Built'!$A:$A,Comparison_CDP1,'Dispatchable Built'!$B:$B,IF($B$141="NEM","*",$B$141),'Dispatchable Built'!$C:$C,$H152)-SUMIFS('Dispatchable Built'!S:S,'Dispatchable Built'!$A:$A,Comparison_CDP2,'Dispatchable Built'!$B:$B,IF($B$141="NEM","*",$B$141),'Dispatchable Built'!$C:$C,$H152))+(SUMIFS('Dispatchable Retired'!S:S,'Dispatchable Retired'!$A:$A,Comparison_CDP1,'Dispatchable Retired'!$B:$B,IF($B$141="NEM","*",$B$141),'Dispatchable Retired'!$C:$C,$H152)-SUMIFS('Dispatchable Retired'!S:S,'Dispatchable Retired'!$A:$A,Comparison_CDP2,'Dispatchable Retired'!$B:$B,IF($B$141="NEM","*",$B$141),'Dispatchable Retired'!$C:$C,$H152))</f>
        <v>-3370.508978519998</v>
      </c>
      <c r="Y152" s="5">
        <f>(SUMIFS('Dispatchable Built'!T:T,'Dispatchable Built'!$A:$A,Comparison_CDP1,'Dispatchable Built'!$B:$B,IF($B$141="NEM","*",$B$141),'Dispatchable Built'!$C:$C,$H152)-SUMIFS('Dispatchable Built'!T:T,'Dispatchable Built'!$A:$A,Comparison_CDP2,'Dispatchable Built'!$B:$B,IF($B$141="NEM","*",$B$141),'Dispatchable Built'!$C:$C,$H152))+(SUMIFS('Dispatchable Retired'!T:T,'Dispatchable Retired'!$A:$A,Comparison_CDP1,'Dispatchable Retired'!$B:$B,IF($B$141="NEM","*",$B$141),'Dispatchable Retired'!$C:$C,$H152)-SUMIFS('Dispatchable Retired'!T:T,'Dispatchable Retired'!$A:$A,Comparison_CDP2,'Dispatchable Retired'!$B:$B,IF($B$141="NEM","*",$B$141),'Dispatchable Retired'!$C:$C,$H152))</f>
        <v>-2272.9275760599985</v>
      </c>
      <c r="Z152" s="5">
        <f>(SUMIFS('Dispatchable Built'!U:U,'Dispatchable Built'!$A:$A,Comparison_CDP1,'Dispatchable Built'!$B:$B,IF($B$141="NEM","*",$B$141),'Dispatchable Built'!$C:$C,$H152)-SUMIFS('Dispatchable Built'!U:U,'Dispatchable Built'!$A:$A,Comparison_CDP2,'Dispatchable Built'!$B:$B,IF($B$141="NEM","*",$B$141),'Dispatchable Built'!$C:$C,$H152))+(SUMIFS('Dispatchable Retired'!U:U,'Dispatchable Retired'!$A:$A,Comparison_CDP1,'Dispatchable Retired'!$B:$B,IF($B$141="NEM","*",$B$141),'Dispatchable Retired'!$C:$C,$H152)-SUMIFS('Dispatchable Retired'!U:U,'Dispatchable Retired'!$A:$A,Comparison_CDP2,'Dispatchable Retired'!$B:$B,IF($B$141="NEM","*",$B$141),'Dispatchable Retired'!$C:$C,$H152))</f>
        <v>-2272.9275846600003</v>
      </c>
      <c r="AA152" s="5">
        <f>(SUMIFS('Dispatchable Built'!V:V,'Dispatchable Built'!$A:$A,Comparison_CDP1,'Dispatchable Built'!$B:$B,IF($B$141="NEM","*",$B$141),'Dispatchable Built'!$C:$C,$H152)-SUMIFS('Dispatchable Built'!V:V,'Dispatchable Built'!$A:$A,Comparison_CDP2,'Dispatchable Built'!$B:$B,IF($B$141="NEM","*",$B$141),'Dispatchable Built'!$C:$C,$H152))+(SUMIFS('Dispatchable Retired'!V:V,'Dispatchable Retired'!$A:$A,Comparison_CDP1,'Dispatchable Retired'!$B:$B,IF($B$141="NEM","*",$B$141),'Dispatchable Retired'!$C:$C,$H152)-SUMIFS('Dispatchable Retired'!V:V,'Dispatchable Retired'!$A:$A,Comparison_CDP2,'Dispatchable Retired'!$B:$B,IF($B$141="NEM","*",$B$141),'Dispatchable Retired'!$C:$C,$H152))</f>
        <v>-2322.5313775999994</v>
      </c>
      <c r="AB152" s="5">
        <f>(SUMIFS('Dispatchable Built'!W:W,'Dispatchable Built'!$A:$A,Comparison_CDP1,'Dispatchable Built'!$B:$B,IF($B$141="NEM","*",$B$141),'Dispatchable Built'!$C:$C,$H152)-SUMIFS('Dispatchable Built'!W:W,'Dispatchable Built'!$A:$A,Comparison_CDP2,'Dispatchable Built'!$B:$B,IF($B$141="NEM","*",$B$141),'Dispatchable Built'!$C:$C,$H152))+(SUMIFS('Dispatchable Retired'!W:W,'Dispatchable Retired'!$A:$A,Comparison_CDP1,'Dispatchable Retired'!$B:$B,IF($B$141="NEM","*",$B$141),'Dispatchable Retired'!$C:$C,$H152)-SUMIFS('Dispatchable Retired'!W:W,'Dispatchable Retired'!$A:$A,Comparison_CDP2,'Dispatchable Retired'!$B:$B,IF($B$141="NEM","*",$B$141),'Dispatchable Retired'!$C:$C,$H152))</f>
        <v>-2725.596753329999</v>
      </c>
      <c r="AC152" s="5">
        <f>(SUMIFS('Dispatchable Built'!X:X,'Dispatchable Built'!$A:$A,Comparison_CDP1,'Dispatchable Built'!$B:$B,IF($B$141="NEM","*",$B$141),'Dispatchable Built'!$C:$C,$H152)-SUMIFS('Dispatchable Built'!X:X,'Dispatchable Built'!$A:$A,Comparison_CDP2,'Dispatchable Built'!$B:$B,IF($B$141="NEM","*",$B$141),'Dispatchable Built'!$C:$C,$H152))+(SUMIFS('Dispatchable Retired'!X:X,'Dispatchable Retired'!$A:$A,Comparison_CDP1,'Dispatchable Retired'!$B:$B,IF($B$141="NEM","*",$B$141),'Dispatchable Retired'!$C:$C,$H152)-SUMIFS('Dispatchable Retired'!X:X,'Dispatchable Retired'!$A:$A,Comparison_CDP2,'Dispatchable Retired'!$B:$B,IF($B$141="NEM","*",$B$141),'Dispatchable Retired'!$C:$C,$H152))</f>
        <v>-2993.8706393599982</v>
      </c>
      <c r="AD152" s="5">
        <f>(SUMIFS('Dispatchable Built'!Y:Y,'Dispatchable Built'!$A:$A,Comparison_CDP1,'Dispatchable Built'!$B:$B,IF($B$141="NEM","*",$B$141),'Dispatchable Built'!$C:$C,$H152)-SUMIFS('Dispatchable Built'!Y:Y,'Dispatchable Built'!$A:$A,Comparison_CDP2,'Dispatchable Built'!$B:$B,IF($B$141="NEM","*",$B$141),'Dispatchable Built'!$C:$C,$H152))+(SUMIFS('Dispatchable Retired'!Y:Y,'Dispatchable Retired'!$A:$A,Comparison_CDP1,'Dispatchable Retired'!$B:$B,IF($B$141="NEM","*",$B$141),'Dispatchable Retired'!$C:$C,$H152)-SUMIFS('Dispatchable Retired'!Y:Y,'Dispatchable Retired'!$A:$A,Comparison_CDP2,'Dispatchable Retired'!$B:$B,IF($B$141="NEM","*",$B$141),'Dispatchable Retired'!$C:$C,$H152))</f>
        <v>-3328.0324234899967</v>
      </c>
      <c r="AE152" s="5">
        <f>(SUMIFS('Dispatchable Built'!Z:Z,'Dispatchable Built'!$A:$A,Comparison_CDP1,'Dispatchable Built'!$B:$B,IF($B$141="NEM","*",$B$141),'Dispatchable Built'!$C:$C,$H152)-SUMIFS('Dispatchable Built'!Z:Z,'Dispatchable Built'!$A:$A,Comparison_CDP2,'Dispatchable Built'!$B:$B,IF($B$141="NEM","*",$B$141),'Dispatchable Built'!$C:$C,$H152))+(SUMIFS('Dispatchable Retired'!Z:Z,'Dispatchable Retired'!$A:$A,Comparison_CDP1,'Dispatchable Retired'!$B:$B,IF($B$141="NEM","*",$B$141),'Dispatchable Retired'!$C:$C,$H152)-SUMIFS('Dispatchable Retired'!Z:Z,'Dispatchable Retired'!$A:$A,Comparison_CDP2,'Dispatchable Retired'!$B:$B,IF($B$141="NEM","*",$B$141),'Dispatchable Retired'!$C:$C,$H152))</f>
        <v>-3154.7443631699962</v>
      </c>
      <c r="AF152" s="5">
        <f>(SUMIFS('Dispatchable Built'!AA:AA,'Dispatchable Built'!$A:$A,Comparison_CDP1,'Dispatchable Built'!$B:$B,IF($B$141="NEM","*",$B$141),'Dispatchable Built'!$C:$C,$H152)-SUMIFS('Dispatchable Built'!AA:AA,'Dispatchable Built'!$A:$A,Comparison_CDP2,'Dispatchable Built'!$B:$B,IF($B$141="NEM","*",$B$141),'Dispatchable Built'!$C:$C,$H152))+(SUMIFS('Dispatchable Retired'!AA:AA,'Dispatchable Retired'!$A:$A,Comparison_CDP1,'Dispatchable Retired'!$B:$B,IF($B$141="NEM","*",$B$141),'Dispatchable Retired'!$C:$C,$H152)-SUMIFS('Dispatchable Retired'!AA:AA,'Dispatchable Retired'!$A:$A,Comparison_CDP2,'Dispatchable Retired'!$B:$B,IF($B$141="NEM","*",$B$141),'Dispatchable Retired'!$C:$C,$H152))</f>
        <v>-1340.4515100499962</v>
      </c>
      <c r="AG152" s="5">
        <f>(SUMIFS('Dispatchable Built'!AB:AB,'Dispatchable Built'!$A:$A,Comparison_CDP1,'Dispatchable Built'!$B:$B,IF($B$141="NEM","*",$B$141),'Dispatchable Built'!$C:$C,$H152)-SUMIFS('Dispatchable Built'!AB:AB,'Dispatchable Built'!$A:$A,Comparison_CDP2,'Dispatchable Built'!$B:$B,IF($B$141="NEM","*",$B$141),'Dispatchable Built'!$C:$C,$H152))+(SUMIFS('Dispatchable Retired'!AB:AB,'Dispatchable Retired'!$A:$A,Comparison_CDP1,'Dispatchable Retired'!$B:$B,IF($B$141="NEM","*",$B$141),'Dispatchable Retired'!$C:$C,$H152)-SUMIFS('Dispatchable Retired'!AB:AB,'Dispatchable Retired'!$A:$A,Comparison_CDP2,'Dispatchable Retired'!$B:$B,IF($B$141="NEM","*",$B$141),'Dispatchable Retired'!$C:$C,$H152))</f>
        <v>-2597.775389209999</v>
      </c>
      <c r="AH152" s="5">
        <f>(SUMIFS('Dispatchable Built'!AC:AC,'Dispatchable Built'!$A:$A,Comparison_CDP1,'Dispatchable Built'!$B:$B,IF($B$141="NEM","*",$B$141),'Dispatchable Built'!$C:$C,$H152)-SUMIFS('Dispatchable Built'!AC:AC,'Dispatchable Built'!$A:$A,Comparison_CDP2,'Dispatchable Built'!$B:$B,IF($B$141="NEM","*",$B$141),'Dispatchable Built'!$C:$C,$H152))+(SUMIFS('Dispatchable Retired'!AC:AC,'Dispatchable Retired'!$A:$A,Comparison_CDP1,'Dispatchable Retired'!$B:$B,IF($B$141="NEM","*",$B$141),'Dispatchable Retired'!$C:$C,$H152)-SUMIFS('Dispatchable Retired'!AC:AC,'Dispatchable Retired'!$A:$A,Comparison_CDP2,'Dispatchable Retired'!$B:$B,IF($B$141="NEM","*",$B$141),'Dispatchable Retired'!$C:$C,$H152))</f>
        <v>-3157.2549865400001</v>
      </c>
      <c r="AI152" s="5">
        <f>(SUMIFS('Dispatchable Built'!AD:AD,'Dispatchable Built'!$A:$A,Comparison_CDP1,'Dispatchable Built'!$B:$B,IF($B$141="NEM","*",$B$141),'Dispatchable Built'!$C:$C,$H152)-SUMIFS('Dispatchable Built'!AD:AD,'Dispatchable Built'!$A:$A,Comparison_CDP2,'Dispatchable Built'!$B:$B,IF($B$141="NEM","*",$B$141),'Dispatchable Built'!$C:$C,$H152))+(SUMIFS('Dispatchable Retired'!AD:AD,'Dispatchable Retired'!$A:$A,Comparison_CDP1,'Dispatchable Retired'!$B:$B,IF($B$141="NEM","*",$B$141),'Dispatchable Retired'!$C:$C,$H152)-SUMIFS('Dispatchable Retired'!AD:AD,'Dispatchable Retired'!$A:$A,Comparison_CDP2,'Dispatchable Retired'!$B:$B,IF($B$141="NEM","*",$B$141),'Dispatchable Retired'!$C:$C,$H152))</f>
        <v>-2604.3462219000003</v>
      </c>
      <c r="AJ152" s="5">
        <f>(SUMIFS('Dispatchable Built'!AE:AE,'Dispatchable Built'!$A:$A,Comparison_CDP1,'Dispatchable Built'!$B:$B,IF($B$141="NEM","*",$B$141),'Dispatchable Built'!$C:$C,$H152)-SUMIFS('Dispatchable Built'!AE:AE,'Dispatchable Built'!$A:$A,Comparison_CDP2,'Dispatchable Built'!$B:$B,IF($B$141="NEM","*",$B$141),'Dispatchable Built'!$C:$C,$H152))+(SUMIFS('Dispatchable Retired'!AE:AE,'Dispatchable Retired'!$A:$A,Comparison_CDP1,'Dispatchable Retired'!$B:$B,IF($B$141="NEM","*",$B$141),'Dispatchable Retired'!$C:$C,$H152)-SUMIFS('Dispatchable Retired'!AE:AE,'Dispatchable Retired'!$A:$A,Comparison_CDP2,'Dispatchable Retired'!$B:$B,IF($B$141="NEM","*",$B$141),'Dispatchable Retired'!$C:$C,$H152))</f>
        <v>-2708.00766002</v>
      </c>
    </row>
    <row r="153" spans="8:36" ht="15" customHeight="1">
      <c r="H153" s="9" t="s">
        <v>155</v>
      </c>
      <c r="I153" s="5">
        <f>(SUMIFS('Dispatchable Built'!D:D,'Dispatchable Built'!$A:$A,Comparison_CDP1,'Dispatchable Built'!$B:$B,IF($B$141="NEM","*",$B$141),'Dispatchable Built'!$C:$C,$H153)-SUMIFS('Dispatchable Built'!D:D,'Dispatchable Built'!$A:$A,Comparison_CDP2,'Dispatchable Built'!$B:$B,IF($B$141="NEM","*",$B$141),'Dispatchable Built'!$C:$C,$H153))+(SUMIFS('Dispatchable Retired'!D:D,'Dispatchable Retired'!$A:$A,Comparison_CDP1,'Dispatchable Retired'!$B:$B,IF($B$141="NEM","*",$B$141),'Dispatchable Retired'!$C:$C,$H153)-SUMIFS('Dispatchable Retired'!D:D,'Dispatchable Retired'!$A:$A,Comparison_CDP2,'Dispatchable Retired'!$B:$B,IF($B$141="NEM","*",$B$141),'Dispatchable Retired'!$C:$C,$H153))</f>
        <v>3.4099999766112887E-6</v>
      </c>
      <c r="J153" s="5">
        <f>(SUMIFS('Dispatchable Built'!E:E,'Dispatchable Built'!$A:$A,Comparison_CDP1,'Dispatchable Built'!$B:$B,IF($B$141="NEM","*",$B$141),'Dispatchable Built'!$C:$C,$H153)-SUMIFS('Dispatchable Built'!E:E,'Dispatchable Built'!$A:$A,Comparison_CDP2,'Dispatchable Built'!$B:$B,IF($B$141="NEM","*",$B$141),'Dispatchable Built'!$C:$C,$H153))+(SUMIFS('Dispatchable Retired'!E:E,'Dispatchable Retired'!$A:$A,Comparison_CDP1,'Dispatchable Retired'!$B:$B,IF($B$141="NEM","*",$B$141),'Dispatchable Retired'!$C:$C,$H153)-SUMIFS('Dispatchable Retired'!E:E,'Dispatchable Retired'!$A:$A,Comparison_CDP2,'Dispatchable Retired'!$B:$B,IF($B$141="NEM","*",$B$141),'Dispatchable Retired'!$C:$C,$H153))</f>
        <v>4.0799999965202005E-6</v>
      </c>
      <c r="K153" s="5">
        <f>(SUMIFS('Dispatchable Built'!F:F,'Dispatchable Built'!$A:$A,Comparison_CDP1,'Dispatchable Built'!$B:$B,IF($B$141="NEM","*",$B$141),'Dispatchable Built'!$C:$C,$H153)-SUMIFS('Dispatchable Built'!F:F,'Dispatchable Built'!$A:$A,Comparison_CDP2,'Dispatchable Built'!$B:$B,IF($B$141="NEM","*",$B$141),'Dispatchable Built'!$C:$C,$H153))+(SUMIFS('Dispatchable Retired'!F:F,'Dispatchable Retired'!$A:$A,Comparison_CDP1,'Dispatchable Retired'!$B:$B,IF($B$141="NEM","*",$B$141),'Dispatchable Retired'!$C:$C,$H153)-SUMIFS('Dispatchable Retired'!F:F,'Dispatchable Retired'!$A:$A,Comparison_CDP2,'Dispatchable Retired'!$B:$B,IF($B$141="NEM","*",$B$141),'Dispatchable Retired'!$C:$C,$H153))</f>
        <v>4.4399999978850246E-6</v>
      </c>
      <c r="L153" s="5">
        <f>(SUMIFS('Dispatchable Built'!G:G,'Dispatchable Built'!$A:$A,Comparison_CDP1,'Dispatchable Built'!$B:$B,IF($B$141="NEM","*",$B$141),'Dispatchable Built'!$C:$C,$H153)-SUMIFS('Dispatchable Built'!G:G,'Dispatchable Built'!$A:$A,Comparison_CDP2,'Dispatchable Built'!$B:$B,IF($B$141="NEM","*",$B$141),'Dispatchable Built'!$C:$C,$H153))+(SUMIFS('Dispatchable Retired'!G:G,'Dispatchable Retired'!$A:$A,Comparison_CDP1,'Dispatchable Retired'!$B:$B,IF($B$141="NEM","*",$B$141),'Dispatchable Retired'!$C:$C,$H153)-SUMIFS('Dispatchable Retired'!G:G,'Dispatchable Retired'!$A:$A,Comparison_CDP2,'Dispatchable Retired'!$B:$B,IF($B$141="NEM","*",$B$141),'Dispatchable Retired'!$C:$C,$H153))</f>
        <v>5.4700000191587606E-6</v>
      </c>
      <c r="M153" s="5">
        <f>(SUMIFS('Dispatchable Built'!H:H,'Dispatchable Built'!$A:$A,Comparison_CDP1,'Dispatchable Built'!$B:$B,IF($B$141="NEM","*",$B$141),'Dispatchable Built'!$C:$C,$H153)-SUMIFS('Dispatchable Built'!H:H,'Dispatchable Built'!$A:$A,Comparison_CDP2,'Dispatchable Built'!$B:$B,IF($B$141="NEM","*",$B$141),'Dispatchable Built'!$C:$C,$H153))+(SUMIFS('Dispatchable Retired'!H:H,'Dispatchable Retired'!$A:$A,Comparison_CDP1,'Dispatchable Retired'!$B:$B,IF($B$141="NEM","*",$B$141),'Dispatchable Retired'!$C:$C,$H153)-SUMIFS('Dispatchable Retired'!H:H,'Dispatchable Retired'!$A:$A,Comparison_CDP2,'Dispatchable Retired'!$B:$B,IF($B$141="NEM","*",$B$141),'Dispatchable Retired'!$C:$C,$H153))</f>
        <v>-9.4000000672167516E-7</v>
      </c>
      <c r="N153" s="5">
        <f>(SUMIFS('Dispatchable Built'!I:I,'Dispatchable Built'!$A:$A,Comparison_CDP1,'Dispatchable Built'!$B:$B,IF($B$141="NEM","*",$B$141),'Dispatchable Built'!$C:$C,$H153)-SUMIFS('Dispatchable Built'!I:I,'Dispatchable Built'!$A:$A,Comparison_CDP2,'Dispatchable Built'!$B:$B,IF($B$141="NEM","*",$B$141),'Dispatchable Built'!$C:$C,$H153))+(SUMIFS('Dispatchable Retired'!I:I,'Dispatchable Retired'!$A:$A,Comparison_CDP1,'Dispatchable Retired'!$B:$B,IF($B$141="NEM","*",$B$141),'Dispatchable Retired'!$C:$C,$H153)-SUMIFS('Dispatchable Retired'!I:I,'Dispatchable Retired'!$A:$A,Comparison_CDP2,'Dispatchable Retired'!$B:$B,IF($B$141="NEM","*",$B$141),'Dispatchable Retired'!$C:$C,$H153))</f>
        <v>2.0339999991847435E-5</v>
      </c>
      <c r="O153" s="5">
        <f>(SUMIFS('Dispatchable Built'!J:J,'Dispatchable Built'!$A:$A,Comparison_CDP1,'Dispatchable Built'!$B:$B,IF($B$141="NEM","*",$B$141),'Dispatchable Built'!$C:$C,$H153)-SUMIFS('Dispatchable Built'!J:J,'Dispatchable Built'!$A:$A,Comparison_CDP2,'Dispatchable Built'!$B:$B,IF($B$141="NEM","*",$B$141),'Dispatchable Built'!$C:$C,$H153))+(SUMIFS('Dispatchable Retired'!J:J,'Dispatchable Retired'!$A:$A,Comparison_CDP1,'Dispatchable Retired'!$B:$B,IF($B$141="NEM","*",$B$141),'Dispatchable Retired'!$C:$C,$H153)-SUMIFS('Dispatchable Retired'!J:J,'Dispatchable Retired'!$A:$A,Comparison_CDP2,'Dispatchable Retired'!$B:$B,IF($B$141="NEM","*",$B$141),'Dispatchable Retired'!$C:$C,$H153))</f>
        <v>2.0339999991847435E-5</v>
      </c>
      <c r="P153" s="5">
        <f>(SUMIFS('Dispatchable Built'!K:K,'Dispatchable Built'!$A:$A,Comparison_CDP1,'Dispatchable Built'!$B:$B,IF($B$141="NEM","*",$B$141),'Dispatchable Built'!$C:$C,$H153)-SUMIFS('Dispatchable Built'!K:K,'Dispatchable Built'!$A:$A,Comparison_CDP2,'Dispatchable Built'!$B:$B,IF($B$141="NEM","*",$B$141),'Dispatchable Built'!$C:$C,$H153))+(SUMIFS('Dispatchable Retired'!K:K,'Dispatchable Retired'!$A:$A,Comparison_CDP1,'Dispatchable Retired'!$B:$B,IF($B$141="NEM","*",$B$141),'Dispatchable Retired'!$C:$C,$H153)-SUMIFS('Dispatchable Retired'!K:K,'Dispatchable Retired'!$A:$A,Comparison_CDP2,'Dispatchable Retired'!$B:$B,IF($B$141="NEM","*",$B$141),'Dispatchable Retired'!$C:$C,$H153))</f>
        <v>2.934999997705745E-5</v>
      </c>
      <c r="Q153" s="5">
        <f>(SUMIFS('Dispatchable Built'!L:L,'Dispatchable Built'!$A:$A,Comparison_CDP1,'Dispatchable Built'!$B:$B,IF($B$141="NEM","*",$B$141),'Dispatchable Built'!$C:$C,$H153)-SUMIFS('Dispatchable Built'!L:L,'Dispatchable Built'!$A:$A,Comparison_CDP2,'Dispatchable Built'!$B:$B,IF($B$141="NEM","*",$B$141),'Dispatchable Built'!$C:$C,$H153))+(SUMIFS('Dispatchable Retired'!L:L,'Dispatchable Retired'!$A:$A,Comparison_CDP1,'Dispatchable Retired'!$B:$B,IF($B$141="NEM","*",$B$141),'Dispatchable Retired'!$C:$C,$H153)-SUMIFS('Dispatchable Retired'!L:L,'Dispatchable Retired'!$A:$A,Comparison_CDP2,'Dispatchable Retired'!$B:$B,IF($B$141="NEM","*",$B$141),'Dispatchable Retired'!$C:$C,$H153))</f>
        <v>3.4070000026531488E-5</v>
      </c>
      <c r="R153" s="5">
        <f>(SUMIFS('Dispatchable Built'!M:M,'Dispatchable Built'!$A:$A,Comparison_CDP1,'Dispatchable Built'!$B:$B,IF($B$141="NEM","*",$B$141),'Dispatchable Built'!$C:$C,$H153)-SUMIFS('Dispatchable Built'!M:M,'Dispatchable Built'!$A:$A,Comparison_CDP2,'Dispatchable Built'!$B:$B,IF($B$141="NEM","*",$B$141),'Dispatchable Built'!$C:$C,$H153))+(SUMIFS('Dispatchable Retired'!M:M,'Dispatchable Retired'!$A:$A,Comparison_CDP1,'Dispatchable Retired'!$B:$B,IF($B$141="NEM","*",$B$141),'Dispatchable Retired'!$C:$C,$H153)-SUMIFS('Dispatchable Retired'!M:M,'Dispatchable Retired'!$A:$A,Comparison_CDP2,'Dispatchable Retired'!$B:$B,IF($B$141="NEM","*",$B$141),'Dispatchable Retired'!$C:$C,$H153))</f>
        <v>3.4759999948619225E-5</v>
      </c>
      <c r="S153" s="5">
        <f>(SUMIFS('Dispatchable Built'!N:N,'Dispatchable Built'!$A:$A,Comparison_CDP1,'Dispatchable Built'!$B:$B,IF($B$141="NEM","*",$B$141),'Dispatchable Built'!$C:$C,$H153)-SUMIFS('Dispatchable Built'!N:N,'Dispatchable Built'!$A:$A,Comparison_CDP2,'Dispatchable Built'!$B:$B,IF($B$141="NEM","*",$B$141),'Dispatchable Built'!$C:$C,$H153))+(SUMIFS('Dispatchable Retired'!N:N,'Dispatchable Retired'!$A:$A,Comparison_CDP1,'Dispatchable Retired'!$B:$B,IF($B$141="NEM","*",$B$141),'Dispatchable Retired'!$C:$C,$H153)-SUMIFS('Dispatchable Retired'!N:N,'Dispatchable Retired'!$A:$A,Comparison_CDP2,'Dispatchable Retired'!$B:$B,IF($B$141="NEM","*",$B$141),'Dispatchable Retired'!$C:$C,$H153))</f>
        <v>3.9280000009966898E-5</v>
      </c>
      <c r="T153" s="5">
        <f>(SUMIFS('Dispatchable Built'!O:O,'Dispatchable Built'!$A:$A,Comparison_CDP1,'Dispatchable Built'!$B:$B,IF($B$141="NEM","*",$B$141),'Dispatchable Built'!$C:$C,$H153)-SUMIFS('Dispatchable Built'!O:O,'Dispatchable Built'!$A:$A,Comparison_CDP2,'Dispatchable Built'!$B:$B,IF($B$141="NEM","*",$B$141),'Dispatchable Built'!$C:$C,$H153))+(SUMIFS('Dispatchable Retired'!O:O,'Dispatchable Retired'!$A:$A,Comparison_CDP1,'Dispatchable Retired'!$B:$B,IF($B$141="NEM","*",$B$141),'Dispatchable Retired'!$C:$C,$H153)-SUMIFS('Dispatchable Retired'!O:O,'Dispatchable Retired'!$A:$A,Comparison_CDP2,'Dispatchable Retired'!$B:$B,IF($B$141="NEM","*",$B$141),'Dispatchable Retired'!$C:$C,$H153))</f>
        <v>4.9279999984719325E-5</v>
      </c>
      <c r="U153" s="5">
        <f>(SUMIFS('Dispatchable Built'!P:P,'Dispatchable Built'!$A:$A,Comparison_CDP1,'Dispatchable Built'!$B:$B,IF($B$141="NEM","*",$B$141),'Dispatchable Built'!$C:$C,$H153)-SUMIFS('Dispatchable Built'!P:P,'Dispatchable Built'!$A:$A,Comparison_CDP2,'Dispatchable Built'!$B:$B,IF($B$141="NEM","*",$B$141),'Dispatchable Built'!$C:$C,$H153))+(SUMIFS('Dispatchable Retired'!P:P,'Dispatchable Retired'!$A:$A,Comparison_CDP1,'Dispatchable Retired'!$B:$B,IF($B$141="NEM","*",$B$141),'Dispatchable Retired'!$C:$C,$H153)-SUMIFS('Dispatchable Retired'!P:P,'Dispatchable Retired'!$A:$A,Comparison_CDP2,'Dispatchable Retired'!$B:$B,IF($B$141="NEM","*",$B$141),'Dispatchable Retired'!$C:$C,$H153))</f>
        <v>4.5739999904981232E-5</v>
      </c>
      <c r="V153" s="5">
        <f>(SUMIFS('Dispatchable Built'!Q:Q,'Dispatchable Built'!$A:$A,Comparison_CDP1,'Dispatchable Built'!$B:$B,IF($B$141="NEM","*",$B$141),'Dispatchable Built'!$C:$C,$H153)-SUMIFS('Dispatchable Built'!Q:Q,'Dispatchable Built'!$A:$A,Comparison_CDP2,'Dispatchable Built'!$B:$B,IF($B$141="NEM","*",$B$141),'Dispatchable Built'!$C:$C,$H153))+(SUMIFS('Dispatchable Retired'!Q:Q,'Dispatchable Retired'!$A:$A,Comparison_CDP1,'Dispatchable Retired'!$B:$B,IF($B$141="NEM","*",$B$141),'Dispatchable Retired'!$C:$C,$H153)-SUMIFS('Dispatchable Retired'!Q:Q,'Dispatchable Retired'!$A:$A,Comparison_CDP2,'Dispatchable Retired'!$B:$B,IF($B$141="NEM","*",$B$141),'Dispatchable Retired'!$C:$C,$H153))</f>
        <v>4.1839999994408572E-5</v>
      </c>
      <c r="W153" s="5">
        <f>(SUMIFS('Dispatchable Built'!R:R,'Dispatchable Built'!$A:$A,Comparison_CDP1,'Dispatchable Built'!$B:$B,IF($B$141="NEM","*",$B$141),'Dispatchable Built'!$C:$C,$H153)-SUMIFS('Dispatchable Built'!R:R,'Dispatchable Built'!$A:$A,Comparison_CDP2,'Dispatchable Built'!$B:$B,IF($B$141="NEM","*",$B$141),'Dispatchable Built'!$C:$C,$H153))+(SUMIFS('Dispatchable Retired'!R:R,'Dispatchable Retired'!$A:$A,Comparison_CDP1,'Dispatchable Retired'!$B:$B,IF($B$141="NEM","*",$B$141),'Dispatchable Retired'!$C:$C,$H153)-SUMIFS('Dispatchable Retired'!R:R,'Dispatchable Retired'!$A:$A,Comparison_CDP2,'Dispatchable Retired'!$B:$B,IF($B$141="NEM","*",$B$141),'Dispatchable Retired'!$C:$C,$H153))</f>
        <v>3.6049999948772893E-5</v>
      </c>
      <c r="X153" s="5">
        <f>(SUMIFS('Dispatchable Built'!S:S,'Dispatchable Built'!$A:$A,Comparison_CDP1,'Dispatchable Built'!$B:$B,IF($B$141="NEM","*",$B$141),'Dispatchable Built'!$C:$C,$H153)-SUMIFS('Dispatchable Built'!S:S,'Dispatchable Built'!$A:$A,Comparison_CDP2,'Dispatchable Built'!$B:$B,IF($B$141="NEM","*",$B$141),'Dispatchable Built'!$C:$C,$H153))+(SUMIFS('Dispatchable Retired'!S:S,'Dispatchable Retired'!$A:$A,Comparison_CDP1,'Dispatchable Retired'!$B:$B,IF($B$141="NEM","*",$B$141),'Dispatchable Retired'!$C:$C,$H153)-SUMIFS('Dispatchable Retired'!S:S,'Dispatchable Retired'!$A:$A,Comparison_CDP2,'Dispatchable Retired'!$B:$B,IF($B$141="NEM","*",$B$141),'Dispatchable Retired'!$C:$C,$H153))</f>
        <v>3.6570000020219595E-5</v>
      </c>
      <c r="Y153" s="5">
        <f>(SUMIFS('Dispatchable Built'!T:T,'Dispatchable Built'!$A:$A,Comparison_CDP1,'Dispatchable Built'!$B:$B,IF($B$141="NEM","*",$B$141),'Dispatchable Built'!$C:$C,$H153)-SUMIFS('Dispatchable Built'!T:T,'Dispatchable Built'!$A:$A,Comparison_CDP2,'Dispatchable Built'!$B:$B,IF($B$141="NEM","*",$B$141),'Dispatchable Built'!$C:$C,$H153))+(SUMIFS('Dispatchable Retired'!T:T,'Dispatchable Retired'!$A:$A,Comparison_CDP1,'Dispatchable Retired'!$B:$B,IF($B$141="NEM","*",$B$141),'Dispatchable Retired'!$C:$C,$H153)-SUMIFS('Dispatchable Retired'!T:T,'Dispatchable Retired'!$A:$A,Comparison_CDP2,'Dispatchable Retired'!$B:$B,IF($B$141="NEM","*",$B$141),'Dispatchable Retired'!$C:$C,$H153))</f>
        <v>5.4169999884834397E-5</v>
      </c>
      <c r="Z153" s="5">
        <f>(SUMIFS('Dispatchable Built'!U:U,'Dispatchable Built'!$A:$A,Comparison_CDP1,'Dispatchable Built'!$B:$B,IF($B$141="NEM","*",$B$141),'Dispatchable Built'!$C:$C,$H153)-SUMIFS('Dispatchable Built'!U:U,'Dispatchable Built'!$A:$A,Comparison_CDP2,'Dispatchable Built'!$B:$B,IF($B$141="NEM","*",$B$141),'Dispatchable Built'!$C:$C,$H153))+(SUMIFS('Dispatchable Retired'!U:U,'Dispatchable Retired'!$A:$A,Comparison_CDP1,'Dispatchable Retired'!$B:$B,IF($B$141="NEM","*",$B$141),'Dispatchable Retired'!$C:$C,$H153)-SUMIFS('Dispatchable Retired'!U:U,'Dispatchable Retired'!$A:$A,Comparison_CDP2,'Dispatchable Retired'!$B:$B,IF($B$141="NEM","*",$B$141),'Dispatchable Retired'!$C:$C,$H153))</f>
        <v>5.4169999884834397E-5</v>
      </c>
      <c r="AA153" s="5">
        <f>(SUMIFS('Dispatchable Built'!V:V,'Dispatchable Built'!$A:$A,Comparison_CDP1,'Dispatchable Built'!$B:$B,IF($B$141="NEM","*",$B$141),'Dispatchable Built'!$C:$C,$H153)-SUMIFS('Dispatchable Built'!V:V,'Dispatchable Built'!$A:$A,Comparison_CDP2,'Dispatchable Built'!$B:$B,IF($B$141="NEM","*",$B$141),'Dispatchable Built'!$C:$C,$H153))+(SUMIFS('Dispatchable Retired'!V:V,'Dispatchable Retired'!$A:$A,Comparison_CDP1,'Dispatchable Retired'!$B:$B,IF($B$141="NEM","*",$B$141),'Dispatchable Retired'!$C:$C,$H153)-SUMIFS('Dispatchable Retired'!V:V,'Dispatchable Retired'!$A:$A,Comparison_CDP2,'Dispatchable Retired'!$B:$B,IF($B$141="NEM","*",$B$141),'Dispatchable Retired'!$C:$C,$H153))</f>
        <v>4.4809999963035807E-5</v>
      </c>
      <c r="AB153" s="5">
        <f>(SUMIFS('Dispatchable Built'!W:W,'Dispatchable Built'!$A:$A,Comparison_CDP1,'Dispatchable Built'!$B:$B,IF($B$141="NEM","*",$B$141),'Dispatchable Built'!$C:$C,$H153)-SUMIFS('Dispatchable Built'!W:W,'Dispatchable Built'!$A:$A,Comparison_CDP2,'Dispatchable Built'!$B:$B,IF($B$141="NEM","*",$B$141),'Dispatchable Built'!$C:$C,$H153))+(SUMIFS('Dispatchable Retired'!W:W,'Dispatchable Retired'!$A:$A,Comparison_CDP1,'Dispatchable Retired'!$B:$B,IF($B$141="NEM","*",$B$141),'Dispatchable Retired'!$C:$C,$H153)-SUMIFS('Dispatchable Retired'!W:W,'Dispatchable Retired'!$A:$A,Comparison_CDP2,'Dispatchable Retired'!$B:$B,IF($B$141="NEM","*",$B$141),'Dispatchable Retired'!$C:$C,$H153))</f>
        <v>4.4729999899573158E-5</v>
      </c>
      <c r="AC153" s="5">
        <f>(SUMIFS('Dispatchable Built'!X:X,'Dispatchable Built'!$A:$A,Comparison_CDP1,'Dispatchable Built'!$B:$B,IF($B$141="NEM","*",$B$141),'Dispatchable Built'!$C:$C,$H153)-SUMIFS('Dispatchable Built'!X:X,'Dispatchable Built'!$A:$A,Comparison_CDP2,'Dispatchable Built'!$B:$B,IF($B$141="NEM","*",$B$141),'Dispatchable Built'!$C:$C,$H153))+(SUMIFS('Dispatchable Retired'!X:X,'Dispatchable Retired'!$A:$A,Comparison_CDP1,'Dispatchable Retired'!$B:$B,IF($B$141="NEM","*",$B$141),'Dispatchable Retired'!$C:$C,$H153)-SUMIFS('Dispatchable Retired'!X:X,'Dispatchable Retired'!$A:$A,Comparison_CDP2,'Dispatchable Retired'!$B:$B,IF($B$141="NEM","*",$B$141),'Dispatchable Retired'!$C:$C,$H153))</f>
        <v>2.8250000043250623E-5</v>
      </c>
      <c r="AD153" s="5">
        <f>(SUMIFS('Dispatchable Built'!Y:Y,'Dispatchable Built'!$A:$A,Comparison_CDP1,'Dispatchable Built'!$B:$B,IF($B$141="NEM","*",$B$141),'Dispatchable Built'!$C:$C,$H153)-SUMIFS('Dispatchable Built'!Y:Y,'Dispatchable Built'!$A:$A,Comparison_CDP2,'Dispatchable Built'!$B:$B,IF($B$141="NEM","*",$B$141),'Dispatchable Built'!$C:$C,$H153))+(SUMIFS('Dispatchable Retired'!Y:Y,'Dispatchable Retired'!$A:$A,Comparison_CDP1,'Dispatchable Retired'!$B:$B,IF($B$141="NEM","*",$B$141),'Dispatchable Retired'!$C:$C,$H153)-SUMIFS('Dispatchable Retired'!Y:Y,'Dispatchable Retired'!$A:$A,Comparison_CDP2,'Dispatchable Retired'!$B:$B,IF($B$141="NEM","*",$B$141),'Dispatchable Retired'!$C:$C,$H153))</f>
        <v>-2.2430000028883512E-5</v>
      </c>
      <c r="AE153" s="5">
        <f>(SUMIFS('Dispatchable Built'!Z:Z,'Dispatchable Built'!$A:$A,Comparison_CDP1,'Dispatchable Built'!$B:$B,IF($B$141="NEM","*",$B$141),'Dispatchable Built'!$C:$C,$H153)-SUMIFS('Dispatchable Built'!Z:Z,'Dispatchable Built'!$A:$A,Comparison_CDP2,'Dispatchable Built'!$B:$B,IF($B$141="NEM","*",$B$141),'Dispatchable Built'!$C:$C,$H153))+(SUMIFS('Dispatchable Retired'!Z:Z,'Dispatchable Retired'!$A:$A,Comparison_CDP1,'Dispatchable Retired'!$B:$B,IF($B$141="NEM","*",$B$141),'Dispatchable Retired'!$C:$C,$H153)-SUMIFS('Dispatchable Retired'!Z:Z,'Dispatchable Retired'!$A:$A,Comparison_CDP2,'Dispatchable Retired'!$B:$B,IF($B$141="NEM","*",$B$141),'Dispatchable Retired'!$C:$C,$H153))</f>
        <v>-1.0019999961308201E-5</v>
      </c>
      <c r="AF153" s="5">
        <f>(SUMIFS('Dispatchable Built'!AA:AA,'Dispatchable Built'!$A:$A,Comparison_CDP1,'Dispatchable Built'!$B:$B,IF($B$141="NEM","*",$B$141),'Dispatchable Built'!$C:$C,$H153)-SUMIFS('Dispatchable Built'!AA:AA,'Dispatchable Built'!$A:$A,Comparison_CDP2,'Dispatchable Built'!$B:$B,IF($B$141="NEM","*",$B$141),'Dispatchable Built'!$C:$C,$H153))+(SUMIFS('Dispatchable Retired'!AA:AA,'Dispatchable Retired'!$A:$A,Comparison_CDP1,'Dispatchable Retired'!$B:$B,IF($B$141="NEM","*",$B$141),'Dispatchable Retired'!$C:$C,$H153)-SUMIFS('Dispatchable Retired'!AA:AA,'Dispatchable Retired'!$A:$A,Comparison_CDP2,'Dispatchable Retired'!$B:$B,IF($B$141="NEM","*",$B$141),'Dispatchable Retired'!$C:$C,$H153))</f>
        <v>-1.1079999961083331E-5</v>
      </c>
      <c r="AG153" s="5">
        <f>(SUMIFS('Dispatchable Built'!AB:AB,'Dispatchable Built'!$A:$A,Comparison_CDP1,'Dispatchable Built'!$B:$B,IF($B$141="NEM","*",$B$141),'Dispatchable Built'!$C:$C,$H153)-SUMIFS('Dispatchable Built'!AB:AB,'Dispatchable Built'!$A:$A,Comparison_CDP2,'Dispatchable Built'!$B:$B,IF($B$141="NEM","*",$B$141),'Dispatchable Built'!$C:$C,$H153))+(SUMIFS('Dispatchable Retired'!AB:AB,'Dispatchable Retired'!$A:$A,Comparison_CDP1,'Dispatchable Retired'!$B:$B,IF($B$141="NEM","*",$B$141),'Dispatchable Retired'!$C:$C,$H153)-SUMIFS('Dispatchable Retired'!AB:AB,'Dispatchable Retired'!$A:$A,Comparison_CDP2,'Dispatchable Retired'!$B:$B,IF($B$141="NEM","*",$B$141),'Dispatchable Retired'!$C:$C,$H153))</f>
        <v>-4.6799999608992948E-6</v>
      </c>
      <c r="AH153" s="5">
        <f>(SUMIFS('Dispatchable Built'!AC:AC,'Dispatchable Built'!$A:$A,Comparison_CDP1,'Dispatchable Built'!$B:$B,IF($B$141="NEM","*",$B$141),'Dispatchable Built'!$C:$C,$H153)-SUMIFS('Dispatchable Built'!AC:AC,'Dispatchable Built'!$A:$A,Comparison_CDP2,'Dispatchable Built'!$B:$B,IF($B$141="NEM","*",$B$141),'Dispatchable Built'!$C:$C,$H153))+(SUMIFS('Dispatchable Retired'!AC:AC,'Dispatchable Retired'!$A:$A,Comparison_CDP1,'Dispatchable Retired'!$B:$B,IF($B$141="NEM","*",$B$141),'Dispatchable Retired'!$C:$C,$H153)-SUMIFS('Dispatchable Retired'!AC:AC,'Dispatchable Retired'!$A:$A,Comparison_CDP2,'Dispatchable Retired'!$B:$B,IF($B$141="NEM","*",$B$141),'Dispatchable Retired'!$C:$C,$H153))</f>
        <v>-6.5529999939251127E-5</v>
      </c>
      <c r="AI153" s="5">
        <f>(SUMIFS('Dispatchable Built'!AD:AD,'Dispatchable Built'!$A:$A,Comparison_CDP1,'Dispatchable Built'!$B:$B,IF($B$141="NEM","*",$B$141),'Dispatchable Built'!$C:$C,$H153)-SUMIFS('Dispatchable Built'!AD:AD,'Dispatchable Built'!$A:$A,Comparison_CDP2,'Dispatchable Built'!$B:$B,IF($B$141="NEM","*",$B$141),'Dispatchable Built'!$C:$C,$H153))+(SUMIFS('Dispatchable Retired'!AD:AD,'Dispatchable Retired'!$A:$A,Comparison_CDP1,'Dispatchable Retired'!$B:$B,IF($B$141="NEM","*",$B$141),'Dispatchable Retired'!$C:$C,$H153)-SUMIFS('Dispatchable Retired'!AD:AD,'Dispatchable Retired'!$A:$A,Comparison_CDP2,'Dispatchable Retired'!$B:$B,IF($B$141="NEM","*",$B$141),'Dispatchable Retired'!$C:$C,$H153))</f>
        <v>-2.3710000074395055E-5</v>
      </c>
      <c r="AJ153" s="5">
        <f>(SUMIFS('Dispatchable Built'!AE:AE,'Dispatchable Built'!$A:$A,Comparison_CDP1,'Dispatchable Built'!$B:$B,IF($B$141="NEM","*",$B$141),'Dispatchable Built'!$C:$C,$H153)-SUMIFS('Dispatchable Built'!AE:AE,'Dispatchable Built'!$A:$A,Comparison_CDP2,'Dispatchable Built'!$B:$B,IF($B$141="NEM","*",$B$141),'Dispatchable Built'!$C:$C,$H153))+(SUMIFS('Dispatchable Retired'!AE:AE,'Dispatchable Retired'!$A:$A,Comparison_CDP1,'Dispatchable Retired'!$B:$B,IF($B$141="NEM","*",$B$141),'Dispatchable Retired'!$C:$C,$H153)-SUMIFS('Dispatchable Retired'!AE:AE,'Dispatchable Retired'!$A:$A,Comparison_CDP2,'Dispatchable Retired'!$B:$B,IF($B$141="NEM","*",$B$141),'Dispatchable Retired'!$C:$C,$H153))</f>
        <v>-5.6419999988399638E-5</v>
      </c>
    </row>
    <row r="154" spans="8:36" ht="15" customHeight="1">
      <c r="H154" s="9" t="s">
        <v>146</v>
      </c>
      <c r="I154" s="5">
        <f>(SUMIFS('Dispatchable Built'!D:D,'Dispatchable Built'!$A:$A,Comparison_CDP1,'Dispatchable Built'!$B:$B,IF($B$141="NEM","*",$B$141),'Dispatchable Built'!$C:$C,$H154)-SUMIFS('Dispatchable Built'!D:D,'Dispatchable Built'!$A:$A,Comparison_CDP2,'Dispatchable Built'!$B:$B,IF($B$141="NEM","*",$B$141),'Dispatchable Built'!$C:$C,$H154))+(SUMIFS('Dispatchable Retired'!D:D,'Dispatchable Retired'!$A:$A,Comparison_CDP1,'Dispatchable Retired'!$B:$B,IF($B$141="NEM","*",$B$141),'Dispatchable Retired'!$C:$C,$H154)-SUMIFS('Dispatchable Retired'!D:D,'Dispatchable Retired'!$A:$A,Comparison_CDP2,'Dispatchable Retired'!$B:$B,IF($B$141="NEM","*",$B$141),'Dispatchable Retired'!$C:$C,$H154))</f>
        <v>0</v>
      </c>
      <c r="J154" s="5">
        <f>(SUMIFS('Dispatchable Built'!E:E,'Dispatchable Built'!$A:$A,Comparison_CDP1,'Dispatchable Built'!$B:$B,IF($B$141="NEM","*",$B$141),'Dispatchable Built'!$C:$C,$H154)-SUMIFS('Dispatchable Built'!E:E,'Dispatchable Built'!$A:$A,Comparison_CDP2,'Dispatchable Built'!$B:$B,IF($B$141="NEM","*",$B$141),'Dispatchable Built'!$C:$C,$H154))+(SUMIFS('Dispatchable Retired'!E:E,'Dispatchable Retired'!$A:$A,Comparison_CDP1,'Dispatchable Retired'!$B:$B,IF($B$141="NEM","*",$B$141),'Dispatchable Retired'!$C:$C,$H154)-SUMIFS('Dispatchable Retired'!E:E,'Dispatchable Retired'!$A:$A,Comparison_CDP2,'Dispatchable Retired'!$B:$B,IF($B$141="NEM","*",$B$141),'Dispatchable Retired'!$C:$C,$H154))</f>
        <v>0</v>
      </c>
      <c r="K154" s="5">
        <f>(SUMIFS('Dispatchable Built'!F:F,'Dispatchable Built'!$A:$A,Comparison_CDP1,'Dispatchable Built'!$B:$B,IF($B$141="NEM","*",$B$141),'Dispatchable Built'!$C:$C,$H154)-SUMIFS('Dispatchable Built'!F:F,'Dispatchable Built'!$A:$A,Comparison_CDP2,'Dispatchable Built'!$B:$B,IF($B$141="NEM","*",$B$141),'Dispatchable Built'!$C:$C,$H154))+(SUMIFS('Dispatchable Retired'!F:F,'Dispatchable Retired'!$A:$A,Comparison_CDP1,'Dispatchable Retired'!$B:$B,IF($B$141="NEM","*",$B$141),'Dispatchable Retired'!$C:$C,$H154)-SUMIFS('Dispatchable Retired'!F:F,'Dispatchable Retired'!$A:$A,Comparison_CDP2,'Dispatchable Retired'!$B:$B,IF($B$141="NEM","*",$B$141),'Dispatchable Retired'!$C:$C,$H154))</f>
        <v>0</v>
      </c>
      <c r="L154" s="5">
        <f>(SUMIFS('Dispatchable Built'!G:G,'Dispatchable Built'!$A:$A,Comparison_CDP1,'Dispatchable Built'!$B:$B,IF($B$141="NEM","*",$B$141),'Dispatchable Built'!$C:$C,$H154)-SUMIFS('Dispatchable Built'!G:G,'Dispatchable Built'!$A:$A,Comparison_CDP2,'Dispatchable Built'!$B:$B,IF($B$141="NEM","*",$B$141),'Dispatchable Built'!$C:$C,$H154))+(SUMIFS('Dispatchable Retired'!G:G,'Dispatchable Retired'!$A:$A,Comparison_CDP1,'Dispatchable Retired'!$B:$B,IF($B$141="NEM","*",$B$141),'Dispatchable Retired'!$C:$C,$H154)-SUMIFS('Dispatchable Retired'!G:G,'Dispatchable Retired'!$A:$A,Comparison_CDP2,'Dispatchable Retired'!$B:$B,IF($B$141="NEM","*",$B$141),'Dispatchable Retired'!$C:$C,$H154))</f>
        <v>0</v>
      </c>
      <c r="M154" s="5">
        <f>(SUMIFS('Dispatchable Built'!H:H,'Dispatchable Built'!$A:$A,Comparison_CDP1,'Dispatchable Built'!$B:$B,IF($B$141="NEM","*",$B$141),'Dispatchable Built'!$C:$C,$H154)-SUMIFS('Dispatchable Built'!H:H,'Dispatchable Built'!$A:$A,Comparison_CDP2,'Dispatchable Built'!$B:$B,IF($B$141="NEM","*",$B$141),'Dispatchable Built'!$C:$C,$H154))+(SUMIFS('Dispatchable Retired'!H:H,'Dispatchable Retired'!$A:$A,Comparison_CDP1,'Dispatchable Retired'!$B:$B,IF($B$141="NEM","*",$B$141),'Dispatchable Retired'!$C:$C,$H154)-SUMIFS('Dispatchable Retired'!H:H,'Dispatchable Retired'!$A:$A,Comparison_CDP2,'Dispatchable Retired'!$B:$B,IF($B$141="NEM","*",$B$141),'Dispatchable Retired'!$C:$C,$H154))</f>
        <v>0</v>
      </c>
      <c r="N154" s="5">
        <f>(SUMIFS('Dispatchable Built'!I:I,'Dispatchable Built'!$A:$A,Comparison_CDP1,'Dispatchable Built'!$B:$B,IF($B$141="NEM","*",$B$141),'Dispatchable Built'!$C:$C,$H154)-SUMIFS('Dispatchable Built'!I:I,'Dispatchable Built'!$A:$A,Comparison_CDP2,'Dispatchable Built'!$B:$B,IF($B$141="NEM","*",$B$141),'Dispatchable Built'!$C:$C,$H154))+(SUMIFS('Dispatchable Retired'!I:I,'Dispatchable Retired'!$A:$A,Comparison_CDP1,'Dispatchable Retired'!$B:$B,IF($B$141="NEM","*",$B$141),'Dispatchable Retired'!$C:$C,$H154)-SUMIFS('Dispatchable Retired'!I:I,'Dispatchable Retired'!$A:$A,Comparison_CDP2,'Dispatchable Retired'!$B:$B,IF($B$141="NEM","*",$B$141),'Dispatchable Retired'!$C:$C,$H154))</f>
        <v>0</v>
      </c>
      <c r="O154" s="5">
        <f>(SUMIFS('Dispatchable Built'!J:J,'Dispatchable Built'!$A:$A,Comparison_CDP1,'Dispatchable Built'!$B:$B,IF($B$141="NEM","*",$B$141),'Dispatchable Built'!$C:$C,$H154)-SUMIFS('Dispatchable Built'!J:J,'Dispatchable Built'!$A:$A,Comparison_CDP2,'Dispatchable Built'!$B:$B,IF($B$141="NEM","*",$B$141),'Dispatchable Built'!$C:$C,$H154))+(SUMIFS('Dispatchable Retired'!J:J,'Dispatchable Retired'!$A:$A,Comparison_CDP1,'Dispatchable Retired'!$B:$B,IF($B$141="NEM","*",$B$141),'Dispatchable Retired'!$C:$C,$H154)-SUMIFS('Dispatchable Retired'!J:J,'Dispatchable Retired'!$A:$A,Comparison_CDP2,'Dispatchable Retired'!$B:$B,IF($B$141="NEM","*",$B$141),'Dispatchable Retired'!$C:$C,$H154))</f>
        <v>0</v>
      </c>
      <c r="P154" s="5">
        <f>(SUMIFS('Dispatchable Built'!K:K,'Dispatchable Built'!$A:$A,Comparison_CDP1,'Dispatchable Built'!$B:$B,IF($B$141="NEM","*",$B$141),'Dispatchable Built'!$C:$C,$H154)-SUMIFS('Dispatchable Built'!K:K,'Dispatchable Built'!$A:$A,Comparison_CDP2,'Dispatchable Built'!$B:$B,IF($B$141="NEM","*",$B$141),'Dispatchable Built'!$C:$C,$H154))+(SUMIFS('Dispatchable Retired'!K:K,'Dispatchable Retired'!$A:$A,Comparison_CDP1,'Dispatchable Retired'!$B:$B,IF($B$141="NEM","*",$B$141),'Dispatchable Retired'!$C:$C,$H154)-SUMIFS('Dispatchable Retired'!K:K,'Dispatchable Retired'!$A:$A,Comparison_CDP2,'Dispatchable Retired'!$B:$B,IF($B$141="NEM","*",$B$141),'Dispatchable Retired'!$C:$C,$H154))</f>
        <v>0</v>
      </c>
      <c r="Q154" s="5">
        <f>(SUMIFS('Dispatchable Built'!L:L,'Dispatchable Built'!$A:$A,Comparison_CDP1,'Dispatchable Built'!$B:$B,IF($B$141="NEM","*",$B$141),'Dispatchable Built'!$C:$C,$H154)-SUMIFS('Dispatchable Built'!L:L,'Dispatchable Built'!$A:$A,Comparison_CDP2,'Dispatchable Built'!$B:$B,IF($B$141="NEM","*",$B$141),'Dispatchable Built'!$C:$C,$H154))+(SUMIFS('Dispatchable Retired'!L:L,'Dispatchable Retired'!$A:$A,Comparison_CDP1,'Dispatchable Retired'!$B:$B,IF($B$141="NEM","*",$B$141),'Dispatchable Retired'!$C:$C,$H154)-SUMIFS('Dispatchable Retired'!L:L,'Dispatchable Retired'!$A:$A,Comparison_CDP2,'Dispatchable Retired'!$B:$B,IF($B$141="NEM","*",$B$141),'Dispatchable Retired'!$C:$C,$H154))</f>
        <v>0</v>
      </c>
      <c r="R154" s="5">
        <f>(SUMIFS('Dispatchable Built'!M:M,'Dispatchable Built'!$A:$A,Comparison_CDP1,'Dispatchable Built'!$B:$B,IF($B$141="NEM","*",$B$141),'Dispatchable Built'!$C:$C,$H154)-SUMIFS('Dispatchable Built'!M:M,'Dispatchable Built'!$A:$A,Comparison_CDP2,'Dispatchable Built'!$B:$B,IF($B$141="NEM","*",$B$141),'Dispatchable Built'!$C:$C,$H154))+(SUMIFS('Dispatchable Retired'!M:M,'Dispatchable Retired'!$A:$A,Comparison_CDP1,'Dispatchable Retired'!$B:$B,IF($B$141="NEM","*",$B$141),'Dispatchable Retired'!$C:$C,$H154)-SUMIFS('Dispatchable Retired'!M:M,'Dispatchable Retired'!$A:$A,Comparison_CDP2,'Dispatchable Retired'!$B:$B,IF($B$141="NEM","*",$B$141),'Dispatchable Retired'!$C:$C,$H154))</f>
        <v>0</v>
      </c>
      <c r="S154" s="5">
        <f>(SUMIFS('Dispatchable Built'!N:N,'Dispatchable Built'!$A:$A,Comparison_CDP1,'Dispatchable Built'!$B:$B,IF($B$141="NEM","*",$B$141),'Dispatchable Built'!$C:$C,$H154)-SUMIFS('Dispatchable Built'!N:N,'Dispatchable Built'!$A:$A,Comparison_CDP2,'Dispatchable Built'!$B:$B,IF($B$141="NEM","*",$B$141),'Dispatchable Built'!$C:$C,$H154))+(SUMIFS('Dispatchable Retired'!N:N,'Dispatchable Retired'!$A:$A,Comparison_CDP1,'Dispatchable Retired'!$B:$B,IF($B$141="NEM","*",$B$141),'Dispatchable Retired'!$C:$C,$H154)-SUMIFS('Dispatchable Retired'!N:N,'Dispatchable Retired'!$A:$A,Comparison_CDP2,'Dispatchable Retired'!$B:$B,IF($B$141="NEM","*",$B$141),'Dispatchable Retired'!$C:$C,$H154))</f>
        <v>0</v>
      </c>
      <c r="T154" s="5">
        <f>(SUMIFS('Dispatchable Built'!O:O,'Dispatchable Built'!$A:$A,Comparison_CDP1,'Dispatchable Built'!$B:$B,IF($B$141="NEM","*",$B$141),'Dispatchable Built'!$C:$C,$H154)-SUMIFS('Dispatchable Built'!O:O,'Dispatchable Built'!$A:$A,Comparison_CDP2,'Dispatchable Built'!$B:$B,IF($B$141="NEM","*",$B$141),'Dispatchable Built'!$C:$C,$H154))+(SUMIFS('Dispatchable Retired'!O:O,'Dispatchable Retired'!$A:$A,Comparison_CDP1,'Dispatchable Retired'!$B:$B,IF($B$141="NEM","*",$B$141),'Dispatchable Retired'!$C:$C,$H154)-SUMIFS('Dispatchable Retired'!O:O,'Dispatchable Retired'!$A:$A,Comparison_CDP2,'Dispatchable Retired'!$B:$B,IF($B$141="NEM","*",$B$141),'Dispatchable Retired'!$C:$C,$H154))</f>
        <v>0</v>
      </c>
      <c r="U154" s="5">
        <f>(SUMIFS('Dispatchable Built'!P:P,'Dispatchable Built'!$A:$A,Comparison_CDP1,'Dispatchable Built'!$B:$B,IF($B$141="NEM","*",$B$141),'Dispatchable Built'!$C:$C,$H154)-SUMIFS('Dispatchable Built'!P:P,'Dispatchable Built'!$A:$A,Comparison_CDP2,'Dispatchable Built'!$B:$B,IF($B$141="NEM","*",$B$141),'Dispatchable Built'!$C:$C,$H154))+(SUMIFS('Dispatchable Retired'!P:P,'Dispatchable Retired'!$A:$A,Comparison_CDP1,'Dispatchable Retired'!$B:$B,IF($B$141="NEM","*",$B$141),'Dispatchable Retired'!$C:$C,$H154)-SUMIFS('Dispatchable Retired'!P:P,'Dispatchable Retired'!$A:$A,Comparison_CDP2,'Dispatchable Retired'!$B:$B,IF($B$141="NEM","*",$B$141),'Dispatchable Retired'!$C:$C,$H154))</f>
        <v>0</v>
      </c>
      <c r="V154" s="5">
        <f>(SUMIFS('Dispatchable Built'!Q:Q,'Dispatchable Built'!$A:$A,Comparison_CDP1,'Dispatchable Built'!$B:$B,IF($B$141="NEM","*",$B$141),'Dispatchable Built'!$C:$C,$H154)-SUMIFS('Dispatchable Built'!Q:Q,'Dispatchable Built'!$A:$A,Comparison_CDP2,'Dispatchable Built'!$B:$B,IF($B$141="NEM","*",$B$141),'Dispatchable Built'!$C:$C,$H154))+(SUMIFS('Dispatchable Retired'!Q:Q,'Dispatchable Retired'!$A:$A,Comparison_CDP1,'Dispatchable Retired'!$B:$B,IF($B$141="NEM","*",$B$141),'Dispatchable Retired'!$C:$C,$H154)-SUMIFS('Dispatchable Retired'!Q:Q,'Dispatchable Retired'!$A:$A,Comparison_CDP2,'Dispatchable Retired'!$B:$B,IF($B$141="NEM","*",$B$141),'Dispatchable Retired'!$C:$C,$H154))</f>
        <v>0</v>
      </c>
      <c r="W154" s="5">
        <f>(SUMIFS('Dispatchable Built'!R:R,'Dispatchable Built'!$A:$A,Comparison_CDP1,'Dispatchable Built'!$B:$B,IF($B$141="NEM","*",$B$141),'Dispatchable Built'!$C:$C,$H154)-SUMIFS('Dispatchable Built'!R:R,'Dispatchable Built'!$A:$A,Comparison_CDP2,'Dispatchable Built'!$B:$B,IF($B$141="NEM","*",$B$141),'Dispatchable Built'!$C:$C,$H154))+(SUMIFS('Dispatchable Retired'!R:R,'Dispatchable Retired'!$A:$A,Comparison_CDP1,'Dispatchable Retired'!$B:$B,IF($B$141="NEM","*",$B$141),'Dispatchable Retired'!$C:$C,$H154)-SUMIFS('Dispatchable Retired'!R:R,'Dispatchable Retired'!$A:$A,Comparison_CDP2,'Dispatchable Retired'!$B:$B,IF($B$141="NEM","*",$B$141),'Dispatchable Retired'!$C:$C,$H154))</f>
        <v>0</v>
      </c>
      <c r="X154" s="5">
        <f>(SUMIFS('Dispatchable Built'!S:S,'Dispatchable Built'!$A:$A,Comparison_CDP1,'Dispatchable Built'!$B:$B,IF($B$141="NEM","*",$B$141),'Dispatchable Built'!$C:$C,$H154)-SUMIFS('Dispatchable Built'!S:S,'Dispatchable Built'!$A:$A,Comparison_CDP2,'Dispatchable Built'!$B:$B,IF($B$141="NEM","*",$B$141),'Dispatchable Built'!$C:$C,$H154))+(SUMIFS('Dispatchable Retired'!S:S,'Dispatchable Retired'!$A:$A,Comparison_CDP1,'Dispatchable Retired'!$B:$B,IF($B$141="NEM","*",$B$141),'Dispatchable Retired'!$C:$C,$H154)-SUMIFS('Dispatchable Retired'!S:S,'Dispatchable Retired'!$A:$A,Comparison_CDP2,'Dispatchable Retired'!$B:$B,IF($B$141="NEM","*",$B$141),'Dispatchable Retired'!$C:$C,$H154))</f>
        <v>0</v>
      </c>
      <c r="Y154" s="5">
        <f>(SUMIFS('Dispatchable Built'!T:T,'Dispatchable Built'!$A:$A,Comparison_CDP1,'Dispatchable Built'!$B:$B,IF($B$141="NEM","*",$B$141),'Dispatchable Built'!$C:$C,$H154)-SUMIFS('Dispatchable Built'!T:T,'Dispatchable Built'!$A:$A,Comparison_CDP2,'Dispatchable Built'!$B:$B,IF($B$141="NEM","*",$B$141),'Dispatchable Built'!$C:$C,$H154))+(SUMIFS('Dispatchable Retired'!T:T,'Dispatchable Retired'!$A:$A,Comparison_CDP1,'Dispatchable Retired'!$B:$B,IF($B$141="NEM","*",$B$141),'Dispatchable Retired'!$C:$C,$H154)-SUMIFS('Dispatchable Retired'!T:T,'Dispatchable Retired'!$A:$A,Comparison_CDP2,'Dispatchable Retired'!$B:$B,IF($B$141="NEM","*",$B$141),'Dispatchable Retired'!$C:$C,$H154))</f>
        <v>0</v>
      </c>
      <c r="Z154" s="5">
        <f>(SUMIFS('Dispatchable Built'!U:U,'Dispatchable Built'!$A:$A,Comparison_CDP1,'Dispatchable Built'!$B:$B,IF($B$141="NEM","*",$B$141),'Dispatchable Built'!$C:$C,$H154)-SUMIFS('Dispatchable Built'!U:U,'Dispatchable Built'!$A:$A,Comparison_CDP2,'Dispatchable Built'!$B:$B,IF($B$141="NEM","*",$B$141),'Dispatchable Built'!$C:$C,$H154))+(SUMIFS('Dispatchable Retired'!U:U,'Dispatchable Retired'!$A:$A,Comparison_CDP1,'Dispatchable Retired'!$B:$B,IF($B$141="NEM","*",$B$141),'Dispatchable Retired'!$C:$C,$H154)-SUMIFS('Dispatchable Retired'!U:U,'Dispatchable Retired'!$A:$A,Comparison_CDP2,'Dispatchable Retired'!$B:$B,IF($B$141="NEM","*",$B$141),'Dispatchable Retired'!$C:$C,$H154))</f>
        <v>0</v>
      </c>
      <c r="AA154" s="5">
        <f>(SUMIFS('Dispatchable Built'!V:V,'Dispatchable Built'!$A:$A,Comparison_CDP1,'Dispatchable Built'!$B:$B,IF($B$141="NEM","*",$B$141),'Dispatchable Built'!$C:$C,$H154)-SUMIFS('Dispatchable Built'!V:V,'Dispatchable Built'!$A:$A,Comparison_CDP2,'Dispatchable Built'!$B:$B,IF($B$141="NEM","*",$B$141),'Dispatchable Built'!$C:$C,$H154))+(SUMIFS('Dispatchable Retired'!V:V,'Dispatchable Retired'!$A:$A,Comparison_CDP1,'Dispatchable Retired'!$B:$B,IF($B$141="NEM","*",$B$141),'Dispatchable Retired'!$C:$C,$H154)-SUMIFS('Dispatchable Retired'!V:V,'Dispatchable Retired'!$A:$A,Comparison_CDP2,'Dispatchable Retired'!$B:$B,IF($B$141="NEM","*",$B$141),'Dispatchable Retired'!$C:$C,$H154))</f>
        <v>0</v>
      </c>
      <c r="AB154" s="5">
        <f>(SUMIFS('Dispatchable Built'!W:W,'Dispatchable Built'!$A:$A,Comparison_CDP1,'Dispatchable Built'!$B:$B,IF($B$141="NEM","*",$B$141),'Dispatchable Built'!$C:$C,$H154)-SUMIFS('Dispatchable Built'!W:W,'Dispatchable Built'!$A:$A,Comparison_CDP2,'Dispatchable Built'!$B:$B,IF($B$141="NEM","*",$B$141),'Dispatchable Built'!$C:$C,$H154))+(SUMIFS('Dispatchable Retired'!W:W,'Dispatchable Retired'!$A:$A,Comparison_CDP1,'Dispatchable Retired'!$B:$B,IF($B$141="NEM","*",$B$141),'Dispatchable Retired'!$C:$C,$H154)-SUMIFS('Dispatchable Retired'!W:W,'Dispatchable Retired'!$A:$A,Comparison_CDP2,'Dispatchable Retired'!$B:$B,IF($B$141="NEM","*",$B$141),'Dispatchable Retired'!$C:$C,$H154))</f>
        <v>0</v>
      </c>
      <c r="AC154" s="5">
        <f>(SUMIFS('Dispatchable Built'!X:X,'Dispatchable Built'!$A:$A,Comparison_CDP1,'Dispatchable Built'!$B:$B,IF($B$141="NEM","*",$B$141),'Dispatchable Built'!$C:$C,$H154)-SUMIFS('Dispatchable Built'!X:X,'Dispatchable Built'!$A:$A,Comparison_CDP2,'Dispatchable Built'!$B:$B,IF($B$141="NEM","*",$B$141),'Dispatchable Built'!$C:$C,$H154))+(SUMIFS('Dispatchable Retired'!X:X,'Dispatchable Retired'!$A:$A,Comparison_CDP1,'Dispatchable Retired'!$B:$B,IF($B$141="NEM","*",$B$141),'Dispatchable Retired'!$C:$C,$H154)-SUMIFS('Dispatchable Retired'!X:X,'Dispatchable Retired'!$A:$A,Comparison_CDP2,'Dispatchable Retired'!$B:$B,IF($B$141="NEM","*",$B$141),'Dispatchable Retired'!$C:$C,$H154))</f>
        <v>0</v>
      </c>
      <c r="AD154" s="5">
        <f>(SUMIFS('Dispatchable Built'!Y:Y,'Dispatchable Built'!$A:$A,Comparison_CDP1,'Dispatchable Built'!$B:$B,IF($B$141="NEM","*",$B$141),'Dispatchable Built'!$C:$C,$H154)-SUMIFS('Dispatchable Built'!Y:Y,'Dispatchable Built'!$A:$A,Comparison_CDP2,'Dispatchable Built'!$B:$B,IF($B$141="NEM","*",$B$141),'Dispatchable Built'!$C:$C,$H154))+(SUMIFS('Dispatchable Retired'!Y:Y,'Dispatchable Retired'!$A:$A,Comparison_CDP1,'Dispatchable Retired'!$B:$B,IF($B$141="NEM","*",$B$141),'Dispatchable Retired'!$C:$C,$H154)-SUMIFS('Dispatchable Retired'!Y:Y,'Dispatchable Retired'!$A:$A,Comparison_CDP2,'Dispatchable Retired'!$B:$B,IF($B$141="NEM","*",$B$141),'Dispatchable Retired'!$C:$C,$H154))</f>
        <v>0</v>
      </c>
      <c r="AE154" s="5">
        <f>(SUMIFS('Dispatchable Built'!Z:Z,'Dispatchable Built'!$A:$A,Comparison_CDP1,'Dispatchable Built'!$B:$B,IF($B$141="NEM","*",$B$141),'Dispatchable Built'!$C:$C,$H154)-SUMIFS('Dispatchable Built'!Z:Z,'Dispatchable Built'!$A:$A,Comparison_CDP2,'Dispatchable Built'!$B:$B,IF($B$141="NEM","*",$B$141),'Dispatchable Built'!$C:$C,$H154))+(SUMIFS('Dispatchable Retired'!Z:Z,'Dispatchable Retired'!$A:$A,Comparison_CDP1,'Dispatchable Retired'!$B:$B,IF($B$141="NEM","*",$B$141),'Dispatchable Retired'!$C:$C,$H154)-SUMIFS('Dispatchable Retired'!Z:Z,'Dispatchable Retired'!$A:$A,Comparison_CDP2,'Dispatchable Retired'!$B:$B,IF($B$141="NEM","*",$B$141),'Dispatchable Retired'!$C:$C,$H154))</f>
        <v>0</v>
      </c>
      <c r="AF154" s="5">
        <f>(SUMIFS('Dispatchable Built'!AA:AA,'Dispatchable Built'!$A:$A,Comparison_CDP1,'Dispatchable Built'!$B:$B,IF($B$141="NEM","*",$B$141),'Dispatchable Built'!$C:$C,$H154)-SUMIFS('Dispatchable Built'!AA:AA,'Dispatchable Built'!$A:$A,Comparison_CDP2,'Dispatchable Built'!$B:$B,IF($B$141="NEM","*",$B$141),'Dispatchable Built'!$C:$C,$H154))+(SUMIFS('Dispatchable Retired'!AA:AA,'Dispatchable Retired'!$A:$A,Comparison_CDP1,'Dispatchable Retired'!$B:$B,IF($B$141="NEM","*",$B$141),'Dispatchable Retired'!$C:$C,$H154)-SUMIFS('Dispatchable Retired'!AA:AA,'Dispatchable Retired'!$A:$A,Comparison_CDP2,'Dispatchable Retired'!$B:$B,IF($B$141="NEM","*",$B$141),'Dispatchable Retired'!$C:$C,$H154))</f>
        <v>0</v>
      </c>
      <c r="AG154" s="5">
        <f>(SUMIFS('Dispatchable Built'!AB:AB,'Dispatchable Built'!$A:$A,Comparison_CDP1,'Dispatchable Built'!$B:$B,IF($B$141="NEM","*",$B$141),'Dispatchable Built'!$C:$C,$H154)-SUMIFS('Dispatchable Built'!AB:AB,'Dispatchable Built'!$A:$A,Comparison_CDP2,'Dispatchable Built'!$B:$B,IF($B$141="NEM","*",$B$141),'Dispatchable Built'!$C:$C,$H154))+(SUMIFS('Dispatchable Retired'!AB:AB,'Dispatchable Retired'!$A:$A,Comparison_CDP1,'Dispatchable Retired'!$B:$B,IF($B$141="NEM","*",$B$141),'Dispatchable Retired'!$C:$C,$H154)-SUMIFS('Dispatchable Retired'!AB:AB,'Dispatchable Retired'!$A:$A,Comparison_CDP2,'Dispatchable Retired'!$B:$B,IF($B$141="NEM","*",$B$141),'Dispatchable Retired'!$C:$C,$H154))</f>
        <v>0</v>
      </c>
      <c r="AH154" s="5">
        <f>(SUMIFS('Dispatchable Built'!AC:AC,'Dispatchable Built'!$A:$A,Comparison_CDP1,'Dispatchable Built'!$B:$B,IF($B$141="NEM","*",$B$141),'Dispatchable Built'!$C:$C,$H154)-SUMIFS('Dispatchable Built'!AC:AC,'Dispatchable Built'!$A:$A,Comparison_CDP2,'Dispatchable Built'!$B:$B,IF($B$141="NEM","*",$B$141),'Dispatchable Built'!$C:$C,$H154))+(SUMIFS('Dispatchable Retired'!AC:AC,'Dispatchable Retired'!$A:$A,Comparison_CDP1,'Dispatchable Retired'!$B:$B,IF($B$141="NEM","*",$B$141),'Dispatchable Retired'!$C:$C,$H154)-SUMIFS('Dispatchable Retired'!AC:AC,'Dispatchable Retired'!$A:$A,Comparison_CDP2,'Dispatchable Retired'!$B:$B,IF($B$141="NEM","*",$B$141),'Dispatchable Retired'!$C:$C,$H154))</f>
        <v>0</v>
      </c>
      <c r="AI154" s="5">
        <f>(SUMIFS('Dispatchable Built'!AD:AD,'Dispatchable Built'!$A:$A,Comparison_CDP1,'Dispatchable Built'!$B:$B,IF($B$141="NEM","*",$B$141),'Dispatchable Built'!$C:$C,$H154)-SUMIFS('Dispatchable Built'!AD:AD,'Dispatchable Built'!$A:$A,Comparison_CDP2,'Dispatchable Built'!$B:$B,IF($B$141="NEM","*",$B$141),'Dispatchable Built'!$C:$C,$H154))+(SUMIFS('Dispatchable Retired'!AD:AD,'Dispatchable Retired'!$A:$A,Comparison_CDP1,'Dispatchable Retired'!$B:$B,IF($B$141="NEM","*",$B$141),'Dispatchable Retired'!$C:$C,$H154)-SUMIFS('Dispatchable Retired'!AD:AD,'Dispatchable Retired'!$A:$A,Comparison_CDP2,'Dispatchable Retired'!$B:$B,IF($B$141="NEM","*",$B$141),'Dispatchable Retired'!$C:$C,$H154))</f>
        <v>0</v>
      </c>
      <c r="AJ154" s="5">
        <f>(SUMIFS('Dispatchable Built'!AE:AE,'Dispatchable Built'!$A:$A,Comparison_CDP1,'Dispatchable Built'!$B:$B,IF($B$141="NEM","*",$B$141),'Dispatchable Built'!$C:$C,$H154)-SUMIFS('Dispatchable Built'!AE:AE,'Dispatchable Built'!$A:$A,Comparison_CDP2,'Dispatchable Built'!$B:$B,IF($B$141="NEM","*",$B$141),'Dispatchable Built'!$C:$C,$H154))+(SUMIFS('Dispatchable Retired'!AE:AE,'Dispatchable Retired'!$A:$A,Comparison_CDP1,'Dispatchable Retired'!$B:$B,IF($B$141="NEM","*",$B$141),'Dispatchable Retired'!$C:$C,$H154)-SUMIFS('Dispatchable Retired'!AE:AE,'Dispatchable Retired'!$A:$A,Comparison_CDP2,'Dispatchable Retired'!$B:$B,IF($B$141="NEM","*",$B$141),'Dispatchable Retired'!$C:$C,$H154))</f>
        <v>0</v>
      </c>
    </row>
    <row r="155" spans="8:36" ht="15" customHeight="1">
      <c r="H155" s="9" t="s">
        <v>138</v>
      </c>
      <c r="I155" s="5">
        <f>(SUMIFS('Dispatchable Built'!D:D,'Dispatchable Built'!$A:$A,Comparison_CDP1,'Dispatchable Built'!$B:$B,IF($B$141="NEM","*",$B$141),'Dispatchable Built'!$C:$C,$H155)-SUMIFS('Dispatchable Built'!D:D,'Dispatchable Built'!$A:$A,Comparison_CDP2,'Dispatchable Built'!$B:$B,IF($B$141="NEM","*",$B$141),'Dispatchable Built'!$C:$C,$H155))+(SUMIFS('Dispatchable Retired'!D:D,'Dispatchable Retired'!$A:$A,Comparison_CDP1,'Dispatchable Retired'!$B:$B,IF($B$141="NEM","*",$B$141),'Dispatchable Retired'!$C:$C,$H155)-SUMIFS('Dispatchable Retired'!D:D,'Dispatchable Retired'!$A:$A,Comparison_CDP2,'Dispatchable Retired'!$B:$B,IF($B$141="NEM","*",$B$141),'Dispatchable Retired'!$C:$C,$H155))</f>
        <v>0</v>
      </c>
      <c r="J155" s="5">
        <f>(SUMIFS('Dispatchable Built'!E:E,'Dispatchable Built'!$A:$A,Comparison_CDP1,'Dispatchable Built'!$B:$B,IF($B$141="NEM","*",$B$141),'Dispatchable Built'!$C:$C,$H155)-SUMIFS('Dispatchable Built'!E:E,'Dispatchable Built'!$A:$A,Comparison_CDP2,'Dispatchable Built'!$B:$B,IF($B$141="NEM","*",$B$141),'Dispatchable Built'!$C:$C,$H155))+(SUMIFS('Dispatchable Retired'!E:E,'Dispatchable Retired'!$A:$A,Comparison_CDP1,'Dispatchable Retired'!$B:$B,IF($B$141="NEM","*",$B$141),'Dispatchable Retired'!$C:$C,$H155)-SUMIFS('Dispatchable Retired'!E:E,'Dispatchable Retired'!$A:$A,Comparison_CDP2,'Dispatchable Retired'!$B:$B,IF($B$141="NEM","*",$B$141),'Dispatchable Retired'!$C:$C,$H155))</f>
        <v>0</v>
      </c>
      <c r="K155" s="5">
        <f>(SUMIFS('Dispatchable Built'!F:F,'Dispatchable Built'!$A:$A,Comparison_CDP1,'Dispatchable Built'!$B:$B,IF($B$141="NEM","*",$B$141),'Dispatchable Built'!$C:$C,$H155)-SUMIFS('Dispatchable Built'!F:F,'Dispatchable Built'!$A:$A,Comparison_CDP2,'Dispatchable Built'!$B:$B,IF($B$141="NEM","*",$B$141),'Dispatchable Built'!$C:$C,$H155))+(SUMIFS('Dispatchable Retired'!F:F,'Dispatchable Retired'!$A:$A,Comparison_CDP1,'Dispatchable Retired'!$B:$B,IF($B$141="NEM","*",$B$141),'Dispatchable Retired'!$C:$C,$H155)-SUMIFS('Dispatchable Retired'!F:F,'Dispatchable Retired'!$A:$A,Comparison_CDP2,'Dispatchable Retired'!$B:$B,IF($B$141="NEM","*",$B$141),'Dispatchable Retired'!$C:$C,$H155))</f>
        <v>0</v>
      </c>
      <c r="L155" s="5">
        <f>(SUMIFS('Dispatchable Built'!G:G,'Dispatchable Built'!$A:$A,Comparison_CDP1,'Dispatchable Built'!$B:$B,IF($B$141="NEM","*",$B$141),'Dispatchable Built'!$C:$C,$H155)-SUMIFS('Dispatchable Built'!G:G,'Dispatchable Built'!$A:$A,Comparison_CDP2,'Dispatchable Built'!$B:$B,IF($B$141="NEM","*",$B$141),'Dispatchable Built'!$C:$C,$H155))+(SUMIFS('Dispatchable Retired'!G:G,'Dispatchable Retired'!$A:$A,Comparison_CDP1,'Dispatchable Retired'!$B:$B,IF($B$141="NEM","*",$B$141),'Dispatchable Retired'!$C:$C,$H155)-SUMIFS('Dispatchable Retired'!G:G,'Dispatchable Retired'!$A:$A,Comparison_CDP2,'Dispatchable Retired'!$B:$B,IF($B$141="NEM","*",$B$141),'Dispatchable Retired'!$C:$C,$H155))</f>
        <v>0</v>
      </c>
      <c r="M155" s="5">
        <f>(SUMIFS('Dispatchable Built'!H:H,'Dispatchable Built'!$A:$A,Comparison_CDP1,'Dispatchable Built'!$B:$B,IF($B$141="NEM","*",$B$141),'Dispatchable Built'!$C:$C,$H155)-SUMIFS('Dispatchable Built'!H:H,'Dispatchable Built'!$A:$A,Comparison_CDP2,'Dispatchable Built'!$B:$B,IF($B$141="NEM","*",$B$141),'Dispatchable Built'!$C:$C,$H155))+(SUMIFS('Dispatchable Retired'!H:H,'Dispatchable Retired'!$A:$A,Comparison_CDP1,'Dispatchable Retired'!$B:$B,IF($B$141="NEM","*",$B$141),'Dispatchable Retired'!$C:$C,$H155)-SUMIFS('Dispatchable Retired'!H:H,'Dispatchable Retired'!$A:$A,Comparison_CDP2,'Dispatchable Retired'!$B:$B,IF($B$141="NEM","*",$B$141),'Dispatchable Retired'!$C:$C,$H155))</f>
        <v>0</v>
      </c>
      <c r="N155" s="5">
        <f>(SUMIFS('Dispatchable Built'!I:I,'Dispatchable Built'!$A:$A,Comparison_CDP1,'Dispatchable Built'!$B:$B,IF($B$141="NEM","*",$B$141),'Dispatchable Built'!$C:$C,$H155)-SUMIFS('Dispatchable Built'!I:I,'Dispatchable Built'!$A:$A,Comparison_CDP2,'Dispatchable Built'!$B:$B,IF($B$141="NEM","*",$B$141),'Dispatchable Built'!$C:$C,$H155))+(SUMIFS('Dispatchable Retired'!I:I,'Dispatchable Retired'!$A:$A,Comparison_CDP1,'Dispatchable Retired'!$B:$B,IF($B$141="NEM","*",$B$141),'Dispatchable Retired'!$C:$C,$H155)-SUMIFS('Dispatchable Retired'!I:I,'Dispatchable Retired'!$A:$A,Comparison_CDP2,'Dispatchable Retired'!$B:$B,IF($B$141="NEM","*",$B$141),'Dispatchable Retired'!$C:$C,$H155))</f>
        <v>0</v>
      </c>
      <c r="O155" s="5">
        <f>(SUMIFS('Dispatchable Built'!J:J,'Dispatchable Built'!$A:$A,Comparison_CDP1,'Dispatchable Built'!$B:$B,IF($B$141="NEM","*",$B$141),'Dispatchable Built'!$C:$C,$H155)-SUMIFS('Dispatchable Built'!J:J,'Dispatchable Built'!$A:$A,Comparison_CDP2,'Dispatchable Built'!$B:$B,IF($B$141="NEM","*",$B$141),'Dispatchable Built'!$C:$C,$H155))+(SUMIFS('Dispatchable Retired'!J:J,'Dispatchable Retired'!$A:$A,Comparison_CDP1,'Dispatchable Retired'!$B:$B,IF($B$141="NEM","*",$B$141),'Dispatchable Retired'!$C:$C,$H155)-SUMIFS('Dispatchable Retired'!J:J,'Dispatchable Retired'!$A:$A,Comparison_CDP2,'Dispatchable Retired'!$B:$B,IF($B$141="NEM","*",$B$141),'Dispatchable Retired'!$C:$C,$H155))</f>
        <v>0</v>
      </c>
      <c r="P155" s="5">
        <f>(SUMIFS('Dispatchable Built'!K:K,'Dispatchable Built'!$A:$A,Comparison_CDP1,'Dispatchable Built'!$B:$B,IF($B$141="NEM","*",$B$141),'Dispatchable Built'!$C:$C,$H155)-SUMIFS('Dispatchable Built'!K:K,'Dispatchable Built'!$A:$A,Comparison_CDP2,'Dispatchable Built'!$B:$B,IF($B$141="NEM","*",$B$141),'Dispatchable Built'!$C:$C,$H155))+(SUMIFS('Dispatchable Retired'!K:K,'Dispatchable Retired'!$A:$A,Comparison_CDP1,'Dispatchable Retired'!$B:$B,IF($B$141="NEM","*",$B$141),'Dispatchable Retired'!$C:$C,$H155)-SUMIFS('Dispatchable Retired'!K:K,'Dispatchable Retired'!$A:$A,Comparison_CDP2,'Dispatchable Retired'!$B:$B,IF($B$141="NEM","*",$B$141),'Dispatchable Retired'!$C:$C,$H155))</f>
        <v>0</v>
      </c>
      <c r="Q155" s="5">
        <f>(SUMIFS('Dispatchable Built'!L:L,'Dispatchable Built'!$A:$A,Comparison_CDP1,'Dispatchable Built'!$B:$B,IF($B$141="NEM","*",$B$141),'Dispatchable Built'!$C:$C,$H155)-SUMIFS('Dispatchable Built'!L:L,'Dispatchable Built'!$A:$A,Comparison_CDP2,'Dispatchable Built'!$B:$B,IF($B$141="NEM","*",$B$141),'Dispatchable Built'!$C:$C,$H155))+(SUMIFS('Dispatchable Retired'!L:L,'Dispatchable Retired'!$A:$A,Comparison_CDP1,'Dispatchable Retired'!$B:$B,IF($B$141="NEM","*",$B$141),'Dispatchable Retired'!$C:$C,$H155)-SUMIFS('Dispatchable Retired'!L:L,'Dispatchable Retired'!$A:$A,Comparison_CDP2,'Dispatchable Retired'!$B:$B,IF($B$141="NEM","*",$B$141),'Dispatchable Retired'!$C:$C,$H155))</f>
        <v>0</v>
      </c>
      <c r="R155" s="5">
        <f>(SUMIFS('Dispatchable Built'!M:M,'Dispatchable Built'!$A:$A,Comparison_CDP1,'Dispatchable Built'!$B:$B,IF($B$141="NEM","*",$B$141),'Dispatchable Built'!$C:$C,$H155)-SUMIFS('Dispatchable Built'!M:M,'Dispatchable Built'!$A:$A,Comparison_CDP2,'Dispatchable Built'!$B:$B,IF($B$141="NEM","*",$B$141),'Dispatchable Built'!$C:$C,$H155))+(SUMIFS('Dispatchable Retired'!M:M,'Dispatchable Retired'!$A:$A,Comparison_CDP1,'Dispatchable Retired'!$B:$B,IF($B$141="NEM","*",$B$141),'Dispatchable Retired'!$C:$C,$H155)-SUMIFS('Dispatchable Retired'!M:M,'Dispatchable Retired'!$A:$A,Comparison_CDP2,'Dispatchable Retired'!$B:$B,IF($B$141="NEM","*",$B$141),'Dispatchable Retired'!$C:$C,$H155))</f>
        <v>0</v>
      </c>
      <c r="S155" s="5">
        <f>(SUMIFS('Dispatchable Built'!N:N,'Dispatchable Built'!$A:$A,Comparison_CDP1,'Dispatchable Built'!$B:$B,IF($B$141="NEM","*",$B$141),'Dispatchable Built'!$C:$C,$H155)-SUMIFS('Dispatchable Built'!N:N,'Dispatchable Built'!$A:$A,Comparison_CDP2,'Dispatchable Built'!$B:$B,IF($B$141="NEM","*",$B$141),'Dispatchable Built'!$C:$C,$H155))+(SUMIFS('Dispatchable Retired'!N:N,'Dispatchable Retired'!$A:$A,Comparison_CDP1,'Dispatchable Retired'!$B:$B,IF($B$141="NEM","*",$B$141),'Dispatchable Retired'!$C:$C,$H155)-SUMIFS('Dispatchable Retired'!N:N,'Dispatchable Retired'!$A:$A,Comparison_CDP2,'Dispatchable Retired'!$B:$B,IF($B$141="NEM","*",$B$141),'Dispatchable Retired'!$C:$C,$H155))</f>
        <v>0</v>
      </c>
      <c r="T155" s="5">
        <f>(SUMIFS('Dispatchable Built'!O:O,'Dispatchable Built'!$A:$A,Comparison_CDP1,'Dispatchable Built'!$B:$B,IF($B$141="NEM","*",$B$141),'Dispatchable Built'!$C:$C,$H155)-SUMIFS('Dispatchable Built'!O:O,'Dispatchable Built'!$A:$A,Comparison_CDP2,'Dispatchable Built'!$B:$B,IF($B$141="NEM","*",$B$141),'Dispatchable Built'!$C:$C,$H155))+(SUMIFS('Dispatchable Retired'!O:O,'Dispatchable Retired'!$A:$A,Comparison_CDP1,'Dispatchable Retired'!$B:$B,IF($B$141="NEM","*",$B$141),'Dispatchable Retired'!$C:$C,$H155)-SUMIFS('Dispatchable Retired'!O:O,'Dispatchable Retired'!$A:$A,Comparison_CDP2,'Dispatchable Retired'!$B:$B,IF($B$141="NEM","*",$B$141),'Dispatchable Retired'!$C:$C,$H155))</f>
        <v>0</v>
      </c>
      <c r="U155" s="5">
        <f>(SUMIFS('Dispatchable Built'!P:P,'Dispatchable Built'!$A:$A,Comparison_CDP1,'Dispatchable Built'!$B:$B,IF($B$141="NEM","*",$B$141),'Dispatchable Built'!$C:$C,$H155)-SUMIFS('Dispatchable Built'!P:P,'Dispatchable Built'!$A:$A,Comparison_CDP2,'Dispatchable Built'!$B:$B,IF($B$141="NEM","*",$B$141),'Dispatchable Built'!$C:$C,$H155))+(SUMIFS('Dispatchable Retired'!P:P,'Dispatchable Retired'!$A:$A,Comparison_CDP1,'Dispatchable Retired'!$B:$B,IF($B$141="NEM","*",$B$141),'Dispatchable Retired'!$C:$C,$H155)-SUMIFS('Dispatchable Retired'!P:P,'Dispatchable Retired'!$A:$A,Comparison_CDP2,'Dispatchable Retired'!$B:$B,IF($B$141="NEM","*",$B$141),'Dispatchable Retired'!$C:$C,$H155))</f>
        <v>0</v>
      </c>
      <c r="V155" s="5">
        <f>(SUMIFS('Dispatchable Built'!Q:Q,'Dispatchable Built'!$A:$A,Comparison_CDP1,'Dispatchable Built'!$B:$B,IF($B$141="NEM","*",$B$141),'Dispatchable Built'!$C:$C,$H155)-SUMIFS('Dispatchable Built'!Q:Q,'Dispatchable Built'!$A:$A,Comparison_CDP2,'Dispatchable Built'!$B:$B,IF($B$141="NEM","*",$B$141),'Dispatchable Built'!$C:$C,$H155))+(SUMIFS('Dispatchable Retired'!Q:Q,'Dispatchable Retired'!$A:$A,Comparison_CDP1,'Dispatchable Retired'!$B:$B,IF($B$141="NEM","*",$B$141),'Dispatchable Retired'!$C:$C,$H155)-SUMIFS('Dispatchable Retired'!Q:Q,'Dispatchable Retired'!$A:$A,Comparison_CDP2,'Dispatchable Retired'!$B:$B,IF($B$141="NEM","*",$B$141),'Dispatchable Retired'!$C:$C,$H155))</f>
        <v>0</v>
      </c>
      <c r="W155" s="5">
        <f>(SUMIFS('Dispatchable Built'!R:R,'Dispatchable Built'!$A:$A,Comparison_CDP1,'Dispatchable Built'!$B:$B,IF($B$141="NEM","*",$B$141),'Dispatchable Built'!$C:$C,$H155)-SUMIFS('Dispatchable Built'!R:R,'Dispatchable Built'!$A:$A,Comparison_CDP2,'Dispatchable Built'!$B:$B,IF($B$141="NEM","*",$B$141),'Dispatchable Built'!$C:$C,$H155))+(SUMIFS('Dispatchable Retired'!R:R,'Dispatchable Retired'!$A:$A,Comparison_CDP1,'Dispatchable Retired'!$B:$B,IF($B$141="NEM","*",$B$141),'Dispatchable Retired'!$C:$C,$H155)-SUMIFS('Dispatchable Retired'!R:R,'Dispatchable Retired'!$A:$A,Comparison_CDP2,'Dispatchable Retired'!$B:$B,IF($B$141="NEM","*",$B$141),'Dispatchable Retired'!$C:$C,$H155))</f>
        <v>0</v>
      </c>
      <c r="X155" s="5">
        <f>(SUMIFS('Dispatchable Built'!S:S,'Dispatchable Built'!$A:$A,Comparison_CDP1,'Dispatchable Built'!$B:$B,IF($B$141="NEM","*",$B$141),'Dispatchable Built'!$C:$C,$H155)-SUMIFS('Dispatchable Built'!S:S,'Dispatchable Built'!$A:$A,Comparison_CDP2,'Dispatchable Built'!$B:$B,IF($B$141="NEM","*",$B$141),'Dispatchable Built'!$C:$C,$H155))+(SUMIFS('Dispatchable Retired'!S:S,'Dispatchable Retired'!$A:$A,Comparison_CDP1,'Dispatchable Retired'!$B:$B,IF($B$141="NEM","*",$B$141),'Dispatchable Retired'!$C:$C,$H155)-SUMIFS('Dispatchable Retired'!S:S,'Dispatchable Retired'!$A:$A,Comparison_CDP2,'Dispatchable Retired'!$B:$B,IF($B$141="NEM","*",$B$141),'Dispatchable Retired'!$C:$C,$H155))</f>
        <v>0</v>
      </c>
      <c r="Y155" s="5">
        <f>(SUMIFS('Dispatchable Built'!T:T,'Dispatchable Built'!$A:$A,Comparison_CDP1,'Dispatchable Built'!$B:$B,IF($B$141="NEM","*",$B$141),'Dispatchable Built'!$C:$C,$H155)-SUMIFS('Dispatchable Built'!T:T,'Dispatchable Built'!$A:$A,Comparison_CDP2,'Dispatchable Built'!$B:$B,IF($B$141="NEM","*",$B$141),'Dispatchable Built'!$C:$C,$H155))+(SUMIFS('Dispatchable Retired'!T:T,'Dispatchable Retired'!$A:$A,Comparison_CDP1,'Dispatchable Retired'!$B:$B,IF($B$141="NEM","*",$B$141),'Dispatchable Retired'!$C:$C,$H155)-SUMIFS('Dispatchable Retired'!T:T,'Dispatchable Retired'!$A:$A,Comparison_CDP2,'Dispatchable Retired'!$B:$B,IF($B$141="NEM","*",$B$141),'Dispatchable Retired'!$C:$C,$H155))</f>
        <v>0</v>
      </c>
      <c r="Z155" s="5">
        <f>(SUMIFS('Dispatchable Built'!U:U,'Dispatchable Built'!$A:$A,Comparison_CDP1,'Dispatchable Built'!$B:$B,IF($B$141="NEM","*",$B$141),'Dispatchable Built'!$C:$C,$H155)-SUMIFS('Dispatchable Built'!U:U,'Dispatchable Built'!$A:$A,Comparison_CDP2,'Dispatchable Built'!$B:$B,IF($B$141="NEM","*",$B$141),'Dispatchable Built'!$C:$C,$H155))+(SUMIFS('Dispatchable Retired'!U:U,'Dispatchable Retired'!$A:$A,Comparison_CDP1,'Dispatchable Retired'!$B:$B,IF($B$141="NEM","*",$B$141),'Dispatchable Retired'!$C:$C,$H155)-SUMIFS('Dispatchable Retired'!U:U,'Dispatchable Retired'!$A:$A,Comparison_CDP2,'Dispatchable Retired'!$B:$B,IF($B$141="NEM","*",$B$141),'Dispatchable Retired'!$C:$C,$H155))</f>
        <v>0</v>
      </c>
      <c r="AA155" s="5">
        <f>(SUMIFS('Dispatchable Built'!V:V,'Dispatchable Built'!$A:$A,Comparison_CDP1,'Dispatchable Built'!$B:$B,IF($B$141="NEM","*",$B$141),'Dispatchable Built'!$C:$C,$H155)-SUMIFS('Dispatchable Built'!V:V,'Dispatchable Built'!$A:$A,Comparison_CDP2,'Dispatchable Built'!$B:$B,IF($B$141="NEM","*",$B$141),'Dispatchable Built'!$C:$C,$H155))+(SUMIFS('Dispatchable Retired'!V:V,'Dispatchable Retired'!$A:$A,Comparison_CDP1,'Dispatchable Retired'!$B:$B,IF($B$141="NEM","*",$B$141),'Dispatchable Retired'!$C:$C,$H155)-SUMIFS('Dispatchable Retired'!V:V,'Dispatchable Retired'!$A:$A,Comparison_CDP2,'Dispatchable Retired'!$B:$B,IF($B$141="NEM","*",$B$141),'Dispatchable Retired'!$C:$C,$H155))</f>
        <v>0</v>
      </c>
      <c r="AB155" s="5">
        <f>(SUMIFS('Dispatchable Built'!W:W,'Dispatchable Built'!$A:$A,Comparison_CDP1,'Dispatchable Built'!$B:$B,IF($B$141="NEM","*",$B$141),'Dispatchable Built'!$C:$C,$H155)-SUMIFS('Dispatchable Built'!W:W,'Dispatchable Built'!$A:$A,Comparison_CDP2,'Dispatchable Built'!$B:$B,IF($B$141="NEM","*",$B$141),'Dispatchable Built'!$C:$C,$H155))+(SUMIFS('Dispatchable Retired'!W:W,'Dispatchable Retired'!$A:$A,Comparison_CDP1,'Dispatchable Retired'!$B:$B,IF($B$141="NEM","*",$B$141),'Dispatchable Retired'!$C:$C,$H155)-SUMIFS('Dispatchable Retired'!W:W,'Dispatchable Retired'!$A:$A,Comparison_CDP2,'Dispatchable Retired'!$B:$B,IF($B$141="NEM","*",$B$141),'Dispatchable Retired'!$C:$C,$H155))</f>
        <v>0</v>
      </c>
      <c r="AC155" s="5">
        <f>(SUMIFS('Dispatchable Built'!X:X,'Dispatchable Built'!$A:$A,Comparison_CDP1,'Dispatchable Built'!$B:$B,IF($B$141="NEM","*",$B$141),'Dispatchable Built'!$C:$C,$H155)-SUMIFS('Dispatchable Built'!X:X,'Dispatchable Built'!$A:$A,Comparison_CDP2,'Dispatchable Built'!$B:$B,IF($B$141="NEM","*",$B$141),'Dispatchable Built'!$C:$C,$H155))+(SUMIFS('Dispatchable Retired'!X:X,'Dispatchable Retired'!$A:$A,Comparison_CDP1,'Dispatchable Retired'!$B:$B,IF($B$141="NEM","*",$B$141),'Dispatchable Retired'!$C:$C,$H155)-SUMIFS('Dispatchable Retired'!X:X,'Dispatchable Retired'!$A:$A,Comparison_CDP2,'Dispatchable Retired'!$B:$B,IF($B$141="NEM","*",$B$141),'Dispatchable Retired'!$C:$C,$H155))</f>
        <v>0</v>
      </c>
      <c r="AD155" s="5">
        <f>(SUMIFS('Dispatchable Built'!Y:Y,'Dispatchable Built'!$A:$A,Comparison_CDP1,'Dispatchable Built'!$B:$B,IF($B$141="NEM","*",$B$141),'Dispatchable Built'!$C:$C,$H155)-SUMIFS('Dispatchable Built'!Y:Y,'Dispatchable Built'!$A:$A,Comparison_CDP2,'Dispatchable Built'!$B:$B,IF($B$141="NEM","*",$B$141),'Dispatchable Built'!$C:$C,$H155))+(SUMIFS('Dispatchable Retired'!Y:Y,'Dispatchable Retired'!$A:$A,Comparison_CDP1,'Dispatchable Retired'!$B:$B,IF($B$141="NEM","*",$B$141),'Dispatchable Retired'!$C:$C,$H155)-SUMIFS('Dispatchable Retired'!Y:Y,'Dispatchable Retired'!$A:$A,Comparison_CDP2,'Dispatchable Retired'!$B:$B,IF($B$141="NEM","*",$B$141),'Dispatchable Retired'!$C:$C,$H155))</f>
        <v>0</v>
      </c>
      <c r="AE155" s="5">
        <f>(SUMIFS('Dispatchable Built'!Z:Z,'Dispatchable Built'!$A:$A,Comparison_CDP1,'Dispatchable Built'!$B:$B,IF($B$141="NEM","*",$B$141),'Dispatchable Built'!$C:$C,$H155)-SUMIFS('Dispatchable Built'!Z:Z,'Dispatchable Built'!$A:$A,Comparison_CDP2,'Dispatchable Built'!$B:$B,IF($B$141="NEM","*",$B$141),'Dispatchable Built'!$C:$C,$H155))+(SUMIFS('Dispatchable Retired'!Z:Z,'Dispatchable Retired'!$A:$A,Comparison_CDP1,'Dispatchable Retired'!$B:$B,IF($B$141="NEM","*",$B$141),'Dispatchable Retired'!$C:$C,$H155)-SUMIFS('Dispatchable Retired'!Z:Z,'Dispatchable Retired'!$A:$A,Comparison_CDP2,'Dispatchable Retired'!$B:$B,IF($B$141="NEM","*",$B$141),'Dispatchable Retired'!$C:$C,$H155))</f>
        <v>0</v>
      </c>
      <c r="AF155" s="5">
        <f>(SUMIFS('Dispatchable Built'!AA:AA,'Dispatchable Built'!$A:$A,Comparison_CDP1,'Dispatchable Built'!$B:$B,IF($B$141="NEM","*",$B$141),'Dispatchable Built'!$C:$C,$H155)-SUMIFS('Dispatchable Built'!AA:AA,'Dispatchable Built'!$A:$A,Comparison_CDP2,'Dispatchable Built'!$B:$B,IF($B$141="NEM","*",$B$141),'Dispatchable Built'!$C:$C,$H155))+(SUMIFS('Dispatchable Retired'!AA:AA,'Dispatchable Retired'!$A:$A,Comparison_CDP1,'Dispatchable Retired'!$B:$B,IF($B$141="NEM","*",$B$141),'Dispatchable Retired'!$C:$C,$H155)-SUMIFS('Dispatchable Retired'!AA:AA,'Dispatchable Retired'!$A:$A,Comparison_CDP2,'Dispatchable Retired'!$B:$B,IF($B$141="NEM","*",$B$141),'Dispatchable Retired'!$C:$C,$H155))</f>
        <v>0</v>
      </c>
      <c r="AG155" s="5">
        <f>(SUMIFS('Dispatchable Built'!AB:AB,'Dispatchable Built'!$A:$A,Comparison_CDP1,'Dispatchable Built'!$B:$B,IF($B$141="NEM","*",$B$141),'Dispatchable Built'!$C:$C,$H155)-SUMIFS('Dispatchable Built'!AB:AB,'Dispatchable Built'!$A:$A,Comparison_CDP2,'Dispatchable Built'!$B:$B,IF($B$141="NEM","*",$B$141),'Dispatchable Built'!$C:$C,$H155))+(SUMIFS('Dispatchable Retired'!AB:AB,'Dispatchable Retired'!$A:$A,Comparison_CDP1,'Dispatchable Retired'!$B:$B,IF($B$141="NEM","*",$B$141),'Dispatchable Retired'!$C:$C,$H155)-SUMIFS('Dispatchable Retired'!AB:AB,'Dispatchable Retired'!$A:$A,Comparison_CDP2,'Dispatchable Retired'!$B:$B,IF($B$141="NEM","*",$B$141),'Dispatchable Retired'!$C:$C,$H155))</f>
        <v>0</v>
      </c>
      <c r="AH155" s="5">
        <f>(SUMIFS('Dispatchable Built'!AC:AC,'Dispatchable Built'!$A:$A,Comparison_CDP1,'Dispatchable Built'!$B:$B,IF($B$141="NEM","*",$B$141),'Dispatchable Built'!$C:$C,$H155)-SUMIFS('Dispatchable Built'!AC:AC,'Dispatchable Built'!$A:$A,Comparison_CDP2,'Dispatchable Built'!$B:$B,IF($B$141="NEM","*",$B$141),'Dispatchable Built'!$C:$C,$H155))+(SUMIFS('Dispatchable Retired'!AC:AC,'Dispatchable Retired'!$A:$A,Comparison_CDP1,'Dispatchable Retired'!$B:$B,IF($B$141="NEM","*",$B$141),'Dispatchable Retired'!$C:$C,$H155)-SUMIFS('Dispatchable Retired'!AC:AC,'Dispatchable Retired'!$A:$A,Comparison_CDP2,'Dispatchable Retired'!$B:$B,IF($B$141="NEM","*",$B$141),'Dispatchable Retired'!$C:$C,$H155))</f>
        <v>0</v>
      </c>
      <c r="AI155" s="5">
        <f>(SUMIFS('Dispatchable Built'!AD:AD,'Dispatchable Built'!$A:$A,Comparison_CDP1,'Dispatchable Built'!$B:$B,IF($B$141="NEM","*",$B$141),'Dispatchable Built'!$C:$C,$H155)-SUMIFS('Dispatchable Built'!AD:AD,'Dispatchable Built'!$A:$A,Comparison_CDP2,'Dispatchable Built'!$B:$B,IF($B$141="NEM","*",$B$141),'Dispatchable Built'!$C:$C,$H155))+(SUMIFS('Dispatchable Retired'!AD:AD,'Dispatchable Retired'!$A:$A,Comparison_CDP1,'Dispatchable Retired'!$B:$B,IF($B$141="NEM","*",$B$141),'Dispatchable Retired'!$C:$C,$H155)-SUMIFS('Dispatchable Retired'!AD:AD,'Dispatchable Retired'!$A:$A,Comparison_CDP2,'Dispatchable Retired'!$B:$B,IF($B$141="NEM","*",$B$141),'Dispatchable Retired'!$C:$C,$H155))</f>
        <v>0</v>
      </c>
      <c r="AJ155" s="5">
        <f>(SUMIFS('Dispatchable Built'!AE:AE,'Dispatchable Built'!$A:$A,Comparison_CDP1,'Dispatchable Built'!$B:$B,IF($B$141="NEM","*",$B$141),'Dispatchable Built'!$C:$C,$H155)-SUMIFS('Dispatchable Built'!AE:AE,'Dispatchable Built'!$A:$A,Comparison_CDP2,'Dispatchable Built'!$B:$B,IF($B$141="NEM","*",$B$141),'Dispatchable Built'!$C:$C,$H155))+(SUMIFS('Dispatchable Retired'!AE:AE,'Dispatchable Retired'!$A:$A,Comparison_CDP1,'Dispatchable Retired'!$B:$B,IF($B$141="NEM","*",$B$141),'Dispatchable Retired'!$C:$C,$H155)-SUMIFS('Dispatchable Retired'!AE:AE,'Dispatchable Retired'!$A:$A,Comparison_CDP2,'Dispatchable Retired'!$B:$B,IF($B$141="NEM","*",$B$141),'Dispatchable Retired'!$C:$C,$H155))</f>
        <v>0</v>
      </c>
    </row>
    <row r="158" spans="8:36" ht="15" customHeight="1">
      <c r="H158" s="54"/>
    </row>
    <row r="161" spans="1:37" s="51" customFormat="1" ht="24" customHeight="1" thickBot="1">
      <c r="A161" s="49" t="s">
        <v>188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spans="1:37" ht="15" customHeight="1" thickTop="1"/>
    <row r="164" spans="1:37" ht="15" customHeight="1">
      <c r="H164" s="44" t="s">
        <v>161</v>
      </c>
      <c r="I164" s="8" t="s">
        <v>162</v>
      </c>
      <c r="J164" s="8" t="s">
        <v>90</v>
      </c>
      <c r="K164" s="8" t="s">
        <v>91</v>
      </c>
      <c r="L164" s="8" t="s">
        <v>92</v>
      </c>
      <c r="M164" s="8" t="s">
        <v>93</v>
      </c>
      <c r="N164" s="8" t="s">
        <v>94</v>
      </c>
      <c r="O164" s="8" t="s">
        <v>95</v>
      </c>
      <c r="P164" s="8" t="s">
        <v>96</v>
      </c>
      <c r="Q164" s="8" t="s">
        <v>97</v>
      </c>
      <c r="R164" s="8" t="s">
        <v>98</v>
      </c>
      <c r="S164" s="8" t="s">
        <v>99</v>
      </c>
      <c r="T164" s="8" t="s">
        <v>100</v>
      </c>
      <c r="U164" s="8" t="s">
        <v>101</v>
      </c>
      <c r="V164" s="8" t="s">
        <v>102</v>
      </c>
      <c r="W164" s="8" t="s">
        <v>103</v>
      </c>
      <c r="X164" s="8" t="s">
        <v>104</v>
      </c>
      <c r="Y164" s="8" t="s">
        <v>105</v>
      </c>
      <c r="Z164" s="8" t="s">
        <v>106</v>
      </c>
      <c r="AA164" s="8" t="s">
        <v>107</v>
      </c>
      <c r="AB164" s="8" t="s">
        <v>108</v>
      </c>
      <c r="AC164" s="8" t="s">
        <v>109</v>
      </c>
      <c r="AD164" s="8" t="s">
        <v>110</v>
      </c>
      <c r="AE164" s="8" t="s">
        <v>111</v>
      </c>
      <c r="AF164" s="8" t="s">
        <v>112</v>
      </c>
      <c r="AG164" s="8" t="s">
        <v>113</v>
      </c>
      <c r="AH164" s="8" t="s">
        <v>114</v>
      </c>
      <c r="AI164" s="8" t="s">
        <v>115</v>
      </c>
      <c r="AJ164" s="8" t="s">
        <v>116</v>
      </c>
      <c r="AK164" s="8" t="s">
        <v>117</v>
      </c>
    </row>
    <row r="165" spans="1:37" ht="15" customHeight="1">
      <c r="H165" s="10" t="str">
        <f>Comparison_CDP1</f>
        <v>CDP5</v>
      </c>
      <c r="I165" s="5">
        <f>SUM(J165:AK165)</f>
        <v>1392.7521990811349</v>
      </c>
      <c r="J165" s="5">
        <f>SUMIFS(Emissions!D:D,Emissions!$A:$A,$H165)</f>
        <v>101.73657170005571</v>
      </c>
      <c r="K165" s="5">
        <f>SUMIFS(Emissions!E:E,Emissions!$A:$A,$H165)</f>
        <v>94.456237210985719</v>
      </c>
      <c r="L165" s="5">
        <f>SUMIFS(Emissions!F:F,Emissions!$A:$A,$H165)</f>
        <v>86.958990774555986</v>
      </c>
      <c r="M165" s="5">
        <f>SUMIFS(Emissions!G:G,Emissions!$A:$A,$H165)</f>
        <v>79.988146614201639</v>
      </c>
      <c r="N165" s="5">
        <f>SUMIFS(Emissions!H:H,Emissions!$A:$A,$H165)</f>
        <v>72.859596054978439</v>
      </c>
      <c r="O165" s="5">
        <f>SUMIFS(Emissions!I:I,Emissions!$A:$A,$H165)</f>
        <v>65.854879303035275</v>
      </c>
      <c r="P165" s="5">
        <f>SUMIFS(Emissions!J:J,Emissions!$A:$A,$H165)</f>
        <v>53.339335937002438</v>
      </c>
      <c r="Q165" s="5">
        <f>SUMIFS(Emissions!K:K,Emissions!$A:$A,$H165)</f>
        <v>50.022618570340647</v>
      </c>
      <c r="R165" s="5">
        <f>SUMIFS(Emissions!L:L,Emissions!$A:$A,$H165)</f>
        <v>49.172538390088548</v>
      </c>
      <c r="S165" s="5">
        <f>SUMIFS(Emissions!M:M,Emissions!$A:$A,$H165)</f>
        <v>47.410051323869332</v>
      </c>
      <c r="T165" s="5">
        <f>SUMIFS(Emissions!N:N,Emissions!$A:$A,$H165)</f>
        <v>49.18658622719461</v>
      </c>
      <c r="U165" s="5">
        <f>SUMIFS(Emissions!O:O,Emissions!$A:$A,$H165)</f>
        <v>51.212681640408441</v>
      </c>
      <c r="V165" s="5">
        <f>SUMIFS(Emissions!P:P,Emissions!$A:$A,$H165)</f>
        <v>49.110037700855948</v>
      </c>
      <c r="W165" s="5">
        <f>SUMIFS(Emissions!Q:Q,Emissions!$A:$A,$H165)</f>
        <v>53.048586971155068</v>
      </c>
      <c r="X165" s="5">
        <f>SUMIFS(Emissions!R:R,Emissions!$A:$A,$H165)</f>
        <v>55.806867591685439</v>
      </c>
      <c r="Y165" s="5">
        <f>SUMIFS(Emissions!S:S,Emissions!$A:$A,$H165)</f>
        <v>55.350493201538761</v>
      </c>
      <c r="Z165" s="5">
        <f>SUMIFS(Emissions!T:T,Emissions!$A:$A,$H165)</f>
        <v>53.437465653246498</v>
      </c>
      <c r="AA165" s="5">
        <f>SUMIFS(Emissions!U:U,Emissions!$A:$A,$H165)</f>
        <v>50.719189773393957</v>
      </c>
      <c r="AB165" s="5">
        <f>SUMIFS(Emissions!V:V,Emissions!$A:$A,$H165)</f>
        <v>50.784101223467196</v>
      </c>
      <c r="AC165" s="5">
        <f>SUMIFS(Emissions!W:W,Emissions!$A:$A,$H165)</f>
        <v>47.395958214428902</v>
      </c>
      <c r="AD165" s="5">
        <f>SUMIFS(Emissions!X:X,Emissions!$A:$A,$H165)</f>
        <v>44.60682031237188</v>
      </c>
      <c r="AE165" s="5">
        <f>SUMIFS(Emissions!Y:Y,Emissions!$A:$A,$H165)</f>
        <v>42.608932902331233</v>
      </c>
      <c r="AF165" s="5">
        <f>SUMIFS(Emissions!Z:Z,Emissions!$A:$A,$H165)</f>
        <v>22.591583457693108</v>
      </c>
      <c r="AG165" s="5">
        <f>SUMIFS(Emissions!AA:AA,Emissions!$A:$A,$H165)</f>
        <v>18.622661916694721</v>
      </c>
      <c r="AH165" s="5">
        <f>SUMIFS(Emissions!AB:AB,Emissions!$A:$A,$H165)</f>
        <v>10.79535328043859</v>
      </c>
      <c r="AI165" s="5">
        <f>SUMIFS(Emissions!AC:AC,Emissions!$A:$A,$H165)</f>
        <v>11.243909088994521</v>
      </c>
      <c r="AJ165" s="5">
        <f>SUMIFS(Emissions!AD:AD,Emissions!$A:$A,$H165)</f>
        <v>12.97804426763167</v>
      </c>
      <c r="AK165" s="5">
        <f>SUMIFS(Emissions!AE:AE,Emissions!$A:$A,$H165)</f>
        <v>11.453959778490621</v>
      </c>
    </row>
    <row r="166" spans="1:37" ht="15" customHeight="1">
      <c r="H166" s="10" t="str">
        <f>Comparison_CDP2</f>
        <v>Counterfactual</v>
      </c>
      <c r="I166" s="5">
        <f>SUM(J166:AK166)</f>
        <v>1474.714143893131</v>
      </c>
      <c r="J166" s="5">
        <f>SUMIFS(Emissions!D:D,Emissions!$A:$A,$H166)</f>
        <v>101.8922469691492</v>
      </c>
      <c r="K166" s="5">
        <f>SUMIFS(Emissions!E:E,Emissions!$A:$A,$H166)</f>
        <v>94.917103333873314</v>
      </c>
      <c r="L166" s="5">
        <f>SUMIFS(Emissions!F:F,Emissions!$A:$A,$H166)</f>
        <v>87.169791471494619</v>
      </c>
      <c r="M166" s="5">
        <f>SUMIFS(Emissions!G:G,Emissions!$A:$A,$H166)</f>
        <v>79.412175908750214</v>
      </c>
      <c r="N166" s="5">
        <f>SUMIFS(Emissions!H:H,Emissions!$A:$A,$H166)</f>
        <v>74.039787365941706</v>
      </c>
      <c r="O166" s="5">
        <f>SUMIFS(Emissions!I:I,Emissions!$A:$A,$H166)</f>
        <v>68.438486785430754</v>
      </c>
      <c r="P166" s="5">
        <f>SUMIFS(Emissions!J:J,Emissions!$A:$A,$H166)</f>
        <v>58.596428590459702</v>
      </c>
      <c r="Q166" s="5">
        <f>SUMIFS(Emissions!K:K,Emissions!$A:$A,$H166)</f>
        <v>58.175510005956731</v>
      </c>
      <c r="R166" s="5">
        <f>SUMIFS(Emissions!L:L,Emissions!$A:$A,$H166)</f>
        <v>55.807648967131648</v>
      </c>
      <c r="S166" s="5">
        <f>SUMIFS(Emissions!M:M,Emissions!$A:$A,$H166)</f>
        <v>56.551469306446627</v>
      </c>
      <c r="T166" s="5">
        <f>SUMIFS(Emissions!N:N,Emissions!$A:$A,$H166)</f>
        <v>56.585902312704803</v>
      </c>
      <c r="U166" s="5">
        <f>SUMIFS(Emissions!O:O,Emissions!$A:$A,$H166)</f>
        <v>57.090104235461467</v>
      </c>
      <c r="V166" s="5">
        <f>SUMIFS(Emissions!P:P,Emissions!$A:$A,$H166)</f>
        <v>55.750960211676222</v>
      </c>
      <c r="W166" s="5">
        <f>SUMIFS(Emissions!Q:Q,Emissions!$A:$A,$H166)</f>
        <v>56.446074249463742</v>
      </c>
      <c r="X166" s="5">
        <f>SUMIFS(Emissions!R:R,Emissions!$A:$A,$H166)</f>
        <v>56.242371371184603</v>
      </c>
      <c r="Y166" s="5">
        <f>SUMIFS(Emissions!S:S,Emissions!$A:$A,$H166)</f>
        <v>57.611450038998079</v>
      </c>
      <c r="Z166" s="5">
        <f>SUMIFS(Emissions!T:T,Emissions!$A:$A,$H166)</f>
        <v>56.013022436790791</v>
      </c>
      <c r="AA166" s="5">
        <f>SUMIFS(Emissions!U:U,Emissions!$A:$A,$H166)</f>
        <v>49.852300539743133</v>
      </c>
      <c r="AB166" s="5">
        <f>SUMIFS(Emissions!V:V,Emissions!$A:$A,$H166)</f>
        <v>50.555121308227562</v>
      </c>
      <c r="AC166" s="5">
        <f>SUMIFS(Emissions!W:W,Emissions!$A:$A,$H166)</f>
        <v>46.402829861171917</v>
      </c>
      <c r="AD166" s="5">
        <f>SUMIFS(Emissions!X:X,Emissions!$A:$A,$H166)</f>
        <v>45.244962689492802</v>
      </c>
      <c r="AE166" s="5">
        <f>SUMIFS(Emissions!Y:Y,Emissions!$A:$A,$H166)</f>
        <v>41.9935105801652</v>
      </c>
      <c r="AF166" s="5">
        <f>SUMIFS(Emissions!Z:Z,Emissions!$A:$A,$H166)</f>
        <v>24.7183446453319</v>
      </c>
      <c r="AG166" s="5">
        <f>SUMIFS(Emissions!AA:AA,Emissions!$A:$A,$H166)</f>
        <v>21.664130053642769</v>
      </c>
      <c r="AH166" s="5">
        <f>SUMIFS(Emissions!AB:AB,Emissions!$A:$A,$H166)</f>
        <v>14.55949266268629</v>
      </c>
      <c r="AI166" s="5">
        <f>SUMIFS(Emissions!AC:AC,Emissions!$A:$A,$H166)</f>
        <v>14.941020006187591</v>
      </c>
      <c r="AJ166" s="5">
        <f>SUMIFS(Emissions!AD:AD,Emissions!$A:$A,$H166)</f>
        <v>18.303948643161</v>
      </c>
      <c r="AK166" s="5">
        <f>SUMIFS(Emissions!AE:AE,Emissions!$A:$A,$H166)</f>
        <v>15.73794934240685</v>
      </c>
    </row>
    <row r="167" spans="1:37" ht="15" customHeight="1">
      <c r="I167" s="23"/>
      <c r="AC167" s="23"/>
    </row>
    <row r="170" spans="1:37" ht="15" customHeight="1">
      <c r="P170" s="22"/>
      <c r="Q170" s="22"/>
    </row>
    <row r="171" spans="1:37" ht="15" customHeight="1">
      <c r="J171" s="24"/>
      <c r="L171" s="24"/>
      <c r="P171" s="22"/>
      <c r="Q171" s="22"/>
    </row>
    <row r="172" spans="1:37" ht="15" customHeight="1">
      <c r="P172" s="22"/>
      <c r="Q172" s="22"/>
    </row>
    <row r="173" spans="1:37" ht="15" customHeight="1">
      <c r="K173" s="24"/>
      <c r="P173" s="22"/>
    </row>
    <row r="174" spans="1:37" ht="15" customHeight="1">
      <c r="P174" s="22"/>
    </row>
    <row r="175" spans="1:37" ht="15" customHeight="1">
      <c r="P175" s="22"/>
    </row>
    <row r="176" spans="1:37" ht="15" customHeight="1">
      <c r="P176" s="22"/>
    </row>
    <row r="177" spans="1:36" ht="15" customHeight="1">
      <c r="P177" s="22"/>
    </row>
    <row r="178" spans="1:36" s="51" customFormat="1" ht="24" customHeight="1" thickBot="1">
      <c r="A178" s="49" t="str">
        <f>B179&amp;" differences in imports and exports by year"</f>
        <v>NSW differences in imports and exports by year</v>
      </c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</row>
    <row r="179" spans="1:36" ht="15" customHeight="1" thickTop="1">
      <c r="A179" s="11" t="s">
        <v>127</v>
      </c>
      <c r="B179" s="21" t="s">
        <v>163</v>
      </c>
    </row>
    <row r="181" spans="1:36" ht="15" customHeight="1">
      <c r="H181" s="44" t="s">
        <v>164</v>
      </c>
      <c r="I181" s="8" t="s">
        <v>90</v>
      </c>
      <c r="J181" s="8" t="s">
        <v>91</v>
      </c>
      <c r="K181" s="8" t="s">
        <v>92</v>
      </c>
      <c r="L181" s="8" t="s">
        <v>93</v>
      </c>
      <c r="M181" s="8" t="s">
        <v>94</v>
      </c>
      <c r="N181" s="8" t="s">
        <v>95</v>
      </c>
      <c r="O181" s="8" t="s">
        <v>96</v>
      </c>
      <c r="P181" s="8" t="s">
        <v>97</v>
      </c>
      <c r="Q181" s="8" t="s">
        <v>98</v>
      </c>
      <c r="R181" s="8" t="s">
        <v>99</v>
      </c>
      <c r="S181" s="8" t="s">
        <v>100</v>
      </c>
      <c r="T181" s="8" t="s">
        <v>101</v>
      </c>
      <c r="U181" s="8" t="s">
        <v>102</v>
      </c>
      <c r="V181" s="8" t="s">
        <v>103</v>
      </c>
      <c r="W181" s="8" t="s">
        <v>104</v>
      </c>
      <c r="X181" s="8" t="s">
        <v>105</v>
      </c>
      <c r="Y181" s="8" t="s">
        <v>106</v>
      </c>
      <c r="Z181" s="8" t="s">
        <v>107</v>
      </c>
      <c r="AA181" s="8" t="s">
        <v>108</v>
      </c>
      <c r="AB181" s="8" t="s">
        <v>109</v>
      </c>
      <c r="AC181" s="8" t="s">
        <v>110</v>
      </c>
      <c r="AD181" s="8" t="s">
        <v>111</v>
      </c>
      <c r="AE181" s="8" t="s">
        <v>112</v>
      </c>
      <c r="AF181" s="8" t="s">
        <v>113</v>
      </c>
      <c r="AG181" s="8" t="s">
        <v>114</v>
      </c>
      <c r="AH181" s="8" t="s">
        <v>115</v>
      </c>
      <c r="AI181" s="8" t="s">
        <v>116</v>
      </c>
      <c r="AJ181" s="8" t="s">
        <v>117</v>
      </c>
    </row>
    <row r="182" spans="1:36" ht="15" customHeight="1">
      <c r="H182" s="25" t="s">
        <v>165</v>
      </c>
      <c r="I182" s="5">
        <f>SUMIFS('Imports and Exports'!D:D,'Imports and Exports'!$A:$A,Comparison_CDP1,'Imports and Exports'!$B:$B,$B$179,'Imports and Exports'!$C:$C,$H182)-SUMIFS('Imports and Exports'!D:D,'Imports and Exports'!$A:$A,Comparison_CDP2,'Imports and Exports'!$B:$B,$B$179,'Imports and Exports'!$C:$C,$H182)</f>
        <v>-176.75190201642909</v>
      </c>
      <c r="J182" s="5">
        <f>SUMIFS('Imports and Exports'!E:E,'Imports and Exports'!$A:$A,Comparison_CDP1,'Imports and Exports'!$B:$B,$B$179,'Imports and Exports'!$C:$C,$H182)-SUMIFS('Imports and Exports'!E:E,'Imports and Exports'!$A:$A,Comparison_CDP2,'Imports and Exports'!$B:$B,$B$179,'Imports and Exports'!$C:$C,$H182)</f>
        <v>-218.8794257720001</v>
      </c>
      <c r="K182" s="5">
        <f>SUMIFS('Imports and Exports'!F:F,'Imports and Exports'!$A:$A,Comparison_CDP1,'Imports and Exports'!$B:$B,$B$179,'Imports and Exports'!$C:$C,$H182)-SUMIFS('Imports and Exports'!F:F,'Imports and Exports'!$A:$A,Comparison_CDP2,'Imports and Exports'!$B:$B,$B$179,'Imports and Exports'!$C:$C,$H182)</f>
        <v>-192.37202650701875</v>
      </c>
      <c r="L182" s="5">
        <f>SUMIFS('Imports and Exports'!G:G,'Imports and Exports'!$A:$A,Comparison_CDP1,'Imports and Exports'!$B:$B,$B$179,'Imports and Exports'!$C:$C,$H182)-SUMIFS('Imports and Exports'!G:G,'Imports and Exports'!$A:$A,Comparison_CDP2,'Imports and Exports'!$B:$B,$B$179,'Imports and Exports'!$C:$C,$H182)</f>
        <v>155.69818748459875</v>
      </c>
      <c r="M182" s="5">
        <f>SUMIFS('Imports and Exports'!H:H,'Imports and Exports'!$A:$A,Comparison_CDP1,'Imports and Exports'!$B:$B,$B$179,'Imports and Exports'!$C:$C,$H182)-SUMIFS('Imports and Exports'!H:H,'Imports and Exports'!$A:$A,Comparison_CDP2,'Imports and Exports'!$B:$B,$B$179,'Imports and Exports'!$C:$C,$H182)</f>
        <v>170.29103531033979</v>
      </c>
      <c r="N182" s="5">
        <f>SUMIFS('Imports and Exports'!I:I,'Imports and Exports'!$A:$A,Comparison_CDP1,'Imports and Exports'!$B:$B,$B$179,'Imports and Exports'!$C:$C,$H182)-SUMIFS('Imports and Exports'!I:I,'Imports and Exports'!$A:$A,Comparison_CDP2,'Imports and Exports'!$B:$B,$B$179,'Imports and Exports'!$C:$C,$H182)</f>
        <v>1222.4941967116793</v>
      </c>
      <c r="O182" s="5">
        <f>SUMIFS('Imports and Exports'!J:J,'Imports and Exports'!$A:$A,Comparison_CDP1,'Imports and Exports'!$B:$B,$B$179,'Imports and Exports'!$C:$C,$H182)-SUMIFS('Imports and Exports'!J:J,'Imports and Exports'!$A:$A,Comparison_CDP2,'Imports and Exports'!$B:$B,$B$179,'Imports and Exports'!$C:$C,$H182)</f>
        <v>-141.00563001949922</v>
      </c>
      <c r="P182" s="5">
        <f>SUMIFS('Imports and Exports'!K:K,'Imports and Exports'!$A:$A,Comparison_CDP1,'Imports and Exports'!$B:$B,$B$179,'Imports and Exports'!$C:$C,$H182)-SUMIFS('Imports and Exports'!K:K,'Imports and Exports'!$A:$A,Comparison_CDP2,'Imports and Exports'!$B:$B,$B$179,'Imports and Exports'!$C:$C,$H182)</f>
        <v>1450.9644613089968</v>
      </c>
      <c r="Q182" s="5">
        <f>SUMIFS('Imports and Exports'!L:L,'Imports and Exports'!$A:$A,Comparison_CDP1,'Imports and Exports'!$B:$B,$B$179,'Imports and Exports'!$C:$C,$H182)-SUMIFS('Imports and Exports'!L:L,'Imports and Exports'!$A:$A,Comparison_CDP2,'Imports and Exports'!$B:$B,$B$179,'Imports and Exports'!$C:$C,$H182)</f>
        <v>1154.7496553076999</v>
      </c>
      <c r="R182" s="5">
        <f>SUMIFS('Imports and Exports'!M:M,'Imports and Exports'!$A:$A,Comparison_CDP1,'Imports and Exports'!$B:$B,$B$179,'Imports and Exports'!$C:$C,$H182)-SUMIFS('Imports and Exports'!M:M,'Imports and Exports'!$A:$A,Comparison_CDP2,'Imports and Exports'!$B:$B,$B$179,'Imports and Exports'!$C:$C,$H182)</f>
        <v>1411.0389597767607</v>
      </c>
      <c r="S182" s="5">
        <f>SUMIFS('Imports and Exports'!N:N,'Imports and Exports'!$A:$A,Comparison_CDP1,'Imports and Exports'!$B:$B,$B$179,'Imports and Exports'!$C:$C,$H182)-SUMIFS('Imports and Exports'!N:N,'Imports and Exports'!$A:$A,Comparison_CDP2,'Imports and Exports'!$B:$B,$B$179,'Imports and Exports'!$C:$C,$H182)</f>
        <v>1650.7173178228895</v>
      </c>
      <c r="T182" s="5">
        <f>SUMIFS('Imports and Exports'!O:O,'Imports and Exports'!$A:$A,Comparison_CDP1,'Imports and Exports'!$B:$B,$B$179,'Imports and Exports'!$C:$C,$H182)-SUMIFS('Imports and Exports'!O:O,'Imports and Exports'!$A:$A,Comparison_CDP2,'Imports and Exports'!$B:$B,$B$179,'Imports and Exports'!$C:$C,$H182)</f>
        <v>1400.2478977847786</v>
      </c>
      <c r="U182" s="5">
        <f>SUMIFS('Imports and Exports'!P:P,'Imports and Exports'!$A:$A,Comparison_CDP1,'Imports and Exports'!$B:$B,$B$179,'Imports and Exports'!$C:$C,$H182)-SUMIFS('Imports and Exports'!P:P,'Imports and Exports'!$A:$A,Comparison_CDP2,'Imports and Exports'!$B:$B,$B$179,'Imports and Exports'!$C:$C,$H182)</f>
        <v>2016.3904603896699</v>
      </c>
      <c r="V182" s="5">
        <f>SUMIFS('Imports and Exports'!Q:Q,'Imports and Exports'!$A:$A,Comparison_CDP1,'Imports and Exports'!$B:$B,$B$179,'Imports and Exports'!$C:$C,$H182)-SUMIFS('Imports and Exports'!Q:Q,'Imports and Exports'!$A:$A,Comparison_CDP2,'Imports and Exports'!$B:$B,$B$179,'Imports and Exports'!$C:$C,$H182)</f>
        <v>1900.4515139303894</v>
      </c>
      <c r="W182" s="5">
        <f>SUMIFS('Imports and Exports'!R:R,'Imports and Exports'!$A:$A,Comparison_CDP1,'Imports and Exports'!$B:$B,$B$179,'Imports and Exports'!$C:$C,$H182)-SUMIFS('Imports and Exports'!R:R,'Imports and Exports'!$A:$A,Comparison_CDP2,'Imports and Exports'!$B:$B,$B$179,'Imports and Exports'!$C:$C,$H182)</f>
        <v>2019.6003197311311</v>
      </c>
      <c r="X182" s="5">
        <f>SUMIFS('Imports and Exports'!S:S,'Imports and Exports'!$A:$A,Comparison_CDP1,'Imports and Exports'!$B:$B,$B$179,'Imports and Exports'!$C:$C,$H182)-SUMIFS('Imports and Exports'!S:S,'Imports and Exports'!$A:$A,Comparison_CDP2,'Imports and Exports'!$B:$B,$B$179,'Imports and Exports'!$C:$C,$H182)</f>
        <v>3039.5071486729812</v>
      </c>
      <c r="Y182" s="5">
        <f>SUMIFS('Imports and Exports'!T:T,'Imports and Exports'!$A:$A,Comparison_CDP1,'Imports and Exports'!$B:$B,$B$179,'Imports and Exports'!$C:$C,$H182)-SUMIFS('Imports and Exports'!T:T,'Imports and Exports'!$A:$A,Comparison_CDP2,'Imports and Exports'!$B:$B,$B$179,'Imports and Exports'!$C:$C,$H182)</f>
        <v>3126.6471596529991</v>
      </c>
      <c r="Z182" s="5">
        <f>SUMIFS('Imports and Exports'!U:U,'Imports and Exports'!$A:$A,Comparison_CDP1,'Imports and Exports'!$B:$B,$B$179,'Imports and Exports'!$C:$C,$H182)-SUMIFS('Imports and Exports'!U:U,'Imports and Exports'!$A:$A,Comparison_CDP2,'Imports and Exports'!$B:$B,$B$179,'Imports and Exports'!$C:$C,$H182)</f>
        <v>9780.5166951612809</v>
      </c>
      <c r="AA182" s="5">
        <f>SUMIFS('Imports and Exports'!V:V,'Imports and Exports'!$A:$A,Comparison_CDP1,'Imports and Exports'!$B:$B,$B$179,'Imports and Exports'!$C:$C,$H182)-SUMIFS('Imports and Exports'!V:V,'Imports and Exports'!$A:$A,Comparison_CDP2,'Imports and Exports'!$B:$B,$B$179,'Imports and Exports'!$C:$C,$H182)</f>
        <v>10575.061502037648</v>
      </c>
      <c r="AB182" s="5">
        <f>SUMIFS('Imports and Exports'!W:W,'Imports and Exports'!$A:$A,Comparison_CDP1,'Imports and Exports'!$B:$B,$B$179,'Imports and Exports'!$C:$C,$H182)-SUMIFS('Imports and Exports'!W:W,'Imports and Exports'!$A:$A,Comparison_CDP2,'Imports and Exports'!$B:$B,$B$179,'Imports and Exports'!$C:$C,$H182)</f>
        <v>8838.5614327967178</v>
      </c>
      <c r="AC182" s="5">
        <f>SUMIFS('Imports and Exports'!X:X,'Imports and Exports'!$A:$A,Comparison_CDP1,'Imports and Exports'!$B:$B,$B$179,'Imports and Exports'!$C:$C,$H182)-SUMIFS('Imports and Exports'!X:X,'Imports and Exports'!$A:$A,Comparison_CDP2,'Imports and Exports'!$B:$B,$B$179,'Imports and Exports'!$C:$C,$H182)</f>
        <v>9222.5750807085315</v>
      </c>
      <c r="AD182" s="5">
        <f>SUMIFS('Imports and Exports'!Y:Y,'Imports and Exports'!$A:$A,Comparison_CDP1,'Imports and Exports'!$B:$B,$B$179,'Imports and Exports'!$C:$C,$H182)-SUMIFS('Imports and Exports'!Y:Y,'Imports and Exports'!$A:$A,Comparison_CDP2,'Imports and Exports'!$B:$B,$B$179,'Imports and Exports'!$C:$C,$H182)</f>
        <v>10336.443073265362</v>
      </c>
      <c r="AE182" s="5">
        <f>SUMIFS('Imports and Exports'!Z:Z,'Imports and Exports'!$A:$A,Comparison_CDP1,'Imports and Exports'!$B:$B,$B$179,'Imports and Exports'!$C:$C,$H182)-SUMIFS('Imports and Exports'!Z:Z,'Imports and Exports'!$A:$A,Comparison_CDP2,'Imports and Exports'!$B:$B,$B$179,'Imports and Exports'!$C:$C,$H182)</f>
        <v>4419.2404157467772</v>
      </c>
      <c r="AF182" s="5">
        <f>SUMIFS('Imports and Exports'!AA:AA,'Imports and Exports'!$A:$A,Comparison_CDP1,'Imports and Exports'!$B:$B,$B$179,'Imports and Exports'!$C:$C,$H182)-SUMIFS('Imports and Exports'!AA:AA,'Imports and Exports'!$A:$A,Comparison_CDP2,'Imports and Exports'!$B:$B,$B$179,'Imports and Exports'!$C:$C,$H182)</f>
        <v>6202.2310139808396</v>
      </c>
      <c r="AG182" s="5">
        <f>SUMIFS('Imports and Exports'!AB:AB,'Imports and Exports'!$A:$A,Comparison_CDP1,'Imports and Exports'!$B:$B,$B$179,'Imports and Exports'!$C:$C,$H182)-SUMIFS('Imports and Exports'!AB:AB,'Imports and Exports'!$A:$A,Comparison_CDP2,'Imports and Exports'!$B:$B,$B$179,'Imports and Exports'!$C:$C,$H182)</f>
        <v>4917.213167111835</v>
      </c>
      <c r="AH182" s="5">
        <f>SUMIFS('Imports and Exports'!AC:AC,'Imports and Exports'!$A:$A,Comparison_CDP1,'Imports and Exports'!$B:$B,$B$179,'Imports and Exports'!$C:$C,$H182)-SUMIFS('Imports and Exports'!AC:AC,'Imports and Exports'!$A:$A,Comparison_CDP2,'Imports and Exports'!$B:$B,$B$179,'Imports and Exports'!$C:$C,$H182)</f>
        <v>4570.4446807482909</v>
      </c>
      <c r="AI182" s="5">
        <f>SUMIFS('Imports and Exports'!AD:AD,'Imports and Exports'!$A:$A,Comparison_CDP1,'Imports and Exports'!$B:$B,$B$179,'Imports and Exports'!$C:$C,$H182)-SUMIFS('Imports and Exports'!AD:AD,'Imports and Exports'!$A:$A,Comparison_CDP2,'Imports and Exports'!$B:$B,$B$179,'Imports and Exports'!$C:$C,$H182)</f>
        <v>3893.6315918043074</v>
      </c>
      <c r="AJ182" s="5">
        <f>SUMIFS('Imports and Exports'!AE:AE,'Imports and Exports'!$A:$A,Comparison_CDP1,'Imports and Exports'!$B:$B,$B$179,'Imports and Exports'!$C:$C,$H182)-SUMIFS('Imports and Exports'!AE:AE,'Imports and Exports'!$A:$A,Comparison_CDP2,'Imports and Exports'!$B:$B,$B$179,'Imports and Exports'!$C:$C,$H182)</f>
        <v>3267.2852438242935</v>
      </c>
    </row>
    <row r="183" spans="1:36" ht="15" customHeight="1">
      <c r="H183" s="25" t="s">
        <v>166</v>
      </c>
      <c r="I183" s="5">
        <f>SUMIFS('Imports and Exports'!D:D,'Imports and Exports'!$A:$A,Comparison_CDP1,'Imports and Exports'!$B:$B,$B$179,'Imports and Exports'!$C:$C,$H183)-SUMIFS('Imports and Exports'!D:D,'Imports and Exports'!$A:$A,Comparison_CDP2,'Imports and Exports'!$B:$B,$B$179,'Imports and Exports'!$C:$C,$H183)</f>
        <v>-67.786298137940207</v>
      </c>
      <c r="J183" s="5">
        <f>SUMIFS('Imports and Exports'!E:E,'Imports and Exports'!$A:$A,Comparison_CDP1,'Imports and Exports'!$B:$B,$B$179,'Imports and Exports'!$C:$C,$H183)-SUMIFS('Imports and Exports'!E:E,'Imports and Exports'!$A:$A,Comparison_CDP2,'Imports and Exports'!$B:$B,$B$179,'Imports and Exports'!$C:$C,$H183)</f>
        <v>-197.82009035093972</v>
      </c>
      <c r="K183" s="5">
        <f>SUMIFS('Imports and Exports'!F:F,'Imports and Exports'!$A:$A,Comparison_CDP1,'Imports and Exports'!$B:$B,$B$179,'Imports and Exports'!$C:$C,$H183)-SUMIFS('Imports and Exports'!F:F,'Imports and Exports'!$A:$A,Comparison_CDP2,'Imports and Exports'!$B:$B,$B$179,'Imports and Exports'!$C:$C,$H183)</f>
        <v>-113.14706551254039</v>
      </c>
      <c r="L183" s="5">
        <f>SUMIFS('Imports and Exports'!G:G,'Imports and Exports'!$A:$A,Comparison_CDP1,'Imports and Exports'!$B:$B,$B$179,'Imports and Exports'!$C:$C,$H183)-SUMIFS('Imports and Exports'!G:G,'Imports and Exports'!$A:$A,Comparison_CDP2,'Imports and Exports'!$B:$B,$B$179,'Imports and Exports'!$C:$C,$H183)</f>
        <v>177.18269832159922</v>
      </c>
      <c r="M183" s="5">
        <f>SUMIFS('Imports and Exports'!H:H,'Imports and Exports'!$A:$A,Comparison_CDP1,'Imports and Exports'!$B:$B,$B$179,'Imports and Exports'!$C:$C,$H183)-SUMIFS('Imports and Exports'!H:H,'Imports and Exports'!$A:$A,Comparison_CDP2,'Imports and Exports'!$B:$B,$B$179,'Imports and Exports'!$C:$C,$H183)</f>
        <v>-599.81968388370433</v>
      </c>
      <c r="N183" s="5">
        <f>SUMIFS('Imports and Exports'!I:I,'Imports and Exports'!$A:$A,Comparison_CDP1,'Imports and Exports'!$B:$B,$B$179,'Imports and Exports'!$C:$C,$H183)-SUMIFS('Imports and Exports'!I:I,'Imports and Exports'!$A:$A,Comparison_CDP2,'Imports and Exports'!$B:$B,$B$179,'Imports and Exports'!$C:$C,$H183)</f>
        <v>-1559.6812985631668</v>
      </c>
      <c r="O183" s="5">
        <f>SUMIFS('Imports and Exports'!J:J,'Imports and Exports'!$A:$A,Comparison_CDP1,'Imports and Exports'!$B:$B,$B$179,'Imports and Exports'!$C:$C,$H183)-SUMIFS('Imports and Exports'!J:J,'Imports and Exports'!$A:$A,Comparison_CDP2,'Imports and Exports'!$B:$B,$B$179,'Imports and Exports'!$C:$C,$H183)</f>
        <v>-1647.7980067629769</v>
      </c>
      <c r="P183" s="5">
        <f>SUMIFS('Imports and Exports'!K:K,'Imports and Exports'!$A:$A,Comparison_CDP1,'Imports and Exports'!$B:$B,$B$179,'Imports and Exports'!$C:$C,$H183)-SUMIFS('Imports and Exports'!K:K,'Imports and Exports'!$A:$A,Comparison_CDP2,'Imports and Exports'!$B:$B,$B$179,'Imports and Exports'!$C:$C,$H183)</f>
        <v>-1239.2522718860428</v>
      </c>
      <c r="Q183" s="5">
        <f>SUMIFS('Imports and Exports'!L:L,'Imports and Exports'!$A:$A,Comparison_CDP1,'Imports and Exports'!$B:$B,$B$179,'Imports and Exports'!$C:$C,$H183)-SUMIFS('Imports and Exports'!L:L,'Imports and Exports'!$A:$A,Comparison_CDP2,'Imports and Exports'!$B:$B,$B$179,'Imports and Exports'!$C:$C,$H183)</f>
        <v>-1298.0325114516368</v>
      </c>
      <c r="R183" s="5">
        <f>SUMIFS('Imports and Exports'!M:M,'Imports and Exports'!$A:$A,Comparison_CDP1,'Imports and Exports'!$B:$B,$B$179,'Imports and Exports'!$C:$C,$H183)-SUMIFS('Imports and Exports'!M:M,'Imports and Exports'!$A:$A,Comparison_CDP2,'Imports and Exports'!$B:$B,$B$179,'Imports and Exports'!$C:$C,$H183)</f>
        <v>-1196.6638570065547</v>
      </c>
      <c r="S183" s="5">
        <f>SUMIFS('Imports and Exports'!N:N,'Imports and Exports'!$A:$A,Comparison_CDP1,'Imports and Exports'!$B:$B,$B$179,'Imports and Exports'!$C:$C,$H183)-SUMIFS('Imports and Exports'!N:N,'Imports and Exports'!$A:$A,Comparison_CDP2,'Imports and Exports'!$B:$B,$B$179,'Imports and Exports'!$C:$C,$H183)</f>
        <v>-1017.917243216571</v>
      </c>
      <c r="T183" s="5">
        <f>SUMIFS('Imports and Exports'!O:O,'Imports and Exports'!$A:$A,Comparison_CDP1,'Imports and Exports'!$B:$B,$B$179,'Imports and Exports'!$C:$C,$H183)-SUMIFS('Imports and Exports'!O:O,'Imports and Exports'!$A:$A,Comparison_CDP2,'Imports and Exports'!$B:$B,$B$179,'Imports and Exports'!$C:$C,$H183)</f>
        <v>-936.32381278609819</v>
      </c>
      <c r="U183" s="5">
        <f>SUMIFS('Imports and Exports'!P:P,'Imports and Exports'!$A:$A,Comparison_CDP1,'Imports and Exports'!$B:$B,$B$179,'Imports and Exports'!$C:$C,$H183)-SUMIFS('Imports and Exports'!P:P,'Imports and Exports'!$A:$A,Comparison_CDP2,'Imports and Exports'!$B:$B,$B$179,'Imports and Exports'!$C:$C,$H183)</f>
        <v>-1970.8043907492111</v>
      </c>
      <c r="V183" s="5">
        <f>SUMIFS('Imports and Exports'!Q:Q,'Imports and Exports'!$A:$A,Comparison_CDP1,'Imports and Exports'!$B:$B,$B$179,'Imports and Exports'!$C:$C,$H183)-SUMIFS('Imports and Exports'!Q:Q,'Imports and Exports'!$A:$A,Comparison_CDP2,'Imports and Exports'!$B:$B,$B$179,'Imports and Exports'!$C:$C,$H183)</f>
        <v>-1327.9200752071538</v>
      </c>
      <c r="W183" s="5">
        <f>SUMIFS('Imports and Exports'!R:R,'Imports and Exports'!$A:$A,Comparison_CDP1,'Imports and Exports'!$B:$B,$B$179,'Imports and Exports'!$C:$C,$H183)-SUMIFS('Imports and Exports'!R:R,'Imports and Exports'!$A:$A,Comparison_CDP2,'Imports and Exports'!$B:$B,$B$179,'Imports and Exports'!$C:$C,$H183)</f>
        <v>-906.95817404075297</v>
      </c>
      <c r="X183" s="5">
        <f>SUMIFS('Imports and Exports'!S:S,'Imports and Exports'!$A:$A,Comparison_CDP1,'Imports and Exports'!$B:$B,$B$179,'Imports and Exports'!$C:$C,$H183)-SUMIFS('Imports and Exports'!S:S,'Imports and Exports'!$A:$A,Comparison_CDP2,'Imports and Exports'!$B:$B,$B$179,'Imports and Exports'!$C:$C,$H183)</f>
        <v>-720.8139657768711</v>
      </c>
      <c r="Y183" s="5">
        <f>SUMIFS('Imports and Exports'!T:T,'Imports and Exports'!$A:$A,Comparison_CDP1,'Imports and Exports'!$B:$B,$B$179,'Imports and Exports'!$C:$C,$H183)-SUMIFS('Imports and Exports'!T:T,'Imports and Exports'!$A:$A,Comparison_CDP2,'Imports and Exports'!$B:$B,$B$179,'Imports and Exports'!$C:$C,$H183)</f>
        <v>-543.65356704516898</v>
      </c>
      <c r="Z183" s="5">
        <f>SUMIFS('Imports and Exports'!U:U,'Imports and Exports'!$A:$A,Comparison_CDP1,'Imports and Exports'!$B:$B,$B$179,'Imports and Exports'!$C:$C,$H183)-SUMIFS('Imports and Exports'!U:U,'Imports and Exports'!$A:$A,Comparison_CDP2,'Imports and Exports'!$B:$B,$B$179,'Imports and Exports'!$C:$C,$H183)</f>
        <v>-1042.7455036777997</v>
      </c>
      <c r="AA183" s="5">
        <f>SUMIFS('Imports and Exports'!V:V,'Imports and Exports'!$A:$A,Comparison_CDP1,'Imports and Exports'!$B:$B,$B$179,'Imports and Exports'!$C:$C,$H183)-SUMIFS('Imports and Exports'!V:V,'Imports and Exports'!$A:$A,Comparison_CDP2,'Imports and Exports'!$B:$B,$B$179,'Imports and Exports'!$C:$C,$H183)</f>
        <v>-1093.5981235307991</v>
      </c>
      <c r="AB183" s="5">
        <f>SUMIFS('Imports and Exports'!W:W,'Imports and Exports'!$A:$A,Comparison_CDP1,'Imports and Exports'!$B:$B,$B$179,'Imports and Exports'!$C:$C,$H183)-SUMIFS('Imports and Exports'!W:W,'Imports and Exports'!$A:$A,Comparison_CDP2,'Imports and Exports'!$B:$B,$B$179,'Imports and Exports'!$C:$C,$H183)</f>
        <v>-1400.7652097709702</v>
      </c>
      <c r="AC183" s="5">
        <f>SUMIFS('Imports and Exports'!X:X,'Imports and Exports'!$A:$A,Comparison_CDP1,'Imports and Exports'!$B:$B,$B$179,'Imports and Exports'!$C:$C,$H183)-SUMIFS('Imports and Exports'!X:X,'Imports and Exports'!$A:$A,Comparison_CDP2,'Imports and Exports'!$B:$B,$B$179,'Imports and Exports'!$C:$C,$H183)</f>
        <v>-2327.3667851757673</v>
      </c>
      <c r="AD183" s="5">
        <f>SUMIFS('Imports and Exports'!Y:Y,'Imports and Exports'!$A:$A,Comparison_CDP1,'Imports and Exports'!$B:$B,$B$179,'Imports and Exports'!$C:$C,$H183)-SUMIFS('Imports and Exports'!Y:Y,'Imports and Exports'!$A:$A,Comparison_CDP2,'Imports and Exports'!$B:$B,$B$179,'Imports and Exports'!$C:$C,$H183)</f>
        <v>-1587.1971934757553</v>
      </c>
      <c r="AE183" s="5">
        <f>SUMIFS('Imports and Exports'!Z:Z,'Imports and Exports'!$A:$A,Comparison_CDP1,'Imports and Exports'!$B:$B,$B$179,'Imports and Exports'!$C:$C,$H183)-SUMIFS('Imports and Exports'!Z:Z,'Imports and Exports'!$A:$A,Comparison_CDP2,'Imports and Exports'!$B:$B,$B$179,'Imports and Exports'!$C:$C,$H183)</f>
        <v>-4316.9476697960363</v>
      </c>
      <c r="AF183" s="5">
        <f>SUMIFS('Imports and Exports'!AA:AA,'Imports and Exports'!$A:$A,Comparison_CDP1,'Imports and Exports'!$B:$B,$B$179,'Imports and Exports'!$C:$C,$H183)-SUMIFS('Imports and Exports'!AA:AA,'Imports and Exports'!$A:$A,Comparison_CDP2,'Imports and Exports'!$B:$B,$B$179,'Imports and Exports'!$C:$C,$H183)</f>
        <v>-3628.5093611271086</v>
      </c>
      <c r="AG183" s="5">
        <f>SUMIFS('Imports and Exports'!AB:AB,'Imports and Exports'!$A:$A,Comparison_CDP1,'Imports and Exports'!$B:$B,$B$179,'Imports and Exports'!$C:$C,$H183)-SUMIFS('Imports and Exports'!AB:AB,'Imports and Exports'!$A:$A,Comparison_CDP2,'Imports and Exports'!$B:$B,$B$179,'Imports and Exports'!$C:$C,$H183)</f>
        <v>-4656.9916352830205</v>
      </c>
      <c r="AH183" s="5">
        <f>SUMIFS('Imports and Exports'!AC:AC,'Imports and Exports'!$A:$A,Comparison_CDP1,'Imports and Exports'!$B:$B,$B$179,'Imports and Exports'!$C:$C,$H183)-SUMIFS('Imports and Exports'!AC:AC,'Imports and Exports'!$A:$A,Comparison_CDP2,'Imports and Exports'!$B:$B,$B$179,'Imports and Exports'!$C:$C,$H183)</f>
        <v>-3893.2205090892976</v>
      </c>
      <c r="AI183" s="5">
        <f>SUMIFS('Imports and Exports'!AD:AD,'Imports and Exports'!$A:$A,Comparison_CDP1,'Imports and Exports'!$B:$B,$B$179,'Imports and Exports'!$C:$C,$H183)-SUMIFS('Imports and Exports'!AD:AD,'Imports and Exports'!$A:$A,Comparison_CDP2,'Imports and Exports'!$B:$B,$B$179,'Imports and Exports'!$C:$C,$H183)</f>
        <v>-5071.924525219536</v>
      </c>
      <c r="AJ183" s="5">
        <f>SUMIFS('Imports and Exports'!AE:AE,'Imports and Exports'!$A:$A,Comparison_CDP1,'Imports and Exports'!$B:$B,$B$179,'Imports and Exports'!$C:$C,$H183)-SUMIFS('Imports and Exports'!AE:AE,'Imports and Exports'!$A:$A,Comparison_CDP2,'Imports and Exports'!$B:$B,$B$179,'Imports and Exports'!$C:$C,$H183)</f>
        <v>-6275.2398635237168</v>
      </c>
    </row>
    <row r="184" spans="1:36" ht="15" customHeight="1">
      <c r="H184" s="25" t="s">
        <v>189</v>
      </c>
      <c r="I184" s="5">
        <f t="shared" ref="I184:AJ184" si="3">I182+I183</f>
        <v>-244.53820015436929</v>
      </c>
      <c r="J184" s="5">
        <f t="shared" si="3"/>
        <v>-416.69951612293983</v>
      </c>
      <c r="K184" s="5">
        <f t="shared" si="3"/>
        <v>-305.51909201955914</v>
      </c>
      <c r="L184" s="5">
        <f t="shared" si="3"/>
        <v>332.88088580619797</v>
      </c>
      <c r="M184" s="5">
        <f t="shared" si="3"/>
        <v>-429.52864857336453</v>
      </c>
      <c r="N184" s="5">
        <f t="shared" si="3"/>
        <v>-337.18710185148757</v>
      </c>
      <c r="O184" s="5">
        <f t="shared" si="3"/>
        <v>-1788.8036367824761</v>
      </c>
      <c r="P184" s="5">
        <f t="shared" si="3"/>
        <v>211.712189422954</v>
      </c>
      <c r="Q184" s="5">
        <f t="shared" si="3"/>
        <v>-143.2828561439369</v>
      </c>
      <c r="R184" s="5">
        <f t="shared" si="3"/>
        <v>214.37510277020601</v>
      </c>
      <c r="S184" s="5">
        <f t="shared" si="3"/>
        <v>632.8000746063185</v>
      </c>
      <c r="T184" s="5">
        <f t="shared" si="3"/>
        <v>463.92408499868043</v>
      </c>
      <c r="U184" s="5">
        <f t="shared" si="3"/>
        <v>45.586069640458845</v>
      </c>
      <c r="V184" s="5">
        <f t="shared" si="3"/>
        <v>572.53143872323562</v>
      </c>
      <c r="W184" s="5">
        <f t="shared" si="3"/>
        <v>1112.6421456903781</v>
      </c>
      <c r="X184" s="5">
        <f t="shared" si="3"/>
        <v>2318.6931828961101</v>
      </c>
      <c r="Y184" s="5">
        <f t="shared" si="3"/>
        <v>2582.9935926078301</v>
      </c>
      <c r="Z184" s="5">
        <f t="shared" si="3"/>
        <v>8737.7711914834817</v>
      </c>
      <c r="AA184" s="5">
        <f t="shared" si="3"/>
        <v>9481.463378506849</v>
      </c>
      <c r="AB184" s="5">
        <f t="shared" si="3"/>
        <v>7437.7962230257472</v>
      </c>
      <c r="AC184" s="5">
        <f t="shared" si="3"/>
        <v>6895.2082955327642</v>
      </c>
      <c r="AD184" s="5">
        <f t="shared" si="3"/>
        <v>8749.245879789607</v>
      </c>
      <c r="AE184" s="5">
        <f t="shared" si="3"/>
        <v>102.29274595074094</v>
      </c>
      <c r="AF184" s="5">
        <f t="shared" si="3"/>
        <v>2573.721652853731</v>
      </c>
      <c r="AG184" s="5">
        <f t="shared" si="3"/>
        <v>260.22153182881448</v>
      </c>
      <c r="AH184" s="5">
        <f t="shared" si="3"/>
        <v>677.22417165899333</v>
      </c>
      <c r="AI184" s="5">
        <f t="shared" si="3"/>
        <v>-1178.2929334152286</v>
      </c>
      <c r="AJ184" s="5">
        <f t="shared" si="3"/>
        <v>-3007.9546196994233</v>
      </c>
    </row>
    <row r="195" spans="1:30" s="51" customFormat="1" ht="24" customHeight="1" thickBot="1">
      <c r="A195" s="49" t="s">
        <v>170</v>
      </c>
      <c r="B195" s="47"/>
      <c r="C195" s="47"/>
      <c r="D195" s="47"/>
      <c r="E195" s="47"/>
      <c r="F195" s="47"/>
      <c r="G195" s="47"/>
      <c r="H195" s="47"/>
      <c r="I195" s="50"/>
      <c r="J195" s="47"/>
      <c r="K195" s="47"/>
      <c r="L195" s="47"/>
      <c r="M195" s="47"/>
      <c r="N195" s="47"/>
      <c r="O195" s="47"/>
      <c r="P195" s="47"/>
      <c r="Q195" s="47"/>
      <c r="R195" s="50"/>
      <c r="S195" s="47"/>
      <c r="T195" s="47"/>
      <c r="U195" s="47"/>
      <c r="V195" s="47"/>
      <c r="W195" s="47"/>
      <c r="X195" s="47"/>
      <c r="Y195" s="47"/>
      <c r="Z195" s="47"/>
      <c r="AA195" s="47"/>
      <c r="AB195" s="50"/>
      <c r="AC195" s="47"/>
      <c r="AD195" s="47"/>
    </row>
    <row r="196" spans="1:30" ht="15" customHeight="1" thickTop="1"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</row>
    <row r="197" spans="1:30" ht="15" customHeight="1">
      <c r="H197" s="8" t="s">
        <v>171</v>
      </c>
      <c r="I197" s="8" t="str">
        <f>Comparison_CDP1</f>
        <v>CDP5</v>
      </c>
      <c r="J197" s="8" t="str">
        <f>Comparison_CDP2</f>
        <v>Counterfactual</v>
      </c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</row>
    <row r="198" spans="1:30" ht="15" customHeight="1">
      <c r="H198" s="9" t="s">
        <v>50</v>
      </c>
      <c r="I198" s="5" t="str">
        <f>INDEX('Flow path augmentations'!$B$4:$O$18,MATCH($H198,'Flow path augmentations'!$A$4:$A$18,0),MATCH(I$197,'Flow path augmentations'!$B$3:$O$3,0))</f>
        <v>-</v>
      </c>
      <c r="J198" s="5" t="str">
        <f>INDEX('Flow path augmentations'!$B$4:$O$18,MATCH($H198,'Flow path augmentations'!$A$4:$A$18,0),MATCH(J$197,'Flow path augmentations'!$B$3:$O$3,0))</f>
        <v>-</v>
      </c>
    </row>
    <row r="199" spans="1:30" ht="15" customHeight="1">
      <c r="H199" s="9" t="s">
        <v>173</v>
      </c>
      <c r="I199" s="5" t="str">
        <f>INDEX('Flow path augmentations'!$B$4:$O$18,MATCH($H199,'Flow path augmentations'!$A$4:$A$18,0),MATCH(I$197,'Flow path augmentations'!$B$3:$O$3,0))</f>
        <v>2040-41</v>
      </c>
      <c r="J199" s="5" t="str">
        <f>INDEX('Flow path augmentations'!$B$4:$O$18,MATCH($H199,'Flow path augmentations'!$A$4:$A$18,0),MATCH(J$197,'Flow path augmentations'!$B$3:$O$3,0))</f>
        <v>-</v>
      </c>
    </row>
    <row r="200" spans="1:30" ht="15" customHeight="1">
      <c r="H200" s="9" t="s">
        <v>174</v>
      </c>
      <c r="I200" s="5" t="str">
        <f>INDEX('Flow path augmentations'!$B$4:$O$18,MATCH($H200,'Flow path augmentations'!$A$4:$A$18,0),MATCH(I$197,'Flow path augmentations'!$B$3:$O$3,0))</f>
        <v>-</v>
      </c>
      <c r="J200" s="5" t="str">
        <f>INDEX('Flow path augmentations'!$B$4:$O$18,MATCH($H200,'Flow path augmentations'!$A$4:$A$18,0),MATCH(J$197,'Flow path augmentations'!$B$3:$O$3,0))</f>
        <v>-</v>
      </c>
    </row>
    <row r="201" spans="1:30" ht="15" customHeight="1">
      <c r="H201" s="9" t="s">
        <v>175</v>
      </c>
      <c r="I201" s="5" t="str">
        <f>INDEX('Flow path augmentations'!$B$4:$O$18,MATCH($H201,'Flow path augmentations'!$A$4:$A$18,0),MATCH(I$197,'Flow path augmentations'!$B$3:$O$3,0))</f>
        <v>2035-36</v>
      </c>
      <c r="J201" s="5" t="str">
        <f>INDEX('Flow path augmentations'!$B$4:$O$18,MATCH($H201,'Flow path augmentations'!$A$4:$A$18,0),MATCH(J$197,'Flow path augmentations'!$B$3:$O$3,0))</f>
        <v>-</v>
      </c>
    </row>
    <row r="202" spans="1:30" ht="15" customHeight="1">
      <c r="H202" s="9" t="s">
        <v>176</v>
      </c>
      <c r="I202" s="5" t="str">
        <f>INDEX('Flow path augmentations'!$B$4:$O$18,MATCH($H202,'Flow path augmentations'!$A$4:$A$18,0),MATCH(I$197,'Flow path augmentations'!$B$3:$O$3,0))</f>
        <v>-</v>
      </c>
      <c r="J202" s="5" t="str">
        <f>INDEX('Flow path augmentations'!$B$4:$O$18,MATCH($H202,'Flow path augmentations'!$A$4:$A$18,0),MATCH(J$197,'Flow path augmentations'!$B$3:$O$3,0))</f>
        <v>-</v>
      </c>
    </row>
    <row r="203" spans="1:30" ht="15" customHeight="1">
      <c r="H203" s="9" t="s">
        <v>45</v>
      </c>
      <c r="I203" s="5" t="str">
        <f>INDEX('Flow path augmentations'!$B$4:$O$18,MATCH($H203,'Flow path augmentations'!$A$4:$A$18,0),MATCH(I$197,'Flow path augmentations'!$B$3:$O$3,0))</f>
        <v>2027-28</v>
      </c>
      <c r="J203" s="5" t="str">
        <f>INDEX('Flow path augmentations'!$B$4:$O$18,MATCH($H203,'Flow path augmentations'!$A$4:$A$18,0),MATCH(J$197,'Flow path augmentations'!$B$3:$O$3,0))</f>
        <v>-</v>
      </c>
    </row>
    <row r="204" spans="1:30" ht="15" customHeight="1">
      <c r="H204" s="9" t="s">
        <v>177</v>
      </c>
      <c r="I204" s="5" t="str">
        <f>INDEX('Flow path augmentations'!$B$4:$O$18,MATCH($H204,'Flow path augmentations'!$A$4:$A$18,0),MATCH(I$197,'Flow path augmentations'!$B$3:$O$3,0))</f>
        <v>2045-46</v>
      </c>
      <c r="J204" s="5" t="str">
        <f>INDEX('Flow path augmentations'!$B$4:$O$18,MATCH($H204,'Flow path augmentations'!$A$4:$A$18,0),MATCH(J$197,'Flow path augmentations'!$B$3:$O$3,0))</f>
        <v>-</v>
      </c>
    </row>
    <row r="205" spans="1:30" ht="15" customHeight="1">
      <c r="H205" s="9" t="s">
        <v>178</v>
      </c>
      <c r="I205" s="5" t="str">
        <f>INDEX('Flow path augmentations'!$B$4:$O$18,MATCH($H205,'Flow path augmentations'!$A$4:$A$18,0),MATCH(I$197,'Flow path augmentations'!$B$3:$O$3,0))</f>
        <v>-</v>
      </c>
      <c r="J205" s="5" t="str">
        <f>INDEX('Flow path augmentations'!$B$4:$O$18,MATCH($H205,'Flow path augmentations'!$A$4:$A$18,0),MATCH(J$197,'Flow path augmentations'!$B$3:$O$3,0))</f>
        <v>-</v>
      </c>
    </row>
    <row r="206" spans="1:30" ht="15" customHeight="1">
      <c r="H206" s="9" t="s">
        <v>46</v>
      </c>
      <c r="I206" s="5" t="str">
        <f>INDEX('Flow path augmentations'!$B$4:$O$18,MATCH($H206,'Flow path augmentations'!$A$4:$A$18,0),MATCH(I$197,'Flow path augmentations'!$B$3:$O$3,0))</f>
        <v>2027-28</v>
      </c>
      <c r="J206" s="5" t="str">
        <f>INDEX('Flow path augmentations'!$B$4:$O$18,MATCH($H206,'Flow path augmentations'!$A$4:$A$18,0),MATCH(J$197,'Flow path augmentations'!$B$3:$O$3,0))</f>
        <v>-</v>
      </c>
    </row>
    <row r="207" spans="1:30" ht="15" customHeight="1">
      <c r="H207" s="9" t="s">
        <v>49</v>
      </c>
      <c r="I207" s="5" t="str">
        <f>INDEX('Flow path augmentations'!$B$4:$O$18,MATCH($H207,'Flow path augmentations'!$A$4:$A$18,0),MATCH(I$197,'Flow path augmentations'!$B$3:$O$3,0))</f>
        <v>2028-29</v>
      </c>
      <c r="J207" s="5" t="str">
        <f>INDEX('Flow path augmentations'!$B$4:$O$18,MATCH($H207,'Flow path augmentations'!$A$4:$A$18,0),MATCH(J$197,'Flow path augmentations'!$B$3:$O$3,0))</f>
        <v>-</v>
      </c>
    </row>
    <row r="208" spans="1:30" ht="15" customHeight="1">
      <c r="H208" s="9" t="s">
        <v>179</v>
      </c>
      <c r="I208" s="5" t="str">
        <f>INDEX('Flow path augmentations'!$B$4:$O$18,MATCH($H208,'Flow path augmentations'!$A$4:$A$18,0),MATCH(I$197,'Flow path augmentations'!$B$3:$O$3,0))</f>
        <v>2040-41</v>
      </c>
      <c r="J208" s="5" t="str">
        <f>INDEX('Flow path augmentations'!$B$4:$O$18,MATCH($H208,'Flow path augmentations'!$A$4:$A$18,0),MATCH(J$197,'Flow path augmentations'!$B$3:$O$3,0))</f>
        <v>-</v>
      </c>
    </row>
    <row r="209" spans="8:10" ht="15" customHeight="1">
      <c r="H209" s="9" t="s">
        <v>180</v>
      </c>
      <c r="I209" s="5" t="str">
        <f>INDEX('Flow path augmentations'!$B$4:$O$18,MATCH($H209,'Flow path augmentations'!$A$4:$A$18,0),MATCH(I$197,'Flow path augmentations'!$B$3:$O$3,0))</f>
        <v>-</v>
      </c>
      <c r="J209" s="5" t="str">
        <f>INDEX('Flow path augmentations'!$B$4:$O$18,MATCH($H209,'Flow path augmentations'!$A$4:$A$18,0),MATCH(J$197,'Flow path augmentations'!$B$3:$O$3,0))</f>
        <v>-</v>
      </c>
    </row>
    <row r="210" spans="8:10" ht="15" customHeight="1">
      <c r="H210" s="9" t="s">
        <v>181</v>
      </c>
      <c r="I210" s="5" t="str">
        <f>INDEX('Flow path augmentations'!$B$4:$O$18,MATCH($H210,'Flow path augmentations'!$A$4:$A$18,0),MATCH(I$197,'Flow path augmentations'!$B$3:$O$3,0))</f>
        <v>2029-30</v>
      </c>
      <c r="J210" s="5" t="str">
        <f>INDEX('Flow path augmentations'!$B$4:$O$18,MATCH($H210,'Flow path augmentations'!$A$4:$A$18,0),MATCH(J$197,'Flow path augmentations'!$B$3:$O$3,0))</f>
        <v>-</v>
      </c>
    </row>
    <row r="211" spans="8:10" ht="15" customHeight="1">
      <c r="H211" s="9" t="s">
        <v>182</v>
      </c>
      <c r="I211" s="5" t="str">
        <f>INDEX('Flow path augmentations'!$B$4:$O$18,MATCH($H211,'Flow path augmentations'!$A$4:$A$18,0),MATCH(I$197,'Flow path augmentations'!$B$3:$O$3,0))</f>
        <v>2032-33</v>
      </c>
      <c r="J211" s="5" t="str">
        <f>INDEX('Flow path augmentations'!$B$4:$O$18,MATCH($H211,'Flow path augmentations'!$A$4:$A$18,0),MATCH(J$197,'Flow path augmentations'!$B$3:$O$3,0))</f>
        <v>-</v>
      </c>
    </row>
    <row r="212" spans="8:10" ht="15" customHeight="1">
      <c r="H212" s="9" t="s">
        <v>183</v>
      </c>
      <c r="I212" s="5" t="str">
        <f>INDEX('Flow path augmentations'!$B$4:$O$18,MATCH($H212,'Flow path augmentations'!$A$4:$A$18,0),MATCH(I$197,'Flow path augmentations'!$B$3:$O$3,0))</f>
        <v>-</v>
      </c>
      <c r="J212" s="5" t="str">
        <f>INDEX('Flow path augmentations'!$B$4:$O$18,MATCH($H212,'Flow path augmentations'!$A$4:$A$18,0),MATCH(J$197,'Flow path augmentations'!$B$3:$O$3,0))</f>
        <v>-</v>
      </c>
    </row>
  </sheetData>
  <dataValidations count="3">
    <dataValidation type="list" showInputMessage="1" showErrorMessage="1" sqref="B30 B53 B80 B108 B125 B141" xr:uid="{00000000-0002-0000-0400-000000000000}">
      <formula1>"NEM,NSW,QLD,VIC,SA,TAS"</formula1>
    </dataValidation>
    <dataValidation type="list" showInputMessage="1" showErrorMessage="1" sqref="B8:B9" xr:uid="{00000000-0002-0000-0400-000001000000}">
      <formula1>AvailableCDPs</formula1>
    </dataValidation>
    <dataValidation type="list" showInputMessage="1" showErrorMessage="1" sqref="B179" xr:uid="{00000000-0002-0000-0400-000002000000}">
      <formula1>"NSW,QLD,VIC,SA,TAS"</formula1>
    </dataValidation>
  </dataValidations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theme="7"/>
  </sheetPr>
  <dimension ref="A1:A18"/>
  <sheetViews>
    <sheetView zoomScaleNormal="100" workbookViewId="0"/>
  </sheetViews>
  <sheetFormatPr baseColWidth="10" defaultColWidth="8.83203125" defaultRowHeight="14"/>
  <cols>
    <col min="1" max="1" width="33.5" bestFit="1" customWidth="1"/>
  </cols>
  <sheetData>
    <row r="1" spans="1:1" ht="17.25" customHeight="1" thickBot="1">
      <c r="A1" s="1" t="s">
        <v>190</v>
      </c>
    </row>
    <row r="2" spans="1:1" ht="15" customHeight="1" thickTop="1">
      <c r="A2" s="12"/>
    </row>
    <row r="3" spans="1:1">
      <c r="A3" s="57" t="s">
        <v>191</v>
      </c>
    </row>
    <row r="4" spans="1:1">
      <c r="A4" s="56" t="s">
        <v>60</v>
      </c>
    </row>
    <row r="5" spans="1:1">
      <c r="A5" s="56" t="s">
        <v>70</v>
      </c>
    </row>
    <row r="6" spans="1:1">
      <c r="A6" s="56" t="s">
        <v>73</v>
      </c>
    </row>
    <row r="7" spans="1:1">
      <c r="A7" s="56" t="s">
        <v>75</v>
      </c>
    </row>
    <row r="8" spans="1:1">
      <c r="A8" s="56" t="s">
        <v>80</v>
      </c>
    </row>
    <row r="9" spans="1:1">
      <c r="A9" s="56"/>
    </row>
    <row r="10" spans="1:1">
      <c r="A10" s="56"/>
    </row>
    <row r="11" spans="1:1">
      <c r="A11" s="56"/>
    </row>
    <row r="12" spans="1:1">
      <c r="A12" s="56"/>
    </row>
    <row r="13" spans="1:1">
      <c r="A13" s="56"/>
    </row>
    <row r="14" spans="1:1">
      <c r="A14" s="56"/>
    </row>
    <row r="15" spans="1:1">
      <c r="A15" s="56"/>
    </row>
    <row r="16" spans="1:1">
      <c r="A16" s="56"/>
    </row>
    <row r="17" spans="1:1">
      <c r="A17" s="56"/>
    </row>
    <row r="18" spans="1:1">
      <c r="A18" s="56"/>
    </row>
  </sheetData>
  <pageMargins left="0.7" right="0.7" top="0.75" bottom="0.75" header="0.3" footer="0.3"/>
  <pageSetup paperSize="9" orientation="portrait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>
    <tabColor theme="7"/>
  </sheetPr>
  <dimension ref="A1:AF392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5" style="6" customWidth="1"/>
    <col min="4" max="4" width="22.33203125" style="6" customWidth="1"/>
    <col min="5" max="32" width="9.5" style="6" customWidth="1"/>
    <col min="33" max="33" width="9" style="6" customWidth="1"/>
    <col min="34" max="16384" width="9" style="6"/>
  </cols>
  <sheetData>
    <row r="1" spans="1:32" s="15" customFormat="1" ht="23.25" customHeight="1" thickBot="1">
      <c r="A1" s="1" t="s">
        <v>192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32" s="7" customFormat="1" ht="15" customHeight="1" thickTop="1">
      <c r="A2" s="12" t="s">
        <v>193</v>
      </c>
      <c r="C2" s="12"/>
      <c r="D2" s="12"/>
    </row>
    <row r="3" spans="1:32">
      <c r="A3" s="57" t="s">
        <v>191</v>
      </c>
      <c r="B3" s="57" t="s">
        <v>194</v>
      </c>
      <c r="C3" s="57" t="s">
        <v>195</v>
      </c>
      <c r="D3" s="57" t="s">
        <v>196</v>
      </c>
      <c r="E3" s="57">
        <v>2024</v>
      </c>
      <c r="F3" s="57">
        <v>2025</v>
      </c>
      <c r="G3" s="57">
        <v>2026</v>
      </c>
      <c r="H3" s="57">
        <v>2027</v>
      </c>
      <c r="I3" s="57">
        <v>2028</v>
      </c>
      <c r="J3" s="57">
        <v>2029</v>
      </c>
      <c r="K3" s="57">
        <v>2030</v>
      </c>
      <c r="L3" s="57">
        <v>2031</v>
      </c>
      <c r="M3" s="57">
        <v>2032</v>
      </c>
      <c r="N3" s="57">
        <v>2033</v>
      </c>
      <c r="O3" s="57">
        <v>2034</v>
      </c>
      <c r="P3" s="57">
        <v>2035</v>
      </c>
      <c r="Q3" s="57">
        <v>2036</v>
      </c>
      <c r="R3" s="57">
        <v>2037</v>
      </c>
      <c r="S3" s="57">
        <v>2038</v>
      </c>
      <c r="T3" s="57">
        <v>2039</v>
      </c>
      <c r="U3" s="57">
        <v>2040</v>
      </c>
      <c r="V3" s="57">
        <v>2041</v>
      </c>
      <c r="W3" s="57">
        <v>2042</v>
      </c>
      <c r="X3" s="57">
        <v>2043</v>
      </c>
      <c r="Y3" s="57">
        <v>2044</v>
      </c>
      <c r="Z3" s="57">
        <v>2045</v>
      </c>
      <c r="AA3" s="57">
        <v>2046</v>
      </c>
      <c r="AB3" s="57">
        <v>2047</v>
      </c>
      <c r="AC3" s="57">
        <v>2048</v>
      </c>
      <c r="AD3" s="57">
        <v>2049</v>
      </c>
      <c r="AE3" s="57">
        <v>2050</v>
      </c>
      <c r="AF3" s="57">
        <v>2051</v>
      </c>
    </row>
    <row r="4" spans="1:32">
      <c r="A4" s="56" t="s">
        <v>60</v>
      </c>
      <c r="B4" s="56" t="s">
        <v>163</v>
      </c>
      <c r="C4" s="56" t="s">
        <v>130</v>
      </c>
      <c r="D4" s="5">
        <v>8330</v>
      </c>
      <c r="E4" s="5">
        <v>8330</v>
      </c>
      <c r="F4" s="5">
        <v>8330</v>
      </c>
      <c r="G4" s="5">
        <v>5450</v>
      </c>
      <c r="H4" s="5">
        <v>5450</v>
      </c>
      <c r="I4" s="5">
        <v>4130</v>
      </c>
      <c r="J4" s="5">
        <v>4130</v>
      </c>
      <c r="K4" s="5">
        <v>4130</v>
      </c>
      <c r="L4" s="5">
        <v>2760</v>
      </c>
      <c r="M4" s="5">
        <v>1390</v>
      </c>
      <c r="N4" s="5">
        <v>1390</v>
      </c>
      <c r="O4" s="5">
        <v>1390</v>
      </c>
      <c r="P4" s="5">
        <v>1390</v>
      </c>
      <c r="Q4" s="5">
        <v>1390</v>
      </c>
      <c r="R4" s="5">
        <v>1390</v>
      </c>
      <c r="S4" s="5">
        <v>1390</v>
      </c>
      <c r="T4" s="5">
        <v>1390</v>
      </c>
      <c r="U4" s="5">
        <v>1390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</row>
    <row r="5" spans="1:32">
      <c r="A5" s="56" t="s">
        <v>60</v>
      </c>
      <c r="B5" s="56" t="s">
        <v>163</v>
      </c>
      <c r="C5" s="56" t="s">
        <v>132</v>
      </c>
      <c r="D5" s="5">
        <v>124</v>
      </c>
      <c r="E5" s="5">
        <v>440</v>
      </c>
      <c r="F5" s="5">
        <v>440</v>
      </c>
      <c r="G5" s="5">
        <v>440</v>
      </c>
      <c r="H5" s="5">
        <v>440</v>
      </c>
      <c r="I5" s="5">
        <v>440</v>
      </c>
      <c r="J5" s="5">
        <v>440</v>
      </c>
      <c r="K5" s="5">
        <v>440</v>
      </c>
      <c r="L5" s="5">
        <v>440</v>
      </c>
      <c r="M5" s="5">
        <v>440</v>
      </c>
      <c r="N5" s="5">
        <v>440</v>
      </c>
      <c r="O5" s="5">
        <v>440</v>
      </c>
      <c r="P5" s="5">
        <v>440</v>
      </c>
      <c r="Q5" s="5">
        <v>440</v>
      </c>
      <c r="R5" s="5">
        <v>440</v>
      </c>
      <c r="S5" s="5">
        <v>440</v>
      </c>
      <c r="T5" s="5">
        <v>440</v>
      </c>
      <c r="U5" s="5">
        <v>440</v>
      </c>
      <c r="V5" s="5">
        <v>440</v>
      </c>
      <c r="W5" s="5">
        <v>440</v>
      </c>
      <c r="X5" s="5">
        <v>440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</row>
    <row r="6" spans="1:32">
      <c r="A6" s="56" t="s">
        <v>60</v>
      </c>
      <c r="B6" s="56" t="s">
        <v>163</v>
      </c>
      <c r="C6" s="56" t="s">
        <v>133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</row>
    <row r="7" spans="1:32">
      <c r="A7" s="56" t="s">
        <v>60</v>
      </c>
      <c r="B7" s="56" t="s">
        <v>163</v>
      </c>
      <c r="C7" s="56" t="s">
        <v>134</v>
      </c>
      <c r="D7" s="5">
        <v>2638.9989999999998</v>
      </c>
      <c r="E7" s="5">
        <v>2638.9989999999998</v>
      </c>
      <c r="F7" s="5">
        <v>2638.9989999999998</v>
      </c>
      <c r="G7" s="5">
        <v>2663.0749814000001</v>
      </c>
      <c r="H7" s="5">
        <v>2663.0749814000001</v>
      </c>
      <c r="I7" s="5">
        <v>2663.0749814000001</v>
      </c>
      <c r="J7" s="5">
        <v>2663.0749814000001</v>
      </c>
      <c r="K7" s="5">
        <v>2663.0749814000001</v>
      </c>
      <c r="L7" s="5">
        <v>2663.0749814000001</v>
      </c>
      <c r="M7" s="5">
        <v>2663.0749999499999</v>
      </c>
      <c r="N7" s="5">
        <v>2663.0750185000002</v>
      </c>
      <c r="O7" s="5">
        <v>2663.07503705</v>
      </c>
      <c r="P7" s="5">
        <v>2663.0750555999998</v>
      </c>
      <c r="Q7" s="5">
        <v>2663.0750741500001</v>
      </c>
      <c r="R7" s="5">
        <v>2663.0750926999999</v>
      </c>
      <c r="S7" s="5">
        <v>2663.0750926999999</v>
      </c>
      <c r="T7" s="5">
        <v>2663.0750953500001</v>
      </c>
      <c r="U7" s="5">
        <v>2663.0751059499999</v>
      </c>
      <c r="V7" s="5">
        <v>2663.0751059499999</v>
      </c>
      <c r="W7" s="5">
        <v>2663.0751059499999</v>
      </c>
      <c r="X7" s="5">
        <v>2663.0751086</v>
      </c>
      <c r="Y7" s="5">
        <v>3366.2141836000001</v>
      </c>
      <c r="Z7" s="5">
        <v>2517.2151835999998</v>
      </c>
      <c r="AA7" s="5">
        <v>2517.2151835999998</v>
      </c>
      <c r="AB7" s="5">
        <v>2517.2151835999998</v>
      </c>
      <c r="AC7" s="5">
        <v>2517.2151889000002</v>
      </c>
      <c r="AD7" s="5">
        <v>2517.2151889000002</v>
      </c>
      <c r="AE7" s="5">
        <v>2517.2151889000002</v>
      </c>
      <c r="AF7" s="5">
        <v>2517.2151889000002</v>
      </c>
    </row>
    <row r="8" spans="1:32">
      <c r="A8" s="56" t="s">
        <v>60</v>
      </c>
      <c r="B8" s="56" t="s">
        <v>163</v>
      </c>
      <c r="C8" s="56" t="s">
        <v>135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</row>
    <row r="9" spans="1:32">
      <c r="A9" s="56" t="s">
        <v>60</v>
      </c>
      <c r="B9" s="56" t="s">
        <v>163</v>
      </c>
      <c r="C9" s="56" t="s">
        <v>136</v>
      </c>
      <c r="D9" s="5">
        <v>2285</v>
      </c>
      <c r="E9" s="5">
        <v>2285</v>
      </c>
      <c r="F9" s="5">
        <v>2285</v>
      </c>
      <c r="G9" s="5">
        <v>2285</v>
      </c>
      <c r="H9" s="5">
        <v>2285</v>
      </c>
      <c r="I9" s="5">
        <v>2285</v>
      </c>
      <c r="J9" s="5">
        <v>2285</v>
      </c>
      <c r="K9" s="5">
        <v>2285</v>
      </c>
      <c r="L9" s="5">
        <v>2285</v>
      </c>
      <c r="M9" s="5">
        <v>2285</v>
      </c>
      <c r="N9" s="5">
        <v>2285</v>
      </c>
      <c r="O9" s="5">
        <v>2285</v>
      </c>
      <c r="P9" s="5">
        <v>2285</v>
      </c>
      <c r="Q9" s="5">
        <v>2285</v>
      </c>
      <c r="R9" s="5">
        <v>2285</v>
      </c>
      <c r="S9" s="5">
        <v>2285</v>
      </c>
      <c r="T9" s="5">
        <v>2285</v>
      </c>
      <c r="U9" s="5">
        <v>2285</v>
      </c>
      <c r="V9" s="5">
        <v>2285</v>
      </c>
      <c r="W9" s="5">
        <v>2285</v>
      </c>
      <c r="X9" s="5">
        <v>2285</v>
      </c>
      <c r="Y9" s="5">
        <v>2285</v>
      </c>
      <c r="Z9" s="5">
        <v>2285</v>
      </c>
      <c r="AA9" s="5">
        <v>2285</v>
      </c>
      <c r="AB9" s="5">
        <v>2285</v>
      </c>
      <c r="AC9" s="5">
        <v>2285</v>
      </c>
      <c r="AD9" s="5">
        <v>2285</v>
      </c>
      <c r="AE9" s="5">
        <v>2285</v>
      </c>
      <c r="AF9" s="5">
        <v>2285</v>
      </c>
    </row>
    <row r="10" spans="1:32">
      <c r="A10" s="56" t="s">
        <v>60</v>
      </c>
      <c r="B10" s="56" t="s">
        <v>163</v>
      </c>
      <c r="C10" s="56" t="s">
        <v>137</v>
      </c>
      <c r="D10" s="5">
        <v>290</v>
      </c>
      <c r="E10" s="5">
        <v>290.00002338000002</v>
      </c>
      <c r="F10" s="5">
        <v>290.00002551</v>
      </c>
      <c r="G10" s="5">
        <v>1570.0009164099999</v>
      </c>
      <c r="H10" s="5">
        <v>2930.0009168900001</v>
      </c>
      <c r="I10" s="5">
        <v>3855.0009379100002</v>
      </c>
      <c r="J10" s="5">
        <v>4255.0018390799996</v>
      </c>
      <c r="K10" s="5">
        <v>4329.9993763800003</v>
      </c>
      <c r="L10" s="5">
        <v>4329.9993941599996</v>
      </c>
      <c r="M10" s="5">
        <v>4329.9994027000002</v>
      </c>
      <c r="N10" s="5">
        <v>4329.9994097700001</v>
      </c>
      <c r="O10" s="5">
        <v>4329.9994192800004</v>
      </c>
      <c r="P10" s="5">
        <v>4329.9994308299993</v>
      </c>
      <c r="Q10" s="5">
        <v>4329.9994518000003</v>
      </c>
      <c r="R10" s="5">
        <v>4329.9994853099997</v>
      </c>
      <c r="S10" s="5">
        <v>4329.9995055400004</v>
      </c>
      <c r="T10" s="5">
        <v>4375.3554681899996</v>
      </c>
      <c r="U10" s="5">
        <v>6024.90575231</v>
      </c>
      <c r="V10" s="5">
        <v>6024.9057553599996</v>
      </c>
      <c r="W10" s="5">
        <v>6024.9057557599999</v>
      </c>
      <c r="X10" s="5">
        <v>6024.9057558999993</v>
      </c>
      <c r="Y10" s="5">
        <v>6152.673984680001</v>
      </c>
      <c r="Z10" s="5">
        <v>6152.674005679999</v>
      </c>
      <c r="AA10" s="5">
        <v>6167.4034593800006</v>
      </c>
      <c r="AB10" s="5">
        <v>7095.3793949200008</v>
      </c>
      <c r="AC10" s="5">
        <v>6936.5165153800008</v>
      </c>
      <c r="AD10" s="5">
        <v>6936.5165147800008</v>
      </c>
      <c r="AE10" s="5">
        <v>6936.5165143599997</v>
      </c>
      <c r="AF10" s="5">
        <v>7775.9416847700004</v>
      </c>
    </row>
    <row r="11" spans="1:32">
      <c r="A11" s="56" t="s">
        <v>60</v>
      </c>
      <c r="B11" s="56" t="s">
        <v>163</v>
      </c>
      <c r="C11" s="56" t="s">
        <v>138</v>
      </c>
      <c r="D11" s="5">
        <v>6.5489999999999986</v>
      </c>
      <c r="E11" s="5">
        <v>17.45699999</v>
      </c>
      <c r="F11" s="5">
        <v>27.42</v>
      </c>
      <c r="G11" s="5">
        <v>36.314</v>
      </c>
      <c r="H11" s="5">
        <v>50.043999999999997</v>
      </c>
      <c r="I11" s="5">
        <v>62.996000000000002</v>
      </c>
      <c r="J11" s="5">
        <v>77.658000000000001</v>
      </c>
      <c r="K11" s="5">
        <v>94.576999999999998</v>
      </c>
      <c r="L11" s="5">
        <v>106.62987805</v>
      </c>
      <c r="M11" s="5">
        <v>120.34361062000001</v>
      </c>
      <c r="N11" s="5">
        <v>134.93674167</v>
      </c>
      <c r="O11" s="5">
        <v>151.46925558999999</v>
      </c>
      <c r="P11" s="5">
        <v>170.62540046999999</v>
      </c>
      <c r="Q11" s="5">
        <v>193.11582261999999</v>
      </c>
      <c r="R11" s="5">
        <v>217.17328756000001</v>
      </c>
      <c r="S11" s="5">
        <v>243.75706414999999</v>
      </c>
      <c r="T11" s="5">
        <v>273.04486266999999</v>
      </c>
      <c r="U11" s="5">
        <v>306.32374698000001</v>
      </c>
      <c r="V11" s="5">
        <v>341.44567259000002</v>
      </c>
      <c r="W11" s="5">
        <v>379.74659601000002</v>
      </c>
      <c r="X11" s="5">
        <v>421.06610585999999</v>
      </c>
      <c r="Y11" s="5">
        <v>466.46901799</v>
      </c>
      <c r="Z11" s="5">
        <v>514.9283266299999</v>
      </c>
      <c r="AA11" s="5">
        <v>567.86316712999997</v>
      </c>
      <c r="AB11" s="5">
        <v>623.62634737000008</v>
      </c>
      <c r="AC11" s="5">
        <v>684.16643065000005</v>
      </c>
      <c r="AD11" s="5">
        <v>746.34919728</v>
      </c>
      <c r="AE11" s="5">
        <v>811.52966694999998</v>
      </c>
      <c r="AF11" s="5">
        <v>848.17978899000002</v>
      </c>
    </row>
    <row r="12" spans="1:32">
      <c r="A12" s="56" t="s">
        <v>60</v>
      </c>
      <c r="B12" s="56" t="s">
        <v>163</v>
      </c>
      <c r="C12" s="56" t="s">
        <v>139</v>
      </c>
      <c r="D12" s="5">
        <v>234.49100000000001</v>
      </c>
      <c r="E12" s="5">
        <v>328.44600000000003</v>
      </c>
      <c r="F12" s="5">
        <v>410.86299999999989</v>
      </c>
      <c r="G12" s="5">
        <v>449.76499999999999</v>
      </c>
      <c r="H12" s="5">
        <v>533.05100000000004</v>
      </c>
      <c r="I12" s="5">
        <v>579.9380000000001</v>
      </c>
      <c r="J12" s="5">
        <v>633.64400000000001</v>
      </c>
      <c r="K12" s="5">
        <v>684.71699999999998</v>
      </c>
      <c r="L12" s="5">
        <v>725.76</v>
      </c>
      <c r="M12" s="5">
        <v>758.94600000000003</v>
      </c>
      <c r="N12" s="5">
        <v>790.08699999999999</v>
      </c>
      <c r="O12" s="5">
        <v>817.35799999999995</v>
      </c>
      <c r="P12" s="5">
        <v>846.01</v>
      </c>
      <c r="Q12" s="5">
        <v>872.53000000000009</v>
      </c>
      <c r="R12" s="5">
        <v>900.10599999999988</v>
      </c>
      <c r="S12" s="5">
        <v>927.33200000000011</v>
      </c>
      <c r="T12" s="5">
        <v>954.82600000000002</v>
      </c>
      <c r="U12" s="5">
        <v>981.74899999999991</v>
      </c>
      <c r="V12" s="5">
        <v>1010.6130000000001</v>
      </c>
      <c r="W12" s="5">
        <v>1040.827</v>
      </c>
      <c r="X12" s="5">
        <v>1071.3150000000001</v>
      </c>
      <c r="Y12" s="5">
        <v>1099.8209999999999</v>
      </c>
      <c r="Z12" s="5">
        <v>1134.3789999999999</v>
      </c>
      <c r="AA12" s="5">
        <v>1171.0899999999999</v>
      </c>
      <c r="AB12" s="5">
        <v>1208.625</v>
      </c>
      <c r="AC12" s="5">
        <v>1244.3230000000001</v>
      </c>
      <c r="AD12" s="5">
        <v>1281.0899999999999</v>
      </c>
      <c r="AE12" s="5">
        <v>1317.614</v>
      </c>
      <c r="AF12" s="5">
        <v>1317.614</v>
      </c>
    </row>
    <row r="13" spans="1:32">
      <c r="A13" s="56" t="s">
        <v>60</v>
      </c>
      <c r="B13" s="56" t="s">
        <v>163</v>
      </c>
      <c r="C13" s="56" t="s">
        <v>140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</row>
    <row r="14" spans="1:32">
      <c r="A14" s="56" t="s">
        <v>60</v>
      </c>
      <c r="B14" s="56" t="s">
        <v>163</v>
      </c>
      <c r="C14" s="56" t="s">
        <v>141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</row>
    <row r="15" spans="1:32">
      <c r="A15" s="56" t="s">
        <v>60</v>
      </c>
      <c r="B15" s="56" t="s">
        <v>163</v>
      </c>
      <c r="C15" s="56" t="s">
        <v>142</v>
      </c>
      <c r="D15" s="5">
        <v>2206.8420000000001</v>
      </c>
      <c r="E15" s="5">
        <v>2206.8420116799998</v>
      </c>
      <c r="F15" s="5">
        <v>3332.400969450001</v>
      </c>
      <c r="G15" s="5">
        <v>4284.7349806599996</v>
      </c>
      <c r="H15" s="5">
        <v>5467.4187799199999</v>
      </c>
      <c r="I15" s="5">
        <v>6808.5492612600001</v>
      </c>
      <c r="J15" s="5">
        <v>7545.9038434300001</v>
      </c>
      <c r="K15" s="5">
        <v>7545.9038434300001</v>
      </c>
      <c r="L15" s="5">
        <v>7545.9038444300004</v>
      </c>
      <c r="M15" s="5">
        <v>7545.9038451400002</v>
      </c>
      <c r="N15" s="5">
        <v>7545.9038457000024</v>
      </c>
      <c r="O15" s="5">
        <v>7545.903846539999</v>
      </c>
      <c r="P15" s="5">
        <v>7545.9038472799984</v>
      </c>
      <c r="Q15" s="5">
        <v>7545.9038482199994</v>
      </c>
      <c r="R15" s="5">
        <v>7499.4038500200013</v>
      </c>
      <c r="S15" s="5">
        <v>7499.4038516800001</v>
      </c>
      <c r="T15" s="5">
        <v>7296.92385311</v>
      </c>
      <c r="U15" s="5">
        <v>7296.9238632400002</v>
      </c>
      <c r="V15" s="5">
        <v>7005.4606743800014</v>
      </c>
      <c r="W15" s="5">
        <v>7268.2231444700001</v>
      </c>
      <c r="X15" s="5">
        <v>8859.6480478100002</v>
      </c>
      <c r="Y15" s="5">
        <v>9044.7347078200019</v>
      </c>
      <c r="Z15" s="5">
        <v>9044.7347110400005</v>
      </c>
      <c r="AA15" s="5">
        <v>12370.16351885</v>
      </c>
      <c r="AB15" s="5">
        <v>12151.4635189</v>
      </c>
      <c r="AC15" s="5">
        <v>13420.368235600001</v>
      </c>
      <c r="AD15" s="5">
        <v>13034.26830491</v>
      </c>
      <c r="AE15" s="5">
        <v>13369.60592095</v>
      </c>
      <c r="AF15" s="5">
        <v>13125.80592097</v>
      </c>
    </row>
    <row r="16" spans="1:32">
      <c r="A16" s="56" t="s">
        <v>60</v>
      </c>
      <c r="B16" s="56" t="s">
        <v>163</v>
      </c>
      <c r="C16" s="56" t="s">
        <v>143</v>
      </c>
      <c r="D16" s="5">
        <v>4099.3750000000009</v>
      </c>
      <c r="E16" s="5">
        <v>4099.3750033000006</v>
      </c>
      <c r="F16" s="5">
        <v>4099.3750111600002</v>
      </c>
      <c r="G16" s="5">
        <v>4099.3750247100006</v>
      </c>
      <c r="H16" s="5">
        <v>4099.3751942600002</v>
      </c>
      <c r="I16" s="5">
        <v>4099.3751942899999</v>
      </c>
      <c r="J16" s="5">
        <v>5354.2186945699996</v>
      </c>
      <c r="K16" s="5">
        <v>7465.2340244999996</v>
      </c>
      <c r="L16" s="5">
        <v>7464.3340247799988</v>
      </c>
      <c r="M16" s="5">
        <v>7464.3340251499994</v>
      </c>
      <c r="N16" s="5">
        <v>7464.3340254299992</v>
      </c>
      <c r="O16" s="5">
        <v>7464.3340258099988</v>
      </c>
      <c r="P16" s="5">
        <v>7464.3340261099993</v>
      </c>
      <c r="Q16" s="5">
        <v>7464.3340265400002</v>
      </c>
      <c r="R16" s="5">
        <v>7464.334027509999</v>
      </c>
      <c r="S16" s="5">
        <v>7464.3340277799998</v>
      </c>
      <c r="T16" s="5">
        <v>7314.3040282799993</v>
      </c>
      <c r="U16" s="5">
        <v>7314.3040288399989</v>
      </c>
      <c r="V16" s="5">
        <v>7314.3040288899992</v>
      </c>
      <c r="W16" s="5">
        <v>7314.3040311699997</v>
      </c>
      <c r="X16" s="5">
        <v>7212.2790352699994</v>
      </c>
      <c r="Y16" s="5">
        <v>7139.2790505699986</v>
      </c>
      <c r="Z16" s="5">
        <v>7139.2790521899997</v>
      </c>
      <c r="AA16" s="5">
        <v>7278.1100780500001</v>
      </c>
      <c r="AB16" s="5">
        <v>7189.7100781100007</v>
      </c>
      <c r="AC16" s="5">
        <v>7403.0076843000006</v>
      </c>
      <c r="AD16" s="5">
        <v>9005.9726310200003</v>
      </c>
      <c r="AE16" s="5">
        <v>9804.8626328500013</v>
      </c>
      <c r="AF16" s="5">
        <v>9259.8546329000001</v>
      </c>
    </row>
    <row r="17" spans="1:32">
      <c r="A17" s="56" t="s">
        <v>60</v>
      </c>
      <c r="B17" s="56" t="s">
        <v>163</v>
      </c>
      <c r="C17" s="56" t="s">
        <v>144</v>
      </c>
      <c r="D17" s="5">
        <v>5388.848217992565</v>
      </c>
      <c r="E17" s="5">
        <v>6736.0774173999998</v>
      </c>
      <c r="F17" s="5">
        <v>7241.1001333000004</v>
      </c>
      <c r="G17" s="5">
        <v>7787.1721023</v>
      </c>
      <c r="H17" s="5">
        <v>8305.1860969000008</v>
      </c>
      <c r="I17" s="5">
        <v>8817.1430414000006</v>
      </c>
      <c r="J17" s="5">
        <v>9287.9756369999996</v>
      </c>
      <c r="K17" s="5">
        <v>9632.6770189999988</v>
      </c>
      <c r="L17" s="5">
        <v>9907.4385299999994</v>
      </c>
      <c r="M17" s="5">
        <v>10135.968591000001</v>
      </c>
      <c r="N17" s="5">
        <v>10325.598596</v>
      </c>
      <c r="O17" s="5">
        <v>10495.777152000001</v>
      </c>
      <c r="P17" s="5">
        <v>10638.836495</v>
      </c>
      <c r="Q17" s="5">
        <v>10770.824155</v>
      </c>
      <c r="R17" s="5">
        <v>10900.861798</v>
      </c>
      <c r="S17" s="5">
        <v>11054.003291999999</v>
      </c>
      <c r="T17" s="5">
        <v>11184.602966</v>
      </c>
      <c r="U17" s="5">
        <v>11329.568397999999</v>
      </c>
      <c r="V17" s="5">
        <v>11477.344218</v>
      </c>
      <c r="W17" s="5">
        <v>11629.082176</v>
      </c>
      <c r="X17" s="5">
        <v>11758.088282000001</v>
      </c>
      <c r="Y17" s="5">
        <v>11902.132969</v>
      </c>
      <c r="Z17" s="5">
        <v>12105.429607</v>
      </c>
      <c r="AA17" s="5">
        <v>12484.833766</v>
      </c>
      <c r="AB17" s="5">
        <v>12880.830583999999</v>
      </c>
      <c r="AC17" s="5">
        <v>13285.918994</v>
      </c>
      <c r="AD17" s="5">
        <v>13674.547143</v>
      </c>
      <c r="AE17" s="5">
        <v>14052.084287</v>
      </c>
      <c r="AF17" s="5">
        <v>14052.084287</v>
      </c>
    </row>
    <row r="18" spans="1:32">
      <c r="A18" s="56" t="s">
        <v>60</v>
      </c>
      <c r="B18" s="56" t="s">
        <v>163</v>
      </c>
      <c r="C18" s="56" t="s">
        <v>146</v>
      </c>
      <c r="D18" s="5">
        <v>308.44499999999999</v>
      </c>
      <c r="E18" s="5">
        <v>305.96541804938448</v>
      </c>
      <c r="F18" s="5">
        <v>305.97081550206548</v>
      </c>
      <c r="G18" s="5">
        <v>306.82357383199712</v>
      </c>
      <c r="H18" s="5">
        <v>306.5264435649774</v>
      </c>
      <c r="I18" s="5">
        <v>309.09675021406639</v>
      </c>
      <c r="J18" s="5">
        <v>312.58425788779903</v>
      </c>
      <c r="K18" s="5">
        <v>291.46368820557632</v>
      </c>
      <c r="L18" s="5">
        <v>293.53629111129248</v>
      </c>
      <c r="M18" s="5">
        <v>295.95338592162881</v>
      </c>
      <c r="N18" s="5">
        <v>299.16217312170642</v>
      </c>
      <c r="O18" s="5">
        <v>301.94024916073079</v>
      </c>
      <c r="P18" s="5">
        <v>307.40419273656732</v>
      </c>
      <c r="Q18" s="5">
        <v>308.6618784291116</v>
      </c>
      <c r="R18" s="5">
        <v>310.60723203165912</v>
      </c>
      <c r="S18" s="5">
        <v>314.38365644673593</v>
      </c>
      <c r="T18" s="5">
        <v>318.82271087075497</v>
      </c>
      <c r="U18" s="5">
        <v>323.70120065978722</v>
      </c>
      <c r="V18" s="5">
        <v>330.49408193821739</v>
      </c>
      <c r="W18" s="5">
        <v>331.79266499394129</v>
      </c>
      <c r="X18" s="5">
        <v>335.20646130774662</v>
      </c>
      <c r="Y18" s="5">
        <v>341.59843111042437</v>
      </c>
      <c r="Z18" s="5">
        <v>347.567377577483</v>
      </c>
      <c r="AA18" s="5">
        <v>351.99948647869132</v>
      </c>
      <c r="AB18" s="5">
        <v>355.0835428029435</v>
      </c>
      <c r="AC18" s="5">
        <v>360.22525136756502</v>
      </c>
      <c r="AD18" s="5">
        <v>364.13778129837641</v>
      </c>
      <c r="AE18" s="5">
        <v>373.43132885593491</v>
      </c>
      <c r="AF18" s="5">
        <v>373.43132885593491</v>
      </c>
    </row>
    <row r="20" spans="1:32">
      <c r="A20" s="56" t="s">
        <v>60</v>
      </c>
      <c r="B20" s="56" t="s">
        <v>197</v>
      </c>
      <c r="C20" s="56" t="s">
        <v>130</v>
      </c>
      <c r="D20" s="5">
        <v>8126</v>
      </c>
      <c r="E20" s="5">
        <v>8126</v>
      </c>
      <c r="F20" s="5">
        <v>8126</v>
      </c>
      <c r="G20" s="5">
        <v>7426</v>
      </c>
      <c r="H20" s="5">
        <v>7076</v>
      </c>
      <c r="I20" s="5">
        <v>6376</v>
      </c>
      <c r="J20" s="5">
        <v>5576</v>
      </c>
      <c r="K20" s="5">
        <v>5576</v>
      </c>
      <c r="L20" s="5">
        <v>4176</v>
      </c>
      <c r="M20" s="5">
        <v>4176</v>
      </c>
      <c r="N20" s="5">
        <v>4176</v>
      </c>
      <c r="O20" s="5">
        <v>4176</v>
      </c>
      <c r="P20" s="5">
        <v>4176</v>
      </c>
      <c r="Q20" s="5">
        <v>3896</v>
      </c>
      <c r="R20" s="5">
        <v>3896</v>
      </c>
      <c r="S20" s="5">
        <v>3896</v>
      </c>
      <c r="T20" s="5">
        <v>3896</v>
      </c>
      <c r="U20" s="5">
        <v>3896</v>
      </c>
      <c r="V20" s="5">
        <v>3896</v>
      </c>
      <c r="W20" s="5">
        <v>3896</v>
      </c>
      <c r="X20" s="5">
        <v>3152</v>
      </c>
      <c r="Y20" s="5">
        <v>2787</v>
      </c>
      <c r="Z20" s="5">
        <v>2422</v>
      </c>
      <c r="AA20" s="5">
        <v>2057</v>
      </c>
      <c r="AB20" s="5">
        <v>1692</v>
      </c>
      <c r="AC20" s="5">
        <v>1692</v>
      </c>
      <c r="AD20" s="5">
        <v>1692</v>
      </c>
      <c r="AE20" s="5">
        <v>1692</v>
      </c>
      <c r="AF20" s="5">
        <v>1692</v>
      </c>
    </row>
    <row r="21" spans="1:32">
      <c r="A21" s="56" t="s">
        <v>60</v>
      </c>
      <c r="B21" s="56" t="s">
        <v>197</v>
      </c>
      <c r="C21" s="56" t="s">
        <v>132</v>
      </c>
      <c r="D21" s="5">
        <v>1597.89999999</v>
      </c>
      <c r="E21" s="5">
        <v>1597.89999999</v>
      </c>
      <c r="F21" s="5">
        <v>1597.89999999</v>
      </c>
      <c r="G21" s="5">
        <v>1597.89999999</v>
      </c>
      <c r="H21" s="5">
        <v>1597.89999999</v>
      </c>
      <c r="I21" s="5">
        <v>1597.89999999</v>
      </c>
      <c r="J21" s="5">
        <v>1417.89999999</v>
      </c>
      <c r="K21" s="5">
        <v>1417.89999999</v>
      </c>
      <c r="L21" s="5">
        <v>1417.89999999</v>
      </c>
      <c r="M21" s="5">
        <v>1417.89999999</v>
      </c>
      <c r="N21" s="5">
        <v>1417.89999999</v>
      </c>
      <c r="O21" s="5">
        <v>1417.89999999</v>
      </c>
      <c r="P21" s="5">
        <v>1417.89999999</v>
      </c>
      <c r="Q21" s="5">
        <v>1417.89999999</v>
      </c>
      <c r="R21" s="5">
        <v>1032.89999999</v>
      </c>
      <c r="S21" s="5">
        <v>1032.89999999</v>
      </c>
      <c r="T21" s="5">
        <v>1032.89999999</v>
      </c>
      <c r="U21" s="5">
        <v>888.5</v>
      </c>
      <c r="V21" s="5">
        <v>888.5</v>
      </c>
      <c r="W21" s="5">
        <v>888.5</v>
      </c>
      <c r="X21" s="5">
        <v>888.5</v>
      </c>
      <c r="Y21" s="5">
        <v>888.5</v>
      </c>
      <c r="Z21" s="5">
        <v>888.5</v>
      </c>
      <c r="AA21" s="5">
        <v>244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</row>
    <row r="22" spans="1:32">
      <c r="A22" s="56" t="s">
        <v>60</v>
      </c>
      <c r="B22" s="56" t="s">
        <v>197</v>
      </c>
      <c r="C22" s="56" t="s">
        <v>133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</row>
    <row r="23" spans="1:32">
      <c r="A23" s="56" t="s">
        <v>60</v>
      </c>
      <c r="B23" s="56" t="s">
        <v>197</v>
      </c>
      <c r="C23" s="56" t="s">
        <v>134</v>
      </c>
      <c r="D23" s="5">
        <v>1954.5000000099999</v>
      </c>
      <c r="E23" s="5">
        <v>1954.5000000099999</v>
      </c>
      <c r="F23" s="5">
        <v>1954.5000000099999</v>
      </c>
      <c r="G23" s="5">
        <v>1954.5000000099999</v>
      </c>
      <c r="H23" s="5">
        <v>1954.5000000099999</v>
      </c>
      <c r="I23" s="5">
        <v>1954.5000000099999</v>
      </c>
      <c r="J23" s="5">
        <v>1954.5000132600001</v>
      </c>
      <c r="K23" s="5">
        <v>1954.5000132600001</v>
      </c>
      <c r="L23" s="5">
        <v>1954.50017226</v>
      </c>
      <c r="M23" s="5">
        <v>1954.50017226</v>
      </c>
      <c r="N23" s="5">
        <v>1954.50017226</v>
      </c>
      <c r="O23" s="5">
        <v>1662.5001722500001</v>
      </c>
      <c r="P23" s="5">
        <v>1545.5001722500001</v>
      </c>
      <c r="Q23" s="5">
        <v>1545.5001722500001</v>
      </c>
      <c r="R23" s="5">
        <v>1545.5001722500001</v>
      </c>
      <c r="S23" s="5">
        <v>1545.5000026499999</v>
      </c>
      <c r="T23" s="5">
        <v>1545.5000079500001</v>
      </c>
      <c r="U23" s="5">
        <v>1545.5000212</v>
      </c>
      <c r="V23" s="5">
        <v>1545.5000212</v>
      </c>
      <c r="W23" s="5">
        <v>1545.5000212</v>
      </c>
      <c r="X23" s="5">
        <v>1545.5000212</v>
      </c>
      <c r="Y23" s="5">
        <v>1545.5000583000001</v>
      </c>
      <c r="Z23" s="5">
        <v>1697.3597511999999</v>
      </c>
      <c r="AA23" s="5">
        <v>1697.3597511999999</v>
      </c>
      <c r="AB23" s="5">
        <v>2107.3666294</v>
      </c>
      <c r="AC23" s="5">
        <v>2107.3666294</v>
      </c>
      <c r="AD23" s="5">
        <v>2107.3666294</v>
      </c>
      <c r="AE23" s="5">
        <v>1588.3666294</v>
      </c>
      <c r="AF23" s="5">
        <v>1486.1967016000001</v>
      </c>
    </row>
    <row r="24" spans="1:32">
      <c r="A24" s="56" t="s">
        <v>60</v>
      </c>
      <c r="B24" s="56" t="s">
        <v>197</v>
      </c>
      <c r="C24" s="56" t="s">
        <v>135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</row>
    <row r="25" spans="1:32">
      <c r="A25" s="56" t="s">
        <v>60</v>
      </c>
      <c r="B25" s="56" t="s">
        <v>197</v>
      </c>
      <c r="C25" s="56" t="s">
        <v>136</v>
      </c>
      <c r="D25" s="5">
        <v>152.4</v>
      </c>
      <c r="E25" s="5">
        <v>152.4</v>
      </c>
      <c r="F25" s="5">
        <v>152.4</v>
      </c>
      <c r="G25" s="5">
        <v>152.4</v>
      </c>
      <c r="H25" s="5">
        <v>152.4</v>
      </c>
      <c r="I25" s="5">
        <v>152.4</v>
      </c>
      <c r="J25" s="5">
        <v>152.4</v>
      </c>
      <c r="K25" s="5">
        <v>152.4</v>
      </c>
      <c r="L25" s="5">
        <v>152.4</v>
      </c>
      <c r="M25" s="5">
        <v>152.4</v>
      </c>
      <c r="N25" s="5">
        <v>152.4</v>
      </c>
      <c r="O25" s="5">
        <v>152.4</v>
      </c>
      <c r="P25" s="5">
        <v>152.4</v>
      </c>
      <c r="Q25" s="5">
        <v>152.4</v>
      </c>
      <c r="R25" s="5">
        <v>152.4</v>
      </c>
      <c r="S25" s="5">
        <v>66</v>
      </c>
      <c r="T25" s="5">
        <v>66</v>
      </c>
      <c r="U25" s="5">
        <v>66</v>
      </c>
      <c r="V25" s="5">
        <v>66</v>
      </c>
      <c r="W25" s="5">
        <v>66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</row>
    <row r="26" spans="1:32">
      <c r="A26" s="56" t="s">
        <v>60</v>
      </c>
      <c r="B26" s="56" t="s">
        <v>197</v>
      </c>
      <c r="C26" s="56" t="s">
        <v>137</v>
      </c>
      <c r="D26" s="5">
        <v>670</v>
      </c>
      <c r="E26" s="5">
        <v>670.00002277999999</v>
      </c>
      <c r="F26" s="5">
        <v>670.00002724000001</v>
      </c>
      <c r="G26" s="5">
        <v>920.00003029000004</v>
      </c>
      <c r="H26" s="5">
        <v>920.00003824999999</v>
      </c>
      <c r="I26" s="5">
        <v>920.00003994999997</v>
      </c>
      <c r="J26" s="5">
        <v>1292.8445046100001</v>
      </c>
      <c r="K26" s="5">
        <v>1292.8445046100001</v>
      </c>
      <c r="L26" s="5">
        <v>1806.4569575800001</v>
      </c>
      <c r="M26" s="5">
        <v>1944.3944518200001</v>
      </c>
      <c r="N26" s="5">
        <v>2048.8651247600001</v>
      </c>
      <c r="O26" s="5">
        <v>2348.8976109700002</v>
      </c>
      <c r="P26" s="5">
        <v>2632.7891787399999</v>
      </c>
      <c r="Q26" s="5">
        <v>2632.7891789</v>
      </c>
      <c r="R26" s="5">
        <v>2632.78917933</v>
      </c>
      <c r="S26" s="5">
        <v>2632.78919335</v>
      </c>
      <c r="T26" s="5">
        <v>2632.78921833</v>
      </c>
      <c r="U26" s="5">
        <v>3575.2076813799999</v>
      </c>
      <c r="V26" s="5">
        <v>3575.2076813799999</v>
      </c>
      <c r="W26" s="5">
        <v>3575.2076813799999</v>
      </c>
      <c r="X26" s="5">
        <v>3575.2076813899998</v>
      </c>
      <c r="Y26" s="5">
        <v>3575.20765867</v>
      </c>
      <c r="Z26" s="5">
        <v>3700.6664670099999</v>
      </c>
      <c r="AA26" s="5">
        <v>4440.3149453699998</v>
      </c>
      <c r="AB26" s="5">
        <v>5080.8968959499998</v>
      </c>
      <c r="AC26" s="5">
        <v>5091.6229507600001</v>
      </c>
      <c r="AD26" s="5">
        <v>4926.1670821099997</v>
      </c>
      <c r="AE26" s="5">
        <v>5758.0516769200003</v>
      </c>
      <c r="AF26" s="5">
        <v>5933.6740037200007</v>
      </c>
    </row>
    <row r="27" spans="1:32">
      <c r="A27" s="56" t="s">
        <v>60</v>
      </c>
      <c r="B27" s="56" t="s">
        <v>197</v>
      </c>
      <c r="C27" s="56" t="s">
        <v>138</v>
      </c>
      <c r="D27" s="5">
        <v>3.8220000000000001</v>
      </c>
      <c r="E27" s="5">
        <v>9.6499999999999986</v>
      </c>
      <c r="F27" s="5">
        <v>15.039</v>
      </c>
      <c r="G27" s="5">
        <v>21.5</v>
      </c>
      <c r="H27" s="5">
        <v>30.315999999999999</v>
      </c>
      <c r="I27" s="5">
        <v>39.863</v>
      </c>
      <c r="J27" s="5">
        <v>49.843000000000004</v>
      </c>
      <c r="K27" s="5">
        <v>60.389000000000003</v>
      </c>
      <c r="L27" s="5">
        <v>67.981450320000008</v>
      </c>
      <c r="M27" s="5">
        <v>76.025722700000003</v>
      </c>
      <c r="N27" s="5">
        <v>84.291199050000003</v>
      </c>
      <c r="O27" s="5">
        <v>93.186169839999991</v>
      </c>
      <c r="P27" s="5">
        <v>103.08583895</v>
      </c>
      <c r="Q27" s="5">
        <v>114.57211985000001</v>
      </c>
      <c r="R27" s="5">
        <v>126.59514797</v>
      </c>
      <c r="S27" s="5">
        <v>139.79203199</v>
      </c>
      <c r="T27" s="5">
        <v>154.32283432</v>
      </c>
      <c r="U27" s="5">
        <v>170.79366633999999</v>
      </c>
      <c r="V27" s="5">
        <v>188.05448177</v>
      </c>
      <c r="W27" s="5">
        <v>207.01157981</v>
      </c>
      <c r="X27" s="5">
        <v>227.54290115000001</v>
      </c>
      <c r="Y27" s="5">
        <v>250.38023145</v>
      </c>
      <c r="Z27" s="5">
        <v>274.97515679999998</v>
      </c>
      <c r="AA27" s="5">
        <v>301.97243745999998</v>
      </c>
      <c r="AB27" s="5">
        <v>330.74693155</v>
      </c>
      <c r="AC27" s="5">
        <v>362.38743728999998</v>
      </c>
      <c r="AD27" s="5">
        <v>394.77977666999999</v>
      </c>
      <c r="AE27" s="5">
        <v>428.94732513000002</v>
      </c>
      <c r="AF27" s="5">
        <v>450.43114832999998</v>
      </c>
    </row>
    <row r="28" spans="1:32">
      <c r="A28" s="56" t="s">
        <v>60</v>
      </c>
      <c r="B28" s="56" t="s">
        <v>197</v>
      </c>
      <c r="C28" s="56" t="s">
        <v>139</v>
      </c>
      <c r="D28" s="5">
        <v>117.684</v>
      </c>
      <c r="E28" s="5">
        <v>168.05199999999999</v>
      </c>
      <c r="F28" s="5">
        <v>214.41800000000001</v>
      </c>
      <c r="G28" s="5">
        <v>258.42</v>
      </c>
      <c r="H28" s="5">
        <v>310.27300000000002</v>
      </c>
      <c r="I28" s="5">
        <v>357.51900000000001</v>
      </c>
      <c r="J28" s="5">
        <v>396.33600000000001</v>
      </c>
      <c r="K28" s="5">
        <v>429.81900000000002</v>
      </c>
      <c r="L28" s="5">
        <v>459.08300000000003</v>
      </c>
      <c r="M28" s="5">
        <v>482.41500000000002</v>
      </c>
      <c r="N28" s="5">
        <v>506.21600000000001</v>
      </c>
      <c r="O28" s="5">
        <v>529.16800000000001</v>
      </c>
      <c r="P28" s="5">
        <v>552.55600000000004</v>
      </c>
      <c r="Q28" s="5">
        <v>574.73900000000003</v>
      </c>
      <c r="R28" s="5">
        <v>597.82299999999987</v>
      </c>
      <c r="S28" s="5">
        <v>620.88200000000006</v>
      </c>
      <c r="T28" s="5">
        <v>644.40199999999993</v>
      </c>
      <c r="U28" s="5">
        <v>667.03899999999999</v>
      </c>
      <c r="V28" s="5">
        <v>691.17400000000009</v>
      </c>
      <c r="W28" s="5">
        <v>716.49899999999991</v>
      </c>
      <c r="X28" s="5">
        <v>742.16099999999983</v>
      </c>
      <c r="Y28" s="5">
        <v>766.55899999999997</v>
      </c>
      <c r="Z28" s="5">
        <v>795.71500000000003</v>
      </c>
      <c r="AA28" s="5">
        <v>826.73199999999997</v>
      </c>
      <c r="AB28" s="5">
        <v>858.57</v>
      </c>
      <c r="AC28" s="5">
        <v>889.29099999999994</v>
      </c>
      <c r="AD28" s="5">
        <v>920.87300000000016</v>
      </c>
      <c r="AE28" s="5">
        <v>952.423</v>
      </c>
      <c r="AF28" s="5">
        <v>952.423</v>
      </c>
    </row>
    <row r="29" spans="1:32">
      <c r="A29" s="56" t="s">
        <v>60</v>
      </c>
      <c r="B29" s="56" t="s">
        <v>197</v>
      </c>
      <c r="C29" s="56" t="s">
        <v>140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</row>
    <row r="30" spans="1:32">
      <c r="A30" s="56" t="s">
        <v>60</v>
      </c>
      <c r="B30" s="56" t="s">
        <v>197</v>
      </c>
      <c r="C30" s="56" t="s">
        <v>141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</row>
    <row r="31" spans="1:32">
      <c r="A31" s="56" t="s">
        <v>60</v>
      </c>
      <c r="B31" s="56" t="s">
        <v>197</v>
      </c>
      <c r="C31" s="56" t="s">
        <v>142</v>
      </c>
      <c r="D31" s="5">
        <v>986.42900000000009</v>
      </c>
      <c r="E31" s="5">
        <v>1286.4290000000001</v>
      </c>
      <c r="F31" s="5">
        <v>1564.1708378000001</v>
      </c>
      <c r="G31" s="5">
        <v>1611.80337781</v>
      </c>
      <c r="H31" s="5">
        <v>1972.0705426300001</v>
      </c>
      <c r="I31" s="5">
        <v>2145.6098067900002</v>
      </c>
      <c r="J31" s="5">
        <v>2169.9613997599999</v>
      </c>
      <c r="K31" s="5">
        <v>2651.972852559999</v>
      </c>
      <c r="L31" s="5">
        <v>2651.97285973</v>
      </c>
      <c r="M31" s="5">
        <v>2651.9728636</v>
      </c>
      <c r="N31" s="5">
        <v>2651.97286459</v>
      </c>
      <c r="O31" s="5">
        <v>2651.972866860001</v>
      </c>
      <c r="P31" s="5">
        <v>2651.9728728300001</v>
      </c>
      <c r="Q31" s="5">
        <v>2651.9728730400002</v>
      </c>
      <c r="R31" s="5">
        <v>2651.9728783700002</v>
      </c>
      <c r="S31" s="5">
        <v>3004.58891094</v>
      </c>
      <c r="T31" s="5">
        <v>3844.2224494900011</v>
      </c>
      <c r="U31" s="5">
        <v>4086.16410941</v>
      </c>
      <c r="V31" s="5">
        <v>4086.16411057</v>
      </c>
      <c r="W31" s="5">
        <v>4086.1641117199988</v>
      </c>
      <c r="X31" s="5">
        <v>5424.1447053000002</v>
      </c>
      <c r="Y31" s="5">
        <v>6500.5027984799999</v>
      </c>
      <c r="Z31" s="5">
        <v>7213.3961328599999</v>
      </c>
      <c r="AA31" s="5">
        <v>7449.4888138299993</v>
      </c>
      <c r="AB31" s="5">
        <v>7480.0813041900001</v>
      </c>
      <c r="AC31" s="5">
        <v>8638.3120379400007</v>
      </c>
      <c r="AD31" s="5">
        <v>8641.8371206599986</v>
      </c>
      <c r="AE31" s="5">
        <v>8703.0657967100015</v>
      </c>
      <c r="AF31" s="5">
        <v>8714.5081788800017</v>
      </c>
    </row>
    <row r="32" spans="1:32">
      <c r="A32" s="56" t="s">
        <v>60</v>
      </c>
      <c r="B32" s="56" t="s">
        <v>197</v>
      </c>
      <c r="C32" s="56" t="s">
        <v>143</v>
      </c>
      <c r="D32" s="5">
        <v>2826.4169999999999</v>
      </c>
      <c r="E32" s="5">
        <v>2826.4169999999999</v>
      </c>
      <c r="F32" s="5">
        <v>3193.6570054499998</v>
      </c>
      <c r="G32" s="5">
        <v>3193.6570063200002</v>
      </c>
      <c r="H32" s="5">
        <v>3193.65700823</v>
      </c>
      <c r="I32" s="5">
        <v>3227.81701191</v>
      </c>
      <c r="J32" s="5">
        <v>3193.6570126299998</v>
      </c>
      <c r="K32" s="5">
        <v>3193.65701373</v>
      </c>
      <c r="L32" s="5">
        <v>3193.6570180200001</v>
      </c>
      <c r="M32" s="5">
        <v>3193.6570190100001</v>
      </c>
      <c r="N32" s="5">
        <v>3193.65701936</v>
      </c>
      <c r="O32" s="5">
        <v>3193.65702117</v>
      </c>
      <c r="P32" s="5">
        <v>3193.6570223899998</v>
      </c>
      <c r="Q32" s="5">
        <v>3193.65702483</v>
      </c>
      <c r="R32" s="5">
        <v>3083.6570289199999</v>
      </c>
      <c r="S32" s="5">
        <v>3035.1570333099999</v>
      </c>
      <c r="T32" s="5">
        <v>3035.1570345800001</v>
      </c>
      <c r="U32" s="5">
        <v>3017.1570351599999</v>
      </c>
      <c r="V32" s="5">
        <v>3017.1570388300001</v>
      </c>
      <c r="W32" s="5">
        <v>3017.1570577900002</v>
      </c>
      <c r="X32" s="5">
        <v>2897.5571223100001</v>
      </c>
      <c r="Y32" s="5">
        <v>2782.5450845700002</v>
      </c>
      <c r="Z32" s="5">
        <v>3371.08104379</v>
      </c>
      <c r="AA32" s="5">
        <v>4060.88504104</v>
      </c>
      <c r="AB32" s="5">
        <v>4891.0336920400014</v>
      </c>
      <c r="AC32" s="5">
        <v>5094.45346204</v>
      </c>
      <c r="AD32" s="5">
        <v>5560.7576350999998</v>
      </c>
      <c r="AE32" s="5">
        <v>5751.6683249500002</v>
      </c>
      <c r="AF32" s="5">
        <v>5725.6683250700007</v>
      </c>
    </row>
    <row r="33" spans="1:32">
      <c r="A33" s="56" t="s">
        <v>60</v>
      </c>
      <c r="B33" s="56" t="s">
        <v>197</v>
      </c>
      <c r="C33" s="56" t="s">
        <v>144</v>
      </c>
      <c r="D33" s="5">
        <v>5264.4019117998669</v>
      </c>
      <c r="E33" s="5">
        <v>6457.6056932699994</v>
      </c>
      <c r="F33" s="5">
        <v>6838.6221507499986</v>
      </c>
      <c r="G33" s="5">
        <v>7245.3058301000001</v>
      </c>
      <c r="H33" s="5">
        <v>7649.8232098999997</v>
      </c>
      <c r="I33" s="5">
        <v>8030.0013179999996</v>
      </c>
      <c r="J33" s="5">
        <v>8387.8679792999992</v>
      </c>
      <c r="K33" s="5">
        <v>8665.0698004999995</v>
      </c>
      <c r="L33" s="5">
        <v>8910.6213119000004</v>
      </c>
      <c r="M33" s="5">
        <v>9106.6007625000002</v>
      </c>
      <c r="N33" s="5">
        <v>9288.1123026999994</v>
      </c>
      <c r="O33" s="5">
        <v>9452.4637418000002</v>
      </c>
      <c r="P33" s="5">
        <v>9619.0786924000004</v>
      </c>
      <c r="Q33" s="5">
        <v>9767.3473625999995</v>
      </c>
      <c r="R33" s="5">
        <v>9931.5074631000007</v>
      </c>
      <c r="S33" s="5">
        <v>10099.4849268</v>
      </c>
      <c r="T33" s="5">
        <v>10274.307675599999</v>
      </c>
      <c r="U33" s="5">
        <v>10442.4042439</v>
      </c>
      <c r="V33" s="5">
        <v>10619.160717700001</v>
      </c>
      <c r="W33" s="5">
        <v>10792.7297315</v>
      </c>
      <c r="X33" s="5">
        <v>10972.9863425</v>
      </c>
      <c r="Y33" s="5">
        <v>11147.267443799999</v>
      </c>
      <c r="Z33" s="5">
        <v>11339.3538689</v>
      </c>
      <c r="AA33" s="5">
        <v>11624.6451987</v>
      </c>
      <c r="AB33" s="5">
        <v>11956.392494399999</v>
      </c>
      <c r="AC33" s="5">
        <v>12281.9885849</v>
      </c>
      <c r="AD33" s="5">
        <v>12606.994212199999</v>
      </c>
      <c r="AE33" s="5">
        <v>12919.0036337</v>
      </c>
      <c r="AF33" s="5">
        <v>12919.0036337</v>
      </c>
    </row>
    <row r="34" spans="1:32">
      <c r="A34" s="56" t="s">
        <v>60</v>
      </c>
      <c r="B34" s="56" t="s">
        <v>197</v>
      </c>
      <c r="C34" s="56" t="s">
        <v>146</v>
      </c>
      <c r="D34" s="5">
        <v>104.0258438925494</v>
      </c>
      <c r="E34" s="5">
        <v>104.3003275346052</v>
      </c>
      <c r="F34" s="5">
        <v>104.9916627096557</v>
      </c>
      <c r="G34" s="5">
        <v>105.79618709113591</v>
      </c>
      <c r="H34" s="5">
        <v>106.73869942642909</v>
      </c>
      <c r="I34" s="5">
        <v>107.929546454559</v>
      </c>
      <c r="J34" s="5">
        <v>108.47267470639071</v>
      </c>
      <c r="K34" s="5">
        <v>100.27081612401371</v>
      </c>
      <c r="L34" s="5">
        <v>100.983070809572</v>
      </c>
      <c r="M34" s="5">
        <v>102.2577954082256</v>
      </c>
      <c r="N34" s="5">
        <v>103.82911522875899</v>
      </c>
      <c r="O34" s="5">
        <v>104.5423133683248</v>
      </c>
      <c r="P34" s="5">
        <v>105.8577935430626</v>
      </c>
      <c r="Q34" s="5">
        <v>106.35944611492749</v>
      </c>
      <c r="R34" s="5">
        <v>107.8558850327402</v>
      </c>
      <c r="S34" s="5">
        <v>108.93776133594299</v>
      </c>
      <c r="T34" s="5">
        <v>110.5443669071464</v>
      </c>
      <c r="U34" s="5">
        <v>110.891811534113</v>
      </c>
      <c r="V34" s="5">
        <v>112.15252931814859</v>
      </c>
      <c r="W34" s="5">
        <v>113.694231032283</v>
      </c>
      <c r="X34" s="5">
        <v>114.79233814235759</v>
      </c>
      <c r="Y34" s="5">
        <v>116.1939604862139</v>
      </c>
      <c r="Z34" s="5">
        <v>117.6254255007142</v>
      </c>
      <c r="AA34" s="5">
        <v>118.92298692612231</v>
      </c>
      <c r="AB34" s="5">
        <v>119.4799684484592</v>
      </c>
      <c r="AC34" s="5">
        <v>120.7936590541174</v>
      </c>
      <c r="AD34" s="5">
        <v>122.4779030756537</v>
      </c>
      <c r="AE34" s="5">
        <v>124.7282506076856</v>
      </c>
      <c r="AF34" s="5">
        <v>124.7282506076856</v>
      </c>
    </row>
    <row r="36" spans="1:32">
      <c r="A36" s="56" t="s">
        <v>60</v>
      </c>
      <c r="B36" s="56" t="s">
        <v>198</v>
      </c>
      <c r="C36" s="56" t="s">
        <v>131</v>
      </c>
      <c r="D36" s="5">
        <v>4820</v>
      </c>
      <c r="E36" s="5">
        <v>4820</v>
      </c>
      <c r="F36" s="5">
        <v>4820</v>
      </c>
      <c r="G36" s="5">
        <v>4135</v>
      </c>
      <c r="H36" s="5">
        <v>3385</v>
      </c>
      <c r="I36" s="5">
        <v>3385</v>
      </c>
      <c r="J36" s="5">
        <v>3385</v>
      </c>
      <c r="K36" s="5">
        <v>3385</v>
      </c>
      <c r="L36" s="5">
        <v>3385</v>
      </c>
      <c r="M36" s="5">
        <v>3385</v>
      </c>
      <c r="N36" s="5">
        <v>3385</v>
      </c>
      <c r="O36" s="5">
        <v>3385</v>
      </c>
      <c r="P36" s="5">
        <v>3385</v>
      </c>
      <c r="Q36" s="5">
        <v>3385</v>
      </c>
      <c r="R36" s="5">
        <v>3385</v>
      </c>
      <c r="S36" s="5">
        <v>3385</v>
      </c>
      <c r="T36" s="5">
        <v>3385</v>
      </c>
      <c r="U36" s="5">
        <v>3385</v>
      </c>
      <c r="V36" s="5">
        <v>3385</v>
      </c>
      <c r="W36" s="5">
        <v>3385</v>
      </c>
      <c r="X36" s="5">
        <v>3385</v>
      </c>
      <c r="Y36" s="5">
        <v>3385</v>
      </c>
      <c r="Z36" s="5">
        <v>3385</v>
      </c>
      <c r="AA36" s="5">
        <v>1160</v>
      </c>
      <c r="AB36" s="5">
        <v>1160</v>
      </c>
      <c r="AC36" s="5">
        <v>0</v>
      </c>
      <c r="AD36" s="5">
        <v>0</v>
      </c>
      <c r="AE36" s="5">
        <v>0</v>
      </c>
      <c r="AF36" s="5">
        <v>0</v>
      </c>
    </row>
    <row r="37" spans="1:32">
      <c r="A37" s="56" t="s">
        <v>60</v>
      </c>
      <c r="B37" s="56" t="s">
        <v>198</v>
      </c>
      <c r="C37" s="56" t="s">
        <v>132</v>
      </c>
      <c r="D37" s="5">
        <v>500</v>
      </c>
      <c r="E37" s="5">
        <v>500</v>
      </c>
      <c r="F37" s="5">
        <v>500</v>
      </c>
      <c r="G37" s="5">
        <v>500</v>
      </c>
      <c r="H37" s="5">
        <v>500</v>
      </c>
      <c r="I37" s="5">
        <v>500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</row>
    <row r="38" spans="1:32">
      <c r="A38" s="56" t="s">
        <v>60</v>
      </c>
      <c r="B38" s="56" t="s">
        <v>198</v>
      </c>
      <c r="C38" s="56" t="s">
        <v>133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</row>
    <row r="39" spans="1:32">
      <c r="A39" s="56" t="s">
        <v>60</v>
      </c>
      <c r="B39" s="56" t="s">
        <v>198</v>
      </c>
      <c r="C39" s="56" t="s">
        <v>134</v>
      </c>
      <c r="D39" s="5">
        <v>1900</v>
      </c>
      <c r="E39" s="5">
        <v>1900</v>
      </c>
      <c r="F39" s="5">
        <v>1900</v>
      </c>
      <c r="G39" s="5">
        <v>1900</v>
      </c>
      <c r="H39" s="5">
        <v>1900</v>
      </c>
      <c r="I39" s="5">
        <v>1900</v>
      </c>
      <c r="J39" s="5">
        <v>1900.00026235</v>
      </c>
      <c r="K39" s="5">
        <v>1900.00026235</v>
      </c>
      <c r="L39" s="5">
        <v>1900.0000026499999</v>
      </c>
      <c r="M39" s="5">
        <v>1900.0000212</v>
      </c>
      <c r="N39" s="5">
        <v>1900.00003975</v>
      </c>
      <c r="O39" s="5">
        <v>1730.0000583000001</v>
      </c>
      <c r="P39" s="5">
        <v>1730.0000768499999</v>
      </c>
      <c r="Q39" s="5">
        <v>1730.0000954</v>
      </c>
      <c r="R39" s="5">
        <v>1730.00011395</v>
      </c>
      <c r="S39" s="5">
        <v>1730.0000026499999</v>
      </c>
      <c r="T39" s="5">
        <v>1730.0000053000001</v>
      </c>
      <c r="U39" s="5">
        <v>1290.00001855</v>
      </c>
      <c r="V39" s="5">
        <v>1290.00001855</v>
      </c>
      <c r="W39" s="5">
        <v>1290.00001855</v>
      </c>
      <c r="X39" s="5">
        <v>1196.00001855</v>
      </c>
      <c r="Y39" s="5">
        <v>1196.0000212</v>
      </c>
      <c r="Z39" s="5">
        <v>1196.0000026499999</v>
      </c>
      <c r="AA39" s="5">
        <v>1196.0000053000001</v>
      </c>
      <c r="AB39" s="5">
        <v>1196.00001855</v>
      </c>
      <c r="AC39" s="5">
        <v>612.00009275000002</v>
      </c>
      <c r="AD39" s="5">
        <v>612.00009275000002</v>
      </c>
      <c r="AE39" s="5">
        <v>612.00009275000002</v>
      </c>
      <c r="AF39" s="5">
        <v>612.00009275000002</v>
      </c>
    </row>
    <row r="40" spans="1:32">
      <c r="A40" s="56" t="s">
        <v>60</v>
      </c>
      <c r="B40" s="56" t="s">
        <v>198</v>
      </c>
      <c r="C40" s="56" t="s">
        <v>135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</row>
    <row r="41" spans="1:32">
      <c r="A41" s="56" t="s">
        <v>60</v>
      </c>
      <c r="B41" s="56" t="s">
        <v>198</v>
      </c>
      <c r="C41" s="56" t="s">
        <v>136</v>
      </c>
      <c r="D41" s="5">
        <v>2204.0200000599998</v>
      </c>
      <c r="E41" s="5">
        <v>2204.0200000599998</v>
      </c>
      <c r="F41" s="5">
        <v>2204.0200000599998</v>
      </c>
      <c r="G41" s="5">
        <v>2204.0200000599998</v>
      </c>
      <c r="H41" s="5">
        <v>2204.0200000599998</v>
      </c>
      <c r="I41" s="5">
        <v>2204.0200000599998</v>
      </c>
      <c r="J41" s="5">
        <v>2204.0200000599998</v>
      </c>
      <c r="K41" s="5">
        <v>2204.0200000599998</v>
      </c>
      <c r="L41" s="5">
        <v>2204.0200000599998</v>
      </c>
      <c r="M41" s="5">
        <v>2204.0200000599998</v>
      </c>
      <c r="N41" s="5">
        <v>2204.0200000599998</v>
      </c>
      <c r="O41" s="5">
        <v>2204.0200000599998</v>
      </c>
      <c r="P41" s="5">
        <v>2204.0200000599998</v>
      </c>
      <c r="Q41" s="5">
        <v>2204.0200000599998</v>
      </c>
      <c r="R41" s="5">
        <v>2204.0200000599998</v>
      </c>
      <c r="S41" s="5">
        <v>2204.0200000599998</v>
      </c>
      <c r="T41" s="5">
        <v>2204.0200000599998</v>
      </c>
      <c r="U41" s="5">
        <v>2204.0200000599998</v>
      </c>
      <c r="V41" s="5">
        <v>2204.0200000599998</v>
      </c>
      <c r="W41" s="5">
        <v>2204.0200000599998</v>
      </c>
      <c r="X41" s="5">
        <v>2204.0200000599998</v>
      </c>
      <c r="Y41" s="5">
        <v>2204.0200000599998</v>
      </c>
      <c r="Z41" s="5">
        <v>2204.0200000599998</v>
      </c>
      <c r="AA41" s="5">
        <v>2204.0200000599998</v>
      </c>
      <c r="AB41" s="5">
        <v>2204.0200000599998</v>
      </c>
      <c r="AC41" s="5">
        <v>2204.0200000599998</v>
      </c>
      <c r="AD41" s="5">
        <v>2204.0200000599998</v>
      </c>
      <c r="AE41" s="5">
        <v>2204.0200000599998</v>
      </c>
      <c r="AF41" s="5">
        <v>2204.0200000599998</v>
      </c>
    </row>
    <row r="42" spans="1:32">
      <c r="A42" s="56" t="s">
        <v>60</v>
      </c>
      <c r="B42" s="56" t="s">
        <v>198</v>
      </c>
      <c r="C42" s="56" t="s">
        <v>137</v>
      </c>
      <c r="D42" s="5">
        <v>125.23</v>
      </c>
      <c r="E42" s="5">
        <v>125.23000549</v>
      </c>
      <c r="F42" s="5">
        <v>124.13000712</v>
      </c>
      <c r="G42" s="5">
        <v>124.13000712</v>
      </c>
      <c r="H42" s="5">
        <v>124.13000751</v>
      </c>
      <c r="I42" s="5">
        <v>125.23000822</v>
      </c>
      <c r="J42" s="5">
        <v>124.13007974999999</v>
      </c>
      <c r="K42" s="5">
        <v>124.13007974999999</v>
      </c>
      <c r="L42" s="5">
        <v>124.13008859999999</v>
      </c>
      <c r="M42" s="5">
        <v>124.13009039000001</v>
      </c>
      <c r="N42" s="5">
        <v>375.23009051000003</v>
      </c>
      <c r="O42" s="5">
        <v>375.23009086000002</v>
      </c>
      <c r="P42" s="5">
        <v>375.23014198999999</v>
      </c>
      <c r="Q42" s="5">
        <v>374.13014213999998</v>
      </c>
      <c r="R42" s="5">
        <v>374.13014277000002</v>
      </c>
      <c r="S42" s="5">
        <v>374.13014957000001</v>
      </c>
      <c r="T42" s="5">
        <v>375.23015561</v>
      </c>
      <c r="U42" s="5">
        <v>650.64558933000001</v>
      </c>
      <c r="V42" s="5">
        <v>650.64558933000001</v>
      </c>
      <c r="W42" s="5">
        <v>650.64558934000013</v>
      </c>
      <c r="X42" s="5">
        <v>650.64558934000013</v>
      </c>
      <c r="Y42" s="5">
        <v>651.74558386000001</v>
      </c>
      <c r="Z42" s="5">
        <v>650.64558847000001</v>
      </c>
      <c r="AA42" s="5">
        <v>651.74560424000003</v>
      </c>
      <c r="AB42" s="5">
        <v>1808.6500518400001</v>
      </c>
      <c r="AC42" s="5">
        <v>2179.8381886900002</v>
      </c>
      <c r="AD42" s="5">
        <v>2179.8381380000001</v>
      </c>
      <c r="AE42" s="5">
        <v>2180.9381380499999</v>
      </c>
      <c r="AF42" s="5">
        <v>2243.4782339499998</v>
      </c>
    </row>
    <row r="43" spans="1:32">
      <c r="A43" s="56" t="s">
        <v>60</v>
      </c>
      <c r="B43" s="56" t="s">
        <v>198</v>
      </c>
      <c r="C43" s="56" t="s">
        <v>138</v>
      </c>
      <c r="D43" s="5">
        <v>3.0049999999999999</v>
      </c>
      <c r="E43" s="5">
        <v>10.616</v>
      </c>
      <c r="F43" s="5">
        <v>17.280999999999999</v>
      </c>
      <c r="G43" s="5">
        <v>24.411000000000001</v>
      </c>
      <c r="H43" s="5">
        <v>34.210999999999999</v>
      </c>
      <c r="I43" s="5">
        <v>45.436</v>
      </c>
      <c r="J43" s="5">
        <v>57.548999999999999</v>
      </c>
      <c r="K43" s="5">
        <v>71.784999999999997</v>
      </c>
      <c r="L43" s="5">
        <v>81.239204599999994</v>
      </c>
      <c r="M43" s="5">
        <v>91.902823599999991</v>
      </c>
      <c r="N43" s="5">
        <v>103.57394176</v>
      </c>
      <c r="O43" s="5">
        <v>116.92234888</v>
      </c>
      <c r="P43" s="5">
        <v>132.21282271999999</v>
      </c>
      <c r="Q43" s="5">
        <v>150.1415877</v>
      </c>
      <c r="R43" s="5">
        <v>169.35916560999999</v>
      </c>
      <c r="S43" s="5">
        <v>190.61698877000001</v>
      </c>
      <c r="T43" s="5">
        <v>214.08465484999999</v>
      </c>
      <c r="U43" s="5">
        <v>240.78822059999999</v>
      </c>
      <c r="V43" s="5">
        <v>269.04189736000001</v>
      </c>
      <c r="W43" s="5">
        <v>299.94795706999997</v>
      </c>
      <c r="X43" s="5">
        <v>333.36231323999999</v>
      </c>
      <c r="Y43" s="5">
        <v>370.10764988</v>
      </c>
      <c r="Z43" s="5">
        <v>409.49684223000003</v>
      </c>
      <c r="AA43" s="5">
        <v>452.60966421000001</v>
      </c>
      <c r="AB43" s="5">
        <v>498.18432599999988</v>
      </c>
      <c r="AC43" s="5">
        <v>547.79171632999999</v>
      </c>
      <c r="AD43" s="5">
        <v>598.81019332999995</v>
      </c>
      <c r="AE43" s="5">
        <v>652.42128993000006</v>
      </c>
      <c r="AF43" s="5">
        <v>683.86199804</v>
      </c>
    </row>
    <row r="44" spans="1:32">
      <c r="A44" s="56" t="s">
        <v>60</v>
      </c>
      <c r="B44" s="56" t="s">
        <v>198</v>
      </c>
      <c r="C44" s="56" t="s">
        <v>139</v>
      </c>
      <c r="D44" s="5">
        <v>153.352</v>
      </c>
      <c r="E44" s="5">
        <v>227.124</v>
      </c>
      <c r="F44" s="5">
        <v>281.72000000000003</v>
      </c>
      <c r="G44" s="5">
        <v>319.536</v>
      </c>
      <c r="H44" s="5">
        <v>377.23200000000003</v>
      </c>
      <c r="I44" s="5">
        <v>426.28100000000001</v>
      </c>
      <c r="J44" s="5">
        <v>472.52199999999999</v>
      </c>
      <c r="K44" s="5">
        <v>517.58600000000001</v>
      </c>
      <c r="L44" s="5">
        <v>550.82100000000003</v>
      </c>
      <c r="M44" s="5">
        <v>577.76800000000003</v>
      </c>
      <c r="N44" s="5">
        <v>605.34099999999989</v>
      </c>
      <c r="O44" s="5">
        <v>631.61800000000005</v>
      </c>
      <c r="P44" s="5">
        <v>658.48400000000004</v>
      </c>
      <c r="Q44" s="5">
        <v>683.97900000000004</v>
      </c>
      <c r="R44" s="5">
        <v>710.55799999999988</v>
      </c>
      <c r="S44" s="5">
        <v>737.12899999999991</v>
      </c>
      <c r="T44" s="5">
        <v>764.255</v>
      </c>
      <c r="U44" s="5">
        <v>791.21299999999997</v>
      </c>
      <c r="V44" s="5">
        <v>820.04199999999992</v>
      </c>
      <c r="W44" s="5">
        <v>850.42099999999994</v>
      </c>
      <c r="X44" s="5">
        <v>881.35299999999984</v>
      </c>
      <c r="Y44" s="5">
        <v>910.91599999999994</v>
      </c>
      <c r="Z44" s="5">
        <v>945.98700000000008</v>
      </c>
      <c r="AA44" s="5">
        <v>983.28199999999981</v>
      </c>
      <c r="AB44" s="5">
        <v>1021.645</v>
      </c>
      <c r="AC44" s="5">
        <v>1058.7840000000001</v>
      </c>
      <c r="AD44" s="5">
        <v>1097.134</v>
      </c>
      <c r="AE44" s="5">
        <v>1135.6130000000001</v>
      </c>
      <c r="AF44" s="5">
        <v>1135.6130000000001</v>
      </c>
    </row>
    <row r="45" spans="1:32">
      <c r="A45" s="56" t="s">
        <v>60</v>
      </c>
      <c r="B45" s="56" t="s">
        <v>198</v>
      </c>
      <c r="C45" s="56" t="s">
        <v>140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</row>
    <row r="46" spans="1:32">
      <c r="A46" s="56" t="s">
        <v>60</v>
      </c>
      <c r="B46" s="56" t="s">
        <v>198</v>
      </c>
      <c r="C46" s="56" t="s">
        <v>141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</row>
    <row r="47" spans="1:32">
      <c r="A47" s="56" t="s">
        <v>60</v>
      </c>
      <c r="B47" s="56" t="s">
        <v>198</v>
      </c>
      <c r="C47" s="56" t="s">
        <v>142</v>
      </c>
      <c r="D47" s="5">
        <v>3996.9637999999991</v>
      </c>
      <c r="E47" s="5">
        <v>4154.4637999999986</v>
      </c>
      <c r="F47" s="5">
        <v>4635.6142620099999</v>
      </c>
      <c r="G47" s="5">
        <v>4697.2914638499979</v>
      </c>
      <c r="H47" s="5">
        <v>4697.2914638499979</v>
      </c>
      <c r="I47" s="5">
        <v>4697.2914638499979</v>
      </c>
      <c r="J47" s="5">
        <v>4697.2914638499979</v>
      </c>
      <c r="K47" s="5">
        <v>4697.2914638499979</v>
      </c>
      <c r="L47" s="5">
        <v>4697.2914658799982</v>
      </c>
      <c r="M47" s="5">
        <v>4697.2914667699988</v>
      </c>
      <c r="N47" s="5">
        <v>4697.2914673299993</v>
      </c>
      <c r="O47" s="5">
        <v>4644.7914686299982</v>
      </c>
      <c r="P47" s="5">
        <v>4644.7914693499988</v>
      </c>
      <c r="Q47" s="5">
        <v>4644.7914705599987</v>
      </c>
      <c r="R47" s="5">
        <v>4644.7914717999993</v>
      </c>
      <c r="S47" s="5">
        <v>4581.7834736899986</v>
      </c>
      <c r="T47" s="5">
        <v>4161.7834760299984</v>
      </c>
      <c r="U47" s="5">
        <v>3969.783481049999</v>
      </c>
      <c r="V47" s="5">
        <v>3807.7311923699999</v>
      </c>
      <c r="W47" s="5">
        <v>3840.2829309499998</v>
      </c>
      <c r="X47" s="5">
        <v>4060.7598622800001</v>
      </c>
      <c r="Y47" s="5">
        <v>3743.5598669300002</v>
      </c>
      <c r="Z47" s="5">
        <v>4321.2523221800002</v>
      </c>
      <c r="AA47" s="5">
        <v>5198.999409609999</v>
      </c>
      <c r="AB47" s="5">
        <v>6203.0839458500004</v>
      </c>
      <c r="AC47" s="5">
        <v>6511.69577811</v>
      </c>
      <c r="AD47" s="5">
        <v>7403.4891023899991</v>
      </c>
      <c r="AE47" s="5">
        <v>7470.0666730299999</v>
      </c>
      <c r="AF47" s="5">
        <v>7236.570873050001</v>
      </c>
    </row>
    <row r="48" spans="1:32">
      <c r="A48" s="56" t="s">
        <v>60</v>
      </c>
      <c r="B48" s="56" t="s">
        <v>198</v>
      </c>
      <c r="C48" s="56" t="s">
        <v>143</v>
      </c>
      <c r="D48" s="5">
        <v>1001.801</v>
      </c>
      <c r="E48" s="5">
        <v>1001.801</v>
      </c>
      <c r="F48" s="5">
        <v>1001.801</v>
      </c>
      <c r="G48" s="5">
        <v>1001.801</v>
      </c>
      <c r="H48" s="5">
        <v>1001.801</v>
      </c>
      <c r="I48" s="5">
        <v>1001.801</v>
      </c>
      <c r="J48" s="5">
        <v>1001.801</v>
      </c>
      <c r="K48" s="5">
        <v>1001.801</v>
      </c>
      <c r="L48" s="5">
        <v>1001.801</v>
      </c>
      <c r="M48" s="5">
        <v>1001.801</v>
      </c>
      <c r="N48" s="5">
        <v>1001.801</v>
      </c>
      <c r="O48" s="5">
        <v>1001.801</v>
      </c>
      <c r="P48" s="5">
        <v>1001.801</v>
      </c>
      <c r="Q48" s="5">
        <v>1001.801</v>
      </c>
      <c r="R48" s="5">
        <v>1001.801</v>
      </c>
      <c r="S48" s="5">
        <v>1001.801</v>
      </c>
      <c r="T48" s="5">
        <v>1001.801</v>
      </c>
      <c r="U48" s="5">
        <v>1001.801</v>
      </c>
      <c r="V48" s="5">
        <v>1001.801</v>
      </c>
      <c r="W48" s="5">
        <v>1001.801</v>
      </c>
      <c r="X48" s="5">
        <v>1001.801</v>
      </c>
      <c r="Y48" s="5">
        <v>1001.801</v>
      </c>
      <c r="Z48" s="5">
        <v>894.28100000000006</v>
      </c>
      <c r="AA48" s="5">
        <v>867.01599999999996</v>
      </c>
      <c r="AB48" s="5">
        <v>867.01599999999996</v>
      </c>
      <c r="AC48" s="5">
        <v>867.01599999999996</v>
      </c>
      <c r="AD48" s="5">
        <v>726.95</v>
      </c>
      <c r="AE48" s="5">
        <v>351.01600000000002</v>
      </c>
      <c r="AF48" s="5">
        <v>270.01600000000002</v>
      </c>
    </row>
    <row r="49" spans="1:32">
      <c r="A49" s="56" t="s">
        <v>60</v>
      </c>
      <c r="B49" s="56" t="s">
        <v>198</v>
      </c>
      <c r="C49" s="56" t="s">
        <v>144</v>
      </c>
      <c r="D49" s="5">
        <v>3943.5604530912078</v>
      </c>
      <c r="E49" s="5">
        <v>5433.0985220000002</v>
      </c>
      <c r="F49" s="5">
        <v>6095.8878219999997</v>
      </c>
      <c r="G49" s="5">
        <v>6747.9104070000003</v>
      </c>
      <c r="H49" s="5">
        <v>7419.9711289999996</v>
      </c>
      <c r="I49" s="5">
        <v>8056.4431039999999</v>
      </c>
      <c r="J49" s="5">
        <v>8499.2545210000008</v>
      </c>
      <c r="K49" s="5">
        <v>8801.9847420000006</v>
      </c>
      <c r="L49" s="5">
        <v>9096.2811899999997</v>
      </c>
      <c r="M49" s="5">
        <v>9320.364646</v>
      </c>
      <c r="N49" s="5">
        <v>9541.0306569999993</v>
      </c>
      <c r="O49" s="5">
        <v>9716.9911279999997</v>
      </c>
      <c r="P49" s="5">
        <v>9915.5374510000001</v>
      </c>
      <c r="Q49" s="5">
        <v>10063.842130000001</v>
      </c>
      <c r="R49" s="5">
        <v>10232.25108</v>
      </c>
      <c r="S49" s="5">
        <v>10374.75698</v>
      </c>
      <c r="T49" s="5">
        <v>10546.121090000001</v>
      </c>
      <c r="U49" s="5">
        <v>10692.0699</v>
      </c>
      <c r="V49" s="5">
        <v>10872.51138</v>
      </c>
      <c r="W49" s="5">
        <v>11042.766900000001</v>
      </c>
      <c r="X49" s="5">
        <v>11253.05658</v>
      </c>
      <c r="Y49" s="5">
        <v>11436.815769999999</v>
      </c>
      <c r="Z49" s="5">
        <v>11722.2474</v>
      </c>
      <c r="AA49" s="5">
        <v>12106.918610000001</v>
      </c>
      <c r="AB49" s="5">
        <v>12544.63681</v>
      </c>
      <c r="AC49" s="5">
        <v>12945.61846</v>
      </c>
      <c r="AD49" s="5">
        <v>13356.521570000001</v>
      </c>
      <c r="AE49" s="5">
        <v>13728.75404</v>
      </c>
      <c r="AF49" s="5">
        <v>13728.75404</v>
      </c>
    </row>
    <row r="50" spans="1:32">
      <c r="A50" s="56" t="s">
        <v>60</v>
      </c>
      <c r="B50" s="56" t="s">
        <v>198</v>
      </c>
      <c r="C50" s="56" t="s">
        <v>146</v>
      </c>
      <c r="D50" s="5">
        <v>212.22</v>
      </c>
      <c r="E50" s="5">
        <v>203.87668741580629</v>
      </c>
      <c r="F50" s="5">
        <v>202.8463980258297</v>
      </c>
      <c r="G50" s="5">
        <v>199.9725432026037</v>
      </c>
      <c r="H50" s="5">
        <v>197.92297196162889</v>
      </c>
      <c r="I50" s="5">
        <v>197.77121336630071</v>
      </c>
      <c r="J50" s="5">
        <v>198.54514018074099</v>
      </c>
      <c r="K50" s="5">
        <v>200.60198260205789</v>
      </c>
      <c r="L50" s="5">
        <v>201.58800325766211</v>
      </c>
      <c r="M50" s="5">
        <v>202.53525974515591</v>
      </c>
      <c r="N50" s="5">
        <v>201.9190913336891</v>
      </c>
      <c r="O50" s="5">
        <v>203.10566956130461</v>
      </c>
      <c r="P50" s="5">
        <v>204.98003919645501</v>
      </c>
      <c r="Q50" s="5">
        <v>206.8058942504739</v>
      </c>
      <c r="R50" s="5">
        <v>207.36108251367341</v>
      </c>
      <c r="S50" s="5">
        <v>208.18331119256649</v>
      </c>
      <c r="T50" s="5">
        <v>209.55036938192561</v>
      </c>
      <c r="U50" s="5">
        <v>209.2485798221141</v>
      </c>
      <c r="V50" s="5">
        <v>211.3368184596608</v>
      </c>
      <c r="W50" s="5">
        <v>212.8332143281788</v>
      </c>
      <c r="X50" s="5">
        <v>213.47369452780711</v>
      </c>
      <c r="Y50" s="5">
        <v>215.08900530537809</v>
      </c>
      <c r="Z50" s="5">
        <v>216.5099195565457</v>
      </c>
      <c r="AA50" s="5">
        <v>217.84839887078601</v>
      </c>
      <c r="AB50" s="5">
        <v>219.66334459778261</v>
      </c>
      <c r="AC50" s="5">
        <v>222.03381106234571</v>
      </c>
      <c r="AD50" s="5">
        <v>223.9742943961368</v>
      </c>
      <c r="AE50" s="5">
        <v>227.4039270757153</v>
      </c>
      <c r="AF50" s="5">
        <v>227.4039270757153</v>
      </c>
    </row>
    <row r="52" spans="1:32">
      <c r="A52" s="56" t="s">
        <v>60</v>
      </c>
      <c r="B52" s="56" t="s">
        <v>199</v>
      </c>
      <c r="C52" s="56" t="s">
        <v>132</v>
      </c>
      <c r="D52" s="5">
        <v>1328.9999999900001</v>
      </c>
      <c r="E52" s="5">
        <v>1328.9999999900001</v>
      </c>
      <c r="F52" s="5">
        <v>1328.9999999900001</v>
      </c>
      <c r="G52" s="5">
        <v>1328.9999999900001</v>
      </c>
      <c r="H52" s="5">
        <v>1328.9999999900001</v>
      </c>
      <c r="I52" s="5">
        <v>1328.9999999900001</v>
      </c>
      <c r="J52" s="5">
        <v>528.99999998999999</v>
      </c>
      <c r="K52" s="5">
        <v>528.99999998999999</v>
      </c>
      <c r="L52" s="5">
        <v>528.99999998999999</v>
      </c>
      <c r="M52" s="5">
        <v>528.99999998999999</v>
      </c>
      <c r="N52" s="5">
        <v>528.99999998999999</v>
      </c>
      <c r="O52" s="5">
        <v>528.99999998999999</v>
      </c>
      <c r="P52" s="5">
        <v>528.99999998999999</v>
      </c>
      <c r="Q52" s="5">
        <v>528.99999998999999</v>
      </c>
      <c r="R52" s="5">
        <v>528.99999998999999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</row>
    <row r="53" spans="1:32">
      <c r="A53" s="56" t="s">
        <v>60</v>
      </c>
      <c r="B53" s="56" t="s">
        <v>199</v>
      </c>
      <c r="C53" s="56" t="s">
        <v>133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</row>
    <row r="54" spans="1:32">
      <c r="A54" s="56" t="s">
        <v>60</v>
      </c>
      <c r="B54" s="56" t="s">
        <v>199</v>
      </c>
      <c r="C54" s="56" t="s">
        <v>134</v>
      </c>
      <c r="D54" s="5">
        <v>1583.8600000399999</v>
      </c>
      <c r="E54" s="5">
        <v>1583.8600000399999</v>
      </c>
      <c r="F54" s="5">
        <v>1583.8600000399999</v>
      </c>
      <c r="G54" s="5">
        <v>1583.8600000399999</v>
      </c>
      <c r="H54" s="5">
        <v>1583.8600000399999</v>
      </c>
      <c r="I54" s="5">
        <v>1583.8600000399999</v>
      </c>
      <c r="J54" s="5">
        <v>1736.97010209</v>
      </c>
      <c r="K54" s="5">
        <v>1736.97010209</v>
      </c>
      <c r="L54" s="5">
        <v>1354.47010209</v>
      </c>
      <c r="M54" s="5">
        <v>1354.47012064</v>
      </c>
      <c r="N54" s="5">
        <v>1114.8101391499999</v>
      </c>
      <c r="O54" s="5">
        <v>1114.8101577</v>
      </c>
      <c r="P54" s="5">
        <v>1114.81017625</v>
      </c>
      <c r="Q54" s="5">
        <v>1034.8101948000001</v>
      </c>
      <c r="R54" s="5">
        <v>1034.8102133499999</v>
      </c>
      <c r="S54" s="5">
        <v>1034.8102133499999</v>
      </c>
      <c r="T54" s="5">
        <v>1034.8102160000001</v>
      </c>
      <c r="U54" s="5">
        <v>1034.8102266000001</v>
      </c>
      <c r="V54" s="5">
        <v>1034.8102266000001</v>
      </c>
      <c r="W54" s="5">
        <v>1034.8102266000001</v>
      </c>
      <c r="X54" s="5">
        <v>1034.81022925</v>
      </c>
      <c r="Y54" s="5">
        <v>1034.8102319</v>
      </c>
      <c r="Z54" s="5">
        <v>696.81023190000008</v>
      </c>
      <c r="AA54" s="5">
        <v>573.61023190000003</v>
      </c>
      <c r="AB54" s="5">
        <v>419.61023189999997</v>
      </c>
      <c r="AC54" s="5">
        <v>640.23822380000001</v>
      </c>
      <c r="AD54" s="5">
        <v>640.23822380000001</v>
      </c>
      <c r="AE54" s="5">
        <v>640.23822380000001</v>
      </c>
      <c r="AF54" s="5">
        <v>603.03822379999997</v>
      </c>
    </row>
    <row r="55" spans="1:32">
      <c r="A55" s="56" t="s">
        <v>60</v>
      </c>
      <c r="B55" s="56" t="s">
        <v>199</v>
      </c>
      <c r="C55" s="56" t="s">
        <v>135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</row>
    <row r="56" spans="1:32">
      <c r="A56" s="56" t="s">
        <v>60</v>
      </c>
      <c r="B56" s="56" t="s">
        <v>199</v>
      </c>
      <c r="C56" s="56" t="s">
        <v>136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</row>
    <row r="57" spans="1:32">
      <c r="A57" s="56" t="s">
        <v>60</v>
      </c>
      <c r="B57" s="56" t="s">
        <v>199</v>
      </c>
      <c r="C57" s="56" t="s">
        <v>137</v>
      </c>
      <c r="D57" s="5">
        <v>205.33</v>
      </c>
      <c r="E57" s="5">
        <v>473.33000707000002</v>
      </c>
      <c r="F57" s="5">
        <v>473.33000836000002</v>
      </c>
      <c r="G57" s="5">
        <v>473.33000836000002</v>
      </c>
      <c r="H57" s="5">
        <v>473.33000836000002</v>
      </c>
      <c r="I57" s="5">
        <v>473.33000864000002</v>
      </c>
      <c r="J57" s="5">
        <v>473.33011714000003</v>
      </c>
      <c r="K57" s="5">
        <v>473.33011714000003</v>
      </c>
      <c r="L57" s="5">
        <v>473.33012432999999</v>
      </c>
      <c r="M57" s="5">
        <v>473.33012760999998</v>
      </c>
      <c r="N57" s="5">
        <v>473.33012769999999</v>
      </c>
      <c r="O57" s="5">
        <v>473.33012793</v>
      </c>
      <c r="P57" s="5">
        <v>520.12485742000013</v>
      </c>
      <c r="Q57" s="5">
        <v>520.12485755</v>
      </c>
      <c r="R57" s="5">
        <v>545.50551567000002</v>
      </c>
      <c r="S57" s="5">
        <v>998.13787439999999</v>
      </c>
      <c r="T57" s="5">
        <v>1041.2345206699999</v>
      </c>
      <c r="U57" s="5">
        <v>1256.37845857</v>
      </c>
      <c r="V57" s="5">
        <v>1256.3784585799999</v>
      </c>
      <c r="W57" s="5">
        <v>1256.3784585799999</v>
      </c>
      <c r="X57" s="5">
        <v>1256.3784585799999</v>
      </c>
      <c r="Y57" s="5">
        <v>1256.37845152</v>
      </c>
      <c r="Z57" s="5">
        <v>1256.3784522599999</v>
      </c>
      <c r="AA57" s="5">
        <v>1256.3784538299999</v>
      </c>
      <c r="AB57" s="5">
        <v>1449.8092055699999</v>
      </c>
      <c r="AC57" s="5">
        <v>1449.8092105400001</v>
      </c>
      <c r="AD57" s="5">
        <v>1449.8091107</v>
      </c>
      <c r="AE57" s="5">
        <v>1449.8091107400001</v>
      </c>
      <c r="AF57" s="5">
        <v>1449.80910698</v>
      </c>
    </row>
    <row r="58" spans="1:32">
      <c r="A58" s="56" t="s">
        <v>60</v>
      </c>
      <c r="B58" s="56" t="s">
        <v>199</v>
      </c>
      <c r="C58" s="56" t="s">
        <v>138</v>
      </c>
      <c r="D58" s="5">
        <v>44.752000000000002</v>
      </c>
      <c r="E58" s="5">
        <v>72.619</v>
      </c>
      <c r="F58" s="5">
        <v>87.320999999999998</v>
      </c>
      <c r="G58" s="5">
        <v>98.980999999999995</v>
      </c>
      <c r="H58" s="5">
        <v>114.42100000000001</v>
      </c>
      <c r="I58" s="5">
        <v>128.39599999999999</v>
      </c>
      <c r="J58" s="5">
        <v>142.90299999999999</v>
      </c>
      <c r="K58" s="5">
        <v>157.28299999999999</v>
      </c>
      <c r="L58" s="5">
        <v>166.94370480000001</v>
      </c>
      <c r="M58" s="5">
        <v>176.04630345000001</v>
      </c>
      <c r="N58" s="5">
        <v>184.91423986999999</v>
      </c>
      <c r="O58" s="5">
        <v>193.56646155999999</v>
      </c>
      <c r="P58" s="5">
        <v>202.56738028000001</v>
      </c>
      <c r="Q58" s="5">
        <v>212.36228187</v>
      </c>
      <c r="R58" s="5">
        <v>222.03282325999999</v>
      </c>
      <c r="S58" s="5">
        <v>232.09618850999999</v>
      </c>
      <c r="T58" s="5">
        <v>242.67737768000001</v>
      </c>
      <c r="U58" s="5">
        <v>254.27061481000001</v>
      </c>
      <c r="V58" s="5">
        <v>265.86527868000002</v>
      </c>
      <c r="W58" s="5">
        <v>278.17312126000002</v>
      </c>
      <c r="X58" s="5">
        <v>291.04417582999997</v>
      </c>
      <c r="Y58" s="5">
        <v>305.00868867999998</v>
      </c>
      <c r="Z58" s="5">
        <v>319.60520731000003</v>
      </c>
      <c r="AA58" s="5">
        <v>335.18091439</v>
      </c>
      <c r="AB58" s="5">
        <v>351.39622945999997</v>
      </c>
      <c r="AC58" s="5">
        <v>368.90784975000003</v>
      </c>
      <c r="AD58" s="5">
        <v>386.24947877</v>
      </c>
      <c r="AE58" s="5">
        <v>404.14763424</v>
      </c>
      <c r="AF58" s="5">
        <v>415.50384135000002</v>
      </c>
    </row>
    <row r="59" spans="1:32">
      <c r="A59" s="56" t="s">
        <v>60</v>
      </c>
      <c r="B59" s="56" t="s">
        <v>199</v>
      </c>
      <c r="C59" s="56" t="s">
        <v>139</v>
      </c>
      <c r="D59" s="5">
        <v>140.02099999999999</v>
      </c>
      <c r="E59" s="5">
        <v>204.94499999999999</v>
      </c>
      <c r="F59" s="5">
        <v>233.90799999999999</v>
      </c>
      <c r="G59" s="5">
        <v>251.92500000000001</v>
      </c>
      <c r="H59" s="5">
        <v>276.98700000000002</v>
      </c>
      <c r="I59" s="5">
        <v>297.21199999999999</v>
      </c>
      <c r="J59" s="5">
        <v>315.09500000000003</v>
      </c>
      <c r="K59" s="5">
        <v>330.48899999999998</v>
      </c>
      <c r="L59" s="5">
        <v>342.21</v>
      </c>
      <c r="M59" s="5">
        <v>350.32499999999999</v>
      </c>
      <c r="N59" s="5">
        <v>358.65400000000011</v>
      </c>
      <c r="O59" s="5">
        <v>366.01999999999992</v>
      </c>
      <c r="P59" s="5">
        <v>373.23200000000003</v>
      </c>
      <c r="Q59" s="5">
        <v>379.42599999999999</v>
      </c>
      <c r="R59" s="5">
        <v>386.03</v>
      </c>
      <c r="S59" s="5">
        <v>392.39699999999999</v>
      </c>
      <c r="T59" s="5">
        <v>398.70600000000002</v>
      </c>
      <c r="U59" s="5">
        <v>404.1869999999999</v>
      </c>
      <c r="V59" s="5">
        <v>410.29599999999999</v>
      </c>
      <c r="W59" s="5">
        <v>416.55799999999999</v>
      </c>
      <c r="X59" s="5">
        <v>422.69400000000002</v>
      </c>
      <c r="Y59" s="5">
        <v>427.83100000000002</v>
      </c>
      <c r="Z59" s="5">
        <v>434.50900000000001</v>
      </c>
      <c r="AA59" s="5">
        <v>441.44299999999993</v>
      </c>
      <c r="AB59" s="5">
        <v>448.33</v>
      </c>
      <c r="AC59" s="5">
        <v>454.20299999999997</v>
      </c>
      <c r="AD59" s="5">
        <v>460.49599999999998</v>
      </c>
      <c r="AE59" s="5">
        <v>466.54</v>
      </c>
      <c r="AF59" s="5">
        <v>466.54</v>
      </c>
    </row>
    <row r="60" spans="1:32">
      <c r="A60" s="56" t="s">
        <v>60</v>
      </c>
      <c r="B60" s="56" t="s">
        <v>199</v>
      </c>
      <c r="C60" s="56" t="s">
        <v>140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</row>
    <row r="61" spans="1:32">
      <c r="A61" s="56" t="s">
        <v>60</v>
      </c>
      <c r="B61" s="56" t="s">
        <v>199</v>
      </c>
      <c r="C61" s="56" t="s">
        <v>141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</row>
    <row r="62" spans="1:32">
      <c r="A62" s="56" t="s">
        <v>60</v>
      </c>
      <c r="B62" s="56" t="s">
        <v>199</v>
      </c>
      <c r="C62" s="56" t="s">
        <v>142</v>
      </c>
      <c r="D62" s="5">
        <v>2341.585</v>
      </c>
      <c r="E62" s="5">
        <v>2341.585</v>
      </c>
      <c r="F62" s="5">
        <v>2341.5850065999998</v>
      </c>
      <c r="G62" s="5">
        <v>2341.58500744</v>
      </c>
      <c r="H62" s="5">
        <v>2341.5850083099999</v>
      </c>
      <c r="I62" s="5">
        <v>2308.5850086</v>
      </c>
      <c r="J62" s="5">
        <v>2308.5850104299998</v>
      </c>
      <c r="K62" s="5">
        <v>2217.8350104299998</v>
      </c>
      <c r="L62" s="5">
        <v>2105.8350151700001</v>
      </c>
      <c r="M62" s="5">
        <v>2105.8350167200001</v>
      </c>
      <c r="N62" s="5">
        <v>2105.8350173499998</v>
      </c>
      <c r="O62" s="5">
        <v>2007.1350198</v>
      </c>
      <c r="P62" s="5">
        <v>2007.1350216400001</v>
      </c>
      <c r="Q62" s="5">
        <v>1855.23502672</v>
      </c>
      <c r="R62" s="5">
        <v>1600.75003511</v>
      </c>
      <c r="S62" s="5">
        <v>1600.7500558199999</v>
      </c>
      <c r="T62" s="5">
        <v>1441.7500559099999</v>
      </c>
      <c r="U62" s="5">
        <v>1578.4039483199999</v>
      </c>
      <c r="V62" s="5">
        <v>1968.1506687399999</v>
      </c>
      <c r="W62" s="5">
        <v>2664.8508071400011</v>
      </c>
      <c r="X62" s="5">
        <v>2717.9489298800008</v>
      </c>
      <c r="Y62" s="5">
        <v>2504.0889300399999</v>
      </c>
      <c r="Z62" s="5">
        <v>2504.08912874</v>
      </c>
      <c r="AA62" s="5">
        <v>3398.0484125399998</v>
      </c>
      <c r="AB62" s="5">
        <v>3398.0484126699998</v>
      </c>
      <c r="AC62" s="5">
        <v>3727.2810788500001</v>
      </c>
      <c r="AD62" s="5">
        <v>3727.2810788900001</v>
      </c>
      <c r="AE62" s="5">
        <v>3727.28107894</v>
      </c>
      <c r="AF62" s="5">
        <v>3854.3305812600011</v>
      </c>
    </row>
    <row r="63" spans="1:32">
      <c r="A63" s="56" t="s">
        <v>60</v>
      </c>
      <c r="B63" s="56" t="s">
        <v>199</v>
      </c>
      <c r="C63" s="56" t="s">
        <v>143</v>
      </c>
      <c r="D63" s="5">
        <v>508.6798</v>
      </c>
      <c r="E63" s="5">
        <v>508.6798</v>
      </c>
      <c r="F63" s="5">
        <v>508.67980094000001</v>
      </c>
      <c r="G63" s="5">
        <v>508.67980103000002</v>
      </c>
      <c r="H63" s="5">
        <v>508.67980120999999</v>
      </c>
      <c r="I63" s="5">
        <v>508.67980136</v>
      </c>
      <c r="J63" s="5">
        <v>508.67980159000001</v>
      </c>
      <c r="K63" s="5">
        <v>508.67980160000002</v>
      </c>
      <c r="L63" s="5">
        <v>508.67980238000001</v>
      </c>
      <c r="M63" s="5">
        <v>502.55180254999999</v>
      </c>
      <c r="N63" s="5">
        <v>502.55180265000001</v>
      </c>
      <c r="O63" s="5">
        <v>502.55180301000001</v>
      </c>
      <c r="P63" s="5">
        <v>502.55180338000002</v>
      </c>
      <c r="Q63" s="5">
        <v>502.55180379000001</v>
      </c>
      <c r="R63" s="5">
        <v>502.55180430000001</v>
      </c>
      <c r="S63" s="5">
        <v>502.55180486</v>
      </c>
      <c r="T63" s="5">
        <v>502.55180511999998</v>
      </c>
      <c r="U63" s="5">
        <v>502.55180512999999</v>
      </c>
      <c r="V63" s="5">
        <v>502.55180579</v>
      </c>
      <c r="W63" s="5">
        <v>408.81780626000011</v>
      </c>
      <c r="X63" s="5">
        <v>408.81780760999999</v>
      </c>
      <c r="Y63" s="5">
        <v>408.81781117999998</v>
      </c>
      <c r="Z63" s="5">
        <v>192.81781376000001</v>
      </c>
      <c r="AA63" s="5">
        <v>174.19682517000001</v>
      </c>
      <c r="AB63" s="5">
        <v>174.19682519</v>
      </c>
      <c r="AC63" s="5">
        <v>94.99686693999999</v>
      </c>
      <c r="AD63" s="5">
        <v>94.996880709999999</v>
      </c>
      <c r="AE63" s="5">
        <v>429.79604525000002</v>
      </c>
      <c r="AF63" s="5">
        <v>429.79604526000003</v>
      </c>
    </row>
    <row r="64" spans="1:32">
      <c r="A64" s="56" t="s">
        <v>60</v>
      </c>
      <c r="B64" s="56" t="s">
        <v>199</v>
      </c>
      <c r="C64" s="56" t="s">
        <v>144</v>
      </c>
      <c r="D64" s="5">
        <v>2266.5084486393889</v>
      </c>
      <c r="E64" s="5">
        <v>2724.6714019999999</v>
      </c>
      <c r="F64" s="5">
        <v>2864.1862890000002</v>
      </c>
      <c r="G64" s="5">
        <v>3024.499769</v>
      </c>
      <c r="H64" s="5">
        <v>3167.540426</v>
      </c>
      <c r="I64" s="5">
        <v>3299.0883560000002</v>
      </c>
      <c r="J64" s="5">
        <v>3420.449572</v>
      </c>
      <c r="K64" s="5">
        <v>3529.4265089999999</v>
      </c>
      <c r="L64" s="5">
        <v>3606.8735529999999</v>
      </c>
      <c r="M64" s="5">
        <v>3666.5669269999999</v>
      </c>
      <c r="N64" s="5">
        <v>3720.835345</v>
      </c>
      <c r="O64" s="5">
        <v>3784.3865970000002</v>
      </c>
      <c r="P64" s="5">
        <v>3832.0705309999998</v>
      </c>
      <c r="Q64" s="5">
        <v>3872.568174</v>
      </c>
      <c r="R64" s="5">
        <v>3916.1186090000001</v>
      </c>
      <c r="S64" s="5">
        <v>3979.5560930000001</v>
      </c>
      <c r="T64" s="5">
        <v>4028.738167</v>
      </c>
      <c r="U64" s="5">
        <v>4075.709304</v>
      </c>
      <c r="V64" s="5">
        <v>4125.5296939999998</v>
      </c>
      <c r="W64" s="5">
        <v>4190.3156419999996</v>
      </c>
      <c r="X64" s="5">
        <v>4240.633589</v>
      </c>
      <c r="Y64" s="5">
        <v>4288.7213689999999</v>
      </c>
      <c r="Z64" s="5">
        <v>4341.48405</v>
      </c>
      <c r="AA64" s="5">
        <v>4438.4739120000004</v>
      </c>
      <c r="AB64" s="5">
        <v>4535.7305939999997</v>
      </c>
      <c r="AC64" s="5">
        <v>4627.9897810000002</v>
      </c>
      <c r="AD64" s="5">
        <v>4718.1954530000003</v>
      </c>
      <c r="AE64" s="5">
        <v>4820.0650820000001</v>
      </c>
      <c r="AF64" s="5">
        <v>4820.0650820000001</v>
      </c>
    </row>
    <row r="65" spans="1:32">
      <c r="A65" s="56" t="s">
        <v>60</v>
      </c>
      <c r="B65" s="56" t="s">
        <v>199</v>
      </c>
      <c r="C65" s="56" t="s">
        <v>146</v>
      </c>
      <c r="D65" s="5">
        <v>32.945</v>
      </c>
      <c r="E65" s="5">
        <v>32.602235878839181</v>
      </c>
      <c r="F65" s="5">
        <v>32.47236074820254</v>
      </c>
      <c r="G65" s="5">
        <v>32.327518587785491</v>
      </c>
      <c r="H65" s="5">
        <v>32.193487610056778</v>
      </c>
      <c r="I65" s="5">
        <v>32.609277444013777</v>
      </c>
      <c r="J65" s="5">
        <v>32.760332747443663</v>
      </c>
      <c r="K65" s="5">
        <v>32.713153565490487</v>
      </c>
      <c r="L65" s="5">
        <v>32.71552843681269</v>
      </c>
      <c r="M65" s="5">
        <v>33.044795442658007</v>
      </c>
      <c r="N65" s="5">
        <v>33.003347496132022</v>
      </c>
      <c r="O65" s="5">
        <v>33.285186002520433</v>
      </c>
      <c r="P65" s="5">
        <v>33.801962886972539</v>
      </c>
      <c r="Q65" s="5">
        <v>34.041425788607462</v>
      </c>
      <c r="R65" s="5">
        <v>34.731655463345859</v>
      </c>
      <c r="S65" s="5">
        <v>34.894754561901749</v>
      </c>
      <c r="T65" s="5">
        <v>35.291747468452492</v>
      </c>
      <c r="U65" s="5">
        <v>35.626437139286949</v>
      </c>
      <c r="V65" s="5">
        <v>35.733627883426749</v>
      </c>
      <c r="W65" s="5">
        <v>36.093337050156777</v>
      </c>
      <c r="X65" s="5">
        <v>36.266223214657138</v>
      </c>
      <c r="Y65" s="5">
        <v>36.478832425014637</v>
      </c>
      <c r="Z65" s="5">
        <v>36.565204449334438</v>
      </c>
      <c r="AA65" s="5">
        <v>36.892456682230389</v>
      </c>
      <c r="AB65" s="5">
        <v>36.629910344864022</v>
      </c>
      <c r="AC65" s="5">
        <v>37.194137465268589</v>
      </c>
      <c r="AD65" s="5">
        <v>37.485247288308322</v>
      </c>
      <c r="AE65" s="5">
        <v>37.891941354593293</v>
      </c>
      <c r="AF65" s="5">
        <v>37.891941354593293</v>
      </c>
    </row>
    <row r="67" spans="1:32">
      <c r="A67" s="56" t="s">
        <v>60</v>
      </c>
      <c r="B67" s="56" t="s">
        <v>200</v>
      </c>
      <c r="C67" s="56" t="s">
        <v>132</v>
      </c>
      <c r="D67" s="5">
        <v>208</v>
      </c>
      <c r="E67" s="5">
        <v>208</v>
      </c>
      <c r="F67" s="5">
        <v>208</v>
      </c>
      <c r="G67" s="5">
        <v>208</v>
      </c>
      <c r="H67" s="5">
        <v>208</v>
      </c>
      <c r="I67" s="5">
        <v>208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</row>
    <row r="68" spans="1:32">
      <c r="A68" s="56" t="s">
        <v>60</v>
      </c>
      <c r="B68" s="56" t="s">
        <v>200</v>
      </c>
      <c r="C68" s="56" t="s">
        <v>133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</row>
    <row r="69" spans="1:32">
      <c r="A69" s="56" t="s">
        <v>60</v>
      </c>
      <c r="B69" s="56" t="s">
        <v>200</v>
      </c>
      <c r="C69" s="56" t="s">
        <v>134</v>
      </c>
      <c r="D69" s="5">
        <v>178</v>
      </c>
      <c r="E69" s="5">
        <v>178</v>
      </c>
      <c r="F69" s="5">
        <v>178</v>
      </c>
      <c r="G69" s="5">
        <v>178</v>
      </c>
      <c r="H69" s="5">
        <v>178</v>
      </c>
      <c r="I69" s="5">
        <v>178</v>
      </c>
      <c r="J69" s="5">
        <v>178</v>
      </c>
      <c r="K69" s="5">
        <v>178</v>
      </c>
      <c r="L69" s="5">
        <v>178.00000265</v>
      </c>
      <c r="M69" s="5">
        <v>178.00002119999999</v>
      </c>
      <c r="N69" s="5">
        <v>178.00003975000001</v>
      </c>
      <c r="O69" s="5">
        <v>178.00005830000001</v>
      </c>
      <c r="P69" s="5">
        <v>178.00007685</v>
      </c>
      <c r="Q69" s="5">
        <v>178.00009539999999</v>
      </c>
      <c r="R69" s="5">
        <v>178.00011395000001</v>
      </c>
      <c r="S69" s="5">
        <v>178.00000265</v>
      </c>
      <c r="T69" s="5">
        <v>178.0000053</v>
      </c>
      <c r="U69" s="5">
        <v>178.00000795</v>
      </c>
      <c r="V69" s="5">
        <v>58.000010600000003</v>
      </c>
      <c r="W69" s="5">
        <v>58.000013250000002</v>
      </c>
      <c r="X69" s="5">
        <v>58.000015900000001</v>
      </c>
      <c r="Y69" s="5">
        <v>58.00001855</v>
      </c>
      <c r="Z69" s="5">
        <v>58.000002649999999</v>
      </c>
      <c r="AA69" s="5">
        <v>58.000005299999998</v>
      </c>
      <c r="AB69" s="5">
        <v>58.000015900000001</v>
      </c>
      <c r="AC69" s="5">
        <v>58.000015900000001</v>
      </c>
      <c r="AD69" s="5">
        <v>58.000015900000001</v>
      </c>
      <c r="AE69" s="5">
        <v>58.000015900000001</v>
      </c>
      <c r="AF69" s="5">
        <v>1.59E-5</v>
      </c>
    </row>
    <row r="70" spans="1:32">
      <c r="A70" s="56" t="s">
        <v>60</v>
      </c>
      <c r="B70" s="56" t="s">
        <v>200</v>
      </c>
      <c r="C70" s="56" t="s">
        <v>135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</row>
    <row r="71" spans="1:32">
      <c r="A71" s="56" t="s">
        <v>60</v>
      </c>
      <c r="B71" s="56" t="s">
        <v>200</v>
      </c>
      <c r="C71" s="56" t="s">
        <v>136</v>
      </c>
      <c r="D71" s="5">
        <v>2176.7000000100002</v>
      </c>
      <c r="E71" s="5">
        <v>2176.7000000100002</v>
      </c>
      <c r="F71" s="5">
        <v>2176.7000000100002</v>
      </c>
      <c r="G71" s="5">
        <v>2176.7000000100002</v>
      </c>
      <c r="H71" s="5">
        <v>2176.7000000100002</v>
      </c>
      <c r="I71" s="5">
        <v>2176.7000000100002</v>
      </c>
      <c r="J71" s="5">
        <v>2176.7000000100002</v>
      </c>
      <c r="K71" s="5">
        <v>2566.7000000100002</v>
      </c>
      <c r="L71" s="5">
        <v>2566.7000000100002</v>
      </c>
      <c r="M71" s="5">
        <v>2566.7000000100002</v>
      </c>
      <c r="N71" s="5">
        <v>2566.7000000100002</v>
      </c>
      <c r="O71" s="5">
        <v>2566.7000000100002</v>
      </c>
      <c r="P71" s="5">
        <v>2566.7000000100002</v>
      </c>
      <c r="Q71" s="5">
        <v>2566.7000000100002</v>
      </c>
      <c r="R71" s="5">
        <v>2566.7000000100002</v>
      </c>
      <c r="S71" s="5">
        <v>2566.7000000100002</v>
      </c>
      <c r="T71" s="5">
        <v>2566.7000000100002</v>
      </c>
      <c r="U71" s="5">
        <v>2566.7000000100002</v>
      </c>
      <c r="V71" s="5">
        <v>2566.7000000100002</v>
      </c>
      <c r="W71" s="5">
        <v>2566.7000000100002</v>
      </c>
      <c r="X71" s="5">
        <v>2566.7000000100002</v>
      </c>
      <c r="Y71" s="5">
        <v>2566.7000000100002</v>
      </c>
      <c r="Z71" s="5">
        <v>2566.7000000100002</v>
      </c>
      <c r="AA71" s="5">
        <v>2566.7000000100002</v>
      </c>
      <c r="AB71" s="5">
        <v>2566.7000000100002</v>
      </c>
      <c r="AC71" s="5">
        <v>2566.7000000100002</v>
      </c>
      <c r="AD71" s="5">
        <v>2566.7000000100002</v>
      </c>
      <c r="AE71" s="5">
        <v>2566.7000000100002</v>
      </c>
      <c r="AF71" s="5">
        <v>2566.7000000100002</v>
      </c>
    </row>
    <row r="72" spans="1:32">
      <c r="A72" s="56" t="s">
        <v>60</v>
      </c>
      <c r="B72" s="56" t="s">
        <v>200</v>
      </c>
      <c r="C72" s="56" t="s">
        <v>137</v>
      </c>
      <c r="D72" s="5">
        <v>0</v>
      </c>
      <c r="E72" s="5">
        <v>3.2899999999999998E-6</v>
      </c>
      <c r="F72" s="5">
        <v>3.4699999999999998E-6</v>
      </c>
      <c r="G72" s="5">
        <v>3.9500000000000003E-6</v>
      </c>
      <c r="H72" s="5">
        <v>4.3499999999999999E-6</v>
      </c>
      <c r="I72" s="5">
        <v>4.7500000000000003E-6</v>
      </c>
      <c r="J72" s="5">
        <v>1.5780000000000001E-5</v>
      </c>
      <c r="K72" s="5">
        <v>1.7459999999999999E-5</v>
      </c>
      <c r="L72" s="5">
        <v>4.9110000000000002E-5</v>
      </c>
      <c r="M72" s="5">
        <v>5.1270000000000002E-5</v>
      </c>
      <c r="N72" s="5">
        <v>5.1369999999999998E-5</v>
      </c>
      <c r="O72" s="5">
        <v>5.2290000000000002E-5</v>
      </c>
      <c r="P72" s="5">
        <v>2.0315E-4</v>
      </c>
      <c r="Q72" s="5">
        <v>2.0322999999999999E-4</v>
      </c>
      <c r="R72" s="5">
        <v>2.0367000000000001E-4</v>
      </c>
      <c r="S72" s="5">
        <v>2.0597000000000001E-4</v>
      </c>
      <c r="T72" s="5">
        <v>2.0736999999999999E-4</v>
      </c>
      <c r="U72" s="5">
        <v>2.0952000000000001E-4</v>
      </c>
      <c r="V72" s="5">
        <v>2.117E-4</v>
      </c>
      <c r="W72" s="5">
        <v>2.1550000000000001E-4</v>
      </c>
      <c r="X72" s="5">
        <v>2.1672E-4</v>
      </c>
      <c r="Y72" s="5">
        <v>2.3215000000000001E-4</v>
      </c>
      <c r="Z72" s="5">
        <v>2.5483999999999999E-4</v>
      </c>
      <c r="AA72" s="5">
        <v>2.9861999999999998E-4</v>
      </c>
      <c r="AB72" s="5">
        <v>4.8651E-4</v>
      </c>
      <c r="AC72" s="5">
        <v>5.4770000000000003E-4</v>
      </c>
      <c r="AD72" s="5">
        <v>5.4710000000000002E-4</v>
      </c>
      <c r="AE72" s="5">
        <v>5.4655999999999997E-4</v>
      </c>
      <c r="AF72" s="5">
        <v>5.3887E-4</v>
      </c>
    </row>
    <row r="73" spans="1:32">
      <c r="A73" s="56" t="s">
        <v>60</v>
      </c>
      <c r="B73" s="56" t="s">
        <v>200</v>
      </c>
      <c r="C73" s="56" t="s">
        <v>138</v>
      </c>
      <c r="D73" s="5">
        <v>0.25600000000000001</v>
      </c>
      <c r="E73" s="5">
        <v>1.0629999999999999</v>
      </c>
      <c r="F73" s="5">
        <v>1.756</v>
      </c>
      <c r="G73" s="5">
        <v>2.512</v>
      </c>
      <c r="H73" s="5">
        <v>3.6230000000000002</v>
      </c>
      <c r="I73" s="5">
        <v>4.7329999999999997</v>
      </c>
      <c r="J73" s="5">
        <v>5.9960000000000004</v>
      </c>
      <c r="K73" s="5">
        <v>7.359</v>
      </c>
      <c r="L73" s="5">
        <v>8.1455331399999995</v>
      </c>
      <c r="M73" s="5">
        <v>8.9709484899999996</v>
      </c>
      <c r="N73" s="5">
        <v>9.7872965899999986</v>
      </c>
      <c r="O73" s="5">
        <v>10.63353828</v>
      </c>
      <c r="P73" s="5">
        <v>11.55942119</v>
      </c>
      <c r="Q73" s="5">
        <v>12.6331945</v>
      </c>
      <c r="R73" s="5">
        <v>13.732806200000001</v>
      </c>
      <c r="S73" s="5">
        <v>14.93051966</v>
      </c>
      <c r="T73" s="5">
        <v>16.245946679999999</v>
      </c>
      <c r="U73" s="5">
        <v>17.76335138</v>
      </c>
      <c r="V73" s="5">
        <v>19.339866730000001</v>
      </c>
      <c r="W73" s="5">
        <v>21.073180700000002</v>
      </c>
      <c r="X73" s="5">
        <v>22.95322088</v>
      </c>
      <c r="Y73" s="5">
        <v>25.044382930000001</v>
      </c>
      <c r="Z73" s="5">
        <v>27.30146525</v>
      </c>
      <c r="AA73" s="5">
        <v>29.779726929999999</v>
      </c>
      <c r="AB73" s="5">
        <v>32.422278030000001</v>
      </c>
      <c r="AC73" s="5">
        <v>35.336948970000002</v>
      </c>
      <c r="AD73" s="5">
        <v>38.3099378</v>
      </c>
      <c r="AE73" s="5">
        <v>41.444521289999997</v>
      </c>
      <c r="AF73" s="5">
        <v>43.419582329999997</v>
      </c>
    </row>
    <row r="74" spans="1:32">
      <c r="A74" s="56" t="s">
        <v>60</v>
      </c>
      <c r="B74" s="56" t="s">
        <v>200</v>
      </c>
      <c r="C74" s="56" t="s">
        <v>139</v>
      </c>
      <c r="D74" s="5">
        <v>17.623000000000001</v>
      </c>
      <c r="E74" s="5">
        <v>24.324999999999999</v>
      </c>
      <c r="F74" s="5">
        <v>30.146000000000001</v>
      </c>
      <c r="G74" s="5">
        <v>34.231999999999999</v>
      </c>
      <c r="H74" s="5">
        <v>40.817999999999998</v>
      </c>
      <c r="I74" s="5">
        <v>44.671000000000006</v>
      </c>
      <c r="J74" s="5">
        <v>48.954999999999998</v>
      </c>
      <c r="K74" s="5">
        <v>52.718000000000004</v>
      </c>
      <c r="L74" s="5">
        <v>55.439</v>
      </c>
      <c r="M74" s="5">
        <v>57.512</v>
      </c>
      <c r="N74" s="5">
        <v>59.606000000000009</v>
      </c>
      <c r="O74" s="5">
        <v>61.548000000000002</v>
      </c>
      <c r="P74" s="5">
        <v>63.503</v>
      </c>
      <c r="Q74" s="5">
        <v>65.283999999999992</v>
      </c>
      <c r="R74" s="5">
        <v>67.128999999999991</v>
      </c>
      <c r="S74" s="5">
        <v>68.938000000000002</v>
      </c>
      <c r="T74" s="5">
        <v>70.754999999999995</v>
      </c>
      <c r="U74" s="5">
        <v>72.491</v>
      </c>
      <c r="V74" s="5">
        <v>74.357000000000014</v>
      </c>
      <c r="W74" s="5">
        <v>76.314999999999984</v>
      </c>
      <c r="X74" s="5">
        <v>78.274999999999991</v>
      </c>
      <c r="Y74" s="5">
        <v>80.067999999999998</v>
      </c>
      <c r="Z74" s="5">
        <v>82.286000000000001</v>
      </c>
      <c r="AA74" s="5">
        <v>84.637</v>
      </c>
      <c r="AB74" s="5">
        <v>87.021000000000001</v>
      </c>
      <c r="AC74" s="5">
        <v>89.244</v>
      </c>
      <c r="AD74" s="5">
        <v>91.512</v>
      </c>
      <c r="AE74" s="5">
        <v>93.738</v>
      </c>
      <c r="AF74" s="5">
        <v>93.738</v>
      </c>
    </row>
    <row r="75" spans="1:32">
      <c r="A75" s="56" t="s">
        <v>60</v>
      </c>
      <c r="B75" s="56" t="s">
        <v>200</v>
      </c>
      <c r="C75" s="56" t="s">
        <v>140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</row>
    <row r="76" spans="1:32">
      <c r="A76" s="56" t="s">
        <v>60</v>
      </c>
      <c r="B76" s="56" t="s">
        <v>200</v>
      </c>
      <c r="C76" s="56" t="s">
        <v>141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</row>
    <row r="77" spans="1:32">
      <c r="A77" s="56" t="s">
        <v>60</v>
      </c>
      <c r="B77" s="56" t="s">
        <v>200</v>
      </c>
      <c r="C77" s="56" t="s">
        <v>142</v>
      </c>
      <c r="D77" s="5">
        <v>563.35</v>
      </c>
      <c r="E77" s="5">
        <v>563.35</v>
      </c>
      <c r="F77" s="5">
        <v>694.10630458000014</v>
      </c>
      <c r="G77" s="5">
        <v>823.97580769000001</v>
      </c>
      <c r="H77" s="5">
        <v>953.70016555000007</v>
      </c>
      <c r="I77" s="5">
        <v>1083.6363972300001</v>
      </c>
      <c r="J77" s="5">
        <v>1214.64270483</v>
      </c>
      <c r="K77" s="5">
        <v>1346.5783635800001</v>
      </c>
      <c r="L77" s="5">
        <v>1478.03502007</v>
      </c>
      <c r="M77" s="5">
        <v>1615.0212317999999</v>
      </c>
      <c r="N77" s="5">
        <v>1753.39412238</v>
      </c>
      <c r="O77" s="5">
        <v>1891.8699666</v>
      </c>
      <c r="P77" s="5">
        <v>2030.3569998400001</v>
      </c>
      <c r="Q77" s="5">
        <v>2168.95133248</v>
      </c>
      <c r="R77" s="5">
        <v>2308.3108673900001</v>
      </c>
      <c r="S77" s="5">
        <v>2447.3180024200001</v>
      </c>
      <c r="T77" s="5">
        <v>2586.0815131700001</v>
      </c>
      <c r="U77" s="5">
        <v>2724.7858734400002</v>
      </c>
      <c r="V77" s="5">
        <v>2724.7858734400002</v>
      </c>
      <c r="W77" s="5">
        <v>2724.7858734400002</v>
      </c>
      <c r="X77" s="5">
        <v>2724.7858734400002</v>
      </c>
      <c r="Y77" s="5">
        <v>2724.7858734400002</v>
      </c>
      <c r="Z77" s="5">
        <v>2580.7858734400002</v>
      </c>
      <c r="AA77" s="5">
        <v>2580.7858734800002</v>
      </c>
      <c r="AB77" s="5">
        <v>2580.7858734800002</v>
      </c>
      <c r="AC77" s="5">
        <v>2580.7858735200002</v>
      </c>
      <c r="AD77" s="5">
        <v>2580.7858735200002</v>
      </c>
      <c r="AE77" s="5">
        <v>2580.7858735599998</v>
      </c>
      <c r="AF77" s="5">
        <v>2273.0358735999998</v>
      </c>
    </row>
    <row r="78" spans="1:32">
      <c r="A78" s="56" t="s">
        <v>60</v>
      </c>
      <c r="B78" s="56" t="s">
        <v>200</v>
      </c>
      <c r="C78" s="56" t="s">
        <v>143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</row>
    <row r="79" spans="1:32">
      <c r="A79" s="56" t="s">
        <v>60</v>
      </c>
      <c r="B79" s="56" t="s">
        <v>200</v>
      </c>
      <c r="C79" s="56" t="s">
        <v>144</v>
      </c>
      <c r="D79" s="5">
        <v>231.71888379362341</v>
      </c>
      <c r="E79" s="5">
        <v>290.24004839999998</v>
      </c>
      <c r="F79" s="5">
        <v>317.22101750000002</v>
      </c>
      <c r="G79" s="5">
        <v>347.83156459999998</v>
      </c>
      <c r="H79" s="5">
        <v>375.09831120000001</v>
      </c>
      <c r="I79" s="5">
        <v>401.29014119999999</v>
      </c>
      <c r="J79" s="5">
        <v>424.86330520000001</v>
      </c>
      <c r="K79" s="5">
        <v>443.4296822</v>
      </c>
      <c r="L79" s="5">
        <v>455.97416399999997</v>
      </c>
      <c r="M79" s="5">
        <v>464.63322590000001</v>
      </c>
      <c r="N79" s="5">
        <v>471.20903570000002</v>
      </c>
      <c r="O79" s="5">
        <v>479.06356190000002</v>
      </c>
      <c r="P79" s="5">
        <v>484.01071910000002</v>
      </c>
      <c r="Q79" s="5">
        <v>487.89802429999997</v>
      </c>
      <c r="R79" s="5">
        <v>491.70619290000002</v>
      </c>
      <c r="S79" s="5">
        <v>498.45628770000002</v>
      </c>
      <c r="T79" s="5">
        <v>502.5370982</v>
      </c>
      <c r="U79" s="5">
        <v>506.52304579999998</v>
      </c>
      <c r="V79" s="5">
        <v>511.06080379999997</v>
      </c>
      <c r="W79" s="5">
        <v>518.39634079999996</v>
      </c>
      <c r="X79" s="5">
        <v>523.25408809999999</v>
      </c>
      <c r="Y79" s="5">
        <v>527.93125740000005</v>
      </c>
      <c r="Z79" s="5">
        <v>534.43188310000005</v>
      </c>
      <c r="AA79" s="5">
        <v>551.22603160000006</v>
      </c>
      <c r="AB79" s="5">
        <v>567.30561030000001</v>
      </c>
      <c r="AC79" s="5">
        <v>582.70295699999997</v>
      </c>
      <c r="AD79" s="5">
        <v>597.35846179999999</v>
      </c>
      <c r="AE79" s="5">
        <v>613.58449270000006</v>
      </c>
      <c r="AF79" s="5">
        <v>613.58449270000006</v>
      </c>
    </row>
    <row r="80" spans="1:32">
      <c r="A80" s="56" t="s">
        <v>60</v>
      </c>
      <c r="B80" s="56" t="s">
        <v>200</v>
      </c>
      <c r="C80" s="56" t="s">
        <v>146</v>
      </c>
      <c r="D80" s="5">
        <v>26.35</v>
      </c>
      <c r="E80" s="5">
        <v>26.733477379275559</v>
      </c>
      <c r="F80" s="5">
        <v>26.901423384730069</v>
      </c>
      <c r="G80" s="5">
        <v>26.957717867313349</v>
      </c>
      <c r="H80" s="5">
        <v>27.01669796505735</v>
      </c>
      <c r="I80" s="5">
        <v>20.035172576326971</v>
      </c>
      <c r="J80" s="5">
        <v>20.021399793792579</v>
      </c>
      <c r="K80" s="5">
        <v>20.095601863340342</v>
      </c>
      <c r="L80" s="5">
        <v>20.170364278017281</v>
      </c>
      <c r="M80" s="5">
        <v>20.221364147007129</v>
      </c>
      <c r="N80" s="5">
        <v>20.274538762432169</v>
      </c>
      <c r="O80" s="5">
        <v>20.264633753756549</v>
      </c>
      <c r="P80" s="5">
        <v>20.3655464391361</v>
      </c>
      <c r="Q80" s="5">
        <v>20.409702174254551</v>
      </c>
      <c r="R80" s="5">
        <v>20.557295120150151</v>
      </c>
      <c r="S80" s="5">
        <v>20.61731730460448</v>
      </c>
      <c r="T80" s="5">
        <v>20.678482765214579</v>
      </c>
      <c r="U80" s="5">
        <v>20.742089596346911</v>
      </c>
      <c r="V80" s="5">
        <v>20.821557537532591</v>
      </c>
      <c r="W80" s="5">
        <v>20.90025521932634</v>
      </c>
      <c r="X80" s="5">
        <v>21.034603459195129</v>
      </c>
      <c r="Y80" s="5">
        <v>21.050512640673091</v>
      </c>
      <c r="Z80" s="5">
        <v>21.138513555585849</v>
      </c>
      <c r="AA80" s="5">
        <v>21.27512500513232</v>
      </c>
      <c r="AB80" s="5">
        <v>21.3554234352472</v>
      </c>
      <c r="AC80" s="5">
        <v>21.565445560373149</v>
      </c>
      <c r="AD80" s="5">
        <v>21.660288004585951</v>
      </c>
      <c r="AE80" s="5">
        <v>21.875207670002212</v>
      </c>
      <c r="AF80" s="5">
        <v>21.875207670002212</v>
      </c>
    </row>
    <row r="82" spans="1:32">
      <c r="A82" s="56" t="s">
        <v>70</v>
      </c>
      <c r="B82" s="56" t="s">
        <v>163</v>
      </c>
      <c r="C82" s="56" t="s">
        <v>130</v>
      </c>
      <c r="D82" s="5">
        <v>8330</v>
      </c>
      <c r="E82" s="5">
        <v>8330</v>
      </c>
      <c r="F82" s="5">
        <v>8330</v>
      </c>
      <c r="G82" s="5">
        <v>5450</v>
      </c>
      <c r="H82" s="5">
        <v>5450</v>
      </c>
      <c r="I82" s="5">
        <v>4130</v>
      </c>
      <c r="J82" s="5">
        <v>4130</v>
      </c>
      <c r="K82" s="5">
        <v>4130</v>
      </c>
      <c r="L82" s="5">
        <v>2760</v>
      </c>
      <c r="M82" s="5">
        <v>1390</v>
      </c>
      <c r="N82" s="5">
        <v>1390</v>
      </c>
      <c r="O82" s="5">
        <v>1390</v>
      </c>
      <c r="P82" s="5">
        <v>1390</v>
      </c>
      <c r="Q82" s="5">
        <v>1390</v>
      </c>
      <c r="R82" s="5">
        <v>1390</v>
      </c>
      <c r="S82" s="5">
        <v>1390</v>
      </c>
      <c r="T82" s="5">
        <v>1390</v>
      </c>
      <c r="U82" s="5">
        <v>1390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</row>
    <row r="83" spans="1:32">
      <c r="A83" s="56" t="s">
        <v>70</v>
      </c>
      <c r="B83" s="56" t="s">
        <v>163</v>
      </c>
      <c r="C83" s="56" t="s">
        <v>132</v>
      </c>
      <c r="D83" s="5">
        <v>124</v>
      </c>
      <c r="E83" s="5">
        <v>440</v>
      </c>
      <c r="F83" s="5">
        <v>440</v>
      </c>
      <c r="G83" s="5">
        <v>440</v>
      </c>
      <c r="H83" s="5">
        <v>440</v>
      </c>
      <c r="I83" s="5">
        <v>440</v>
      </c>
      <c r="J83" s="5">
        <v>440</v>
      </c>
      <c r="K83" s="5">
        <v>440</v>
      </c>
      <c r="L83" s="5">
        <v>440</v>
      </c>
      <c r="M83" s="5">
        <v>440</v>
      </c>
      <c r="N83" s="5">
        <v>440</v>
      </c>
      <c r="O83" s="5">
        <v>440</v>
      </c>
      <c r="P83" s="5">
        <v>440</v>
      </c>
      <c r="Q83" s="5">
        <v>440</v>
      </c>
      <c r="R83" s="5">
        <v>440</v>
      </c>
      <c r="S83" s="5">
        <v>440</v>
      </c>
      <c r="T83" s="5">
        <v>440</v>
      </c>
      <c r="U83" s="5">
        <v>440</v>
      </c>
      <c r="V83" s="5">
        <v>440</v>
      </c>
      <c r="W83" s="5">
        <v>440</v>
      </c>
      <c r="X83" s="5">
        <v>440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</row>
    <row r="84" spans="1:32">
      <c r="A84" s="56" t="s">
        <v>70</v>
      </c>
      <c r="B84" s="56" t="s">
        <v>163</v>
      </c>
      <c r="C84" s="56" t="s">
        <v>133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</row>
    <row r="85" spans="1:32">
      <c r="A85" s="56" t="s">
        <v>70</v>
      </c>
      <c r="B85" s="56" t="s">
        <v>163</v>
      </c>
      <c r="C85" s="56" t="s">
        <v>134</v>
      </c>
      <c r="D85" s="5">
        <v>2638.9989999999998</v>
      </c>
      <c r="E85" s="5">
        <v>2638.9989999999998</v>
      </c>
      <c r="F85" s="5">
        <v>2638.9989999999998</v>
      </c>
      <c r="G85" s="5">
        <v>2663.0749814000001</v>
      </c>
      <c r="H85" s="5">
        <v>2663.0749814000001</v>
      </c>
      <c r="I85" s="5">
        <v>2663.0749814000001</v>
      </c>
      <c r="J85" s="5">
        <v>2663.0749814000001</v>
      </c>
      <c r="K85" s="5">
        <v>2663.0749814000001</v>
      </c>
      <c r="L85" s="5">
        <v>2663.0749814000001</v>
      </c>
      <c r="M85" s="5">
        <v>2663.0749999499999</v>
      </c>
      <c r="N85" s="5">
        <v>2663.0750185000002</v>
      </c>
      <c r="O85" s="5">
        <v>2663.07503705</v>
      </c>
      <c r="P85" s="5">
        <v>2663.0750555999998</v>
      </c>
      <c r="Q85" s="5">
        <v>2663.0750741500001</v>
      </c>
      <c r="R85" s="5">
        <v>2663.0750926999999</v>
      </c>
      <c r="S85" s="5">
        <v>2663.0750926999999</v>
      </c>
      <c r="T85" s="5">
        <v>2663.0750953500001</v>
      </c>
      <c r="U85" s="5">
        <v>2663.0751059499999</v>
      </c>
      <c r="V85" s="5">
        <v>2663.0751059499999</v>
      </c>
      <c r="W85" s="5">
        <v>2663.0751059499999</v>
      </c>
      <c r="X85" s="5">
        <v>2663.0751086</v>
      </c>
      <c r="Y85" s="5">
        <v>3366.2141836000001</v>
      </c>
      <c r="Z85" s="5">
        <v>2517.2151835999998</v>
      </c>
      <c r="AA85" s="5">
        <v>2517.2151835999998</v>
      </c>
      <c r="AB85" s="5">
        <v>2517.2151835999998</v>
      </c>
      <c r="AC85" s="5">
        <v>2517.2151889000002</v>
      </c>
      <c r="AD85" s="5">
        <v>2517.2151889000002</v>
      </c>
      <c r="AE85" s="5">
        <v>2517.2151889000002</v>
      </c>
      <c r="AF85" s="5">
        <v>2517.2151889000002</v>
      </c>
    </row>
    <row r="86" spans="1:32">
      <c r="A86" s="56" t="s">
        <v>70</v>
      </c>
      <c r="B86" s="56" t="s">
        <v>163</v>
      </c>
      <c r="C86" s="56" t="s">
        <v>135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</row>
    <row r="87" spans="1:32">
      <c r="A87" s="56" t="s">
        <v>70</v>
      </c>
      <c r="B87" s="56" t="s">
        <v>163</v>
      </c>
      <c r="C87" s="56" t="s">
        <v>136</v>
      </c>
      <c r="D87" s="5">
        <v>2285</v>
      </c>
      <c r="E87" s="5">
        <v>2285</v>
      </c>
      <c r="F87" s="5">
        <v>2285</v>
      </c>
      <c r="G87" s="5">
        <v>2285</v>
      </c>
      <c r="H87" s="5">
        <v>2285</v>
      </c>
      <c r="I87" s="5">
        <v>2285</v>
      </c>
      <c r="J87" s="5">
        <v>2285</v>
      </c>
      <c r="K87" s="5">
        <v>2285</v>
      </c>
      <c r="L87" s="5">
        <v>2285</v>
      </c>
      <c r="M87" s="5">
        <v>2285</v>
      </c>
      <c r="N87" s="5">
        <v>2285</v>
      </c>
      <c r="O87" s="5">
        <v>2285</v>
      </c>
      <c r="P87" s="5">
        <v>2285</v>
      </c>
      <c r="Q87" s="5">
        <v>2285</v>
      </c>
      <c r="R87" s="5">
        <v>2285</v>
      </c>
      <c r="S87" s="5">
        <v>2285</v>
      </c>
      <c r="T87" s="5">
        <v>2285</v>
      </c>
      <c r="U87" s="5">
        <v>2285</v>
      </c>
      <c r="V87" s="5">
        <v>2285</v>
      </c>
      <c r="W87" s="5">
        <v>2285</v>
      </c>
      <c r="X87" s="5">
        <v>2285</v>
      </c>
      <c r="Y87" s="5">
        <v>2285</v>
      </c>
      <c r="Z87" s="5">
        <v>2285</v>
      </c>
      <c r="AA87" s="5">
        <v>2285</v>
      </c>
      <c r="AB87" s="5">
        <v>2285</v>
      </c>
      <c r="AC87" s="5">
        <v>2285</v>
      </c>
      <c r="AD87" s="5">
        <v>2285</v>
      </c>
      <c r="AE87" s="5">
        <v>2285</v>
      </c>
      <c r="AF87" s="5">
        <v>2285</v>
      </c>
    </row>
    <row r="88" spans="1:32">
      <c r="A88" s="56" t="s">
        <v>70</v>
      </c>
      <c r="B88" s="56" t="s">
        <v>163</v>
      </c>
      <c r="C88" s="56" t="s">
        <v>137</v>
      </c>
      <c r="D88" s="5">
        <v>290</v>
      </c>
      <c r="E88" s="5">
        <v>290.00002338000002</v>
      </c>
      <c r="F88" s="5">
        <v>290.00002551</v>
      </c>
      <c r="G88" s="5">
        <v>1570.0009164099999</v>
      </c>
      <c r="H88" s="5">
        <v>2930.0009168900001</v>
      </c>
      <c r="I88" s="5">
        <v>3855.0009379100002</v>
      </c>
      <c r="J88" s="5">
        <v>4255.0018390799996</v>
      </c>
      <c r="K88" s="5">
        <v>4329.9993763800003</v>
      </c>
      <c r="L88" s="5">
        <v>4329.9993941599996</v>
      </c>
      <c r="M88" s="5">
        <v>4329.9994027000002</v>
      </c>
      <c r="N88" s="5">
        <v>4329.9994097700001</v>
      </c>
      <c r="O88" s="5">
        <v>4329.9994192800004</v>
      </c>
      <c r="P88" s="5">
        <v>4329.9994308299993</v>
      </c>
      <c r="Q88" s="5">
        <v>4329.9994518000003</v>
      </c>
      <c r="R88" s="5">
        <v>4329.9994853099997</v>
      </c>
      <c r="S88" s="5">
        <v>4329.9995055400004</v>
      </c>
      <c r="T88" s="5">
        <v>4375.3554681899996</v>
      </c>
      <c r="U88" s="5">
        <v>6024.90575231</v>
      </c>
      <c r="V88" s="5">
        <v>6024.9057553599996</v>
      </c>
      <c r="W88" s="5">
        <v>6024.9057557599999</v>
      </c>
      <c r="X88" s="5">
        <v>6024.9057558999993</v>
      </c>
      <c r="Y88" s="5">
        <v>6152.673984680001</v>
      </c>
      <c r="Z88" s="5">
        <v>6152.674005679999</v>
      </c>
      <c r="AA88" s="5">
        <v>6167.4034593800006</v>
      </c>
      <c r="AB88" s="5">
        <v>7095.3793949200008</v>
      </c>
      <c r="AC88" s="5">
        <v>6936.5165153800008</v>
      </c>
      <c r="AD88" s="5">
        <v>6936.5165147800008</v>
      </c>
      <c r="AE88" s="5">
        <v>6936.5165143599997</v>
      </c>
      <c r="AF88" s="5">
        <v>7775.9416847700004</v>
      </c>
    </row>
    <row r="89" spans="1:32">
      <c r="A89" s="56" t="s">
        <v>70</v>
      </c>
      <c r="B89" s="56" t="s">
        <v>163</v>
      </c>
      <c r="C89" s="56" t="s">
        <v>138</v>
      </c>
      <c r="D89" s="5">
        <v>6.5489999999999986</v>
      </c>
      <c r="E89" s="5">
        <v>17.45699999</v>
      </c>
      <c r="F89" s="5">
        <v>27.42</v>
      </c>
      <c r="G89" s="5">
        <v>36.314</v>
      </c>
      <c r="H89" s="5">
        <v>50.043999999999997</v>
      </c>
      <c r="I89" s="5">
        <v>62.996000000000002</v>
      </c>
      <c r="J89" s="5">
        <v>77.658000000000001</v>
      </c>
      <c r="K89" s="5">
        <v>94.576999999999998</v>
      </c>
      <c r="L89" s="5">
        <v>106.62987805</v>
      </c>
      <c r="M89" s="5">
        <v>120.34361062000001</v>
      </c>
      <c r="N89" s="5">
        <v>134.93674167</v>
      </c>
      <c r="O89" s="5">
        <v>151.46925558999999</v>
      </c>
      <c r="P89" s="5">
        <v>170.62540046999999</v>
      </c>
      <c r="Q89" s="5">
        <v>193.11582261999999</v>
      </c>
      <c r="R89" s="5">
        <v>217.17328756000001</v>
      </c>
      <c r="S89" s="5">
        <v>243.75706414999999</v>
      </c>
      <c r="T89" s="5">
        <v>273.04486266999999</v>
      </c>
      <c r="U89" s="5">
        <v>306.32374698000001</v>
      </c>
      <c r="V89" s="5">
        <v>341.44567259000002</v>
      </c>
      <c r="W89" s="5">
        <v>379.74659601000002</v>
      </c>
      <c r="X89" s="5">
        <v>421.06610585999999</v>
      </c>
      <c r="Y89" s="5">
        <v>466.46901799</v>
      </c>
      <c r="Z89" s="5">
        <v>514.9283266299999</v>
      </c>
      <c r="AA89" s="5">
        <v>567.86316712999997</v>
      </c>
      <c r="AB89" s="5">
        <v>623.62634737000008</v>
      </c>
      <c r="AC89" s="5">
        <v>684.16643065000005</v>
      </c>
      <c r="AD89" s="5">
        <v>746.34919728</v>
      </c>
      <c r="AE89" s="5">
        <v>811.52966694999998</v>
      </c>
      <c r="AF89" s="5">
        <v>848.17978899000002</v>
      </c>
    </row>
    <row r="90" spans="1:32">
      <c r="A90" s="56" t="s">
        <v>70</v>
      </c>
      <c r="B90" s="56" t="s">
        <v>163</v>
      </c>
      <c r="C90" s="56" t="s">
        <v>139</v>
      </c>
      <c r="D90" s="5">
        <v>234.49100000000001</v>
      </c>
      <c r="E90" s="5">
        <v>328.44600000000003</v>
      </c>
      <c r="F90" s="5">
        <v>410.86299999999989</v>
      </c>
      <c r="G90" s="5">
        <v>449.76499999999999</v>
      </c>
      <c r="H90" s="5">
        <v>533.05100000000004</v>
      </c>
      <c r="I90" s="5">
        <v>579.9380000000001</v>
      </c>
      <c r="J90" s="5">
        <v>633.64400000000001</v>
      </c>
      <c r="K90" s="5">
        <v>684.71699999999998</v>
      </c>
      <c r="L90" s="5">
        <v>725.76</v>
      </c>
      <c r="M90" s="5">
        <v>758.94600000000003</v>
      </c>
      <c r="N90" s="5">
        <v>790.08699999999999</v>
      </c>
      <c r="O90" s="5">
        <v>817.35799999999995</v>
      </c>
      <c r="P90" s="5">
        <v>846.01</v>
      </c>
      <c r="Q90" s="5">
        <v>872.53000000000009</v>
      </c>
      <c r="R90" s="5">
        <v>900.10599999999988</v>
      </c>
      <c r="S90" s="5">
        <v>927.33200000000011</v>
      </c>
      <c r="T90" s="5">
        <v>954.82600000000002</v>
      </c>
      <c r="U90" s="5">
        <v>981.74899999999991</v>
      </c>
      <c r="V90" s="5">
        <v>1010.6130000000001</v>
      </c>
      <c r="W90" s="5">
        <v>1040.827</v>
      </c>
      <c r="X90" s="5">
        <v>1071.3150000000001</v>
      </c>
      <c r="Y90" s="5">
        <v>1099.8209999999999</v>
      </c>
      <c r="Z90" s="5">
        <v>1134.3789999999999</v>
      </c>
      <c r="AA90" s="5">
        <v>1171.0899999999999</v>
      </c>
      <c r="AB90" s="5">
        <v>1208.625</v>
      </c>
      <c r="AC90" s="5">
        <v>1244.3230000000001</v>
      </c>
      <c r="AD90" s="5">
        <v>1281.0899999999999</v>
      </c>
      <c r="AE90" s="5">
        <v>1317.614</v>
      </c>
      <c r="AF90" s="5">
        <v>1317.614</v>
      </c>
    </row>
    <row r="91" spans="1:32">
      <c r="A91" s="56" t="s">
        <v>70</v>
      </c>
      <c r="B91" s="56" t="s">
        <v>163</v>
      </c>
      <c r="C91" s="56" t="s">
        <v>140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</row>
    <row r="92" spans="1:32">
      <c r="A92" s="56" t="s">
        <v>70</v>
      </c>
      <c r="B92" s="56" t="s">
        <v>163</v>
      </c>
      <c r="C92" s="56" t="s">
        <v>141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</row>
    <row r="93" spans="1:32">
      <c r="A93" s="56" t="s">
        <v>70</v>
      </c>
      <c r="B93" s="56" t="s">
        <v>163</v>
      </c>
      <c r="C93" s="56" t="s">
        <v>142</v>
      </c>
      <c r="D93" s="5">
        <v>2206.8420000000001</v>
      </c>
      <c r="E93" s="5">
        <v>2206.8420116799998</v>
      </c>
      <c r="F93" s="5">
        <v>3332.400969450001</v>
      </c>
      <c r="G93" s="5">
        <v>4284.7349806599996</v>
      </c>
      <c r="H93" s="5">
        <v>5467.4187799199999</v>
      </c>
      <c r="I93" s="5">
        <v>6808.5492612600001</v>
      </c>
      <c r="J93" s="5">
        <v>7545.9038434300001</v>
      </c>
      <c r="K93" s="5">
        <v>7545.9038434300001</v>
      </c>
      <c r="L93" s="5">
        <v>7545.9038444300004</v>
      </c>
      <c r="M93" s="5">
        <v>7545.9038451400002</v>
      </c>
      <c r="N93" s="5">
        <v>7545.9038457000024</v>
      </c>
      <c r="O93" s="5">
        <v>7545.903846539999</v>
      </c>
      <c r="P93" s="5">
        <v>7545.9038472799984</v>
      </c>
      <c r="Q93" s="5">
        <v>7545.9038482199994</v>
      </c>
      <c r="R93" s="5">
        <v>7499.4038500200013</v>
      </c>
      <c r="S93" s="5">
        <v>7499.4038516800001</v>
      </c>
      <c r="T93" s="5">
        <v>7296.92385311</v>
      </c>
      <c r="U93" s="5">
        <v>7296.9238632400002</v>
      </c>
      <c r="V93" s="5">
        <v>7005.4606743800014</v>
      </c>
      <c r="W93" s="5">
        <v>7268.2231444700001</v>
      </c>
      <c r="X93" s="5">
        <v>8859.6480478100002</v>
      </c>
      <c r="Y93" s="5">
        <v>9044.7347078200019</v>
      </c>
      <c r="Z93" s="5">
        <v>9044.7347110400005</v>
      </c>
      <c r="AA93" s="5">
        <v>12370.16351885</v>
      </c>
      <c r="AB93" s="5">
        <v>12151.4635189</v>
      </c>
      <c r="AC93" s="5">
        <v>13420.368235600001</v>
      </c>
      <c r="AD93" s="5">
        <v>13034.26830491</v>
      </c>
      <c r="AE93" s="5">
        <v>13369.60592095</v>
      </c>
      <c r="AF93" s="5">
        <v>13125.80592097</v>
      </c>
    </row>
    <row r="94" spans="1:32">
      <c r="A94" s="56" t="s">
        <v>70</v>
      </c>
      <c r="B94" s="56" t="s">
        <v>163</v>
      </c>
      <c r="C94" s="56" t="s">
        <v>143</v>
      </c>
      <c r="D94" s="5">
        <v>4099.3750000000009</v>
      </c>
      <c r="E94" s="5">
        <v>4099.3750033000006</v>
      </c>
      <c r="F94" s="5">
        <v>4099.3750111600002</v>
      </c>
      <c r="G94" s="5">
        <v>4099.3750247100006</v>
      </c>
      <c r="H94" s="5">
        <v>4099.3751942600002</v>
      </c>
      <c r="I94" s="5">
        <v>4099.3751942899999</v>
      </c>
      <c r="J94" s="5">
        <v>5354.2186945699996</v>
      </c>
      <c r="K94" s="5">
        <v>7465.2340244999996</v>
      </c>
      <c r="L94" s="5">
        <v>7464.3340247799988</v>
      </c>
      <c r="M94" s="5">
        <v>7464.3340251499994</v>
      </c>
      <c r="N94" s="5">
        <v>7464.3340254299992</v>
      </c>
      <c r="O94" s="5">
        <v>7464.3340258099988</v>
      </c>
      <c r="P94" s="5">
        <v>7464.3340261099993</v>
      </c>
      <c r="Q94" s="5">
        <v>7464.3340265400002</v>
      </c>
      <c r="R94" s="5">
        <v>7464.334027509999</v>
      </c>
      <c r="S94" s="5">
        <v>7464.3340277799998</v>
      </c>
      <c r="T94" s="5">
        <v>7314.3040282799993</v>
      </c>
      <c r="U94" s="5">
        <v>7314.3040288399989</v>
      </c>
      <c r="V94" s="5">
        <v>7314.3040288899992</v>
      </c>
      <c r="W94" s="5">
        <v>7314.3040311699997</v>
      </c>
      <c r="X94" s="5">
        <v>7212.2790352699994</v>
      </c>
      <c r="Y94" s="5">
        <v>7139.2790505699986</v>
      </c>
      <c r="Z94" s="5">
        <v>7139.2790521899997</v>
      </c>
      <c r="AA94" s="5">
        <v>7278.1100780500001</v>
      </c>
      <c r="AB94" s="5">
        <v>7189.7100781100007</v>
      </c>
      <c r="AC94" s="5">
        <v>7403.0076843000006</v>
      </c>
      <c r="AD94" s="5">
        <v>9005.9726310200003</v>
      </c>
      <c r="AE94" s="5">
        <v>9804.8626328500013</v>
      </c>
      <c r="AF94" s="5">
        <v>9259.8546329000001</v>
      </c>
    </row>
    <row r="95" spans="1:32">
      <c r="A95" s="56" t="s">
        <v>70</v>
      </c>
      <c r="B95" s="56" t="s">
        <v>163</v>
      </c>
      <c r="C95" s="56" t="s">
        <v>144</v>
      </c>
      <c r="D95" s="5">
        <v>5388.848217992565</v>
      </c>
      <c r="E95" s="5">
        <v>6736.0774173999998</v>
      </c>
      <c r="F95" s="5">
        <v>7241.1001333000004</v>
      </c>
      <c r="G95" s="5">
        <v>7787.1721023</v>
      </c>
      <c r="H95" s="5">
        <v>8305.1860969000008</v>
      </c>
      <c r="I95" s="5">
        <v>8817.1430414000006</v>
      </c>
      <c r="J95" s="5">
        <v>9287.9756369999996</v>
      </c>
      <c r="K95" s="5">
        <v>9632.6770189999988</v>
      </c>
      <c r="L95" s="5">
        <v>9907.4385299999994</v>
      </c>
      <c r="M95" s="5">
        <v>10135.968591000001</v>
      </c>
      <c r="N95" s="5">
        <v>10325.598596</v>
      </c>
      <c r="O95" s="5">
        <v>10495.777152000001</v>
      </c>
      <c r="P95" s="5">
        <v>10638.836495</v>
      </c>
      <c r="Q95" s="5">
        <v>10770.824155</v>
      </c>
      <c r="R95" s="5">
        <v>10900.861798</v>
      </c>
      <c r="S95" s="5">
        <v>11054.003291999999</v>
      </c>
      <c r="T95" s="5">
        <v>11184.602966</v>
      </c>
      <c r="U95" s="5">
        <v>11329.568397999999</v>
      </c>
      <c r="V95" s="5">
        <v>11477.344218</v>
      </c>
      <c r="W95" s="5">
        <v>11629.082176</v>
      </c>
      <c r="X95" s="5">
        <v>11758.088282000001</v>
      </c>
      <c r="Y95" s="5">
        <v>11902.132969</v>
      </c>
      <c r="Z95" s="5">
        <v>12105.429607</v>
      </c>
      <c r="AA95" s="5">
        <v>12484.833766</v>
      </c>
      <c r="AB95" s="5">
        <v>12880.830583999999</v>
      </c>
      <c r="AC95" s="5">
        <v>13285.918994</v>
      </c>
      <c r="AD95" s="5">
        <v>13674.547143</v>
      </c>
      <c r="AE95" s="5">
        <v>14052.084287</v>
      </c>
      <c r="AF95" s="5">
        <v>14052.084287</v>
      </c>
    </row>
    <row r="96" spans="1:32">
      <c r="A96" s="56" t="s">
        <v>70</v>
      </c>
      <c r="B96" s="56" t="s">
        <v>163</v>
      </c>
      <c r="C96" s="56" t="s">
        <v>146</v>
      </c>
      <c r="D96" s="5">
        <v>308.44499999999999</v>
      </c>
      <c r="E96" s="5">
        <v>305.96541804938448</v>
      </c>
      <c r="F96" s="5">
        <v>305.97081550206548</v>
      </c>
      <c r="G96" s="5">
        <v>306.82357383199712</v>
      </c>
      <c r="H96" s="5">
        <v>306.5264435649774</v>
      </c>
      <c r="I96" s="5">
        <v>309.09675021406639</v>
      </c>
      <c r="J96" s="5">
        <v>312.58425788779903</v>
      </c>
      <c r="K96" s="5">
        <v>291.46368820557632</v>
      </c>
      <c r="L96" s="5">
        <v>293.53629111129248</v>
      </c>
      <c r="M96" s="5">
        <v>295.95338592162881</v>
      </c>
      <c r="N96" s="5">
        <v>299.16217312170642</v>
      </c>
      <c r="O96" s="5">
        <v>301.94024916073079</v>
      </c>
      <c r="P96" s="5">
        <v>307.40419273656732</v>
      </c>
      <c r="Q96" s="5">
        <v>308.6618784291116</v>
      </c>
      <c r="R96" s="5">
        <v>310.60723203165912</v>
      </c>
      <c r="S96" s="5">
        <v>314.38365644673593</v>
      </c>
      <c r="T96" s="5">
        <v>318.82271087075497</v>
      </c>
      <c r="U96" s="5">
        <v>323.70120065978722</v>
      </c>
      <c r="V96" s="5">
        <v>330.49408193821739</v>
      </c>
      <c r="W96" s="5">
        <v>331.79266499394129</v>
      </c>
      <c r="X96" s="5">
        <v>335.20646130774662</v>
      </c>
      <c r="Y96" s="5">
        <v>341.59843111042437</v>
      </c>
      <c r="Z96" s="5">
        <v>347.567377577483</v>
      </c>
      <c r="AA96" s="5">
        <v>351.99948647869132</v>
      </c>
      <c r="AB96" s="5">
        <v>355.0835428029435</v>
      </c>
      <c r="AC96" s="5">
        <v>360.22525136756502</v>
      </c>
      <c r="AD96" s="5">
        <v>364.13778129837641</v>
      </c>
      <c r="AE96" s="5">
        <v>373.43132885593491</v>
      </c>
      <c r="AF96" s="5">
        <v>373.43132885593491</v>
      </c>
    </row>
    <row r="98" spans="1:32">
      <c r="A98" s="56" t="s">
        <v>70</v>
      </c>
      <c r="B98" s="56" t="s">
        <v>197</v>
      </c>
      <c r="C98" s="56" t="s">
        <v>130</v>
      </c>
      <c r="D98" s="5">
        <v>8126</v>
      </c>
      <c r="E98" s="5">
        <v>8126</v>
      </c>
      <c r="F98" s="5">
        <v>8126</v>
      </c>
      <c r="G98" s="5">
        <v>7426</v>
      </c>
      <c r="H98" s="5">
        <v>7076</v>
      </c>
      <c r="I98" s="5">
        <v>6376</v>
      </c>
      <c r="J98" s="5">
        <v>5576</v>
      </c>
      <c r="K98" s="5">
        <v>5576</v>
      </c>
      <c r="L98" s="5">
        <v>4176</v>
      </c>
      <c r="M98" s="5">
        <v>4176</v>
      </c>
      <c r="N98" s="5">
        <v>4176</v>
      </c>
      <c r="O98" s="5">
        <v>4176</v>
      </c>
      <c r="P98" s="5">
        <v>4176</v>
      </c>
      <c r="Q98" s="5">
        <v>3896</v>
      </c>
      <c r="R98" s="5">
        <v>3896</v>
      </c>
      <c r="S98" s="5">
        <v>3896</v>
      </c>
      <c r="T98" s="5">
        <v>3896</v>
      </c>
      <c r="U98" s="5">
        <v>3896</v>
      </c>
      <c r="V98" s="5">
        <v>3896</v>
      </c>
      <c r="W98" s="5">
        <v>3896</v>
      </c>
      <c r="X98" s="5">
        <v>3152</v>
      </c>
      <c r="Y98" s="5">
        <v>2787</v>
      </c>
      <c r="Z98" s="5">
        <v>2422</v>
      </c>
      <c r="AA98" s="5">
        <v>2057</v>
      </c>
      <c r="AB98" s="5">
        <v>1692</v>
      </c>
      <c r="AC98" s="5">
        <v>1692</v>
      </c>
      <c r="AD98" s="5">
        <v>1692</v>
      </c>
      <c r="AE98" s="5">
        <v>1692</v>
      </c>
      <c r="AF98" s="5">
        <v>1692</v>
      </c>
    </row>
    <row r="99" spans="1:32">
      <c r="A99" s="56" t="s">
        <v>70</v>
      </c>
      <c r="B99" s="56" t="s">
        <v>197</v>
      </c>
      <c r="C99" s="56" t="s">
        <v>132</v>
      </c>
      <c r="D99" s="5">
        <v>1597.89999999</v>
      </c>
      <c r="E99" s="5">
        <v>1597.89999999</v>
      </c>
      <c r="F99" s="5">
        <v>1597.89999999</v>
      </c>
      <c r="G99" s="5">
        <v>1597.89999999</v>
      </c>
      <c r="H99" s="5">
        <v>1597.89999999</v>
      </c>
      <c r="I99" s="5">
        <v>1597.89999999</v>
      </c>
      <c r="J99" s="5">
        <v>1417.89999999</v>
      </c>
      <c r="K99" s="5">
        <v>1417.89999999</v>
      </c>
      <c r="L99" s="5">
        <v>1417.89999999</v>
      </c>
      <c r="M99" s="5">
        <v>1417.89999999</v>
      </c>
      <c r="N99" s="5">
        <v>1417.89999999</v>
      </c>
      <c r="O99" s="5">
        <v>1417.89999999</v>
      </c>
      <c r="P99" s="5">
        <v>1417.89999999</v>
      </c>
      <c r="Q99" s="5">
        <v>1417.89999999</v>
      </c>
      <c r="R99" s="5">
        <v>1032.89999999</v>
      </c>
      <c r="S99" s="5">
        <v>1032.89999999</v>
      </c>
      <c r="T99" s="5">
        <v>1032.89999999</v>
      </c>
      <c r="U99" s="5">
        <v>888.5</v>
      </c>
      <c r="V99" s="5">
        <v>888.5</v>
      </c>
      <c r="W99" s="5">
        <v>888.5</v>
      </c>
      <c r="X99" s="5">
        <v>888.5</v>
      </c>
      <c r="Y99" s="5">
        <v>888.5</v>
      </c>
      <c r="Z99" s="5">
        <v>888.5</v>
      </c>
      <c r="AA99" s="5">
        <v>244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</row>
    <row r="100" spans="1:32">
      <c r="A100" s="56" t="s">
        <v>70</v>
      </c>
      <c r="B100" s="56" t="s">
        <v>197</v>
      </c>
      <c r="C100" s="56" t="s">
        <v>133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</row>
    <row r="101" spans="1:32">
      <c r="A101" s="56" t="s">
        <v>70</v>
      </c>
      <c r="B101" s="56" t="s">
        <v>197</v>
      </c>
      <c r="C101" s="56" t="s">
        <v>134</v>
      </c>
      <c r="D101" s="5">
        <v>1954.5000000099999</v>
      </c>
      <c r="E101" s="5">
        <v>1954.5000000099999</v>
      </c>
      <c r="F101" s="5">
        <v>1954.5000000099999</v>
      </c>
      <c r="G101" s="5">
        <v>1954.5000000099999</v>
      </c>
      <c r="H101" s="5">
        <v>1954.5000000099999</v>
      </c>
      <c r="I101" s="5">
        <v>1954.5000000099999</v>
      </c>
      <c r="J101" s="5">
        <v>1954.5000132600001</v>
      </c>
      <c r="K101" s="5">
        <v>1954.5000132600001</v>
      </c>
      <c r="L101" s="5">
        <v>1954.50017226</v>
      </c>
      <c r="M101" s="5">
        <v>1954.50017226</v>
      </c>
      <c r="N101" s="5">
        <v>1954.50017226</v>
      </c>
      <c r="O101" s="5">
        <v>1662.5001722500001</v>
      </c>
      <c r="P101" s="5">
        <v>1545.5001722500001</v>
      </c>
      <c r="Q101" s="5">
        <v>1545.5001722500001</v>
      </c>
      <c r="R101" s="5">
        <v>1545.5001722500001</v>
      </c>
      <c r="S101" s="5">
        <v>1545.5000026499999</v>
      </c>
      <c r="T101" s="5">
        <v>1545.5000079500001</v>
      </c>
      <c r="U101" s="5">
        <v>1545.5000212</v>
      </c>
      <c r="V101" s="5">
        <v>1545.5000212</v>
      </c>
      <c r="W101" s="5">
        <v>1545.5000212</v>
      </c>
      <c r="X101" s="5">
        <v>1545.5000212</v>
      </c>
      <c r="Y101" s="5">
        <v>1545.5000583000001</v>
      </c>
      <c r="Z101" s="5">
        <v>1697.3597511999999</v>
      </c>
      <c r="AA101" s="5">
        <v>1697.3597511999999</v>
      </c>
      <c r="AB101" s="5">
        <v>2107.3666294</v>
      </c>
      <c r="AC101" s="5">
        <v>2107.3666294</v>
      </c>
      <c r="AD101" s="5">
        <v>2107.3666294</v>
      </c>
      <c r="AE101" s="5">
        <v>1588.3666294</v>
      </c>
      <c r="AF101" s="5">
        <v>1486.1967016000001</v>
      </c>
    </row>
    <row r="102" spans="1:32">
      <c r="A102" s="56" t="s">
        <v>70</v>
      </c>
      <c r="B102" s="56" t="s">
        <v>197</v>
      </c>
      <c r="C102" s="56" t="s">
        <v>135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</row>
    <row r="103" spans="1:32">
      <c r="A103" s="56" t="s">
        <v>70</v>
      </c>
      <c r="B103" s="56" t="s">
        <v>197</v>
      </c>
      <c r="C103" s="56" t="s">
        <v>136</v>
      </c>
      <c r="D103" s="5">
        <v>152.4</v>
      </c>
      <c r="E103" s="5">
        <v>152.4</v>
      </c>
      <c r="F103" s="5">
        <v>152.4</v>
      </c>
      <c r="G103" s="5">
        <v>152.4</v>
      </c>
      <c r="H103" s="5">
        <v>152.4</v>
      </c>
      <c r="I103" s="5">
        <v>152.4</v>
      </c>
      <c r="J103" s="5">
        <v>152.4</v>
      </c>
      <c r="K103" s="5">
        <v>152.4</v>
      </c>
      <c r="L103" s="5">
        <v>152.4</v>
      </c>
      <c r="M103" s="5">
        <v>152.4</v>
      </c>
      <c r="N103" s="5">
        <v>152.4</v>
      </c>
      <c r="O103" s="5">
        <v>152.4</v>
      </c>
      <c r="P103" s="5">
        <v>152.4</v>
      </c>
      <c r="Q103" s="5">
        <v>152.4</v>
      </c>
      <c r="R103" s="5">
        <v>152.4</v>
      </c>
      <c r="S103" s="5">
        <v>66</v>
      </c>
      <c r="T103" s="5">
        <v>66</v>
      </c>
      <c r="U103" s="5">
        <v>66</v>
      </c>
      <c r="V103" s="5">
        <v>66</v>
      </c>
      <c r="W103" s="5">
        <v>66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</row>
    <row r="104" spans="1:32">
      <c r="A104" s="56" t="s">
        <v>70</v>
      </c>
      <c r="B104" s="56" t="s">
        <v>197</v>
      </c>
      <c r="C104" s="56" t="s">
        <v>137</v>
      </c>
      <c r="D104" s="5">
        <v>670</v>
      </c>
      <c r="E104" s="5">
        <v>670.00002277999999</v>
      </c>
      <c r="F104" s="5">
        <v>670.00002724000001</v>
      </c>
      <c r="G104" s="5">
        <v>920.00003029000004</v>
      </c>
      <c r="H104" s="5">
        <v>920.00003824999999</v>
      </c>
      <c r="I104" s="5">
        <v>920.00003994999997</v>
      </c>
      <c r="J104" s="5">
        <v>1292.8445046100001</v>
      </c>
      <c r="K104" s="5">
        <v>1292.8445046100001</v>
      </c>
      <c r="L104" s="5">
        <v>1806.4569575800001</v>
      </c>
      <c r="M104" s="5">
        <v>1944.3944518200001</v>
      </c>
      <c r="N104" s="5">
        <v>2048.8651247600001</v>
      </c>
      <c r="O104" s="5">
        <v>2348.8976109700002</v>
      </c>
      <c r="P104" s="5">
        <v>2632.7891787399999</v>
      </c>
      <c r="Q104" s="5">
        <v>2632.7891789</v>
      </c>
      <c r="R104" s="5">
        <v>2632.78917933</v>
      </c>
      <c r="S104" s="5">
        <v>2632.78919335</v>
      </c>
      <c r="T104" s="5">
        <v>2632.78921833</v>
      </c>
      <c r="U104" s="5">
        <v>3575.2076813799999</v>
      </c>
      <c r="V104" s="5">
        <v>3575.2076813799999</v>
      </c>
      <c r="W104" s="5">
        <v>3575.2076813799999</v>
      </c>
      <c r="X104" s="5">
        <v>3575.2076813899998</v>
      </c>
      <c r="Y104" s="5">
        <v>3575.20765867</v>
      </c>
      <c r="Z104" s="5">
        <v>3700.6664670099999</v>
      </c>
      <c r="AA104" s="5">
        <v>4440.3149453699998</v>
      </c>
      <c r="AB104" s="5">
        <v>5080.8968959499998</v>
      </c>
      <c r="AC104" s="5">
        <v>5091.6229507600001</v>
      </c>
      <c r="AD104" s="5">
        <v>4926.1670821099997</v>
      </c>
      <c r="AE104" s="5">
        <v>5758.0516769200003</v>
      </c>
      <c r="AF104" s="5">
        <v>5933.6740037200007</v>
      </c>
    </row>
    <row r="105" spans="1:32">
      <c r="A105" s="56" t="s">
        <v>70</v>
      </c>
      <c r="B105" s="56" t="s">
        <v>197</v>
      </c>
      <c r="C105" s="56" t="s">
        <v>138</v>
      </c>
      <c r="D105" s="5">
        <v>3.8220000000000001</v>
      </c>
      <c r="E105" s="5">
        <v>9.6499999999999986</v>
      </c>
      <c r="F105" s="5">
        <v>15.039</v>
      </c>
      <c r="G105" s="5">
        <v>21.5</v>
      </c>
      <c r="H105" s="5">
        <v>30.315999999999999</v>
      </c>
      <c r="I105" s="5">
        <v>39.863</v>
      </c>
      <c r="J105" s="5">
        <v>49.843000000000004</v>
      </c>
      <c r="K105" s="5">
        <v>60.389000000000003</v>
      </c>
      <c r="L105" s="5">
        <v>67.981450320000008</v>
      </c>
      <c r="M105" s="5">
        <v>76.025722700000003</v>
      </c>
      <c r="N105" s="5">
        <v>84.291199050000003</v>
      </c>
      <c r="O105" s="5">
        <v>93.186169839999991</v>
      </c>
      <c r="P105" s="5">
        <v>103.08583895</v>
      </c>
      <c r="Q105" s="5">
        <v>114.57211985000001</v>
      </c>
      <c r="R105" s="5">
        <v>126.59514797</v>
      </c>
      <c r="S105" s="5">
        <v>139.79203199</v>
      </c>
      <c r="T105" s="5">
        <v>154.32283432</v>
      </c>
      <c r="U105" s="5">
        <v>170.79366633999999</v>
      </c>
      <c r="V105" s="5">
        <v>188.05448177</v>
      </c>
      <c r="W105" s="5">
        <v>207.01157981</v>
      </c>
      <c r="X105" s="5">
        <v>227.54290115000001</v>
      </c>
      <c r="Y105" s="5">
        <v>250.38023145</v>
      </c>
      <c r="Z105" s="5">
        <v>274.97515679999998</v>
      </c>
      <c r="AA105" s="5">
        <v>301.97243745999998</v>
      </c>
      <c r="AB105" s="5">
        <v>330.74693155</v>
      </c>
      <c r="AC105" s="5">
        <v>362.38743728999998</v>
      </c>
      <c r="AD105" s="5">
        <v>394.77977666999999</v>
      </c>
      <c r="AE105" s="5">
        <v>428.94732513000002</v>
      </c>
      <c r="AF105" s="5">
        <v>450.43114832999998</v>
      </c>
    </row>
    <row r="106" spans="1:32">
      <c r="A106" s="56" t="s">
        <v>70</v>
      </c>
      <c r="B106" s="56" t="s">
        <v>197</v>
      </c>
      <c r="C106" s="56" t="s">
        <v>139</v>
      </c>
      <c r="D106" s="5">
        <v>117.684</v>
      </c>
      <c r="E106" s="5">
        <v>168.05199999999999</v>
      </c>
      <c r="F106" s="5">
        <v>214.41800000000001</v>
      </c>
      <c r="G106" s="5">
        <v>258.42</v>
      </c>
      <c r="H106" s="5">
        <v>310.27300000000002</v>
      </c>
      <c r="I106" s="5">
        <v>357.51900000000001</v>
      </c>
      <c r="J106" s="5">
        <v>396.33600000000001</v>
      </c>
      <c r="K106" s="5">
        <v>429.81900000000002</v>
      </c>
      <c r="L106" s="5">
        <v>459.08300000000003</v>
      </c>
      <c r="M106" s="5">
        <v>482.41500000000002</v>
      </c>
      <c r="N106" s="5">
        <v>506.21600000000001</v>
      </c>
      <c r="O106" s="5">
        <v>529.16800000000001</v>
      </c>
      <c r="P106" s="5">
        <v>552.55600000000004</v>
      </c>
      <c r="Q106" s="5">
        <v>574.73900000000003</v>
      </c>
      <c r="R106" s="5">
        <v>597.82299999999987</v>
      </c>
      <c r="S106" s="5">
        <v>620.88200000000006</v>
      </c>
      <c r="T106" s="5">
        <v>644.40199999999993</v>
      </c>
      <c r="U106" s="5">
        <v>667.03899999999999</v>
      </c>
      <c r="V106" s="5">
        <v>691.17400000000009</v>
      </c>
      <c r="W106" s="5">
        <v>716.49899999999991</v>
      </c>
      <c r="X106" s="5">
        <v>742.16099999999983</v>
      </c>
      <c r="Y106" s="5">
        <v>766.55899999999997</v>
      </c>
      <c r="Z106" s="5">
        <v>795.71500000000003</v>
      </c>
      <c r="AA106" s="5">
        <v>826.73199999999997</v>
      </c>
      <c r="AB106" s="5">
        <v>858.57</v>
      </c>
      <c r="AC106" s="5">
        <v>889.29099999999994</v>
      </c>
      <c r="AD106" s="5">
        <v>920.87300000000016</v>
      </c>
      <c r="AE106" s="5">
        <v>952.423</v>
      </c>
      <c r="AF106" s="5">
        <v>952.423</v>
      </c>
    </row>
    <row r="107" spans="1:32">
      <c r="A107" s="56" t="s">
        <v>70</v>
      </c>
      <c r="B107" s="56" t="s">
        <v>197</v>
      </c>
      <c r="C107" s="56" t="s">
        <v>140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</row>
    <row r="108" spans="1:32">
      <c r="A108" s="56" t="s">
        <v>70</v>
      </c>
      <c r="B108" s="56" t="s">
        <v>197</v>
      </c>
      <c r="C108" s="56" t="s">
        <v>141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</row>
    <row r="109" spans="1:32">
      <c r="A109" s="56" t="s">
        <v>70</v>
      </c>
      <c r="B109" s="56" t="s">
        <v>197</v>
      </c>
      <c r="C109" s="56" t="s">
        <v>142</v>
      </c>
      <c r="D109" s="5">
        <v>986.42900000000009</v>
      </c>
      <c r="E109" s="5">
        <v>1286.4290000000001</v>
      </c>
      <c r="F109" s="5">
        <v>1564.1708378000001</v>
      </c>
      <c r="G109" s="5">
        <v>1611.80337781</v>
      </c>
      <c r="H109" s="5">
        <v>1972.0705426300001</v>
      </c>
      <c r="I109" s="5">
        <v>2145.6098067900002</v>
      </c>
      <c r="J109" s="5">
        <v>2169.9613997599999</v>
      </c>
      <c r="K109" s="5">
        <v>2651.972852559999</v>
      </c>
      <c r="L109" s="5">
        <v>2651.97285973</v>
      </c>
      <c r="M109" s="5">
        <v>2651.9728636</v>
      </c>
      <c r="N109" s="5">
        <v>2651.97286459</v>
      </c>
      <c r="O109" s="5">
        <v>2651.972866860001</v>
      </c>
      <c r="P109" s="5">
        <v>2651.9728728300001</v>
      </c>
      <c r="Q109" s="5">
        <v>2651.9728730400002</v>
      </c>
      <c r="R109" s="5">
        <v>2651.9728783700002</v>
      </c>
      <c r="S109" s="5">
        <v>3004.58891094</v>
      </c>
      <c r="T109" s="5">
        <v>3844.2224494900011</v>
      </c>
      <c r="U109" s="5">
        <v>4086.16410941</v>
      </c>
      <c r="V109" s="5">
        <v>4086.16411057</v>
      </c>
      <c r="W109" s="5">
        <v>4086.1641117199988</v>
      </c>
      <c r="X109" s="5">
        <v>5424.1447053000002</v>
      </c>
      <c r="Y109" s="5">
        <v>6500.5027984799999</v>
      </c>
      <c r="Z109" s="5">
        <v>7213.3961328599999</v>
      </c>
      <c r="AA109" s="5">
        <v>7449.4888138299993</v>
      </c>
      <c r="AB109" s="5">
        <v>7480.0813041900001</v>
      </c>
      <c r="AC109" s="5">
        <v>8638.3120379400007</v>
      </c>
      <c r="AD109" s="5">
        <v>8641.8371206599986</v>
      </c>
      <c r="AE109" s="5">
        <v>8703.0657967100015</v>
      </c>
      <c r="AF109" s="5">
        <v>8714.5081788800017</v>
      </c>
    </row>
    <row r="110" spans="1:32">
      <c r="A110" s="56" t="s">
        <v>70</v>
      </c>
      <c r="B110" s="56" t="s">
        <v>197</v>
      </c>
      <c r="C110" s="56" t="s">
        <v>143</v>
      </c>
      <c r="D110" s="5">
        <v>2826.4169999999999</v>
      </c>
      <c r="E110" s="5">
        <v>2826.4169999999999</v>
      </c>
      <c r="F110" s="5">
        <v>3193.6570054499998</v>
      </c>
      <c r="G110" s="5">
        <v>3193.6570063200002</v>
      </c>
      <c r="H110" s="5">
        <v>3193.65700823</v>
      </c>
      <c r="I110" s="5">
        <v>3227.81701191</v>
      </c>
      <c r="J110" s="5">
        <v>3193.6570126299998</v>
      </c>
      <c r="K110" s="5">
        <v>3193.65701373</v>
      </c>
      <c r="L110" s="5">
        <v>3193.6570180200001</v>
      </c>
      <c r="M110" s="5">
        <v>3193.6570190100001</v>
      </c>
      <c r="N110" s="5">
        <v>3193.65701936</v>
      </c>
      <c r="O110" s="5">
        <v>3193.65702117</v>
      </c>
      <c r="P110" s="5">
        <v>3193.6570223899998</v>
      </c>
      <c r="Q110" s="5">
        <v>3193.65702483</v>
      </c>
      <c r="R110" s="5">
        <v>3083.6570289199999</v>
      </c>
      <c r="S110" s="5">
        <v>3035.1570333099999</v>
      </c>
      <c r="T110" s="5">
        <v>3035.1570345800001</v>
      </c>
      <c r="U110" s="5">
        <v>3017.1570351599999</v>
      </c>
      <c r="V110" s="5">
        <v>3017.1570388300001</v>
      </c>
      <c r="W110" s="5">
        <v>3017.1570577900002</v>
      </c>
      <c r="X110" s="5">
        <v>2897.5571223100001</v>
      </c>
      <c r="Y110" s="5">
        <v>2782.5450845700002</v>
      </c>
      <c r="Z110" s="5">
        <v>3371.08104379</v>
      </c>
      <c r="AA110" s="5">
        <v>4060.88504104</v>
      </c>
      <c r="AB110" s="5">
        <v>4891.0336920400014</v>
      </c>
      <c r="AC110" s="5">
        <v>5094.45346204</v>
      </c>
      <c r="AD110" s="5">
        <v>5560.7576350999998</v>
      </c>
      <c r="AE110" s="5">
        <v>5751.6683249500002</v>
      </c>
      <c r="AF110" s="5">
        <v>5725.6683250700007</v>
      </c>
    </row>
    <row r="111" spans="1:32">
      <c r="A111" s="56" t="s">
        <v>70</v>
      </c>
      <c r="B111" s="56" t="s">
        <v>197</v>
      </c>
      <c r="C111" s="56" t="s">
        <v>144</v>
      </c>
      <c r="D111" s="5">
        <v>5264.4019117998669</v>
      </c>
      <c r="E111" s="5">
        <v>6457.6056932699994</v>
      </c>
      <c r="F111" s="5">
        <v>6838.6221507499986</v>
      </c>
      <c r="G111" s="5">
        <v>7245.3058301000001</v>
      </c>
      <c r="H111" s="5">
        <v>7649.8232098999997</v>
      </c>
      <c r="I111" s="5">
        <v>8030.0013179999996</v>
      </c>
      <c r="J111" s="5">
        <v>8387.8679792999992</v>
      </c>
      <c r="K111" s="5">
        <v>8665.0698004999995</v>
      </c>
      <c r="L111" s="5">
        <v>8910.6213119000004</v>
      </c>
      <c r="M111" s="5">
        <v>9106.6007625000002</v>
      </c>
      <c r="N111" s="5">
        <v>9288.1123026999994</v>
      </c>
      <c r="O111" s="5">
        <v>9452.4637418000002</v>
      </c>
      <c r="P111" s="5">
        <v>9619.0786924000004</v>
      </c>
      <c r="Q111" s="5">
        <v>9767.3473625999995</v>
      </c>
      <c r="R111" s="5">
        <v>9931.5074631000007</v>
      </c>
      <c r="S111" s="5">
        <v>10099.4849268</v>
      </c>
      <c r="T111" s="5">
        <v>10274.307675599999</v>
      </c>
      <c r="U111" s="5">
        <v>10442.4042439</v>
      </c>
      <c r="V111" s="5">
        <v>10619.160717700001</v>
      </c>
      <c r="W111" s="5">
        <v>10792.7297315</v>
      </c>
      <c r="X111" s="5">
        <v>10972.9863425</v>
      </c>
      <c r="Y111" s="5">
        <v>11147.267443799999</v>
      </c>
      <c r="Z111" s="5">
        <v>11339.3538689</v>
      </c>
      <c r="AA111" s="5">
        <v>11624.6451987</v>
      </c>
      <c r="AB111" s="5">
        <v>11956.392494399999</v>
      </c>
      <c r="AC111" s="5">
        <v>12281.9885849</v>
      </c>
      <c r="AD111" s="5">
        <v>12606.994212199999</v>
      </c>
      <c r="AE111" s="5">
        <v>12919.0036337</v>
      </c>
      <c r="AF111" s="5">
        <v>12919.0036337</v>
      </c>
    </row>
    <row r="112" spans="1:32">
      <c r="A112" s="56" t="s">
        <v>70</v>
      </c>
      <c r="B112" s="56" t="s">
        <v>197</v>
      </c>
      <c r="C112" s="56" t="s">
        <v>146</v>
      </c>
      <c r="D112" s="5">
        <v>104.0258438925494</v>
      </c>
      <c r="E112" s="5">
        <v>104.3003275346052</v>
      </c>
      <c r="F112" s="5">
        <v>104.9916627096557</v>
      </c>
      <c r="G112" s="5">
        <v>105.79618709113591</v>
      </c>
      <c r="H112" s="5">
        <v>106.73869942642909</v>
      </c>
      <c r="I112" s="5">
        <v>107.929546454559</v>
      </c>
      <c r="J112" s="5">
        <v>108.47267470639071</v>
      </c>
      <c r="K112" s="5">
        <v>100.27081612401371</v>
      </c>
      <c r="L112" s="5">
        <v>100.983070809572</v>
      </c>
      <c r="M112" s="5">
        <v>102.2577954082256</v>
      </c>
      <c r="N112" s="5">
        <v>103.82911522875899</v>
      </c>
      <c r="O112" s="5">
        <v>104.5423133683248</v>
      </c>
      <c r="P112" s="5">
        <v>105.8577935430626</v>
      </c>
      <c r="Q112" s="5">
        <v>106.35944611492749</v>
      </c>
      <c r="R112" s="5">
        <v>107.8558850327402</v>
      </c>
      <c r="S112" s="5">
        <v>108.93776133594299</v>
      </c>
      <c r="T112" s="5">
        <v>110.5443669071464</v>
      </c>
      <c r="U112" s="5">
        <v>110.891811534113</v>
      </c>
      <c r="V112" s="5">
        <v>112.15252931814859</v>
      </c>
      <c r="W112" s="5">
        <v>113.694231032283</v>
      </c>
      <c r="X112" s="5">
        <v>114.79233814235759</v>
      </c>
      <c r="Y112" s="5">
        <v>116.1939604862139</v>
      </c>
      <c r="Z112" s="5">
        <v>117.6254255007142</v>
      </c>
      <c r="AA112" s="5">
        <v>118.92298692612231</v>
      </c>
      <c r="AB112" s="5">
        <v>119.4799684484592</v>
      </c>
      <c r="AC112" s="5">
        <v>120.7936590541174</v>
      </c>
      <c r="AD112" s="5">
        <v>122.4779030756537</v>
      </c>
      <c r="AE112" s="5">
        <v>124.7282506076856</v>
      </c>
      <c r="AF112" s="5">
        <v>124.7282506076856</v>
      </c>
    </row>
    <row r="114" spans="1:32">
      <c r="A114" s="56" t="s">
        <v>70</v>
      </c>
      <c r="B114" s="56" t="s">
        <v>198</v>
      </c>
      <c r="C114" s="56" t="s">
        <v>131</v>
      </c>
      <c r="D114" s="5">
        <v>4820</v>
      </c>
      <c r="E114" s="5">
        <v>4820</v>
      </c>
      <c r="F114" s="5">
        <v>4820</v>
      </c>
      <c r="G114" s="5">
        <v>4135</v>
      </c>
      <c r="H114" s="5">
        <v>3385</v>
      </c>
      <c r="I114" s="5">
        <v>3385</v>
      </c>
      <c r="J114" s="5">
        <v>3385</v>
      </c>
      <c r="K114" s="5">
        <v>3385</v>
      </c>
      <c r="L114" s="5">
        <v>3385</v>
      </c>
      <c r="M114" s="5">
        <v>3385</v>
      </c>
      <c r="N114" s="5">
        <v>3385</v>
      </c>
      <c r="O114" s="5">
        <v>3385</v>
      </c>
      <c r="P114" s="5">
        <v>3385</v>
      </c>
      <c r="Q114" s="5">
        <v>3385</v>
      </c>
      <c r="R114" s="5">
        <v>3385</v>
      </c>
      <c r="S114" s="5">
        <v>3385</v>
      </c>
      <c r="T114" s="5">
        <v>3385</v>
      </c>
      <c r="U114" s="5">
        <v>3385</v>
      </c>
      <c r="V114" s="5">
        <v>3385</v>
      </c>
      <c r="W114" s="5">
        <v>3385</v>
      </c>
      <c r="X114" s="5">
        <v>3385</v>
      </c>
      <c r="Y114" s="5">
        <v>3385</v>
      </c>
      <c r="Z114" s="5">
        <v>3385</v>
      </c>
      <c r="AA114" s="5">
        <v>1160</v>
      </c>
      <c r="AB114" s="5">
        <v>1160</v>
      </c>
      <c r="AC114" s="5">
        <v>0</v>
      </c>
      <c r="AD114" s="5">
        <v>0</v>
      </c>
      <c r="AE114" s="5">
        <v>0</v>
      </c>
      <c r="AF114" s="5">
        <v>0</v>
      </c>
    </row>
    <row r="115" spans="1:32">
      <c r="A115" s="56" t="s">
        <v>70</v>
      </c>
      <c r="B115" s="56" t="s">
        <v>198</v>
      </c>
      <c r="C115" s="56" t="s">
        <v>132</v>
      </c>
      <c r="D115" s="5">
        <v>500</v>
      </c>
      <c r="E115" s="5">
        <v>500</v>
      </c>
      <c r="F115" s="5">
        <v>500</v>
      </c>
      <c r="G115" s="5">
        <v>500</v>
      </c>
      <c r="H115" s="5">
        <v>500</v>
      </c>
      <c r="I115" s="5">
        <v>500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</row>
    <row r="116" spans="1:32">
      <c r="A116" s="56" t="s">
        <v>70</v>
      </c>
      <c r="B116" s="56" t="s">
        <v>198</v>
      </c>
      <c r="C116" s="56" t="s">
        <v>133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</row>
    <row r="117" spans="1:32">
      <c r="A117" s="56" t="s">
        <v>70</v>
      </c>
      <c r="B117" s="56" t="s">
        <v>198</v>
      </c>
      <c r="C117" s="56" t="s">
        <v>134</v>
      </c>
      <c r="D117" s="5">
        <v>1900</v>
      </c>
      <c r="E117" s="5">
        <v>1900</v>
      </c>
      <c r="F117" s="5">
        <v>1900</v>
      </c>
      <c r="G117" s="5">
        <v>1900</v>
      </c>
      <c r="H117" s="5">
        <v>1900</v>
      </c>
      <c r="I117" s="5">
        <v>1900</v>
      </c>
      <c r="J117" s="5">
        <v>1900.00026235</v>
      </c>
      <c r="K117" s="5">
        <v>1900.00026235</v>
      </c>
      <c r="L117" s="5">
        <v>1900.0000026499999</v>
      </c>
      <c r="M117" s="5">
        <v>1900.0000212</v>
      </c>
      <c r="N117" s="5">
        <v>1900.00003975</v>
      </c>
      <c r="O117" s="5">
        <v>1730.0000583000001</v>
      </c>
      <c r="P117" s="5">
        <v>1730.0000768499999</v>
      </c>
      <c r="Q117" s="5">
        <v>1730.0000954</v>
      </c>
      <c r="R117" s="5">
        <v>1730.00011395</v>
      </c>
      <c r="S117" s="5">
        <v>1730.0000026499999</v>
      </c>
      <c r="T117" s="5">
        <v>1730.0000053000001</v>
      </c>
      <c r="U117" s="5">
        <v>1290.00001855</v>
      </c>
      <c r="V117" s="5">
        <v>1290.00001855</v>
      </c>
      <c r="W117" s="5">
        <v>1290.00001855</v>
      </c>
      <c r="X117" s="5">
        <v>1196.00001855</v>
      </c>
      <c r="Y117" s="5">
        <v>1196.0000212</v>
      </c>
      <c r="Z117" s="5">
        <v>1196.0000026499999</v>
      </c>
      <c r="AA117" s="5">
        <v>1196.0000053000001</v>
      </c>
      <c r="AB117" s="5">
        <v>1196.00001855</v>
      </c>
      <c r="AC117" s="5">
        <v>612.00009275000002</v>
      </c>
      <c r="AD117" s="5">
        <v>612.00009275000002</v>
      </c>
      <c r="AE117" s="5">
        <v>612.00009275000002</v>
      </c>
      <c r="AF117" s="5">
        <v>612.00009275000002</v>
      </c>
    </row>
    <row r="118" spans="1:32">
      <c r="A118" s="56" t="s">
        <v>70</v>
      </c>
      <c r="B118" s="56" t="s">
        <v>198</v>
      </c>
      <c r="C118" s="56" t="s">
        <v>135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</row>
    <row r="119" spans="1:32">
      <c r="A119" s="56" t="s">
        <v>70</v>
      </c>
      <c r="B119" s="56" t="s">
        <v>198</v>
      </c>
      <c r="C119" s="56" t="s">
        <v>136</v>
      </c>
      <c r="D119" s="5">
        <v>2204.0200000599998</v>
      </c>
      <c r="E119" s="5">
        <v>2204.0200000599998</v>
      </c>
      <c r="F119" s="5">
        <v>2204.0200000599998</v>
      </c>
      <c r="G119" s="5">
        <v>2204.0200000599998</v>
      </c>
      <c r="H119" s="5">
        <v>2204.0200000599998</v>
      </c>
      <c r="I119" s="5">
        <v>2204.0200000599998</v>
      </c>
      <c r="J119" s="5">
        <v>2204.0200000599998</v>
      </c>
      <c r="K119" s="5">
        <v>2204.0200000599998</v>
      </c>
      <c r="L119" s="5">
        <v>2204.0200000599998</v>
      </c>
      <c r="M119" s="5">
        <v>2204.0200000599998</v>
      </c>
      <c r="N119" s="5">
        <v>2204.0200000599998</v>
      </c>
      <c r="O119" s="5">
        <v>2204.0200000599998</v>
      </c>
      <c r="P119" s="5">
        <v>2204.0200000599998</v>
      </c>
      <c r="Q119" s="5">
        <v>2204.0200000599998</v>
      </c>
      <c r="R119" s="5">
        <v>2204.0200000599998</v>
      </c>
      <c r="S119" s="5">
        <v>2204.0200000599998</v>
      </c>
      <c r="T119" s="5">
        <v>2204.0200000599998</v>
      </c>
      <c r="U119" s="5">
        <v>2204.0200000599998</v>
      </c>
      <c r="V119" s="5">
        <v>2204.0200000599998</v>
      </c>
      <c r="W119" s="5">
        <v>2204.0200000599998</v>
      </c>
      <c r="X119" s="5">
        <v>2204.0200000599998</v>
      </c>
      <c r="Y119" s="5">
        <v>2204.0200000599998</v>
      </c>
      <c r="Z119" s="5">
        <v>2204.0200000599998</v>
      </c>
      <c r="AA119" s="5">
        <v>2204.0200000599998</v>
      </c>
      <c r="AB119" s="5">
        <v>2204.0200000599998</v>
      </c>
      <c r="AC119" s="5">
        <v>2204.0200000599998</v>
      </c>
      <c r="AD119" s="5">
        <v>2204.0200000599998</v>
      </c>
      <c r="AE119" s="5">
        <v>2204.0200000599998</v>
      </c>
      <c r="AF119" s="5">
        <v>2204.0200000599998</v>
      </c>
    </row>
    <row r="120" spans="1:32">
      <c r="A120" s="56" t="s">
        <v>70</v>
      </c>
      <c r="B120" s="56" t="s">
        <v>198</v>
      </c>
      <c r="C120" s="56" t="s">
        <v>137</v>
      </c>
      <c r="D120" s="5">
        <v>125.23</v>
      </c>
      <c r="E120" s="5">
        <v>125.23000549</v>
      </c>
      <c r="F120" s="5">
        <v>124.13000712</v>
      </c>
      <c r="G120" s="5">
        <v>124.13000712</v>
      </c>
      <c r="H120" s="5">
        <v>124.13000751</v>
      </c>
      <c r="I120" s="5">
        <v>125.23000822</v>
      </c>
      <c r="J120" s="5">
        <v>124.13007974999999</v>
      </c>
      <c r="K120" s="5">
        <v>124.13007974999999</v>
      </c>
      <c r="L120" s="5">
        <v>124.13008859999999</v>
      </c>
      <c r="M120" s="5">
        <v>124.13009039000001</v>
      </c>
      <c r="N120" s="5">
        <v>375.23009051000003</v>
      </c>
      <c r="O120" s="5">
        <v>375.23009086000002</v>
      </c>
      <c r="P120" s="5">
        <v>375.23014198999999</v>
      </c>
      <c r="Q120" s="5">
        <v>374.13014213999998</v>
      </c>
      <c r="R120" s="5">
        <v>374.13014277000002</v>
      </c>
      <c r="S120" s="5">
        <v>374.13014957000001</v>
      </c>
      <c r="T120" s="5">
        <v>375.23015561</v>
      </c>
      <c r="U120" s="5">
        <v>650.64558933000001</v>
      </c>
      <c r="V120" s="5">
        <v>650.64558933000001</v>
      </c>
      <c r="W120" s="5">
        <v>650.64558934000013</v>
      </c>
      <c r="X120" s="5">
        <v>650.64558934000013</v>
      </c>
      <c r="Y120" s="5">
        <v>651.74558386000001</v>
      </c>
      <c r="Z120" s="5">
        <v>650.64558847000001</v>
      </c>
      <c r="AA120" s="5">
        <v>651.74560424000003</v>
      </c>
      <c r="AB120" s="5">
        <v>1808.6500518400001</v>
      </c>
      <c r="AC120" s="5">
        <v>2179.8381886900002</v>
      </c>
      <c r="AD120" s="5">
        <v>2179.8381380000001</v>
      </c>
      <c r="AE120" s="5">
        <v>2180.9381380499999</v>
      </c>
      <c r="AF120" s="5">
        <v>2243.4782339499998</v>
      </c>
    </row>
    <row r="121" spans="1:32">
      <c r="A121" s="56" t="s">
        <v>70</v>
      </c>
      <c r="B121" s="56" t="s">
        <v>198</v>
      </c>
      <c r="C121" s="56" t="s">
        <v>138</v>
      </c>
      <c r="D121" s="5">
        <v>3.0049999999999999</v>
      </c>
      <c r="E121" s="5">
        <v>10.616</v>
      </c>
      <c r="F121" s="5">
        <v>17.280999999999999</v>
      </c>
      <c r="G121" s="5">
        <v>24.411000000000001</v>
      </c>
      <c r="H121" s="5">
        <v>34.210999999999999</v>
      </c>
      <c r="I121" s="5">
        <v>45.436</v>
      </c>
      <c r="J121" s="5">
        <v>57.548999999999999</v>
      </c>
      <c r="K121" s="5">
        <v>71.784999999999997</v>
      </c>
      <c r="L121" s="5">
        <v>81.239204599999994</v>
      </c>
      <c r="M121" s="5">
        <v>91.902823599999991</v>
      </c>
      <c r="N121" s="5">
        <v>103.57394176</v>
      </c>
      <c r="O121" s="5">
        <v>116.92234888</v>
      </c>
      <c r="P121" s="5">
        <v>132.21282271999999</v>
      </c>
      <c r="Q121" s="5">
        <v>150.1415877</v>
      </c>
      <c r="R121" s="5">
        <v>169.35916560999999</v>
      </c>
      <c r="S121" s="5">
        <v>190.61698877000001</v>
      </c>
      <c r="T121" s="5">
        <v>214.08465484999999</v>
      </c>
      <c r="U121" s="5">
        <v>240.78822059999999</v>
      </c>
      <c r="V121" s="5">
        <v>269.04189736000001</v>
      </c>
      <c r="W121" s="5">
        <v>299.94795706999997</v>
      </c>
      <c r="X121" s="5">
        <v>333.36231323999999</v>
      </c>
      <c r="Y121" s="5">
        <v>370.10764988</v>
      </c>
      <c r="Z121" s="5">
        <v>409.49684223000003</v>
      </c>
      <c r="AA121" s="5">
        <v>452.60966421000001</v>
      </c>
      <c r="AB121" s="5">
        <v>498.18432599999988</v>
      </c>
      <c r="AC121" s="5">
        <v>547.79171632999999</v>
      </c>
      <c r="AD121" s="5">
        <v>598.81019332999995</v>
      </c>
      <c r="AE121" s="5">
        <v>652.42128993000006</v>
      </c>
      <c r="AF121" s="5">
        <v>683.86199804</v>
      </c>
    </row>
    <row r="122" spans="1:32">
      <c r="A122" s="56" t="s">
        <v>70</v>
      </c>
      <c r="B122" s="56" t="s">
        <v>198</v>
      </c>
      <c r="C122" s="56" t="s">
        <v>139</v>
      </c>
      <c r="D122" s="5">
        <v>153.352</v>
      </c>
      <c r="E122" s="5">
        <v>227.124</v>
      </c>
      <c r="F122" s="5">
        <v>281.72000000000003</v>
      </c>
      <c r="G122" s="5">
        <v>319.536</v>
      </c>
      <c r="H122" s="5">
        <v>377.23200000000003</v>
      </c>
      <c r="I122" s="5">
        <v>426.28100000000001</v>
      </c>
      <c r="J122" s="5">
        <v>472.52199999999999</v>
      </c>
      <c r="K122" s="5">
        <v>517.58600000000001</v>
      </c>
      <c r="L122" s="5">
        <v>550.82100000000003</v>
      </c>
      <c r="M122" s="5">
        <v>577.76800000000003</v>
      </c>
      <c r="N122" s="5">
        <v>605.34099999999989</v>
      </c>
      <c r="O122" s="5">
        <v>631.61800000000005</v>
      </c>
      <c r="P122" s="5">
        <v>658.48400000000004</v>
      </c>
      <c r="Q122" s="5">
        <v>683.97900000000004</v>
      </c>
      <c r="R122" s="5">
        <v>710.55799999999988</v>
      </c>
      <c r="S122" s="5">
        <v>737.12899999999991</v>
      </c>
      <c r="T122" s="5">
        <v>764.255</v>
      </c>
      <c r="U122" s="5">
        <v>791.21299999999997</v>
      </c>
      <c r="V122" s="5">
        <v>820.04199999999992</v>
      </c>
      <c r="W122" s="5">
        <v>850.42099999999994</v>
      </c>
      <c r="X122" s="5">
        <v>881.35299999999984</v>
      </c>
      <c r="Y122" s="5">
        <v>910.91599999999994</v>
      </c>
      <c r="Z122" s="5">
        <v>945.98700000000008</v>
      </c>
      <c r="AA122" s="5">
        <v>983.28199999999981</v>
      </c>
      <c r="AB122" s="5">
        <v>1021.645</v>
      </c>
      <c r="AC122" s="5">
        <v>1058.7840000000001</v>
      </c>
      <c r="AD122" s="5">
        <v>1097.134</v>
      </c>
      <c r="AE122" s="5">
        <v>1135.6130000000001</v>
      </c>
      <c r="AF122" s="5">
        <v>1135.6130000000001</v>
      </c>
    </row>
    <row r="123" spans="1:32">
      <c r="A123" s="56" t="s">
        <v>70</v>
      </c>
      <c r="B123" s="56" t="s">
        <v>198</v>
      </c>
      <c r="C123" s="56" t="s">
        <v>140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</row>
    <row r="124" spans="1:32">
      <c r="A124" s="56" t="s">
        <v>70</v>
      </c>
      <c r="B124" s="56" t="s">
        <v>198</v>
      </c>
      <c r="C124" s="56" t="s">
        <v>141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</row>
    <row r="125" spans="1:32">
      <c r="A125" s="56" t="s">
        <v>70</v>
      </c>
      <c r="B125" s="56" t="s">
        <v>198</v>
      </c>
      <c r="C125" s="56" t="s">
        <v>142</v>
      </c>
      <c r="D125" s="5">
        <v>3996.9637999999991</v>
      </c>
      <c r="E125" s="5">
        <v>4154.4637999999986</v>
      </c>
      <c r="F125" s="5">
        <v>4635.6142620099999</v>
      </c>
      <c r="G125" s="5">
        <v>4697.2914638499979</v>
      </c>
      <c r="H125" s="5">
        <v>4697.2914638499979</v>
      </c>
      <c r="I125" s="5">
        <v>4697.2914638499979</v>
      </c>
      <c r="J125" s="5">
        <v>4697.2914638499979</v>
      </c>
      <c r="K125" s="5">
        <v>4697.2914638499979</v>
      </c>
      <c r="L125" s="5">
        <v>4697.2914658799982</v>
      </c>
      <c r="M125" s="5">
        <v>4697.2914667699988</v>
      </c>
      <c r="N125" s="5">
        <v>4697.2914673299993</v>
      </c>
      <c r="O125" s="5">
        <v>4644.7914686299982</v>
      </c>
      <c r="P125" s="5">
        <v>4644.7914693499988</v>
      </c>
      <c r="Q125" s="5">
        <v>4644.7914705599987</v>
      </c>
      <c r="R125" s="5">
        <v>4644.7914717999993</v>
      </c>
      <c r="S125" s="5">
        <v>4581.7834736899986</v>
      </c>
      <c r="T125" s="5">
        <v>4161.7834760299984</v>
      </c>
      <c r="U125" s="5">
        <v>3969.783481049999</v>
      </c>
      <c r="V125" s="5">
        <v>3807.7311923699999</v>
      </c>
      <c r="W125" s="5">
        <v>3840.2829309499998</v>
      </c>
      <c r="X125" s="5">
        <v>4060.7598622800001</v>
      </c>
      <c r="Y125" s="5">
        <v>3743.5598669300002</v>
      </c>
      <c r="Z125" s="5">
        <v>4321.2523221800002</v>
      </c>
      <c r="AA125" s="5">
        <v>5198.999409609999</v>
      </c>
      <c r="AB125" s="5">
        <v>6203.0839458500004</v>
      </c>
      <c r="AC125" s="5">
        <v>6511.69577811</v>
      </c>
      <c r="AD125" s="5">
        <v>7403.4891023899991</v>
      </c>
      <c r="AE125" s="5">
        <v>7470.0666730299999</v>
      </c>
      <c r="AF125" s="5">
        <v>7236.570873050001</v>
      </c>
    </row>
    <row r="126" spans="1:32">
      <c r="A126" s="56" t="s">
        <v>70</v>
      </c>
      <c r="B126" s="56" t="s">
        <v>198</v>
      </c>
      <c r="C126" s="56" t="s">
        <v>143</v>
      </c>
      <c r="D126" s="5">
        <v>1001.801</v>
      </c>
      <c r="E126" s="5">
        <v>1001.801</v>
      </c>
      <c r="F126" s="5">
        <v>1001.801</v>
      </c>
      <c r="G126" s="5">
        <v>1001.801</v>
      </c>
      <c r="H126" s="5">
        <v>1001.801</v>
      </c>
      <c r="I126" s="5">
        <v>1001.801</v>
      </c>
      <c r="J126" s="5">
        <v>1001.801</v>
      </c>
      <c r="K126" s="5">
        <v>1001.801</v>
      </c>
      <c r="L126" s="5">
        <v>1001.801</v>
      </c>
      <c r="M126" s="5">
        <v>1001.801</v>
      </c>
      <c r="N126" s="5">
        <v>1001.801</v>
      </c>
      <c r="O126" s="5">
        <v>1001.801</v>
      </c>
      <c r="P126" s="5">
        <v>1001.801</v>
      </c>
      <c r="Q126" s="5">
        <v>1001.801</v>
      </c>
      <c r="R126" s="5">
        <v>1001.801</v>
      </c>
      <c r="S126" s="5">
        <v>1001.801</v>
      </c>
      <c r="T126" s="5">
        <v>1001.801</v>
      </c>
      <c r="U126" s="5">
        <v>1001.801</v>
      </c>
      <c r="V126" s="5">
        <v>1001.801</v>
      </c>
      <c r="W126" s="5">
        <v>1001.801</v>
      </c>
      <c r="X126" s="5">
        <v>1001.801</v>
      </c>
      <c r="Y126" s="5">
        <v>1001.801</v>
      </c>
      <c r="Z126" s="5">
        <v>894.28100000000006</v>
      </c>
      <c r="AA126" s="5">
        <v>867.01599999999996</v>
      </c>
      <c r="AB126" s="5">
        <v>867.01599999999996</v>
      </c>
      <c r="AC126" s="5">
        <v>867.01599999999996</v>
      </c>
      <c r="AD126" s="5">
        <v>726.95</v>
      </c>
      <c r="AE126" s="5">
        <v>351.01600000000002</v>
      </c>
      <c r="AF126" s="5">
        <v>270.01600000000002</v>
      </c>
    </row>
    <row r="127" spans="1:32">
      <c r="A127" s="56" t="s">
        <v>70</v>
      </c>
      <c r="B127" s="56" t="s">
        <v>198</v>
      </c>
      <c r="C127" s="56" t="s">
        <v>144</v>
      </c>
      <c r="D127" s="5">
        <v>3943.5604530912078</v>
      </c>
      <c r="E127" s="5">
        <v>5433.0985220000002</v>
      </c>
      <c r="F127" s="5">
        <v>6095.8878219999997</v>
      </c>
      <c r="G127" s="5">
        <v>6747.9104070000003</v>
      </c>
      <c r="H127" s="5">
        <v>7419.9711289999996</v>
      </c>
      <c r="I127" s="5">
        <v>8056.4431039999999</v>
      </c>
      <c r="J127" s="5">
        <v>8499.2545210000008</v>
      </c>
      <c r="K127" s="5">
        <v>8801.9847420000006</v>
      </c>
      <c r="L127" s="5">
        <v>9096.2811899999997</v>
      </c>
      <c r="M127" s="5">
        <v>9320.364646</v>
      </c>
      <c r="N127" s="5">
        <v>9541.0306569999993</v>
      </c>
      <c r="O127" s="5">
        <v>9716.9911279999997</v>
      </c>
      <c r="P127" s="5">
        <v>9915.5374510000001</v>
      </c>
      <c r="Q127" s="5">
        <v>10063.842130000001</v>
      </c>
      <c r="R127" s="5">
        <v>10232.25108</v>
      </c>
      <c r="S127" s="5">
        <v>10374.75698</v>
      </c>
      <c r="T127" s="5">
        <v>10546.121090000001</v>
      </c>
      <c r="U127" s="5">
        <v>10692.0699</v>
      </c>
      <c r="V127" s="5">
        <v>10872.51138</v>
      </c>
      <c r="W127" s="5">
        <v>11042.766900000001</v>
      </c>
      <c r="X127" s="5">
        <v>11253.05658</v>
      </c>
      <c r="Y127" s="5">
        <v>11436.815769999999</v>
      </c>
      <c r="Z127" s="5">
        <v>11722.2474</v>
      </c>
      <c r="AA127" s="5">
        <v>12106.918610000001</v>
      </c>
      <c r="AB127" s="5">
        <v>12544.63681</v>
      </c>
      <c r="AC127" s="5">
        <v>12945.61846</v>
      </c>
      <c r="AD127" s="5">
        <v>13356.521570000001</v>
      </c>
      <c r="AE127" s="5">
        <v>13728.75404</v>
      </c>
      <c r="AF127" s="5">
        <v>13728.75404</v>
      </c>
    </row>
    <row r="128" spans="1:32">
      <c r="A128" s="56" t="s">
        <v>70</v>
      </c>
      <c r="B128" s="56" t="s">
        <v>198</v>
      </c>
      <c r="C128" s="56" t="s">
        <v>146</v>
      </c>
      <c r="D128" s="5">
        <v>212.22</v>
      </c>
      <c r="E128" s="5">
        <v>203.87668741580629</v>
      </c>
      <c r="F128" s="5">
        <v>202.8463980258297</v>
      </c>
      <c r="G128" s="5">
        <v>199.9725432026037</v>
      </c>
      <c r="H128" s="5">
        <v>197.92297196162889</v>
      </c>
      <c r="I128" s="5">
        <v>197.77121336630071</v>
      </c>
      <c r="J128" s="5">
        <v>198.54514018074099</v>
      </c>
      <c r="K128" s="5">
        <v>200.60198260205789</v>
      </c>
      <c r="L128" s="5">
        <v>201.58800325766211</v>
      </c>
      <c r="M128" s="5">
        <v>202.53525974515591</v>
      </c>
      <c r="N128" s="5">
        <v>201.9190913336891</v>
      </c>
      <c r="O128" s="5">
        <v>203.10566956130461</v>
      </c>
      <c r="P128" s="5">
        <v>204.98003919645501</v>
      </c>
      <c r="Q128" s="5">
        <v>206.8058942504739</v>
      </c>
      <c r="R128" s="5">
        <v>207.36108251367341</v>
      </c>
      <c r="S128" s="5">
        <v>208.18331119256649</v>
      </c>
      <c r="T128" s="5">
        <v>209.55036938192561</v>
      </c>
      <c r="U128" s="5">
        <v>209.2485798221141</v>
      </c>
      <c r="V128" s="5">
        <v>211.3368184596608</v>
      </c>
      <c r="W128" s="5">
        <v>212.8332143281788</v>
      </c>
      <c r="X128" s="5">
        <v>213.47369452780711</v>
      </c>
      <c r="Y128" s="5">
        <v>215.08900530537809</v>
      </c>
      <c r="Z128" s="5">
        <v>216.5099195565457</v>
      </c>
      <c r="AA128" s="5">
        <v>217.84839887078601</v>
      </c>
      <c r="AB128" s="5">
        <v>219.66334459778261</v>
      </c>
      <c r="AC128" s="5">
        <v>222.03381106234571</v>
      </c>
      <c r="AD128" s="5">
        <v>223.9742943961368</v>
      </c>
      <c r="AE128" s="5">
        <v>227.4039270757153</v>
      </c>
      <c r="AF128" s="5">
        <v>227.4039270757153</v>
      </c>
    </row>
    <row r="130" spans="1:32">
      <c r="A130" s="56" t="s">
        <v>70</v>
      </c>
      <c r="B130" s="56" t="s">
        <v>199</v>
      </c>
      <c r="C130" s="56" t="s">
        <v>132</v>
      </c>
      <c r="D130" s="5">
        <v>1328.9999999900001</v>
      </c>
      <c r="E130" s="5">
        <v>1328.9999999900001</v>
      </c>
      <c r="F130" s="5">
        <v>1328.9999999900001</v>
      </c>
      <c r="G130" s="5">
        <v>1328.9999999900001</v>
      </c>
      <c r="H130" s="5">
        <v>1328.9999999900001</v>
      </c>
      <c r="I130" s="5">
        <v>1328.9999999900001</v>
      </c>
      <c r="J130" s="5">
        <v>528.99999998999999</v>
      </c>
      <c r="K130" s="5">
        <v>528.99999998999999</v>
      </c>
      <c r="L130" s="5">
        <v>528.99999998999999</v>
      </c>
      <c r="M130" s="5">
        <v>528.99999998999999</v>
      </c>
      <c r="N130" s="5">
        <v>528.99999998999999</v>
      </c>
      <c r="O130" s="5">
        <v>528.99999998999999</v>
      </c>
      <c r="P130" s="5">
        <v>528.99999998999999</v>
      </c>
      <c r="Q130" s="5">
        <v>528.99999998999999</v>
      </c>
      <c r="R130" s="5">
        <v>528.99999998999999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</row>
    <row r="131" spans="1:32">
      <c r="A131" s="56" t="s">
        <v>70</v>
      </c>
      <c r="B131" s="56" t="s">
        <v>199</v>
      </c>
      <c r="C131" s="56" t="s">
        <v>133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</row>
    <row r="132" spans="1:32">
      <c r="A132" s="56" t="s">
        <v>70</v>
      </c>
      <c r="B132" s="56" t="s">
        <v>199</v>
      </c>
      <c r="C132" s="56" t="s">
        <v>134</v>
      </c>
      <c r="D132" s="5">
        <v>1583.8600000399999</v>
      </c>
      <c r="E132" s="5">
        <v>1583.8600000399999</v>
      </c>
      <c r="F132" s="5">
        <v>1583.8600000399999</v>
      </c>
      <c r="G132" s="5">
        <v>1583.8600000399999</v>
      </c>
      <c r="H132" s="5">
        <v>1583.8600000399999</v>
      </c>
      <c r="I132" s="5">
        <v>1583.8600000399999</v>
      </c>
      <c r="J132" s="5">
        <v>1736.97010209</v>
      </c>
      <c r="K132" s="5">
        <v>1736.97010209</v>
      </c>
      <c r="L132" s="5">
        <v>1354.47010209</v>
      </c>
      <c r="M132" s="5">
        <v>1354.47012064</v>
      </c>
      <c r="N132" s="5">
        <v>1114.8101391499999</v>
      </c>
      <c r="O132" s="5">
        <v>1114.8101577</v>
      </c>
      <c r="P132" s="5">
        <v>1114.81017625</v>
      </c>
      <c r="Q132" s="5">
        <v>1034.8101948000001</v>
      </c>
      <c r="R132" s="5">
        <v>1034.8102133499999</v>
      </c>
      <c r="S132" s="5">
        <v>1034.8102133499999</v>
      </c>
      <c r="T132" s="5">
        <v>1034.8102160000001</v>
      </c>
      <c r="U132" s="5">
        <v>1034.8102266000001</v>
      </c>
      <c r="V132" s="5">
        <v>1034.8102266000001</v>
      </c>
      <c r="W132" s="5">
        <v>1034.8102266000001</v>
      </c>
      <c r="X132" s="5">
        <v>1034.81022925</v>
      </c>
      <c r="Y132" s="5">
        <v>1034.8102319</v>
      </c>
      <c r="Z132" s="5">
        <v>696.81023190000008</v>
      </c>
      <c r="AA132" s="5">
        <v>573.61023190000003</v>
      </c>
      <c r="AB132" s="5">
        <v>419.61023189999997</v>
      </c>
      <c r="AC132" s="5">
        <v>640.23822380000001</v>
      </c>
      <c r="AD132" s="5">
        <v>640.23822380000001</v>
      </c>
      <c r="AE132" s="5">
        <v>640.23822380000001</v>
      </c>
      <c r="AF132" s="5">
        <v>603.03822379999997</v>
      </c>
    </row>
    <row r="133" spans="1:32">
      <c r="A133" s="56" t="s">
        <v>70</v>
      </c>
      <c r="B133" s="56" t="s">
        <v>199</v>
      </c>
      <c r="C133" s="56" t="s">
        <v>135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</row>
    <row r="134" spans="1:32">
      <c r="A134" s="56" t="s">
        <v>70</v>
      </c>
      <c r="B134" s="56" t="s">
        <v>199</v>
      </c>
      <c r="C134" s="56" t="s">
        <v>136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</row>
    <row r="135" spans="1:32">
      <c r="A135" s="56" t="s">
        <v>70</v>
      </c>
      <c r="B135" s="56" t="s">
        <v>199</v>
      </c>
      <c r="C135" s="56" t="s">
        <v>137</v>
      </c>
      <c r="D135" s="5">
        <v>205.33</v>
      </c>
      <c r="E135" s="5">
        <v>473.33000707000002</v>
      </c>
      <c r="F135" s="5">
        <v>473.33000836000002</v>
      </c>
      <c r="G135" s="5">
        <v>473.33000836000002</v>
      </c>
      <c r="H135" s="5">
        <v>473.33000836000002</v>
      </c>
      <c r="I135" s="5">
        <v>473.33000864000002</v>
      </c>
      <c r="J135" s="5">
        <v>473.33011714000003</v>
      </c>
      <c r="K135" s="5">
        <v>473.33011714000003</v>
      </c>
      <c r="L135" s="5">
        <v>473.33012432999999</v>
      </c>
      <c r="M135" s="5">
        <v>473.33012760999998</v>
      </c>
      <c r="N135" s="5">
        <v>473.33012769999999</v>
      </c>
      <c r="O135" s="5">
        <v>473.33012793</v>
      </c>
      <c r="P135" s="5">
        <v>520.12485742000013</v>
      </c>
      <c r="Q135" s="5">
        <v>520.12485755</v>
      </c>
      <c r="R135" s="5">
        <v>545.50551567000002</v>
      </c>
      <c r="S135" s="5">
        <v>998.13787439999999</v>
      </c>
      <c r="T135" s="5">
        <v>1041.2345206699999</v>
      </c>
      <c r="U135" s="5">
        <v>1256.37845857</v>
      </c>
      <c r="V135" s="5">
        <v>1256.3784585799999</v>
      </c>
      <c r="W135" s="5">
        <v>1256.3784585799999</v>
      </c>
      <c r="X135" s="5">
        <v>1256.3784585799999</v>
      </c>
      <c r="Y135" s="5">
        <v>1256.37845152</v>
      </c>
      <c r="Z135" s="5">
        <v>1256.3784522599999</v>
      </c>
      <c r="AA135" s="5">
        <v>1256.3784538299999</v>
      </c>
      <c r="AB135" s="5">
        <v>1449.8092055699999</v>
      </c>
      <c r="AC135" s="5">
        <v>1449.8092105400001</v>
      </c>
      <c r="AD135" s="5">
        <v>1449.8091107</v>
      </c>
      <c r="AE135" s="5">
        <v>1449.8091107400001</v>
      </c>
      <c r="AF135" s="5">
        <v>1449.80910698</v>
      </c>
    </row>
    <row r="136" spans="1:32">
      <c r="A136" s="56" t="s">
        <v>70</v>
      </c>
      <c r="B136" s="56" t="s">
        <v>199</v>
      </c>
      <c r="C136" s="56" t="s">
        <v>138</v>
      </c>
      <c r="D136" s="5">
        <v>44.752000000000002</v>
      </c>
      <c r="E136" s="5">
        <v>72.619</v>
      </c>
      <c r="F136" s="5">
        <v>87.320999999999998</v>
      </c>
      <c r="G136" s="5">
        <v>98.980999999999995</v>
      </c>
      <c r="H136" s="5">
        <v>114.42100000000001</v>
      </c>
      <c r="I136" s="5">
        <v>128.39599999999999</v>
      </c>
      <c r="J136" s="5">
        <v>142.90299999999999</v>
      </c>
      <c r="K136" s="5">
        <v>157.28299999999999</v>
      </c>
      <c r="L136" s="5">
        <v>166.94370480000001</v>
      </c>
      <c r="M136" s="5">
        <v>176.04630345000001</v>
      </c>
      <c r="N136" s="5">
        <v>184.91423986999999</v>
      </c>
      <c r="O136" s="5">
        <v>193.56646155999999</v>
      </c>
      <c r="P136" s="5">
        <v>202.56738028000001</v>
      </c>
      <c r="Q136" s="5">
        <v>212.36228187</v>
      </c>
      <c r="R136" s="5">
        <v>222.03282325999999</v>
      </c>
      <c r="S136" s="5">
        <v>232.09618850999999</v>
      </c>
      <c r="T136" s="5">
        <v>242.67737768000001</v>
      </c>
      <c r="U136" s="5">
        <v>254.27061481000001</v>
      </c>
      <c r="V136" s="5">
        <v>265.86527868000002</v>
      </c>
      <c r="W136" s="5">
        <v>278.17312126000002</v>
      </c>
      <c r="X136" s="5">
        <v>291.04417582999997</v>
      </c>
      <c r="Y136" s="5">
        <v>305.00868867999998</v>
      </c>
      <c r="Z136" s="5">
        <v>319.60520731000003</v>
      </c>
      <c r="AA136" s="5">
        <v>335.18091439</v>
      </c>
      <c r="AB136" s="5">
        <v>351.39622945999997</v>
      </c>
      <c r="AC136" s="5">
        <v>368.90784975000003</v>
      </c>
      <c r="AD136" s="5">
        <v>386.24947877</v>
      </c>
      <c r="AE136" s="5">
        <v>404.14763424</v>
      </c>
      <c r="AF136" s="5">
        <v>415.50384135000002</v>
      </c>
    </row>
    <row r="137" spans="1:32">
      <c r="A137" s="56" t="s">
        <v>70</v>
      </c>
      <c r="B137" s="56" t="s">
        <v>199</v>
      </c>
      <c r="C137" s="56" t="s">
        <v>139</v>
      </c>
      <c r="D137" s="5">
        <v>140.02099999999999</v>
      </c>
      <c r="E137" s="5">
        <v>204.94499999999999</v>
      </c>
      <c r="F137" s="5">
        <v>233.90799999999999</v>
      </c>
      <c r="G137" s="5">
        <v>251.92500000000001</v>
      </c>
      <c r="H137" s="5">
        <v>276.98700000000002</v>
      </c>
      <c r="I137" s="5">
        <v>297.21199999999999</v>
      </c>
      <c r="J137" s="5">
        <v>315.09500000000003</v>
      </c>
      <c r="K137" s="5">
        <v>330.48899999999998</v>
      </c>
      <c r="L137" s="5">
        <v>342.21</v>
      </c>
      <c r="M137" s="5">
        <v>350.32499999999999</v>
      </c>
      <c r="N137" s="5">
        <v>358.65400000000011</v>
      </c>
      <c r="O137" s="5">
        <v>366.01999999999992</v>
      </c>
      <c r="P137" s="5">
        <v>373.23200000000003</v>
      </c>
      <c r="Q137" s="5">
        <v>379.42599999999999</v>
      </c>
      <c r="R137" s="5">
        <v>386.03</v>
      </c>
      <c r="S137" s="5">
        <v>392.39699999999999</v>
      </c>
      <c r="T137" s="5">
        <v>398.70600000000002</v>
      </c>
      <c r="U137" s="5">
        <v>404.1869999999999</v>
      </c>
      <c r="V137" s="5">
        <v>410.29599999999999</v>
      </c>
      <c r="W137" s="5">
        <v>416.55799999999999</v>
      </c>
      <c r="X137" s="5">
        <v>422.69400000000002</v>
      </c>
      <c r="Y137" s="5">
        <v>427.83100000000002</v>
      </c>
      <c r="Z137" s="5">
        <v>434.50900000000001</v>
      </c>
      <c r="AA137" s="5">
        <v>441.44299999999993</v>
      </c>
      <c r="AB137" s="5">
        <v>448.33</v>
      </c>
      <c r="AC137" s="5">
        <v>454.20299999999997</v>
      </c>
      <c r="AD137" s="5">
        <v>460.49599999999998</v>
      </c>
      <c r="AE137" s="5">
        <v>466.54</v>
      </c>
      <c r="AF137" s="5">
        <v>466.54</v>
      </c>
    </row>
    <row r="138" spans="1:32">
      <c r="A138" s="56" t="s">
        <v>70</v>
      </c>
      <c r="B138" s="56" t="s">
        <v>199</v>
      </c>
      <c r="C138" s="56" t="s">
        <v>140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</row>
    <row r="139" spans="1:32">
      <c r="A139" s="56" t="s">
        <v>70</v>
      </c>
      <c r="B139" s="56" t="s">
        <v>199</v>
      </c>
      <c r="C139" s="56" t="s">
        <v>141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</row>
    <row r="140" spans="1:32">
      <c r="A140" s="56" t="s">
        <v>70</v>
      </c>
      <c r="B140" s="56" t="s">
        <v>199</v>
      </c>
      <c r="C140" s="56" t="s">
        <v>142</v>
      </c>
      <c r="D140" s="5">
        <v>2341.585</v>
      </c>
      <c r="E140" s="5">
        <v>2341.585</v>
      </c>
      <c r="F140" s="5">
        <v>2341.5850065999998</v>
      </c>
      <c r="G140" s="5">
        <v>2341.58500744</v>
      </c>
      <c r="H140" s="5">
        <v>2341.5850083099999</v>
      </c>
      <c r="I140" s="5">
        <v>2308.5850086</v>
      </c>
      <c r="J140" s="5">
        <v>2308.5850104299998</v>
      </c>
      <c r="K140" s="5">
        <v>2217.8350104299998</v>
      </c>
      <c r="L140" s="5">
        <v>2105.8350151700001</v>
      </c>
      <c r="M140" s="5">
        <v>2105.8350167200001</v>
      </c>
      <c r="N140" s="5">
        <v>2105.8350173499998</v>
      </c>
      <c r="O140" s="5">
        <v>2007.1350198</v>
      </c>
      <c r="P140" s="5">
        <v>2007.1350216400001</v>
      </c>
      <c r="Q140" s="5">
        <v>1855.23502672</v>
      </c>
      <c r="R140" s="5">
        <v>1600.75003511</v>
      </c>
      <c r="S140" s="5">
        <v>1600.7500558199999</v>
      </c>
      <c r="T140" s="5">
        <v>1441.7500559099999</v>
      </c>
      <c r="U140" s="5">
        <v>1578.4039483199999</v>
      </c>
      <c r="V140" s="5">
        <v>1968.1506687399999</v>
      </c>
      <c r="W140" s="5">
        <v>2664.8508071400011</v>
      </c>
      <c r="X140" s="5">
        <v>2717.9489298800008</v>
      </c>
      <c r="Y140" s="5">
        <v>2504.0889300399999</v>
      </c>
      <c r="Z140" s="5">
        <v>2504.08912874</v>
      </c>
      <c r="AA140" s="5">
        <v>3398.0484125399998</v>
      </c>
      <c r="AB140" s="5">
        <v>3398.0484126699998</v>
      </c>
      <c r="AC140" s="5">
        <v>3727.2810788500001</v>
      </c>
      <c r="AD140" s="5">
        <v>3727.2810788900001</v>
      </c>
      <c r="AE140" s="5">
        <v>3727.28107894</v>
      </c>
      <c r="AF140" s="5">
        <v>3854.3305812600011</v>
      </c>
    </row>
    <row r="141" spans="1:32">
      <c r="A141" s="56" t="s">
        <v>70</v>
      </c>
      <c r="B141" s="56" t="s">
        <v>199</v>
      </c>
      <c r="C141" s="56" t="s">
        <v>143</v>
      </c>
      <c r="D141" s="5">
        <v>508.6798</v>
      </c>
      <c r="E141" s="5">
        <v>508.6798</v>
      </c>
      <c r="F141" s="5">
        <v>508.67980094000001</v>
      </c>
      <c r="G141" s="5">
        <v>508.67980103000002</v>
      </c>
      <c r="H141" s="5">
        <v>508.67980120999999</v>
      </c>
      <c r="I141" s="5">
        <v>508.67980136</v>
      </c>
      <c r="J141" s="5">
        <v>508.67980159000001</v>
      </c>
      <c r="K141" s="5">
        <v>508.67980160000002</v>
      </c>
      <c r="L141" s="5">
        <v>508.67980238000001</v>
      </c>
      <c r="M141" s="5">
        <v>502.55180254999999</v>
      </c>
      <c r="N141" s="5">
        <v>502.55180265000001</v>
      </c>
      <c r="O141" s="5">
        <v>502.55180301000001</v>
      </c>
      <c r="P141" s="5">
        <v>502.55180338000002</v>
      </c>
      <c r="Q141" s="5">
        <v>502.55180379000001</v>
      </c>
      <c r="R141" s="5">
        <v>502.55180430000001</v>
      </c>
      <c r="S141" s="5">
        <v>502.55180486</v>
      </c>
      <c r="T141" s="5">
        <v>502.55180511999998</v>
      </c>
      <c r="U141" s="5">
        <v>502.55180512999999</v>
      </c>
      <c r="V141" s="5">
        <v>502.55180579</v>
      </c>
      <c r="W141" s="5">
        <v>408.81780626000011</v>
      </c>
      <c r="X141" s="5">
        <v>408.81780760999999</v>
      </c>
      <c r="Y141" s="5">
        <v>408.81781117999998</v>
      </c>
      <c r="Z141" s="5">
        <v>192.81781376000001</v>
      </c>
      <c r="AA141" s="5">
        <v>174.19682517000001</v>
      </c>
      <c r="AB141" s="5">
        <v>174.19682519</v>
      </c>
      <c r="AC141" s="5">
        <v>94.99686693999999</v>
      </c>
      <c r="AD141" s="5">
        <v>94.996880709999999</v>
      </c>
      <c r="AE141" s="5">
        <v>429.79604525000002</v>
      </c>
      <c r="AF141" s="5">
        <v>429.79604526000003</v>
      </c>
    </row>
    <row r="142" spans="1:32">
      <c r="A142" s="56" t="s">
        <v>70</v>
      </c>
      <c r="B142" s="56" t="s">
        <v>199</v>
      </c>
      <c r="C142" s="56" t="s">
        <v>144</v>
      </c>
      <c r="D142" s="5">
        <v>2266.5084486393889</v>
      </c>
      <c r="E142" s="5">
        <v>2724.6714019999999</v>
      </c>
      <c r="F142" s="5">
        <v>2864.1862890000002</v>
      </c>
      <c r="G142" s="5">
        <v>3024.499769</v>
      </c>
      <c r="H142" s="5">
        <v>3167.540426</v>
      </c>
      <c r="I142" s="5">
        <v>3299.0883560000002</v>
      </c>
      <c r="J142" s="5">
        <v>3420.449572</v>
      </c>
      <c r="K142" s="5">
        <v>3529.4265089999999</v>
      </c>
      <c r="L142" s="5">
        <v>3606.8735529999999</v>
      </c>
      <c r="M142" s="5">
        <v>3666.5669269999999</v>
      </c>
      <c r="N142" s="5">
        <v>3720.835345</v>
      </c>
      <c r="O142" s="5">
        <v>3784.3865970000002</v>
      </c>
      <c r="P142" s="5">
        <v>3832.0705309999998</v>
      </c>
      <c r="Q142" s="5">
        <v>3872.568174</v>
      </c>
      <c r="R142" s="5">
        <v>3916.1186090000001</v>
      </c>
      <c r="S142" s="5">
        <v>3979.5560930000001</v>
      </c>
      <c r="T142" s="5">
        <v>4028.738167</v>
      </c>
      <c r="U142" s="5">
        <v>4075.709304</v>
      </c>
      <c r="V142" s="5">
        <v>4125.5296939999998</v>
      </c>
      <c r="W142" s="5">
        <v>4190.3156419999996</v>
      </c>
      <c r="X142" s="5">
        <v>4240.633589</v>
      </c>
      <c r="Y142" s="5">
        <v>4288.7213689999999</v>
      </c>
      <c r="Z142" s="5">
        <v>4341.48405</v>
      </c>
      <c r="AA142" s="5">
        <v>4438.4739120000004</v>
      </c>
      <c r="AB142" s="5">
        <v>4535.7305939999997</v>
      </c>
      <c r="AC142" s="5">
        <v>4627.9897810000002</v>
      </c>
      <c r="AD142" s="5">
        <v>4718.1954530000003</v>
      </c>
      <c r="AE142" s="5">
        <v>4820.0650820000001</v>
      </c>
      <c r="AF142" s="5">
        <v>4820.0650820000001</v>
      </c>
    </row>
    <row r="143" spans="1:32">
      <c r="A143" s="56" t="s">
        <v>70</v>
      </c>
      <c r="B143" s="56" t="s">
        <v>199</v>
      </c>
      <c r="C143" s="56" t="s">
        <v>146</v>
      </c>
      <c r="D143" s="5">
        <v>32.945</v>
      </c>
      <c r="E143" s="5">
        <v>32.602235878839181</v>
      </c>
      <c r="F143" s="5">
        <v>32.47236074820254</v>
      </c>
      <c r="G143" s="5">
        <v>32.327518587785491</v>
      </c>
      <c r="H143" s="5">
        <v>32.193487610056778</v>
      </c>
      <c r="I143" s="5">
        <v>32.609277444013777</v>
      </c>
      <c r="J143" s="5">
        <v>32.760332747443663</v>
      </c>
      <c r="K143" s="5">
        <v>32.713153565490487</v>
      </c>
      <c r="L143" s="5">
        <v>32.71552843681269</v>
      </c>
      <c r="M143" s="5">
        <v>33.044795442658007</v>
      </c>
      <c r="N143" s="5">
        <v>33.003347496132022</v>
      </c>
      <c r="O143" s="5">
        <v>33.285186002520433</v>
      </c>
      <c r="P143" s="5">
        <v>33.801962886972539</v>
      </c>
      <c r="Q143" s="5">
        <v>34.041425788607462</v>
      </c>
      <c r="R143" s="5">
        <v>34.731655463345859</v>
      </c>
      <c r="S143" s="5">
        <v>34.894754561901749</v>
      </c>
      <c r="T143" s="5">
        <v>35.291747468452492</v>
      </c>
      <c r="U143" s="5">
        <v>35.626437139286949</v>
      </c>
      <c r="V143" s="5">
        <v>35.733627883426749</v>
      </c>
      <c r="W143" s="5">
        <v>36.093337050156777</v>
      </c>
      <c r="X143" s="5">
        <v>36.266223214657138</v>
      </c>
      <c r="Y143" s="5">
        <v>36.478832425014637</v>
      </c>
      <c r="Z143" s="5">
        <v>36.565204449334438</v>
      </c>
      <c r="AA143" s="5">
        <v>36.892456682230389</v>
      </c>
      <c r="AB143" s="5">
        <v>36.629910344864022</v>
      </c>
      <c r="AC143" s="5">
        <v>37.194137465268589</v>
      </c>
      <c r="AD143" s="5">
        <v>37.485247288308322</v>
      </c>
      <c r="AE143" s="5">
        <v>37.891941354593293</v>
      </c>
      <c r="AF143" s="5">
        <v>37.891941354593293</v>
      </c>
    </row>
    <row r="145" spans="1:32">
      <c r="A145" s="56" t="s">
        <v>70</v>
      </c>
      <c r="B145" s="56" t="s">
        <v>200</v>
      </c>
      <c r="C145" s="56" t="s">
        <v>132</v>
      </c>
      <c r="D145" s="5">
        <v>208</v>
      </c>
      <c r="E145" s="5">
        <v>208</v>
      </c>
      <c r="F145" s="5">
        <v>208</v>
      </c>
      <c r="G145" s="5">
        <v>208</v>
      </c>
      <c r="H145" s="5">
        <v>208</v>
      </c>
      <c r="I145" s="5">
        <v>208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</row>
    <row r="146" spans="1:32">
      <c r="A146" s="56" t="s">
        <v>70</v>
      </c>
      <c r="B146" s="56" t="s">
        <v>200</v>
      </c>
      <c r="C146" s="56" t="s">
        <v>133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</row>
    <row r="147" spans="1:32">
      <c r="A147" s="56" t="s">
        <v>70</v>
      </c>
      <c r="B147" s="56" t="s">
        <v>200</v>
      </c>
      <c r="C147" s="56" t="s">
        <v>134</v>
      </c>
      <c r="D147" s="5">
        <v>178</v>
      </c>
      <c r="E147" s="5">
        <v>178</v>
      </c>
      <c r="F147" s="5">
        <v>178</v>
      </c>
      <c r="G147" s="5">
        <v>178</v>
      </c>
      <c r="H147" s="5">
        <v>178</v>
      </c>
      <c r="I147" s="5">
        <v>178</v>
      </c>
      <c r="J147" s="5">
        <v>178</v>
      </c>
      <c r="K147" s="5">
        <v>178</v>
      </c>
      <c r="L147" s="5">
        <v>178.00000265</v>
      </c>
      <c r="M147" s="5">
        <v>178.00002119999999</v>
      </c>
      <c r="N147" s="5">
        <v>178.00003975000001</v>
      </c>
      <c r="O147" s="5">
        <v>178.00005830000001</v>
      </c>
      <c r="P147" s="5">
        <v>178.00007685</v>
      </c>
      <c r="Q147" s="5">
        <v>178.00009539999999</v>
      </c>
      <c r="R147" s="5">
        <v>178.00011395000001</v>
      </c>
      <c r="S147" s="5">
        <v>178.00000265</v>
      </c>
      <c r="T147" s="5">
        <v>178.0000053</v>
      </c>
      <c r="U147" s="5">
        <v>178.00000795</v>
      </c>
      <c r="V147" s="5">
        <v>58.000010600000003</v>
      </c>
      <c r="W147" s="5">
        <v>58.000013250000002</v>
      </c>
      <c r="X147" s="5">
        <v>58.000015900000001</v>
      </c>
      <c r="Y147" s="5">
        <v>58.00001855</v>
      </c>
      <c r="Z147" s="5">
        <v>58.000002649999999</v>
      </c>
      <c r="AA147" s="5">
        <v>58.000005299999998</v>
      </c>
      <c r="AB147" s="5">
        <v>58.000015900000001</v>
      </c>
      <c r="AC147" s="5">
        <v>58.000015900000001</v>
      </c>
      <c r="AD147" s="5">
        <v>58.000015900000001</v>
      </c>
      <c r="AE147" s="5">
        <v>58.000015900000001</v>
      </c>
      <c r="AF147" s="5">
        <v>1.59E-5</v>
      </c>
    </row>
    <row r="148" spans="1:32">
      <c r="A148" s="56" t="s">
        <v>70</v>
      </c>
      <c r="B148" s="56" t="s">
        <v>200</v>
      </c>
      <c r="C148" s="56" t="s">
        <v>135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</row>
    <row r="149" spans="1:32">
      <c r="A149" s="56" t="s">
        <v>70</v>
      </c>
      <c r="B149" s="56" t="s">
        <v>200</v>
      </c>
      <c r="C149" s="56" t="s">
        <v>136</v>
      </c>
      <c r="D149" s="5">
        <v>2176.7000000100002</v>
      </c>
      <c r="E149" s="5">
        <v>2176.7000000100002</v>
      </c>
      <c r="F149" s="5">
        <v>2176.7000000100002</v>
      </c>
      <c r="G149" s="5">
        <v>2176.7000000100002</v>
      </c>
      <c r="H149" s="5">
        <v>2176.7000000100002</v>
      </c>
      <c r="I149" s="5">
        <v>2176.7000000100002</v>
      </c>
      <c r="J149" s="5">
        <v>2176.7000000100002</v>
      </c>
      <c r="K149" s="5">
        <v>2566.7000000100002</v>
      </c>
      <c r="L149" s="5">
        <v>2566.7000000100002</v>
      </c>
      <c r="M149" s="5">
        <v>2566.7000000100002</v>
      </c>
      <c r="N149" s="5">
        <v>2566.7000000100002</v>
      </c>
      <c r="O149" s="5">
        <v>2566.7000000100002</v>
      </c>
      <c r="P149" s="5">
        <v>2566.7000000100002</v>
      </c>
      <c r="Q149" s="5">
        <v>2566.7000000100002</v>
      </c>
      <c r="R149" s="5">
        <v>2566.7000000100002</v>
      </c>
      <c r="S149" s="5">
        <v>2566.7000000100002</v>
      </c>
      <c r="T149" s="5">
        <v>2566.7000000100002</v>
      </c>
      <c r="U149" s="5">
        <v>2566.7000000100002</v>
      </c>
      <c r="V149" s="5">
        <v>2566.7000000100002</v>
      </c>
      <c r="W149" s="5">
        <v>2566.7000000100002</v>
      </c>
      <c r="X149" s="5">
        <v>2566.7000000100002</v>
      </c>
      <c r="Y149" s="5">
        <v>2566.7000000100002</v>
      </c>
      <c r="Z149" s="5">
        <v>2566.7000000100002</v>
      </c>
      <c r="AA149" s="5">
        <v>2566.7000000100002</v>
      </c>
      <c r="AB149" s="5">
        <v>2566.7000000100002</v>
      </c>
      <c r="AC149" s="5">
        <v>2566.7000000100002</v>
      </c>
      <c r="AD149" s="5">
        <v>2566.7000000100002</v>
      </c>
      <c r="AE149" s="5">
        <v>2566.7000000100002</v>
      </c>
      <c r="AF149" s="5">
        <v>2566.7000000100002</v>
      </c>
    </row>
    <row r="150" spans="1:32">
      <c r="A150" s="56" t="s">
        <v>70</v>
      </c>
      <c r="B150" s="56" t="s">
        <v>200</v>
      </c>
      <c r="C150" s="56" t="s">
        <v>137</v>
      </c>
      <c r="D150" s="5">
        <v>0</v>
      </c>
      <c r="E150" s="5">
        <v>3.2899999999999998E-6</v>
      </c>
      <c r="F150" s="5">
        <v>3.4699999999999998E-6</v>
      </c>
      <c r="G150" s="5">
        <v>3.9500000000000003E-6</v>
      </c>
      <c r="H150" s="5">
        <v>4.3499999999999999E-6</v>
      </c>
      <c r="I150" s="5">
        <v>4.7500000000000003E-6</v>
      </c>
      <c r="J150" s="5">
        <v>1.5780000000000001E-5</v>
      </c>
      <c r="K150" s="5">
        <v>1.7459999999999999E-5</v>
      </c>
      <c r="L150" s="5">
        <v>4.9110000000000002E-5</v>
      </c>
      <c r="M150" s="5">
        <v>5.1270000000000002E-5</v>
      </c>
      <c r="N150" s="5">
        <v>5.1369999999999998E-5</v>
      </c>
      <c r="O150" s="5">
        <v>5.2290000000000002E-5</v>
      </c>
      <c r="P150" s="5">
        <v>2.0315E-4</v>
      </c>
      <c r="Q150" s="5">
        <v>2.0322999999999999E-4</v>
      </c>
      <c r="R150" s="5">
        <v>2.0367000000000001E-4</v>
      </c>
      <c r="S150" s="5">
        <v>2.0597000000000001E-4</v>
      </c>
      <c r="T150" s="5">
        <v>2.0736999999999999E-4</v>
      </c>
      <c r="U150" s="5">
        <v>2.0952000000000001E-4</v>
      </c>
      <c r="V150" s="5">
        <v>2.117E-4</v>
      </c>
      <c r="W150" s="5">
        <v>2.1550000000000001E-4</v>
      </c>
      <c r="X150" s="5">
        <v>2.1672E-4</v>
      </c>
      <c r="Y150" s="5">
        <v>2.3215000000000001E-4</v>
      </c>
      <c r="Z150" s="5">
        <v>2.5483999999999999E-4</v>
      </c>
      <c r="AA150" s="5">
        <v>2.9861999999999998E-4</v>
      </c>
      <c r="AB150" s="5">
        <v>4.8651E-4</v>
      </c>
      <c r="AC150" s="5">
        <v>5.4770000000000003E-4</v>
      </c>
      <c r="AD150" s="5">
        <v>5.4710000000000002E-4</v>
      </c>
      <c r="AE150" s="5">
        <v>5.4655999999999997E-4</v>
      </c>
      <c r="AF150" s="5">
        <v>5.3887E-4</v>
      </c>
    </row>
    <row r="151" spans="1:32">
      <c r="A151" s="56" t="s">
        <v>70</v>
      </c>
      <c r="B151" s="56" t="s">
        <v>200</v>
      </c>
      <c r="C151" s="56" t="s">
        <v>138</v>
      </c>
      <c r="D151" s="5">
        <v>0.25600000000000001</v>
      </c>
      <c r="E151" s="5">
        <v>1.0629999999999999</v>
      </c>
      <c r="F151" s="5">
        <v>1.756</v>
      </c>
      <c r="G151" s="5">
        <v>2.512</v>
      </c>
      <c r="H151" s="5">
        <v>3.6230000000000002</v>
      </c>
      <c r="I151" s="5">
        <v>4.7329999999999997</v>
      </c>
      <c r="J151" s="5">
        <v>5.9960000000000004</v>
      </c>
      <c r="K151" s="5">
        <v>7.359</v>
      </c>
      <c r="L151" s="5">
        <v>8.1455331399999995</v>
      </c>
      <c r="M151" s="5">
        <v>8.9709484899999996</v>
      </c>
      <c r="N151" s="5">
        <v>9.7872965899999986</v>
      </c>
      <c r="O151" s="5">
        <v>10.63353828</v>
      </c>
      <c r="P151" s="5">
        <v>11.55942119</v>
      </c>
      <c r="Q151" s="5">
        <v>12.6331945</v>
      </c>
      <c r="R151" s="5">
        <v>13.732806200000001</v>
      </c>
      <c r="S151" s="5">
        <v>14.93051966</v>
      </c>
      <c r="T151" s="5">
        <v>16.245946679999999</v>
      </c>
      <c r="U151" s="5">
        <v>17.76335138</v>
      </c>
      <c r="V151" s="5">
        <v>19.339866730000001</v>
      </c>
      <c r="W151" s="5">
        <v>21.073180700000002</v>
      </c>
      <c r="X151" s="5">
        <v>22.95322088</v>
      </c>
      <c r="Y151" s="5">
        <v>25.044382930000001</v>
      </c>
      <c r="Z151" s="5">
        <v>27.30146525</v>
      </c>
      <c r="AA151" s="5">
        <v>29.779726929999999</v>
      </c>
      <c r="AB151" s="5">
        <v>32.422278030000001</v>
      </c>
      <c r="AC151" s="5">
        <v>35.336948970000002</v>
      </c>
      <c r="AD151" s="5">
        <v>38.3099378</v>
      </c>
      <c r="AE151" s="5">
        <v>41.444521289999997</v>
      </c>
      <c r="AF151" s="5">
        <v>43.419582329999997</v>
      </c>
    </row>
    <row r="152" spans="1:32">
      <c r="A152" s="56" t="s">
        <v>70</v>
      </c>
      <c r="B152" s="56" t="s">
        <v>200</v>
      </c>
      <c r="C152" s="56" t="s">
        <v>139</v>
      </c>
      <c r="D152" s="5">
        <v>17.623000000000001</v>
      </c>
      <c r="E152" s="5">
        <v>24.324999999999999</v>
      </c>
      <c r="F152" s="5">
        <v>30.146000000000001</v>
      </c>
      <c r="G152" s="5">
        <v>34.231999999999999</v>
      </c>
      <c r="H152" s="5">
        <v>40.817999999999998</v>
      </c>
      <c r="I152" s="5">
        <v>44.671000000000006</v>
      </c>
      <c r="J152" s="5">
        <v>48.954999999999998</v>
      </c>
      <c r="K152" s="5">
        <v>52.718000000000004</v>
      </c>
      <c r="L152" s="5">
        <v>55.439</v>
      </c>
      <c r="M152" s="5">
        <v>57.512</v>
      </c>
      <c r="N152" s="5">
        <v>59.606000000000009</v>
      </c>
      <c r="O152" s="5">
        <v>61.548000000000002</v>
      </c>
      <c r="P152" s="5">
        <v>63.503</v>
      </c>
      <c r="Q152" s="5">
        <v>65.283999999999992</v>
      </c>
      <c r="R152" s="5">
        <v>67.128999999999991</v>
      </c>
      <c r="S152" s="5">
        <v>68.938000000000002</v>
      </c>
      <c r="T152" s="5">
        <v>70.754999999999995</v>
      </c>
      <c r="U152" s="5">
        <v>72.491</v>
      </c>
      <c r="V152" s="5">
        <v>74.357000000000014</v>
      </c>
      <c r="W152" s="5">
        <v>76.314999999999984</v>
      </c>
      <c r="X152" s="5">
        <v>78.274999999999991</v>
      </c>
      <c r="Y152" s="5">
        <v>80.067999999999998</v>
      </c>
      <c r="Z152" s="5">
        <v>82.286000000000001</v>
      </c>
      <c r="AA152" s="5">
        <v>84.637</v>
      </c>
      <c r="AB152" s="5">
        <v>87.021000000000001</v>
      </c>
      <c r="AC152" s="5">
        <v>89.244</v>
      </c>
      <c r="AD152" s="5">
        <v>91.512</v>
      </c>
      <c r="AE152" s="5">
        <v>93.738</v>
      </c>
      <c r="AF152" s="5">
        <v>93.738</v>
      </c>
    </row>
    <row r="153" spans="1:32">
      <c r="A153" s="56" t="s">
        <v>70</v>
      </c>
      <c r="B153" s="56" t="s">
        <v>200</v>
      </c>
      <c r="C153" s="56" t="s">
        <v>140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</row>
    <row r="154" spans="1:32">
      <c r="A154" s="56" t="s">
        <v>70</v>
      </c>
      <c r="B154" s="56" t="s">
        <v>200</v>
      </c>
      <c r="C154" s="56" t="s">
        <v>141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</row>
    <row r="155" spans="1:32">
      <c r="A155" s="56" t="s">
        <v>70</v>
      </c>
      <c r="B155" s="56" t="s">
        <v>200</v>
      </c>
      <c r="C155" s="56" t="s">
        <v>142</v>
      </c>
      <c r="D155" s="5">
        <v>563.35</v>
      </c>
      <c r="E155" s="5">
        <v>563.35</v>
      </c>
      <c r="F155" s="5">
        <v>694.10630458000014</v>
      </c>
      <c r="G155" s="5">
        <v>823.97580769000001</v>
      </c>
      <c r="H155" s="5">
        <v>953.70016555000007</v>
      </c>
      <c r="I155" s="5">
        <v>1083.6363972300001</v>
      </c>
      <c r="J155" s="5">
        <v>1214.64270483</v>
      </c>
      <c r="K155" s="5">
        <v>1346.5783635800001</v>
      </c>
      <c r="L155" s="5">
        <v>1478.03502007</v>
      </c>
      <c r="M155" s="5">
        <v>1615.0212317999999</v>
      </c>
      <c r="N155" s="5">
        <v>1753.39412238</v>
      </c>
      <c r="O155" s="5">
        <v>1891.8699666</v>
      </c>
      <c r="P155" s="5">
        <v>2030.3569998400001</v>
      </c>
      <c r="Q155" s="5">
        <v>2168.95133248</v>
      </c>
      <c r="R155" s="5">
        <v>2308.3108673900001</v>
      </c>
      <c r="S155" s="5">
        <v>2447.3180024200001</v>
      </c>
      <c r="T155" s="5">
        <v>2586.0815131700001</v>
      </c>
      <c r="U155" s="5">
        <v>2724.7858734400002</v>
      </c>
      <c r="V155" s="5">
        <v>2724.7858734400002</v>
      </c>
      <c r="W155" s="5">
        <v>2724.7858734400002</v>
      </c>
      <c r="X155" s="5">
        <v>2724.7858734400002</v>
      </c>
      <c r="Y155" s="5">
        <v>2724.7858734400002</v>
      </c>
      <c r="Z155" s="5">
        <v>2580.7858734400002</v>
      </c>
      <c r="AA155" s="5">
        <v>2580.7858734800002</v>
      </c>
      <c r="AB155" s="5">
        <v>2580.7858734800002</v>
      </c>
      <c r="AC155" s="5">
        <v>2580.7858735200002</v>
      </c>
      <c r="AD155" s="5">
        <v>2580.7858735200002</v>
      </c>
      <c r="AE155" s="5">
        <v>2580.7858735599998</v>
      </c>
      <c r="AF155" s="5">
        <v>2273.0358735999998</v>
      </c>
    </row>
    <row r="156" spans="1:32">
      <c r="A156" s="56" t="s">
        <v>70</v>
      </c>
      <c r="B156" s="56" t="s">
        <v>200</v>
      </c>
      <c r="C156" s="56" t="s">
        <v>143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</row>
    <row r="157" spans="1:32">
      <c r="A157" s="56" t="s">
        <v>70</v>
      </c>
      <c r="B157" s="56" t="s">
        <v>200</v>
      </c>
      <c r="C157" s="56" t="s">
        <v>144</v>
      </c>
      <c r="D157" s="5">
        <v>231.71888379362341</v>
      </c>
      <c r="E157" s="5">
        <v>290.24004839999998</v>
      </c>
      <c r="F157" s="5">
        <v>317.22101750000002</v>
      </c>
      <c r="G157" s="5">
        <v>347.83156459999998</v>
      </c>
      <c r="H157" s="5">
        <v>375.09831120000001</v>
      </c>
      <c r="I157" s="5">
        <v>401.29014119999999</v>
      </c>
      <c r="J157" s="5">
        <v>424.86330520000001</v>
      </c>
      <c r="K157" s="5">
        <v>443.4296822</v>
      </c>
      <c r="L157" s="5">
        <v>455.97416399999997</v>
      </c>
      <c r="M157" s="5">
        <v>464.63322590000001</v>
      </c>
      <c r="N157" s="5">
        <v>471.20903570000002</v>
      </c>
      <c r="O157" s="5">
        <v>479.06356190000002</v>
      </c>
      <c r="P157" s="5">
        <v>484.01071910000002</v>
      </c>
      <c r="Q157" s="5">
        <v>487.89802429999997</v>
      </c>
      <c r="R157" s="5">
        <v>491.70619290000002</v>
      </c>
      <c r="S157" s="5">
        <v>498.45628770000002</v>
      </c>
      <c r="T157" s="5">
        <v>502.5370982</v>
      </c>
      <c r="U157" s="5">
        <v>506.52304579999998</v>
      </c>
      <c r="V157" s="5">
        <v>511.06080379999997</v>
      </c>
      <c r="W157" s="5">
        <v>518.39634079999996</v>
      </c>
      <c r="X157" s="5">
        <v>523.25408809999999</v>
      </c>
      <c r="Y157" s="5">
        <v>527.93125740000005</v>
      </c>
      <c r="Z157" s="5">
        <v>534.43188310000005</v>
      </c>
      <c r="AA157" s="5">
        <v>551.22603160000006</v>
      </c>
      <c r="AB157" s="5">
        <v>567.30561030000001</v>
      </c>
      <c r="AC157" s="5">
        <v>582.70295699999997</v>
      </c>
      <c r="AD157" s="5">
        <v>597.35846179999999</v>
      </c>
      <c r="AE157" s="5">
        <v>613.58449270000006</v>
      </c>
      <c r="AF157" s="5">
        <v>613.58449270000006</v>
      </c>
    </row>
    <row r="158" spans="1:32">
      <c r="A158" s="56" t="s">
        <v>70</v>
      </c>
      <c r="B158" s="56" t="s">
        <v>200</v>
      </c>
      <c r="C158" s="56" t="s">
        <v>146</v>
      </c>
      <c r="D158" s="5">
        <v>26.35</v>
      </c>
      <c r="E158" s="5">
        <v>26.733477379275559</v>
      </c>
      <c r="F158" s="5">
        <v>26.901423384730069</v>
      </c>
      <c r="G158" s="5">
        <v>26.957717867313349</v>
      </c>
      <c r="H158" s="5">
        <v>27.01669796505735</v>
      </c>
      <c r="I158" s="5">
        <v>20.035172576326971</v>
      </c>
      <c r="J158" s="5">
        <v>20.021399793792579</v>
      </c>
      <c r="K158" s="5">
        <v>20.095601863340342</v>
      </c>
      <c r="L158" s="5">
        <v>20.170364278017281</v>
      </c>
      <c r="M158" s="5">
        <v>20.221364147007129</v>
      </c>
      <c r="N158" s="5">
        <v>20.274538762432169</v>
      </c>
      <c r="O158" s="5">
        <v>20.264633753756549</v>
      </c>
      <c r="P158" s="5">
        <v>20.3655464391361</v>
      </c>
      <c r="Q158" s="5">
        <v>20.409702174254551</v>
      </c>
      <c r="R158" s="5">
        <v>20.557295120150151</v>
      </c>
      <c r="S158" s="5">
        <v>20.61731730460448</v>
      </c>
      <c r="T158" s="5">
        <v>20.678482765214579</v>
      </c>
      <c r="U158" s="5">
        <v>20.742089596346911</v>
      </c>
      <c r="V158" s="5">
        <v>20.821557537532591</v>
      </c>
      <c r="W158" s="5">
        <v>20.90025521932634</v>
      </c>
      <c r="X158" s="5">
        <v>21.034603459195129</v>
      </c>
      <c r="Y158" s="5">
        <v>21.050512640673091</v>
      </c>
      <c r="Z158" s="5">
        <v>21.138513555585849</v>
      </c>
      <c r="AA158" s="5">
        <v>21.27512500513232</v>
      </c>
      <c r="AB158" s="5">
        <v>21.3554234352472</v>
      </c>
      <c r="AC158" s="5">
        <v>21.565445560373149</v>
      </c>
      <c r="AD158" s="5">
        <v>21.660288004585951</v>
      </c>
      <c r="AE158" s="5">
        <v>21.875207670002212</v>
      </c>
      <c r="AF158" s="5">
        <v>21.875207670002212</v>
      </c>
    </row>
    <row r="160" spans="1:32">
      <c r="A160" s="56" t="s">
        <v>73</v>
      </c>
      <c r="B160" s="56" t="s">
        <v>163</v>
      </c>
      <c r="C160" s="56" t="s">
        <v>130</v>
      </c>
      <c r="D160" s="5">
        <v>8330</v>
      </c>
      <c r="E160" s="5">
        <v>8330</v>
      </c>
      <c r="F160" s="5">
        <v>8330</v>
      </c>
      <c r="G160" s="5">
        <v>5450</v>
      </c>
      <c r="H160" s="5">
        <v>5450</v>
      </c>
      <c r="I160" s="5">
        <v>4130</v>
      </c>
      <c r="J160" s="5">
        <v>4130</v>
      </c>
      <c r="K160" s="5">
        <v>4130</v>
      </c>
      <c r="L160" s="5">
        <v>2760</v>
      </c>
      <c r="M160" s="5">
        <v>1390</v>
      </c>
      <c r="N160" s="5">
        <v>1390</v>
      </c>
      <c r="O160" s="5">
        <v>1390</v>
      </c>
      <c r="P160" s="5">
        <v>1390</v>
      </c>
      <c r="Q160" s="5">
        <v>1390</v>
      </c>
      <c r="R160" s="5">
        <v>1390</v>
      </c>
      <c r="S160" s="5">
        <v>1390</v>
      </c>
      <c r="T160" s="5">
        <v>1390</v>
      </c>
      <c r="U160" s="5">
        <v>1390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</row>
    <row r="161" spans="1:32">
      <c r="A161" s="56" t="s">
        <v>73</v>
      </c>
      <c r="B161" s="56" t="s">
        <v>163</v>
      </c>
      <c r="C161" s="56" t="s">
        <v>132</v>
      </c>
      <c r="D161" s="5">
        <v>124</v>
      </c>
      <c r="E161" s="5">
        <v>440</v>
      </c>
      <c r="F161" s="5">
        <v>440</v>
      </c>
      <c r="G161" s="5">
        <v>440</v>
      </c>
      <c r="H161" s="5">
        <v>440</v>
      </c>
      <c r="I161" s="5">
        <v>440</v>
      </c>
      <c r="J161" s="5">
        <v>440</v>
      </c>
      <c r="K161" s="5">
        <v>440</v>
      </c>
      <c r="L161" s="5">
        <v>440</v>
      </c>
      <c r="M161" s="5">
        <v>440</v>
      </c>
      <c r="N161" s="5">
        <v>440</v>
      </c>
      <c r="O161" s="5">
        <v>440</v>
      </c>
      <c r="P161" s="5">
        <v>440</v>
      </c>
      <c r="Q161" s="5">
        <v>440</v>
      </c>
      <c r="R161" s="5">
        <v>440</v>
      </c>
      <c r="S161" s="5">
        <v>440</v>
      </c>
      <c r="T161" s="5">
        <v>440</v>
      </c>
      <c r="U161" s="5">
        <v>440</v>
      </c>
      <c r="V161" s="5">
        <v>440</v>
      </c>
      <c r="W161" s="5">
        <v>440</v>
      </c>
      <c r="X161" s="5">
        <v>440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</row>
    <row r="162" spans="1:32">
      <c r="A162" s="56" t="s">
        <v>73</v>
      </c>
      <c r="B162" s="56" t="s">
        <v>163</v>
      </c>
      <c r="C162" s="56" t="s">
        <v>133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</row>
    <row r="163" spans="1:32">
      <c r="A163" s="56" t="s">
        <v>73</v>
      </c>
      <c r="B163" s="56" t="s">
        <v>163</v>
      </c>
      <c r="C163" s="56" t="s">
        <v>134</v>
      </c>
      <c r="D163" s="5">
        <v>2638.9989999999998</v>
      </c>
      <c r="E163" s="5">
        <v>2638.9989999999998</v>
      </c>
      <c r="F163" s="5">
        <v>2638.9989999999998</v>
      </c>
      <c r="G163" s="5">
        <v>2663.0477553000001</v>
      </c>
      <c r="H163" s="5">
        <v>2663.0477553000001</v>
      </c>
      <c r="I163" s="5">
        <v>2663.0477553000001</v>
      </c>
      <c r="J163" s="5">
        <v>2663.0477553000001</v>
      </c>
      <c r="K163" s="5">
        <v>2663.0477553000001</v>
      </c>
      <c r="L163" s="5">
        <v>2663.0477553000001</v>
      </c>
      <c r="M163" s="5">
        <v>2663.0477712000002</v>
      </c>
      <c r="N163" s="5">
        <v>2663.0477870999998</v>
      </c>
      <c r="O163" s="5">
        <v>2663.0478029999999</v>
      </c>
      <c r="P163" s="5">
        <v>2663.0478189</v>
      </c>
      <c r="Q163" s="5">
        <v>2663.0478348000001</v>
      </c>
      <c r="R163" s="5">
        <v>2663.0478506999998</v>
      </c>
      <c r="S163" s="5">
        <v>2663.0478506999998</v>
      </c>
      <c r="T163" s="5">
        <v>2663.0478586499999</v>
      </c>
      <c r="U163" s="5">
        <v>2663.0478798499998</v>
      </c>
      <c r="V163" s="5">
        <v>2663.0478798499998</v>
      </c>
      <c r="W163" s="5">
        <v>2663.0478798499998</v>
      </c>
      <c r="X163" s="5">
        <v>2663.0478877999999</v>
      </c>
      <c r="Y163" s="5">
        <v>3362.3392237500002</v>
      </c>
      <c r="Z163" s="5">
        <v>2513.34022375</v>
      </c>
      <c r="AA163" s="5">
        <v>2513.34022375</v>
      </c>
      <c r="AB163" s="5">
        <v>2513.34022375</v>
      </c>
      <c r="AC163" s="5">
        <v>2513.3402290499998</v>
      </c>
      <c r="AD163" s="5">
        <v>2513.3402290499998</v>
      </c>
      <c r="AE163" s="5">
        <v>2513.3402290499998</v>
      </c>
      <c r="AF163" s="5">
        <v>2513.3402290499998</v>
      </c>
    </row>
    <row r="164" spans="1:32">
      <c r="A164" s="56" t="s">
        <v>73</v>
      </c>
      <c r="B164" s="56" t="s">
        <v>163</v>
      </c>
      <c r="C164" s="56" t="s">
        <v>135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</row>
    <row r="165" spans="1:32">
      <c r="A165" s="56" t="s">
        <v>73</v>
      </c>
      <c r="B165" s="56" t="s">
        <v>163</v>
      </c>
      <c r="C165" s="56" t="s">
        <v>136</v>
      </c>
      <c r="D165" s="5">
        <v>2285</v>
      </c>
      <c r="E165" s="5">
        <v>2285</v>
      </c>
      <c r="F165" s="5">
        <v>2285</v>
      </c>
      <c r="G165" s="5">
        <v>2285</v>
      </c>
      <c r="H165" s="5">
        <v>2285</v>
      </c>
      <c r="I165" s="5">
        <v>2285</v>
      </c>
      <c r="J165" s="5">
        <v>2285</v>
      </c>
      <c r="K165" s="5">
        <v>2285</v>
      </c>
      <c r="L165" s="5">
        <v>2285</v>
      </c>
      <c r="M165" s="5">
        <v>2285</v>
      </c>
      <c r="N165" s="5">
        <v>2285</v>
      </c>
      <c r="O165" s="5">
        <v>2285</v>
      </c>
      <c r="P165" s="5">
        <v>2285</v>
      </c>
      <c r="Q165" s="5">
        <v>2285</v>
      </c>
      <c r="R165" s="5">
        <v>2285</v>
      </c>
      <c r="S165" s="5">
        <v>2285</v>
      </c>
      <c r="T165" s="5">
        <v>2285</v>
      </c>
      <c r="U165" s="5">
        <v>2285</v>
      </c>
      <c r="V165" s="5">
        <v>2285</v>
      </c>
      <c r="W165" s="5">
        <v>2285</v>
      </c>
      <c r="X165" s="5">
        <v>2285</v>
      </c>
      <c r="Y165" s="5">
        <v>2285</v>
      </c>
      <c r="Z165" s="5">
        <v>2285</v>
      </c>
      <c r="AA165" s="5">
        <v>2285</v>
      </c>
      <c r="AB165" s="5">
        <v>2285</v>
      </c>
      <c r="AC165" s="5">
        <v>2285</v>
      </c>
      <c r="AD165" s="5">
        <v>2285</v>
      </c>
      <c r="AE165" s="5">
        <v>2285</v>
      </c>
      <c r="AF165" s="5">
        <v>2285</v>
      </c>
    </row>
    <row r="166" spans="1:32">
      <c r="A166" s="56" t="s">
        <v>73</v>
      </c>
      <c r="B166" s="56" t="s">
        <v>163</v>
      </c>
      <c r="C166" s="56" t="s">
        <v>137</v>
      </c>
      <c r="D166" s="5">
        <v>289.99999706</v>
      </c>
      <c r="E166" s="5">
        <v>290.00000785999998</v>
      </c>
      <c r="F166" s="5">
        <v>290.00001178000002</v>
      </c>
      <c r="G166" s="5">
        <v>1570.01241783</v>
      </c>
      <c r="H166" s="5">
        <v>2930.0124179700001</v>
      </c>
      <c r="I166" s="5">
        <v>3855.0043554399999</v>
      </c>
      <c r="J166" s="5">
        <v>4255.0081634999997</v>
      </c>
      <c r="K166" s="5">
        <v>4330.01138472</v>
      </c>
      <c r="L166" s="5">
        <v>4330.01140614</v>
      </c>
      <c r="M166" s="5">
        <v>4330.0114121099996</v>
      </c>
      <c r="N166" s="5">
        <v>4330.0114247700003</v>
      </c>
      <c r="O166" s="5">
        <v>4330.0114330000006</v>
      </c>
      <c r="P166" s="5">
        <v>4330.0114468299998</v>
      </c>
      <c r="Q166" s="5">
        <v>4330.0114641800001</v>
      </c>
      <c r="R166" s="5">
        <v>4330.0114970099994</v>
      </c>
      <c r="S166" s="5">
        <v>4330.0115267300007</v>
      </c>
      <c r="T166" s="5">
        <v>4377.9615777899999</v>
      </c>
      <c r="U166" s="5">
        <v>6027.1004435999994</v>
      </c>
      <c r="V166" s="5">
        <v>6027.10044862</v>
      </c>
      <c r="W166" s="5">
        <v>6027.1004503199993</v>
      </c>
      <c r="X166" s="5">
        <v>6027.1004513300004</v>
      </c>
      <c r="Y166" s="5">
        <v>6153.3531905600003</v>
      </c>
      <c r="Z166" s="5">
        <v>6153.35320916</v>
      </c>
      <c r="AA166" s="5">
        <v>6169.8845702400004</v>
      </c>
      <c r="AB166" s="5">
        <v>7107.5149961500001</v>
      </c>
      <c r="AC166" s="5">
        <v>6961.1917074199991</v>
      </c>
      <c r="AD166" s="5">
        <v>6961.1917070199988</v>
      </c>
      <c r="AE166" s="5">
        <v>6961.1917069400006</v>
      </c>
      <c r="AF166" s="5">
        <v>7803.4118731299995</v>
      </c>
    </row>
    <row r="167" spans="1:32">
      <c r="A167" s="56" t="s">
        <v>73</v>
      </c>
      <c r="B167" s="56" t="s">
        <v>163</v>
      </c>
      <c r="C167" s="56" t="s">
        <v>138</v>
      </c>
      <c r="D167" s="5">
        <v>6.5489999999999986</v>
      </c>
      <c r="E167" s="5">
        <v>17.45699999</v>
      </c>
      <c r="F167" s="5">
        <v>27.42</v>
      </c>
      <c r="G167" s="5">
        <v>36.314</v>
      </c>
      <c r="H167" s="5">
        <v>50.043999999999997</v>
      </c>
      <c r="I167" s="5">
        <v>62.996000000000002</v>
      </c>
      <c r="J167" s="5">
        <v>77.658000000000001</v>
      </c>
      <c r="K167" s="5">
        <v>94.576999999999998</v>
      </c>
      <c r="L167" s="5">
        <v>106.62987805</v>
      </c>
      <c r="M167" s="5">
        <v>120.34361062000001</v>
      </c>
      <c r="N167" s="5">
        <v>134.93674167</v>
      </c>
      <c r="O167" s="5">
        <v>151.46925558999999</v>
      </c>
      <c r="P167" s="5">
        <v>170.62540046999999</v>
      </c>
      <c r="Q167" s="5">
        <v>193.11582261999999</v>
      </c>
      <c r="R167" s="5">
        <v>217.17328756000001</v>
      </c>
      <c r="S167" s="5">
        <v>243.75706414999999</v>
      </c>
      <c r="T167" s="5">
        <v>273.04486266999999</v>
      </c>
      <c r="U167" s="5">
        <v>306.32374698000001</v>
      </c>
      <c r="V167" s="5">
        <v>341.44567259000002</v>
      </c>
      <c r="W167" s="5">
        <v>379.74659601000002</v>
      </c>
      <c r="X167" s="5">
        <v>421.06610585999999</v>
      </c>
      <c r="Y167" s="5">
        <v>466.46901799</v>
      </c>
      <c r="Z167" s="5">
        <v>514.9283266299999</v>
      </c>
      <c r="AA167" s="5">
        <v>567.86316712999997</v>
      </c>
      <c r="AB167" s="5">
        <v>623.62634737000008</v>
      </c>
      <c r="AC167" s="5">
        <v>684.16643065000005</v>
      </c>
      <c r="AD167" s="5">
        <v>746.34919728</v>
      </c>
      <c r="AE167" s="5">
        <v>811.52966694999998</v>
      </c>
      <c r="AF167" s="5">
        <v>848.17978899000002</v>
      </c>
    </row>
    <row r="168" spans="1:32">
      <c r="A168" s="56" t="s">
        <v>73</v>
      </c>
      <c r="B168" s="56" t="s">
        <v>163</v>
      </c>
      <c r="C168" s="56" t="s">
        <v>139</v>
      </c>
      <c r="D168" s="5">
        <v>234.49100000000001</v>
      </c>
      <c r="E168" s="5">
        <v>328.44600000000003</v>
      </c>
      <c r="F168" s="5">
        <v>410.86299999999989</v>
      </c>
      <c r="G168" s="5">
        <v>449.76499999999999</v>
      </c>
      <c r="H168" s="5">
        <v>533.05100000000004</v>
      </c>
      <c r="I168" s="5">
        <v>579.9380000000001</v>
      </c>
      <c r="J168" s="5">
        <v>633.64400000000001</v>
      </c>
      <c r="K168" s="5">
        <v>684.71699999999998</v>
      </c>
      <c r="L168" s="5">
        <v>725.76</v>
      </c>
      <c r="M168" s="5">
        <v>758.94600000000003</v>
      </c>
      <c r="N168" s="5">
        <v>790.08699999999999</v>
      </c>
      <c r="O168" s="5">
        <v>817.35799999999995</v>
      </c>
      <c r="P168" s="5">
        <v>846.01</v>
      </c>
      <c r="Q168" s="5">
        <v>872.53000000000009</v>
      </c>
      <c r="R168" s="5">
        <v>900.10599999999988</v>
      </c>
      <c r="S168" s="5">
        <v>927.33200000000011</v>
      </c>
      <c r="T168" s="5">
        <v>954.82600000000002</v>
      </c>
      <c r="U168" s="5">
        <v>981.74899999999991</v>
      </c>
      <c r="V168" s="5">
        <v>1010.6130000000001</v>
      </c>
      <c r="W168" s="5">
        <v>1040.827</v>
      </c>
      <c r="X168" s="5">
        <v>1071.3150000000001</v>
      </c>
      <c r="Y168" s="5">
        <v>1099.8209999999999</v>
      </c>
      <c r="Z168" s="5">
        <v>1134.3789999999999</v>
      </c>
      <c r="AA168" s="5">
        <v>1171.0899999999999</v>
      </c>
      <c r="AB168" s="5">
        <v>1208.625</v>
      </c>
      <c r="AC168" s="5">
        <v>1244.3230000000001</v>
      </c>
      <c r="AD168" s="5">
        <v>1281.0899999999999</v>
      </c>
      <c r="AE168" s="5">
        <v>1317.614</v>
      </c>
      <c r="AF168" s="5">
        <v>1317.614</v>
      </c>
    </row>
    <row r="169" spans="1:32">
      <c r="A169" s="56" t="s">
        <v>73</v>
      </c>
      <c r="B169" s="56" t="s">
        <v>163</v>
      </c>
      <c r="C169" s="56" t="s">
        <v>140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</row>
    <row r="170" spans="1:32">
      <c r="A170" s="56" t="s">
        <v>73</v>
      </c>
      <c r="B170" s="56" t="s">
        <v>163</v>
      </c>
      <c r="C170" s="56" t="s">
        <v>141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</row>
    <row r="171" spans="1:32">
      <c r="A171" s="56" t="s">
        <v>73</v>
      </c>
      <c r="B171" s="56" t="s">
        <v>163</v>
      </c>
      <c r="C171" s="56" t="s">
        <v>142</v>
      </c>
      <c r="D171" s="5">
        <v>2206.8420000000001</v>
      </c>
      <c r="E171" s="5">
        <v>2206.8420053999998</v>
      </c>
      <c r="F171" s="5">
        <v>3332.38001872</v>
      </c>
      <c r="G171" s="5">
        <v>4284.7350178500001</v>
      </c>
      <c r="H171" s="5">
        <v>5286.5662185199999</v>
      </c>
      <c r="I171" s="5">
        <v>6620.2780947600004</v>
      </c>
      <c r="J171" s="5">
        <v>7536.3676996900003</v>
      </c>
      <c r="K171" s="5">
        <v>7536.3676996900003</v>
      </c>
      <c r="L171" s="5">
        <v>7536.3677007399992</v>
      </c>
      <c r="M171" s="5">
        <v>7536.36770136</v>
      </c>
      <c r="N171" s="5">
        <v>7536.3677017599994</v>
      </c>
      <c r="O171" s="5">
        <v>7536.3677021899994</v>
      </c>
      <c r="P171" s="5">
        <v>7536.3677026300002</v>
      </c>
      <c r="Q171" s="5">
        <v>7536.3677030600002</v>
      </c>
      <c r="R171" s="5">
        <v>7489.8677080199996</v>
      </c>
      <c r="S171" s="5">
        <v>7489.86771107</v>
      </c>
      <c r="T171" s="5">
        <v>7287.3877128900012</v>
      </c>
      <c r="U171" s="5">
        <v>7287.3877237500001</v>
      </c>
      <c r="V171" s="5">
        <v>6995.9246286700009</v>
      </c>
      <c r="W171" s="5">
        <v>7264.3765539900014</v>
      </c>
      <c r="X171" s="5">
        <v>8853.5581703100015</v>
      </c>
      <c r="Y171" s="5">
        <v>9053.1876915299999</v>
      </c>
      <c r="Z171" s="5">
        <v>9053.1876937200013</v>
      </c>
      <c r="AA171" s="5">
        <v>12353.6388021</v>
      </c>
      <c r="AB171" s="5">
        <v>12134.938802119999</v>
      </c>
      <c r="AC171" s="5">
        <v>13413.92937437</v>
      </c>
      <c r="AD171" s="5">
        <v>13027.82945723</v>
      </c>
      <c r="AE171" s="5">
        <v>13369.605910660001</v>
      </c>
      <c r="AF171" s="5">
        <v>13125.805910679999</v>
      </c>
    </row>
    <row r="172" spans="1:32">
      <c r="A172" s="56" t="s">
        <v>73</v>
      </c>
      <c r="B172" s="56" t="s">
        <v>163</v>
      </c>
      <c r="C172" s="56" t="s">
        <v>143</v>
      </c>
      <c r="D172" s="5">
        <v>4099.375</v>
      </c>
      <c r="E172" s="5">
        <v>4099.3750015200003</v>
      </c>
      <c r="F172" s="5">
        <v>4099.3750050800008</v>
      </c>
      <c r="G172" s="5">
        <v>4099.3750111600002</v>
      </c>
      <c r="H172" s="5">
        <v>4348.3319985400003</v>
      </c>
      <c r="I172" s="5">
        <v>4348.3319985500002</v>
      </c>
      <c r="J172" s="5">
        <v>5343.9465051299994</v>
      </c>
      <c r="K172" s="5">
        <v>7472.0740215199994</v>
      </c>
      <c r="L172" s="5">
        <v>7471.1740215599993</v>
      </c>
      <c r="M172" s="5">
        <v>7471.17402176</v>
      </c>
      <c r="N172" s="5">
        <v>7471.1740219699986</v>
      </c>
      <c r="O172" s="5">
        <v>7471.1740221999999</v>
      </c>
      <c r="P172" s="5">
        <v>7471.17402244</v>
      </c>
      <c r="Q172" s="5">
        <v>7471.1740226799984</v>
      </c>
      <c r="R172" s="5">
        <v>7471.1740229299994</v>
      </c>
      <c r="S172" s="5">
        <v>7471.1740229699999</v>
      </c>
      <c r="T172" s="5">
        <v>7321.1440230599992</v>
      </c>
      <c r="U172" s="5">
        <v>7321.1440231599991</v>
      </c>
      <c r="V172" s="5">
        <v>7321.1440232799996</v>
      </c>
      <c r="W172" s="5">
        <v>7321.1440233999992</v>
      </c>
      <c r="X172" s="5">
        <v>7219.1190235899994</v>
      </c>
      <c r="Y172" s="5">
        <v>7146.1190240799988</v>
      </c>
      <c r="Z172" s="5">
        <v>7146.1190240999986</v>
      </c>
      <c r="AA172" s="5">
        <v>7319.2888619099986</v>
      </c>
      <c r="AB172" s="5">
        <v>7230.8888619600002</v>
      </c>
      <c r="AC172" s="5">
        <v>7434.9911655899996</v>
      </c>
      <c r="AD172" s="5">
        <v>9050.8313564000018</v>
      </c>
      <c r="AE172" s="5">
        <v>9839.0579508600003</v>
      </c>
      <c r="AF172" s="5">
        <v>9294.0499509099991</v>
      </c>
    </row>
    <row r="173" spans="1:32">
      <c r="A173" s="56" t="s">
        <v>73</v>
      </c>
      <c r="B173" s="56" t="s">
        <v>163</v>
      </c>
      <c r="C173" s="56" t="s">
        <v>144</v>
      </c>
      <c r="D173" s="5">
        <v>5388.848217992565</v>
      </c>
      <c r="E173" s="5">
        <v>6736.0774173999998</v>
      </c>
      <c r="F173" s="5">
        <v>7241.1001333000004</v>
      </c>
      <c r="G173" s="5">
        <v>7787.1721023</v>
      </c>
      <c r="H173" s="5">
        <v>8305.1860969000008</v>
      </c>
      <c r="I173" s="5">
        <v>8817.1430414000006</v>
      </c>
      <c r="J173" s="5">
        <v>9287.9756369999996</v>
      </c>
      <c r="K173" s="5">
        <v>9632.6770189999988</v>
      </c>
      <c r="L173" s="5">
        <v>9907.4385299999994</v>
      </c>
      <c r="M173" s="5">
        <v>10135.968591000001</v>
      </c>
      <c r="N173" s="5">
        <v>10325.598596</v>
      </c>
      <c r="O173" s="5">
        <v>10495.777152000001</v>
      </c>
      <c r="P173" s="5">
        <v>10638.836495</v>
      </c>
      <c r="Q173" s="5">
        <v>10770.824155</v>
      </c>
      <c r="R173" s="5">
        <v>10900.861798</v>
      </c>
      <c r="S173" s="5">
        <v>11054.003291999999</v>
      </c>
      <c r="T173" s="5">
        <v>11184.602966</v>
      </c>
      <c r="U173" s="5">
        <v>11329.568397999999</v>
      </c>
      <c r="V173" s="5">
        <v>11477.344218</v>
      </c>
      <c r="W173" s="5">
        <v>11629.082176</v>
      </c>
      <c r="X173" s="5">
        <v>11758.088282000001</v>
      </c>
      <c r="Y173" s="5">
        <v>11902.132969</v>
      </c>
      <c r="Z173" s="5">
        <v>12105.429607</v>
      </c>
      <c r="AA173" s="5">
        <v>12484.833766</v>
      </c>
      <c r="AB173" s="5">
        <v>12880.830583999999</v>
      </c>
      <c r="AC173" s="5">
        <v>13285.918994</v>
      </c>
      <c r="AD173" s="5">
        <v>13674.547143</v>
      </c>
      <c r="AE173" s="5">
        <v>14052.084287</v>
      </c>
      <c r="AF173" s="5">
        <v>14052.084287</v>
      </c>
    </row>
    <row r="174" spans="1:32">
      <c r="A174" s="56" t="s">
        <v>73</v>
      </c>
      <c r="B174" s="56" t="s">
        <v>163</v>
      </c>
      <c r="C174" s="56" t="s">
        <v>146</v>
      </c>
      <c r="D174" s="5">
        <v>308.44499999999999</v>
      </c>
      <c r="E174" s="5">
        <v>305.96541804938448</v>
      </c>
      <c r="F174" s="5">
        <v>305.97081550206548</v>
      </c>
      <c r="G174" s="5">
        <v>306.82357383199712</v>
      </c>
      <c r="H174" s="5">
        <v>306.5264435649774</v>
      </c>
      <c r="I174" s="5">
        <v>309.09675021406639</v>
      </c>
      <c r="J174" s="5">
        <v>312.58425788779903</v>
      </c>
      <c r="K174" s="5">
        <v>291.46368820557632</v>
      </c>
      <c r="L174" s="5">
        <v>293.53629111129248</v>
      </c>
      <c r="M174" s="5">
        <v>295.95338592162881</v>
      </c>
      <c r="N174" s="5">
        <v>299.16217312170642</v>
      </c>
      <c r="O174" s="5">
        <v>301.94024916073079</v>
      </c>
      <c r="P174" s="5">
        <v>307.40419273656732</v>
      </c>
      <c r="Q174" s="5">
        <v>308.6618784291116</v>
      </c>
      <c r="R174" s="5">
        <v>310.60723203165912</v>
      </c>
      <c r="S174" s="5">
        <v>314.38365644673593</v>
      </c>
      <c r="T174" s="5">
        <v>318.82271087075497</v>
      </c>
      <c r="U174" s="5">
        <v>323.70120065978722</v>
      </c>
      <c r="V174" s="5">
        <v>330.49408193821739</v>
      </c>
      <c r="W174" s="5">
        <v>331.79266499394129</v>
      </c>
      <c r="X174" s="5">
        <v>335.20646130774662</v>
      </c>
      <c r="Y174" s="5">
        <v>341.59843111042437</v>
      </c>
      <c r="Z174" s="5">
        <v>347.567377577483</v>
      </c>
      <c r="AA174" s="5">
        <v>351.99948647869132</v>
      </c>
      <c r="AB174" s="5">
        <v>355.0835428029435</v>
      </c>
      <c r="AC174" s="5">
        <v>360.22525136756502</v>
      </c>
      <c r="AD174" s="5">
        <v>364.13778129837641</v>
      </c>
      <c r="AE174" s="5">
        <v>373.43132885593491</v>
      </c>
      <c r="AF174" s="5">
        <v>373.43132885593491</v>
      </c>
    </row>
    <row r="176" spans="1:32">
      <c r="A176" s="56" t="s">
        <v>73</v>
      </c>
      <c r="B176" s="56" t="s">
        <v>197</v>
      </c>
      <c r="C176" s="56" t="s">
        <v>130</v>
      </c>
      <c r="D176" s="5">
        <v>8126</v>
      </c>
      <c r="E176" s="5">
        <v>8126</v>
      </c>
      <c r="F176" s="5">
        <v>8126</v>
      </c>
      <c r="G176" s="5">
        <v>7426</v>
      </c>
      <c r="H176" s="5">
        <v>7076</v>
      </c>
      <c r="I176" s="5">
        <v>6376</v>
      </c>
      <c r="J176" s="5">
        <v>5576</v>
      </c>
      <c r="K176" s="5">
        <v>5576</v>
      </c>
      <c r="L176" s="5">
        <v>4176</v>
      </c>
      <c r="M176" s="5">
        <v>4176</v>
      </c>
      <c r="N176" s="5">
        <v>4176</v>
      </c>
      <c r="O176" s="5">
        <v>4176</v>
      </c>
      <c r="P176" s="5">
        <v>4176</v>
      </c>
      <c r="Q176" s="5">
        <v>3896</v>
      </c>
      <c r="R176" s="5">
        <v>3896</v>
      </c>
      <c r="S176" s="5">
        <v>3896</v>
      </c>
      <c r="T176" s="5">
        <v>3896</v>
      </c>
      <c r="U176" s="5">
        <v>3896</v>
      </c>
      <c r="V176" s="5">
        <v>3896</v>
      </c>
      <c r="W176" s="5">
        <v>3896</v>
      </c>
      <c r="X176" s="5">
        <v>3152</v>
      </c>
      <c r="Y176" s="5">
        <v>2787</v>
      </c>
      <c r="Z176" s="5">
        <v>2422</v>
      </c>
      <c r="AA176" s="5">
        <v>2057</v>
      </c>
      <c r="AB176" s="5">
        <v>1692</v>
      </c>
      <c r="AC176" s="5">
        <v>1692</v>
      </c>
      <c r="AD176" s="5">
        <v>1692</v>
      </c>
      <c r="AE176" s="5">
        <v>1692</v>
      </c>
      <c r="AF176" s="5">
        <v>1692</v>
      </c>
    </row>
    <row r="177" spans="1:32">
      <c r="A177" s="56" t="s">
        <v>73</v>
      </c>
      <c r="B177" s="56" t="s">
        <v>197</v>
      </c>
      <c r="C177" s="56" t="s">
        <v>132</v>
      </c>
      <c r="D177" s="5">
        <v>1597.89999999</v>
      </c>
      <c r="E177" s="5">
        <v>1597.89999999</v>
      </c>
      <c r="F177" s="5">
        <v>1597.89999999</v>
      </c>
      <c r="G177" s="5">
        <v>1597.89999999</v>
      </c>
      <c r="H177" s="5">
        <v>1597.89999999</v>
      </c>
      <c r="I177" s="5">
        <v>1597.89999999</v>
      </c>
      <c r="J177" s="5">
        <v>1417.89999999</v>
      </c>
      <c r="K177" s="5">
        <v>1417.89999999</v>
      </c>
      <c r="L177" s="5">
        <v>1417.89999999</v>
      </c>
      <c r="M177" s="5">
        <v>1417.89999999</v>
      </c>
      <c r="N177" s="5">
        <v>1417.89999999</v>
      </c>
      <c r="O177" s="5">
        <v>1417.89999999</v>
      </c>
      <c r="P177" s="5">
        <v>1417.89999999</v>
      </c>
      <c r="Q177" s="5">
        <v>1417.89999999</v>
      </c>
      <c r="R177" s="5">
        <v>1032.89999999</v>
      </c>
      <c r="S177" s="5">
        <v>1032.89999999</v>
      </c>
      <c r="T177" s="5">
        <v>1032.89999999</v>
      </c>
      <c r="U177" s="5">
        <v>888.5</v>
      </c>
      <c r="V177" s="5">
        <v>888.5</v>
      </c>
      <c r="W177" s="5">
        <v>888.5</v>
      </c>
      <c r="X177" s="5">
        <v>888.5</v>
      </c>
      <c r="Y177" s="5">
        <v>888.5</v>
      </c>
      <c r="Z177" s="5">
        <v>888.5</v>
      </c>
      <c r="AA177" s="5">
        <v>244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</row>
    <row r="178" spans="1:32">
      <c r="A178" s="56" t="s">
        <v>73</v>
      </c>
      <c r="B178" s="56" t="s">
        <v>197</v>
      </c>
      <c r="C178" s="56" t="s">
        <v>133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</row>
    <row r="179" spans="1:32">
      <c r="A179" s="56" t="s">
        <v>73</v>
      </c>
      <c r="B179" s="56" t="s">
        <v>197</v>
      </c>
      <c r="C179" s="56" t="s">
        <v>134</v>
      </c>
      <c r="D179" s="5">
        <v>1954.5000000099999</v>
      </c>
      <c r="E179" s="5">
        <v>1954.5000000099999</v>
      </c>
      <c r="F179" s="5">
        <v>1954.5000000099999</v>
      </c>
      <c r="G179" s="5">
        <v>1954.5000000099999</v>
      </c>
      <c r="H179" s="5">
        <v>1954.5000000099999</v>
      </c>
      <c r="I179" s="5">
        <v>1954.5000000099999</v>
      </c>
      <c r="J179" s="5">
        <v>1954.50000531</v>
      </c>
      <c r="K179" s="5">
        <v>1954.50000531</v>
      </c>
      <c r="L179" s="5">
        <v>1954.5001484100001</v>
      </c>
      <c r="M179" s="5">
        <v>1954.5001484100001</v>
      </c>
      <c r="N179" s="5">
        <v>1954.5001484100001</v>
      </c>
      <c r="O179" s="5">
        <v>1662.5001483999999</v>
      </c>
      <c r="P179" s="5">
        <v>1545.5001483999999</v>
      </c>
      <c r="Q179" s="5">
        <v>1545.5001483999999</v>
      </c>
      <c r="R179" s="5">
        <v>1545.5001483999999</v>
      </c>
      <c r="S179" s="5">
        <v>1545.5000026499999</v>
      </c>
      <c r="T179" s="5">
        <v>1545.5000132499999</v>
      </c>
      <c r="U179" s="5">
        <v>1545.5000424</v>
      </c>
      <c r="V179" s="5">
        <v>1545.5000424</v>
      </c>
      <c r="W179" s="5">
        <v>1545.5000424</v>
      </c>
      <c r="X179" s="5">
        <v>1545.5000424</v>
      </c>
      <c r="Y179" s="5">
        <v>1545.5001007000001</v>
      </c>
      <c r="Z179" s="5">
        <v>1690.8633609999999</v>
      </c>
      <c r="AA179" s="5">
        <v>1690.8633609999999</v>
      </c>
      <c r="AB179" s="5">
        <v>2100.8440095000001</v>
      </c>
      <c r="AC179" s="5">
        <v>2100.8440095000001</v>
      </c>
      <c r="AD179" s="5">
        <v>2100.8440095000001</v>
      </c>
      <c r="AE179" s="5">
        <v>1581.8440095000001</v>
      </c>
      <c r="AF179" s="5">
        <v>1486.8744841499999</v>
      </c>
    </row>
    <row r="180" spans="1:32">
      <c r="A180" s="56" t="s">
        <v>73</v>
      </c>
      <c r="B180" s="56" t="s">
        <v>197</v>
      </c>
      <c r="C180" s="56" t="s">
        <v>135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</row>
    <row r="181" spans="1:32">
      <c r="A181" s="56" t="s">
        <v>73</v>
      </c>
      <c r="B181" s="56" t="s">
        <v>197</v>
      </c>
      <c r="C181" s="56" t="s">
        <v>136</v>
      </c>
      <c r="D181" s="5">
        <v>152.4</v>
      </c>
      <c r="E181" s="5">
        <v>152.4</v>
      </c>
      <c r="F181" s="5">
        <v>152.4</v>
      </c>
      <c r="G181" s="5">
        <v>152.4</v>
      </c>
      <c r="H181" s="5">
        <v>152.4</v>
      </c>
      <c r="I181" s="5">
        <v>152.4</v>
      </c>
      <c r="J181" s="5">
        <v>152.4</v>
      </c>
      <c r="K181" s="5">
        <v>152.4</v>
      </c>
      <c r="L181" s="5">
        <v>152.4</v>
      </c>
      <c r="M181" s="5">
        <v>152.4</v>
      </c>
      <c r="N181" s="5">
        <v>152.4</v>
      </c>
      <c r="O181" s="5">
        <v>152.4</v>
      </c>
      <c r="P181" s="5">
        <v>152.4</v>
      </c>
      <c r="Q181" s="5">
        <v>152.4</v>
      </c>
      <c r="R181" s="5">
        <v>152.4</v>
      </c>
      <c r="S181" s="5">
        <v>66</v>
      </c>
      <c r="T181" s="5">
        <v>66</v>
      </c>
      <c r="U181" s="5">
        <v>66</v>
      </c>
      <c r="V181" s="5">
        <v>66</v>
      </c>
      <c r="W181" s="5">
        <v>66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</row>
    <row r="182" spans="1:32">
      <c r="A182" s="56" t="s">
        <v>73</v>
      </c>
      <c r="B182" s="56" t="s">
        <v>197</v>
      </c>
      <c r="C182" s="56" t="s">
        <v>137</v>
      </c>
      <c r="D182" s="5">
        <v>669.99999702999992</v>
      </c>
      <c r="E182" s="5">
        <v>670.00000753999996</v>
      </c>
      <c r="F182" s="5">
        <v>670.00001255000006</v>
      </c>
      <c r="G182" s="5">
        <v>920.00001395000004</v>
      </c>
      <c r="H182" s="5">
        <v>920.00001740999983</v>
      </c>
      <c r="I182" s="5">
        <v>920.0000179499998</v>
      </c>
      <c r="J182" s="5">
        <v>1292.8884471900001</v>
      </c>
      <c r="K182" s="5">
        <v>1292.8884471900001</v>
      </c>
      <c r="L182" s="5">
        <v>1806.5559210199999</v>
      </c>
      <c r="M182" s="5">
        <v>1944.4933643300001</v>
      </c>
      <c r="N182" s="5">
        <v>2048.9640318100001</v>
      </c>
      <c r="O182" s="5">
        <v>2349.0026240100001</v>
      </c>
      <c r="P182" s="5">
        <v>2632.89427574</v>
      </c>
      <c r="Q182" s="5">
        <v>2632.89427587</v>
      </c>
      <c r="R182" s="5">
        <v>2632.8942762900001</v>
      </c>
      <c r="S182" s="5">
        <v>2632.8943003700001</v>
      </c>
      <c r="T182" s="5">
        <v>2632.8943536199999</v>
      </c>
      <c r="U182" s="5">
        <v>3574.16053384</v>
      </c>
      <c r="V182" s="5">
        <v>3574.1605338899999</v>
      </c>
      <c r="W182" s="5">
        <v>3574.1605339399998</v>
      </c>
      <c r="X182" s="5">
        <v>3574.1605340000001</v>
      </c>
      <c r="Y182" s="5">
        <v>3574.1605237399999</v>
      </c>
      <c r="Z182" s="5">
        <v>3696.0131849200002</v>
      </c>
      <c r="AA182" s="5">
        <v>4445.9841769000004</v>
      </c>
      <c r="AB182" s="5">
        <v>5093.7487189200001</v>
      </c>
      <c r="AC182" s="5">
        <v>5098.4018012700008</v>
      </c>
      <c r="AD182" s="5">
        <v>4935.2460280699997</v>
      </c>
      <c r="AE182" s="5">
        <v>5739.0180458200002</v>
      </c>
      <c r="AF182" s="5">
        <v>5918.8551260099994</v>
      </c>
    </row>
    <row r="183" spans="1:32">
      <c r="A183" s="56" t="s">
        <v>73</v>
      </c>
      <c r="B183" s="56" t="s">
        <v>197</v>
      </c>
      <c r="C183" s="56" t="s">
        <v>138</v>
      </c>
      <c r="D183" s="5">
        <v>3.8220000000000001</v>
      </c>
      <c r="E183" s="5">
        <v>9.6499999999999986</v>
      </c>
      <c r="F183" s="5">
        <v>15.039</v>
      </c>
      <c r="G183" s="5">
        <v>21.5</v>
      </c>
      <c r="H183" s="5">
        <v>30.315999999999999</v>
      </c>
      <c r="I183" s="5">
        <v>39.863</v>
      </c>
      <c r="J183" s="5">
        <v>49.843000000000004</v>
      </c>
      <c r="K183" s="5">
        <v>60.389000000000003</v>
      </c>
      <c r="L183" s="5">
        <v>67.981450320000008</v>
      </c>
      <c r="M183" s="5">
        <v>76.025722700000003</v>
      </c>
      <c r="N183" s="5">
        <v>84.291199050000003</v>
      </c>
      <c r="O183" s="5">
        <v>93.186169839999991</v>
      </c>
      <c r="P183" s="5">
        <v>103.08583895</v>
      </c>
      <c r="Q183" s="5">
        <v>114.57211985000001</v>
      </c>
      <c r="R183" s="5">
        <v>126.59514797</v>
      </c>
      <c r="S183" s="5">
        <v>139.79203199</v>
      </c>
      <c r="T183" s="5">
        <v>154.32283432</v>
      </c>
      <c r="U183" s="5">
        <v>170.79366633999999</v>
      </c>
      <c r="V183" s="5">
        <v>188.05448177</v>
      </c>
      <c r="W183" s="5">
        <v>207.01157981</v>
      </c>
      <c r="X183" s="5">
        <v>227.54290115000001</v>
      </c>
      <c r="Y183" s="5">
        <v>250.38023145</v>
      </c>
      <c r="Z183" s="5">
        <v>274.97515679999998</v>
      </c>
      <c r="AA183" s="5">
        <v>301.97243745999998</v>
      </c>
      <c r="AB183" s="5">
        <v>330.74693155</v>
      </c>
      <c r="AC183" s="5">
        <v>362.38743728999998</v>
      </c>
      <c r="AD183" s="5">
        <v>394.77977666999999</v>
      </c>
      <c r="AE183" s="5">
        <v>428.94732513000002</v>
      </c>
      <c r="AF183" s="5">
        <v>450.43114832999998</v>
      </c>
    </row>
    <row r="184" spans="1:32">
      <c r="A184" s="56" t="s">
        <v>73</v>
      </c>
      <c r="B184" s="56" t="s">
        <v>197</v>
      </c>
      <c r="C184" s="56" t="s">
        <v>139</v>
      </c>
      <c r="D184" s="5">
        <v>117.684</v>
      </c>
      <c r="E184" s="5">
        <v>168.05199999999999</v>
      </c>
      <c r="F184" s="5">
        <v>214.41800000000001</v>
      </c>
      <c r="G184" s="5">
        <v>258.42</v>
      </c>
      <c r="H184" s="5">
        <v>310.27300000000002</v>
      </c>
      <c r="I184" s="5">
        <v>357.51900000000001</v>
      </c>
      <c r="J184" s="5">
        <v>396.33600000000001</v>
      </c>
      <c r="K184" s="5">
        <v>429.81900000000002</v>
      </c>
      <c r="L184" s="5">
        <v>459.08300000000003</v>
      </c>
      <c r="M184" s="5">
        <v>482.41500000000002</v>
      </c>
      <c r="N184" s="5">
        <v>506.21600000000001</v>
      </c>
      <c r="O184" s="5">
        <v>529.16800000000001</v>
      </c>
      <c r="P184" s="5">
        <v>552.55600000000004</v>
      </c>
      <c r="Q184" s="5">
        <v>574.73900000000003</v>
      </c>
      <c r="R184" s="5">
        <v>597.82299999999987</v>
      </c>
      <c r="S184" s="5">
        <v>620.88200000000006</v>
      </c>
      <c r="T184" s="5">
        <v>644.40199999999993</v>
      </c>
      <c r="U184" s="5">
        <v>667.03899999999999</v>
      </c>
      <c r="V184" s="5">
        <v>691.17400000000009</v>
      </c>
      <c r="W184" s="5">
        <v>716.49899999999991</v>
      </c>
      <c r="X184" s="5">
        <v>742.16099999999983</v>
      </c>
      <c r="Y184" s="5">
        <v>766.55899999999997</v>
      </c>
      <c r="Z184" s="5">
        <v>795.71500000000003</v>
      </c>
      <c r="AA184" s="5">
        <v>826.73199999999997</v>
      </c>
      <c r="AB184" s="5">
        <v>858.57</v>
      </c>
      <c r="AC184" s="5">
        <v>889.29099999999994</v>
      </c>
      <c r="AD184" s="5">
        <v>920.87300000000016</v>
      </c>
      <c r="AE184" s="5">
        <v>952.423</v>
      </c>
      <c r="AF184" s="5">
        <v>952.423</v>
      </c>
    </row>
    <row r="185" spans="1:32">
      <c r="A185" s="56" t="s">
        <v>73</v>
      </c>
      <c r="B185" s="56" t="s">
        <v>197</v>
      </c>
      <c r="C185" s="56" t="s">
        <v>140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</row>
    <row r="186" spans="1:32">
      <c r="A186" s="56" t="s">
        <v>73</v>
      </c>
      <c r="B186" s="56" t="s">
        <v>197</v>
      </c>
      <c r="C186" s="56" t="s">
        <v>141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</row>
    <row r="187" spans="1:32">
      <c r="A187" s="56" t="s">
        <v>73</v>
      </c>
      <c r="B187" s="56" t="s">
        <v>197</v>
      </c>
      <c r="C187" s="56" t="s">
        <v>142</v>
      </c>
      <c r="D187" s="5">
        <v>986.42900000000009</v>
      </c>
      <c r="E187" s="5">
        <v>1286.4290000000001</v>
      </c>
      <c r="F187" s="5">
        <v>1564.1708316100001</v>
      </c>
      <c r="G187" s="5">
        <v>1611.8033924900001</v>
      </c>
      <c r="H187" s="5">
        <v>1972.0706353200001</v>
      </c>
      <c r="I187" s="5">
        <v>2145.6098040500001</v>
      </c>
      <c r="J187" s="5">
        <v>2169.724273530001</v>
      </c>
      <c r="K187" s="5">
        <v>2651.4406202800001</v>
      </c>
      <c r="L187" s="5">
        <v>2651.4406275400002</v>
      </c>
      <c r="M187" s="5">
        <v>2651.4406313699992</v>
      </c>
      <c r="N187" s="5">
        <v>2651.4406325999998</v>
      </c>
      <c r="O187" s="5">
        <v>2651.44063525</v>
      </c>
      <c r="P187" s="5">
        <v>2651.4406429199998</v>
      </c>
      <c r="Q187" s="5">
        <v>2651.44064312</v>
      </c>
      <c r="R187" s="5">
        <v>2651.4406546099999</v>
      </c>
      <c r="S187" s="5">
        <v>3014.1947906999999</v>
      </c>
      <c r="T187" s="5">
        <v>3837.0039223700001</v>
      </c>
      <c r="U187" s="5">
        <v>4086.1641498700001</v>
      </c>
      <c r="V187" s="5">
        <v>4086.1641553600002</v>
      </c>
      <c r="W187" s="5">
        <v>4086.1641582000002</v>
      </c>
      <c r="X187" s="5">
        <v>5427.3713197200004</v>
      </c>
      <c r="Y187" s="5">
        <v>6498.0830340600014</v>
      </c>
      <c r="Z187" s="5">
        <v>7210.7950842900009</v>
      </c>
      <c r="AA187" s="5">
        <v>7447.5276896599989</v>
      </c>
      <c r="AB187" s="5">
        <v>7476.9882555000004</v>
      </c>
      <c r="AC187" s="5">
        <v>8661.8725501999998</v>
      </c>
      <c r="AD187" s="5">
        <v>8643.5643140299999</v>
      </c>
      <c r="AE187" s="5">
        <v>8710.0543877799992</v>
      </c>
      <c r="AF187" s="5">
        <v>8721.3224194699997</v>
      </c>
    </row>
    <row r="188" spans="1:32">
      <c r="A188" s="56" t="s">
        <v>73</v>
      </c>
      <c r="B188" s="56" t="s">
        <v>197</v>
      </c>
      <c r="C188" s="56" t="s">
        <v>143</v>
      </c>
      <c r="D188" s="5">
        <v>2826.4169999999999</v>
      </c>
      <c r="E188" s="5">
        <v>2826.4169999999999</v>
      </c>
      <c r="F188" s="5">
        <v>3193.65700251</v>
      </c>
      <c r="G188" s="5">
        <v>3193.6570029099998</v>
      </c>
      <c r="H188" s="5">
        <v>3193.6570038700002</v>
      </c>
      <c r="I188" s="5">
        <v>3227.81700576</v>
      </c>
      <c r="J188" s="5">
        <v>3193.6570058900002</v>
      </c>
      <c r="K188" s="5">
        <v>3193.6570063199988</v>
      </c>
      <c r="L188" s="5">
        <v>3193.6570113299999</v>
      </c>
      <c r="M188" s="5">
        <v>3193.6570127300001</v>
      </c>
      <c r="N188" s="5">
        <v>3193.6570131600001</v>
      </c>
      <c r="O188" s="5">
        <v>3193.6570157799988</v>
      </c>
      <c r="P188" s="5">
        <v>3193.6570179599998</v>
      </c>
      <c r="Q188" s="5">
        <v>3193.6570213099999</v>
      </c>
      <c r="R188" s="5">
        <v>3083.6570251799999</v>
      </c>
      <c r="S188" s="5">
        <v>3035.1570317599999</v>
      </c>
      <c r="T188" s="5">
        <v>3035.1570331399998</v>
      </c>
      <c r="U188" s="5">
        <v>3017.15703549</v>
      </c>
      <c r="V188" s="5">
        <v>3017.1570461299998</v>
      </c>
      <c r="W188" s="5">
        <v>3017.1570814299998</v>
      </c>
      <c r="X188" s="5">
        <v>2897.5571728300001</v>
      </c>
      <c r="Y188" s="5">
        <v>2780.1201603899999</v>
      </c>
      <c r="Z188" s="5">
        <v>3366.7236797899991</v>
      </c>
      <c r="AA188" s="5">
        <v>4071.14893932</v>
      </c>
      <c r="AB188" s="5">
        <v>4924.5899464500008</v>
      </c>
      <c r="AC188" s="5">
        <v>5094.2461019000002</v>
      </c>
      <c r="AD188" s="5">
        <v>5534.27400218</v>
      </c>
      <c r="AE188" s="5">
        <v>5740.7979170299996</v>
      </c>
      <c r="AF188" s="5">
        <v>5714.7979171499992</v>
      </c>
    </row>
    <row r="189" spans="1:32">
      <c r="A189" s="56" t="s">
        <v>73</v>
      </c>
      <c r="B189" s="56" t="s">
        <v>197</v>
      </c>
      <c r="C189" s="56" t="s">
        <v>144</v>
      </c>
      <c r="D189" s="5">
        <v>5264.4019117998669</v>
      </c>
      <c r="E189" s="5">
        <v>6457.6056932699994</v>
      </c>
      <c r="F189" s="5">
        <v>6838.6221507499986</v>
      </c>
      <c r="G189" s="5">
        <v>7245.3058301000001</v>
      </c>
      <c r="H189" s="5">
        <v>7649.8232098999997</v>
      </c>
      <c r="I189" s="5">
        <v>8030.0013179999996</v>
      </c>
      <c r="J189" s="5">
        <v>8387.8679792999992</v>
      </c>
      <c r="K189" s="5">
        <v>8665.0698004999995</v>
      </c>
      <c r="L189" s="5">
        <v>8910.6213119000004</v>
      </c>
      <c r="M189" s="5">
        <v>9106.6007625000002</v>
      </c>
      <c r="N189" s="5">
        <v>9288.1123026999994</v>
      </c>
      <c r="O189" s="5">
        <v>9452.4637418000002</v>
      </c>
      <c r="P189" s="5">
        <v>9619.0786924000004</v>
      </c>
      <c r="Q189" s="5">
        <v>9767.3473625999995</v>
      </c>
      <c r="R189" s="5">
        <v>9931.5074631000007</v>
      </c>
      <c r="S189" s="5">
        <v>10099.4849268</v>
      </c>
      <c r="T189" s="5">
        <v>10274.307675599999</v>
      </c>
      <c r="U189" s="5">
        <v>10442.4042439</v>
      </c>
      <c r="V189" s="5">
        <v>10619.160717700001</v>
      </c>
      <c r="W189" s="5">
        <v>10792.7297315</v>
      </c>
      <c r="X189" s="5">
        <v>10972.9863425</v>
      </c>
      <c r="Y189" s="5">
        <v>11147.267443799999</v>
      </c>
      <c r="Z189" s="5">
        <v>11339.3538689</v>
      </c>
      <c r="AA189" s="5">
        <v>11624.6451987</v>
      </c>
      <c r="AB189" s="5">
        <v>11956.392494399999</v>
      </c>
      <c r="AC189" s="5">
        <v>12281.9885849</v>
      </c>
      <c r="AD189" s="5">
        <v>12606.994212199999</v>
      </c>
      <c r="AE189" s="5">
        <v>12919.0036337</v>
      </c>
      <c r="AF189" s="5">
        <v>12919.0036337</v>
      </c>
    </row>
    <row r="190" spans="1:32">
      <c r="A190" s="56" t="s">
        <v>73</v>
      </c>
      <c r="B190" s="56" t="s">
        <v>197</v>
      </c>
      <c r="C190" s="56" t="s">
        <v>146</v>
      </c>
      <c r="D190" s="5">
        <v>104.0258438925494</v>
      </c>
      <c r="E190" s="5">
        <v>104.3003275346052</v>
      </c>
      <c r="F190" s="5">
        <v>104.9916627096557</v>
      </c>
      <c r="G190" s="5">
        <v>105.79618709113591</v>
      </c>
      <c r="H190" s="5">
        <v>106.73869942642909</v>
      </c>
      <c r="I190" s="5">
        <v>107.929546454559</v>
      </c>
      <c r="J190" s="5">
        <v>108.47267470639071</v>
      </c>
      <c r="K190" s="5">
        <v>100.27081612401371</v>
      </c>
      <c r="L190" s="5">
        <v>100.983070809572</v>
      </c>
      <c r="M190" s="5">
        <v>102.2577954082256</v>
      </c>
      <c r="N190" s="5">
        <v>103.82911522875899</v>
      </c>
      <c r="O190" s="5">
        <v>104.5423133683248</v>
      </c>
      <c r="P190" s="5">
        <v>105.8577935430626</v>
      </c>
      <c r="Q190" s="5">
        <v>106.35944611492749</v>
      </c>
      <c r="R190" s="5">
        <v>107.8558850327402</v>
      </c>
      <c r="S190" s="5">
        <v>108.93776133594299</v>
      </c>
      <c r="T190" s="5">
        <v>110.5443669071464</v>
      </c>
      <c r="U190" s="5">
        <v>110.891811534113</v>
      </c>
      <c r="V190" s="5">
        <v>112.15252931814859</v>
      </c>
      <c r="W190" s="5">
        <v>113.694231032283</v>
      </c>
      <c r="X190" s="5">
        <v>114.79233814235759</v>
      </c>
      <c r="Y190" s="5">
        <v>116.1939604862139</v>
      </c>
      <c r="Z190" s="5">
        <v>117.6254255007142</v>
      </c>
      <c r="AA190" s="5">
        <v>118.92298692612231</v>
      </c>
      <c r="AB190" s="5">
        <v>119.4799684484592</v>
      </c>
      <c r="AC190" s="5">
        <v>120.7936590541174</v>
      </c>
      <c r="AD190" s="5">
        <v>122.4779030756537</v>
      </c>
      <c r="AE190" s="5">
        <v>124.7282506076856</v>
      </c>
      <c r="AF190" s="5">
        <v>124.7282506076856</v>
      </c>
    </row>
    <row r="192" spans="1:32">
      <c r="A192" s="56" t="s">
        <v>73</v>
      </c>
      <c r="B192" s="56" t="s">
        <v>198</v>
      </c>
      <c r="C192" s="56" t="s">
        <v>131</v>
      </c>
      <c r="D192" s="5">
        <v>4820</v>
      </c>
      <c r="E192" s="5">
        <v>4820</v>
      </c>
      <c r="F192" s="5">
        <v>4820</v>
      </c>
      <c r="G192" s="5">
        <v>4135</v>
      </c>
      <c r="H192" s="5">
        <v>3385</v>
      </c>
      <c r="I192" s="5">
        <v>3385</v>
      </c>
      <c r="J192" s="5">
        <v>3385</v>
      </c>
      <c r="K192" s="5">
        <v>3385</v>
      </c>
      <c r="L192" s="5">
        <v>3385</v>
      </c>
      <c r="M192" s="5">
        <v>3385</v>
      </c>
      <c r="N192" s="5">
        <v>3385</v>
      </c>
      <c r="O192" s="5">
        <v>3385</v>
      </c>
      <c r="P192" s="5">
        <v>3385</v>
      </c>
      <c r="Q192" s="5">
        <v>3385</v>
      </c>
      <c r="R192" s="5">
        <v>3385</v>
      </c>
      <c r="S192" s="5">
        <v>3385</v>
      </c>
      <c r="T192" s="5">
        <v>3385</v>
      </c>
      <c r="U192" s="5">
        <v>3385</v>
      </c>
      <c r="V192" s="5">
        <v>3385</v>
      </c>
      <c r="W192" s="5">
        <v>3385</v>
      </c>
      <c r="X192" s="5">
        <v>3385</v>
      </c>
      <c r="Y192" s="5">
        <v>3385</v>
      </c>
      <c r="Z192" s="5">
        <v>3385</v>
      </c>
      <c r="AA192" s="5">
        <v>1160</v>
      </c>
      <c r="AB192" s="5">
        <v>1160</v>
      </c>
      <c r="AC192" s="5">
        <v>0</v>
      </c>
      <c r="AD192" s="5">
        <v>0</v>
      </c>
      <c r="AE192" s="5">
        <v>0</v>
      </c>
      <c r="AF192" s="5">
        <v>0</v>
      </c>
    </row>
    <row r="193" spans="1:32">
      <c r="A193" s="56" t="s">
        <v>73</v>
      </c>
      <c r="B193" s="56" t="s">
        <v>198</v>
      </c>
      <c r="C193" s="56" t="s">
        <v>132</v>
      </c>
      <c r="D193" s="5">
        <v>500</v>
      </c>
      <c r="E193" s="5">
        <v>500</v>
      </c>
      <c r="F193" s="5">
        <v>500</v>
      </c>
      <c r="G193" s="5">
        <v>500</v>
      </c>
      <c r="H193" s="5">
        <v>500</v>
      </c>
      <c r="I193" s="5">
        <v>500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</row>
    <row r="194" spans="1:32">
      <c r="A194" s="56" t="s">
        <v>73</v>
      </c>
      <c r="B194" s="56" t="s">
        <v>198</v>
      </c>
      <c r="C194" s="56" t="s">
        <v>133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</row>
    <row r="195" spans="1:32">
      <c r="A195" s="56" t="s">
        <v>73</v>
      </c>
      <c r="B195" s="56" t="s">
        <v>198</v>
      </c>
      <c r="C195" s="56" t="s">
        <v>134</v>
      </c>
      <c r="D195" s="5">
        <v>1900</v>
      </c>
      <c r="E195" s="5">
        <v>1900</v>
      </c>
      <c r="F195" s="5">
        <v>1900</v>
      </c>
      <c r="G195" s="5">
        <v>1900</v>
      </c>
      <c r="H195" s="5">
        <v>1900</v>
      </c>
      <c r="I195" s="5">
        <v>1900</v>
      </c>
      <c r="J195" s="5">
        <v>1900.0001219000001</v>
      </c>
      <c r="K195" s="5">
        <v>1900.0001219000001</v>
      </c>
      <c r="L195" s="5">
        <v>1900.0000026499999</v>
      </c>
      <c r="M195" s="5">
        <v>1900.00001855</v>
      </c>
      <c r="N195" s="5">
        <v>1900.0000344499999</v>
      </c>
      <c r="O195" s="5">
        <v>1730.00005035</v>
      </c>
      <c r="P195" s="5">
        <v>1730.0000662499999</v>
      </c>
      <c r="Q195" s="5">
        <v>1730.00008215</v>
      </c>
      <c r="R195" s="5">
        <v>1730.0000980499999</v>
      </c>
      <c r="S195" s="5">
        <v>1730.0000026499999</v>
      </c>
      <c r="T195" s="5">
        <v>1730.0000106</v>
      </c>
      <c r="U195" s="5">
        <v>1290.0000371000001</v>
      </c>
      <c r="V195" s="5">
        <v>1290.0000371000001</v>
      </c>
      <c r="W195" s="5">
        <v>1290.0000371000001</v>
      </c>
      <c r="X195" s="5">
        <v>1196.00003975</v>
      </c>
      <c r="Y195" s="5">
        <v>1196.0000477000001</v>
      </c>
      <c r="Z195" s="5">
        <v>1196.0000026499999</v>
      </c>
      <c r="AA195" s="5">
        <v>1196.0000053000001</v>
      </c>
      <c r="AB195" s="5">
        <v>1196.00001855</v>
      </c>
      <c r="AC195" s="5">
        <v>612.00008479999997</v>
      </c>
      <c r="AD195" s="5">
        <v>612.00008479999997</v>
      </c>
      <c r="AE195" s="5">
        <v>612.00008479999997</v>
      </c>
      <c r="AF195" s="5">
        <v>612.00008479999997</v>
      </c>
    </row>
    <row r="196" spans="1:32">
      <c r="A196" s="56" t="s">
        <v>73</v>
      </c>
      <c r="B196" s="56" t="s">
        <v>198</v>
      </c>
      <c r="C196" s="56" t="s">
        <v>135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</row>
    <row r="197" spans="1:32">
      <c r="A197" s="56" t="s">
        <v>73</v>
      </c>
      <c r="B197" s="56" t="s">
        <v>198</v>
      </c>
      <c r="C197" s="56" t="s">
        <v>136</v>
      </c>
      <c r="D197" s="5">
        <v>2204.0200000599998</v>
      </c>
      <c r="E197" s="5">
        <v>2204.0200000599998</v>
      </c>
      <c r="F197" s="5">
        <v>2204.0200000599998</v>
      </c>
      <c r="G197" s="5">
        <v>2204.0200000599998</v>
      </c>
      <c r="H197" s="5">
        <v>2204.0200000599998</v>
      </c>
      <c r="I197" s="5">
        <v>2204.0200000599998</v>
      </c>
      <c r="J197" s="5">
        <v>2204.0200000599998</v>
      </c>
      <c r="K197" s="5">
        <v>2204.0200000599998</v>
      </c>
      <c r="L197" s="5">
        <v>2204.0200000599998</v>
      </c>
      <c r="M197" s="5">
        <v>2204.0200000599998</v>
      </c>
      <c r="N197" s="5">
        <v>2204.0200000599998</v>
      </c>
      <c r="O197" s="5">
        <v>2204.0200000599998</v>
      </c>
      <c r="P197" s="5">
        <v>2204.0200000599998</v>
      </c>
      <c r="Q197" s="5">
        <v>2204.0200000599998</v>
      </c>
      <c r="R197" s="5">
        <v>2204.0200000599998</v>
      </c>
      <c r="S197" s="5">
        <v>2204.0200000599998</v>
      </c>
      <c r="T197" s="5">
        <v>2204.0200000599998</v>
      </c>
      <c r="U197" s="5">
        <v>2204.0200000599998</v>
      </c>
      <c r="V197" s="5">
        <v>2204.0200000599998</v>
      </c>
      <c r="W197" s="5">
        <v>2204.0200000599998</v>
      </c>
      <c r="X197" s="5">
        <v>2204.0200000599998</v>
      </c>
      <c r="Y197" s="5">
        <v>2204.0200000599998</v>
      </c>
      <c r="Z197" s="5">
        <v>2204.0200000599998</v>
      </c>
      <c r="AA197" s="5">
        <v>2204.0200000599998</v>
      </c>
      <c r="AB197" s="5">
        <v>2204.0200000599998</v>
      </c>
      <c r="AC197" s="5">
        <v>2204.0200000599998</v>
      </c>
      <c r="AD197" s="5">
        <v>2204.0200000599998</v>
      </c>
      <c r="AE197" s="5">
        <v>2204.0200000599998</v>
      </c>
      <c r="AF197" s="5">
        <v>2204.0200000599998</v>
      </c>
    </row>
    <row r="198" spans="1:32">
      <c r="A198" s="56" t="s">
        <v>73</v>
      </c>
      <c r="B198" s="56" t="s">
        <v>198</v>
      </c>
      <c r="C198" s="56" t="s">
        <v>137</v>
      </c>
      <c r="D198" s="5">
        <v>125.22999907000001</v>
      </c>
      <c r="E198" s="5">
        <v>125.23000159999999</v>
      </c>
      <c r="F198" s="5">
        <v>124.13000327</v>
      </c>
      <c r="G198" s="5">
        <v>124.13000327</v>
      </c>
      <c r="H198" s="5">
        <v>124.13000340000001</v>
      </c>
      <c r="I198" s="5">
        <v>125.23000372</v>
      </c>
      <c r="J198" s="5">
        <v>124.13003615</v>
      </c>
      <c r="K198" s="5">
        <v>124.13003615</v>
      </c>
      <c r="L198" s="5">
        <v>124.13004447</v>
      </c>
      <c r="M198" s="5">
        <v>124.13004977999999</v>
      </c>
      <c r="N198" s="5">
        <v>375.23004981000003</v>
      </c>
      <c r="O198" s="5">
        <v>375.23005515999989</v>
      </c>
      <c r="P198" s="5">
        <v>375.23011790999999</v>
      </c>
      <c r="Q198" s="5">
        <v>374.13011805000002</v>
      </c>
      <c r="R198" s="5">
        <v>374.13011877999998</v>
      </c>
      <c r="S198" s="5">
        <v>374.13012903999999</v>
      </c>
      <c r="T198" s="5">
        <v>375.23013959999997</v>
      </c>
      <c r="U198" s="5">
        <v>651.22981351999999</v>
      </c>
      <c r="V198" s="5">
        <v>651.22981354000001</v>
      </c>
      <c r="W198" s="5">
        <v>651.22981357000003</v>
      </c>
      <c r="X198" s="5">
        <v>651.22981357000003</v>
      </c>
      <c r="Y198" s="5">
        <v>652.32981107000001</v>
      </c>
      <c r="Z198" s="5">
        <v>651.22981665999998</v>
      </c>
      <c r="AA198" s="5">
        <v>652.32982634999996</v>
      </c>
      <c r="AB198" s="5">
        <v>1792.61815933</v>
      </c>
      <c r="AC198" s="5">
        <v>2179.6962568700001</v>
      </c>
      <c r="AD198" s="5">
        <v>2179.6962339000002</v>
      </c>
      <c r="AE198" s="5">
        <v>2180.79623395</v>
      </c>
      <c r="AF198" s="5">
        <v>2232.2501244700002</v>
      </c>
    </row>
    <row r="199" spans="1:32">
      <c r="A199" s="56" t="s">
        <v>73</v>
      </c>
      <c r="B199" s="56" t="s">
        <v>198</v>
      </c>
      <c r="C199" s="56" t="s">
        <v>138</v>
      </c>
      <c r="D199" s="5">
        <v>3.0049999999999999</v>
      </c>
      <c r="E199" s="5">
        <v>10.616</v>
      </c>
      <c r="F199" s="5">
        <v>17.280999999999999</v>
      </c>
      <c r="G199" s="5">
        <v>24.411000000000001</v>
      </c>
      <c r="H199" s="5">
        <v>34.210999999999999</v>
      </c>
      <c r="I199" s="5">
        <v>45.436</v>
      </c>
      <c r="J199" s="5">
        <v>57.548999999999999</v>
      </c>
      <c r="K199" s="5">
        <v>71.784999999999997</v>
      </c>
      <c r="L199" s="5">
        <v>81.239204599999994</v>
      </c>
      <c r="M199" s="5">
        <v>91.902823599999991</v>
      </c>
      <c r="N199" s="5">
        <v>103.57394176</v>
      </c>
      <c r="O199" s="5">
        <v>116.92234888</v>
      </c>
      <c r="P199" s="5">
        <v>132.21282271999999</v>
      </c>
      <c r="Q199" s="5">
        <v>150.1415877</v>
      </c>
      <c r="R199" s="5">
        <v>169.35916560999999</v>
      </c>
      <c r="S199" s="5">
        <v>190.61698877000001</v>
      </c>
      <c r="T199" s="5">
        <v>214.08465484999999</v>
      </c>
      <c r="U199" s="5">
        <v>240.78822059999999</v>
      </c>
      <c r="V199" s="5">
        <v>269.04189736000001</v>
      </c>
      <c r="W199" s="5">
        <v>299.94795706999997</v>
      </c>
      <c r="X199" s="5">
        <v>333.36231323999999</v>
      </c>
      <c r="Y199" s="5">
        <v>370.10764988</v>
      </c>
      <c r="Z199" s="5">
        <v>409.49684223000003</v>
      </c>
      <c r="AA199" s="5">
        <v>452.60966421000001</v>
      </c>
      <c r="AB199" s="5">
        <v>498.18432599999988</v>
      </c>
      <c r="AC199" s="5">
        <v>547.79171632999999</v>
      </c>
      <c r="AD199" s="5">
        <v>598.81019332999995</v>
      </c>
      <c r="AE199" s="5">
        <v>652.42128993000006</v>
      </c>
      <c r="AF199" s="5">
        <v>683.86199804</v>
      </c>
    </row>
    <row r="200" spans="1:32">
      <c r="A200" s="56" t="s">
        <v>73</v>
      </c>
      <c r="B200" s="56" t="s">
        <v>198</v>
      </c>
      <c r="C200" s="56" t="s">
        <v>139</v>
      </c>
      <c r="D200" s="5">
        <v>153.352</v>
      </c>
      <c r="E200" s="5">
        <v>227.124</v>
      </c>
      <c r="F200" s="5">
        <v>281.72000000000003</v>
      </c>
      <c r="G200" s="5">
        <v>319.536</v>
      </c>
      <c r="H200" s="5">
        <v>377.23200000000003</v>
      </c>
      <c r="I200" s="5">
        <v>426.28100000000001</v>
      </c>
      <c r="J200" s="5">
        <v>472.52199999999999</v>
      </c>
      <c r="K200" s="5">
        <v>517.58600000000001</v>
      </c>
      <c r="L200" s="5">
        <v>550.82100000000003</v>
      </c>
      <c r="M200" s="5">
        <v>577.76800000000003</v>
      </c>
      <c r="N200" s="5">
        <v>605.34099999999989</v>
      </c>
      <c r="O200" s="5">
        <v>631.61800000000005</v>
      </c>
      <c r="P200" s="5">
        <v>658.48400000000004</v>
      </c>
      <c r="Q200" s="5">
        <v>683.97900000000004</v>
      </c>
      <c r="R200" s="5">
        <v>710.55799999999988</v>
      </c>
      <c r="S200" s="5">
        <v>737.12899999999991</v>
      </c>
      <c r="T200" s="5">
        <v>764.255</v>
      </c>
      <c r="U200" s="5">
        <v>791.21299999999997</v>
      </c>
      <c r="V200" s="5">
        <v>820.04199999999992</v>
      </c>
      <c r="W200" s="5">
        <v>850.42099999999994</v>
      </c>
      <c r="X200" s="5">
        <v>881.35299999999984</v>
      </c>
      <c r="Y200" s="5">
        <v>910.91599999999994</v>
      </c>
      <c r="Z200" s="5">
        <v>945.98700000000008</v>
      </c>
      <c r="AA200" s="5">
        <v>983.28199999999981</v>
      </c>
      <c r="AB200" s="5">
        <v>1021.645</v>
      </c>
      <c r="AC200" s="5">
        <v>1058.7840000000001</v>
      </c>
      <c r="AD200" s="5">
        <v>1097.134</v>
      </c>
      <c r="AE200" s="5">
        <v>1135.6130000000001</v>
      </c>
      <c r="AF200" s="5">
        <v>1135.6130000000001</v>
      </c>
    </row>
    <row r="201" spans="1:32">
      <c r="A201" s="56" t="s">
        <v>73</v>
      </c>
      <c r="B201" s="56" t="s">
        <v>198</v>
      </c>
      <c r="C201" s="56" t="s">
        <v>140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</row>
    <row r="202" spans="1:32">
      <c r="A202" s="56" t="s">
        <v>73</v>
      </c>
      <c r="B202" s="56" t="s">
        <v>198</v>
      </c>
      <c r="C202" s="56" t="s">
        <v>141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</row>
    <row r="203" spans="1:32">
      <c r="A203" s="56" t="s">
        <v>73</v>
      </c>
      <c r="B203" s="56" t="s">
        <v>198</v>
      </c>
      <c r="C203" s="56" t="s">
        <v>142</v>
      </c>
      <c r="D203" s="5">
        <v>3996.9637999999991</v>
      </c>
      <c r="E203" s="5">
        <v>4154.4637999999986</v>
      </c>
      <c r="F203" s="5">
        <v>4635.6142776499992</v>
      </c>
      <c r="G203" s="5">
        <v>4697.2914978299987</v>
      </c>
      <c r="H203" s="5">
        <v>4697.2914978299987</v>
      </c>
      <c r="I203" s="5">
        <v>4697.2914978299987</v>
      </c>
      <c r="J203" s="5">
        <v>4697.2914978299987</v>
      </c>
      <c r="K203" s="5">
        <v>4697.2914978299987</v>
      </c>
      <c r="L203" s="5">
        <v>4697.2914999099994</v>
      </c>
      <c r="M203" s="5">
        <v>4697.2915007199981</v>
      </c>
      <c r="N203" s="5">
        <v>4697.2915011299992</v>
      </c>
      <c r="O203" s="5">
        <v>4644.7915022399984</v>
      </c>
      <c r="P203" s="5">
        <v>4644.7915030699987</v>
      </c>
      <c r="Q203" s="5">
        <v>4644.7915039999989</v>
      </c>
      <c r="R203" s="5">
        <v>4644.7915050399988</v>
      </c>
      <c r="S203" s="5">
        <v>4581.7835087399999</v>
      </c>
      <c r="T203" s="5">
        <v>4161.7835108199988</v>
      </c>
      <c r="U203" s="5">
        <v>3969.783520429999</v>
      </c>
      <c r="V203" s="5">
        <v>3808.47479578</v>
      </c>
      <c r="W203" s="5">
        <v>3840.1987017299998</v>
      </c>
      <c r="X203" s="5">
        <v>4060.4261364999988</v>
      </c>
      <c r="Y203" s="5">
        <v>3743.2261431299999</v>
      </c>
      <c r="Z203" s="5">
        <v>4319.8614497099998</v>
      </c>
      <c r="AA203" s="5">
        <v>5202.6295916599993</v>
      </c>
      <c r="AB203" s="5">
        <v>6204.0648857300002</v>
      </c>
      <c r="AC203" s="5">
        <v>6485.488147959999</v>
      </c>
      <c r="AD203" s="5">
        <v>7403.5229340899996</v>
      </c>
      <c r="AE203" s="5">
        <v>7470.35457761</v>
      </c>
      <c r="AF203" s="5">
        <v>7236.85877764</v>
      </c>
    </row>
    <row r="204" spans="1:32">
      <c r="A204" s="56" t="s">
        <v>73</v>
      </c>
      <c r="B204" s="56" t="s">
        <v>198</v>
      </c>
      <c r="C204" s="56" t="s">
        <v>143</v>
      </c>
      <c r="D204" s="5">
        <v>1001.801</v>
      </c>
      <c r="E204" s="5">
        <v>1001.801</v>
      </c>
      <c r="F204" s="5">
        <v>1001.801</v>
      </c>
      <c r="G204" s="5">
        <v>1001.801</v>
      </c>
      <c r="H204" s="5">
        <v>1001.801</v>
      </c>
      <c r="I204" s="5">
        <v>1001.801</v>
      </c>
      <c r="J204" s="5">
        <v>1001.801</v>
      </c>
      <c r="K204" s="5">
        <v>1001.801</v>
      </c>
      <c r="L204" s="5">
        <v>1001.801</v>
      </c>
      <c r="M204" s="5">
        <v>1001.801</v>
      </c>
      <c r="N204" s="5">
        <v>1001.801</v>
      </c>
      <c r="O204" s="5">
        <v>1001.801</v>
      </c>
      <c r="P204" s="5">
        <v>1001.801</v>
      </c>
      <c r="Q204" s="5">
        <v>1001.801</v>
      </c>
      <c r="R204" s="5">
        <v>1001.801</v>
      </c>
      <c r="S204" s="5">
        <v>1001.801</v>
      </c>
      <c r="T204" s="5">
        <v>1001.801</v>
      </c>
      <c r="U204" s="5">
        <v>1001.801</v>
      </c>
      <c r="V204" s="5">
        <v>1001.801</v>
      </c>
      <c r="W204" s="5">
        <v>1001.801</v>
      </c>
      <c r="X204" s="5">
        <v>1001.801</v>
      </c>
      <c r="Y204" s="5">
        <v>1001.801</v>
      </c>
      <c r="Z204" s="5">
        <v>894.28100000000006</v>
      </c>
      <c r="AA204" s="5">
        <v>867.01599999999996</v>
      </c>
      <c r="AB204" s="5">
        <v>867.01599999999996</v>
      </c>
      <c r="AC204" s="5">
        <v>867.01599999999996</v>
      </c>
      <c r="AD204" s="5">
        <v>726.95</v>
      </c>
      <c r="AE204" s="5">
        <v>351.01600000000002</v>
      </c>
      <c r="AF204" s="5">
        <v>270.01600000000002</v>
      </c>
    </row>
    <row r="205" spans="1:32">
      <c r="A205" s="56" t="s">
        <v>73</v>
      </c>
      <c r="B205" s="56" t="s">
        <v>198</v>
      </c>
      <c r="C205" s="56" t="s">
        <v>144</v>
      </c>
      <c r="D205" s="5">
        <v>3943.5604530912078</v>
      </c>
      <c r="E205" s="5">
        <v>5433.0985220000002</v>
      </c>
      <c r="F205" s="5">
        <v>6095.8878219999997</v>
      </c>
      <c r="G205" s="5">
        <v>6747.9104070000003</v>
      </c>
      <c r="H205" s="5">
        <v>7419.9711289999996</v>
      </c>
      <c r="I205" s="5">
        <v>8056.4431039999999</v>
      </c>
      <c r="J205" s="5">
        <v>8499.2545210000008</v>
      </c>
      <c r="K205" s="5">
        <v>8801.9847420000006</v>
      </c>
      <c r="L205" s="5">
        <v>9096.2811899999997</v>
      </c>
      <c r="M205" s="5">
        <v>9320.364646</v>
      </c>
      <c r="N205" s="5">
        <v>9541.0306569999993</v>
      </c>
      <c r="O205" s="5">
        <v>9716.9911279999997</v>
      </c>
      <c r="P205" s="5">
        <v>9915.5374510000001</v>
      </c>
      <c r="Q205" s="5">
        <v>10063.842130000001</v>
      </c>
      <c r="R205" s="5">
        <v>10232.25108</v>
      </c>
      <c r="S205" s="5">
        <v>10374.75698</v>
      </c>
      <c r="T205" s="5">
        <v>10546.121090000001</v>
      </c>
      <c r="U205" s="5">
        <v>10692.0699</v>
      </c>
      <c r="V205" s="5">
        <v>10872.51138</v>
      </c>
      <c r="W205" s="5">
        <v>11042.766900000001</v>
      </c>
      <c r="X205" s="5">
        <v>11253.05658</v>
      </c>
      <c r="Y205" s="5">
        <v>11436.815769999999</v>
      </c>
      <c r="Z205" s="5">
        <v>11722.2474</v>
      </c>
      <c r="AA205" s="5">
        <v>12106.918610000001</v>
      </c>
      <c r="AB205" s="5">
        <v>12544.63681</v>
      </c>
      <c r="AC205" s="5">
        <v>12945.61846</v>
      </c>
      <c r="AD205" s="5">
        <v>13356.521570000001</v>
      </c>
      <c r="AE205" s="5">
        <v>13728.75404</v>
      </c>
      <c r="AF205" s="5">
        <v>13728.75404</v>
      </c>
    </row>
    <row r="206" spans="1:32">
      <c r="A206" s="56" t="s">
        <v>73</v>
      </c>
      <c r="B206" s="56" t="s">
        <v>198</v>
      </c>
      <c r="C206" s="56" t="s">
        <v>146</v>
      </c>
      <c r="D206" s="5">
        <v>212.22</v>
      </c>
      <c r="E206" s="5">
        <v>203.87668741580629</v>
      </c>
      <c r="F206" s="5">
        <v>202.8463980258297</v>
      </c>
      <c r="G206" s="5">
        <v>199.9725432026037</v>
      </c>
      <c r="H206" s="5">
        <v>197.92297196162889</v>
      </c>
      <c r="I206" s="5">
        <v>197.77121336630071</v>
      </c>
      <c r="J206" s="5">
        <v>198.54514018074099</v>
      </c>
      <c r="K206" s="5">
        <v>200.60198260205789</v>
      </c>
      <c r="L206" s="5">
        <v>201.58800325766211</v>
      </c>
      <c r="M206" s="5">
        <v>202.53525974515591</v>
      </c>
      <c r="N206" s="5">
        <v>201.9190913336891</v>
      </c>
      <c r="O206" s="5">
        <v>203.10566956130461</v>
      </c>
      <c r="P206" s="5">
        <v>204.98003919645501</v>
      </c>
      <c r="Q206" s="5">
        <v>206.8058942504739</v>
      </c>
      <c r="R206" s="5">
        <v>207.36108251367341</v>
      </c>
      <c r="S206" s="5">
        <v>208.18331119256649</v>
      </c>
      <c r="T206" s="5">
        <v>209.55036938192561</v>
      </c>
      <c r="U206" s="5">
        <v>209.2485798221141</v>
      </c>
      <c r="V206" s="5">
        <v>211.3368184596608</v>
      </c>
      <c r="W206" s="5">
        <v>212.8332143281788</v>
      </c>
      <c r="X206" s="5">
        <v>213.47369452780711</v>
      </c>
      <c r="Y206" s="5">
        <v>215.08900530537809</v>
      </c>
      <c r="Z206" s="5">
        <v>216.5099195565457</v>
      </c>
      <c r="AA206" s="5">
        <v>217.84839887078601</v>
      </c>
      <c r="AB206" s="5">
        <v>219.66334459778261</v>
      </c>
      <c r="AC206" s="5">
        <v>222.03381106234571</v>
      </c>
      <c r="AD206" s="5">
        <v>223.9742943961368</v>
      </c>
      <c r="AE206" s="5">
        <v>227.4039270757153</v>
      </c>
      <c r="AF206" s="5">
        <v>227.4039270757153</v>
      </c>
    </row>
    <row r="208" spans="1:32">
      <c r="A208" s="56" t="s">
        <v>73</v>
      </c>
      <c r="B208" s="56" t="s">
        <v>199</v>
      </c>
      <c r="C208" s="56" t="s">
        <v>132</v>
      </c>
      <c r="D208" s="5">
        <v>1328.9999999900001</v>
      </c>
      <c r="E208" s="5">
        <v>1328.9999999900001</v>
      </c>
      <c r="F208" s="5">
        <v>1328.9999999900001</v>
      </c>
      <c r="G208" s="5">
        <v>1328.9999999900001</v>
      </c>
      <c r="H208" s="5">
        <v>1328.9999999900001</v>
      </c>
      <c r="I208" s="5">
        <v>1328.9999999900001</v>
      </c>
      <c r="J208" s="5">
        <v>528.99999998999999</v>
      </c>
      <c r="K208" s="5">
        <v>528.99999998999999</v>
      </c>
      <c r="L208" s="5">
        <v>528.99999998999999</v>
      </c>
      <c r="M208" s="5">
        <v>528.99999998999999</v>
      </c>
      <c r="N208" s="5">
        <v>528.99999998999999</v>
      </c>
      <c r="O208" s="5">
        <v>528.99999998999999</v>
      </c>
      <c r="P208" s="5">
        <v>528.99999998999999</v>
      </c>
      <c r="Q208" s="5">
        <v>528.99999998999999</v>
      </c>
      <c r="R208" s="5">
        <v>528.99999998999999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</row>
    <row r="209" spans="1:32">
      <c r="A209" s="56" t="s">
        <v>73</v>
      </c>
      <c r="B209" s="56" t="s">
        <v>199</v>
      </c>
      <c r="C209" s="56" t="s">
        <v>133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</row>
    <row r="210" spans="1:32">
      <c r="A210" s="56" t="s">
        <v>73</v>
      </c>
      <c r="B210" s="56" t="s">
        <v>199</v>
      </c>
      <c r="C210" s="56" t="s">
        <v>134</v>
      </c>
      <c r="D210" s="5">
        <v>1583.8600000399999</v>
      </c>
      <c r="E210" s="5">
        <v>1583.8600000399999</v>
      </c>
      <c r="F210" s="5">
        <v>1583.8600000399999</v>
      </c>
      <c r="G210" s="5">
        <v>1583.8600000399999</v>
      </c>
      <c r="H210" s="5">
        <v>1583.8600000399999</v>
      </c>
      <c r="I210" s="5">
        <v>1583.8600000399999</v>
      </c>
      <c r="J210" s="5">
        <v>1736.97190409</v>
      </c>
      <c r="K210" s="5">
        <v>1736.97190409</v>
      </c>
      <c r="L210" s="5">
        <v>1354.47190409</v>
      </c>
      <c r="M210" s="5">
        <v>1354.4719199900001</v>
      </c>
      <c r="N210" s="5">
        <v>1114.8119358500001</v>
      </c>
      <c r="O210" s="5">
        <v>1114.8119517499999</v>
      </c>
      <c r="P210" s="5">
        <v>1114.81196765</v>
      </c>
      <c r="Q210" s="5">
        <v>1034.8119835499999</v>
      </c>
      <c r="R210" s="5">
        <v>1034.81199945</v>
      </c>
      <c r="S210" s="5">
        <v>1034.81199945</v>
      </c>
      <c r="T210" s="5">
        <v>1034.8120074000001</v>
      </c>
      <c r="U210" s="5">
        <v>1034.8120286000001</v>
      </c>
      <c r="V210" s="5">
        <v>1034.8120286000001</v>
      </c>
      <c r="W210" s="5">
        <v>1034.8120286000001</v>
      </c>
      <c r="X210" s="5">
        <v>1034.8120365499999</v>
      </c>
      <c r="Y210" s="5">
        <v>1034.8120445</v>
      </c>
      <c r="Z210" s="5">
        <v>696.81204450000007</v>
      </c>
      <c r="AA210" s="5">
        <v>573.61204450000002</v>
      </c>
      <c r="AB210" s="5">
        <v>419.61204450000002</v>
      </c>
      <c r="AC210" s="5">
        <v>640.11543340000003</v>
      </c>
      <c r="AD210" s="5">
        <v>640.11543340000003</v>
      </c>
      <c r="AE210" s="5">
        <v>640.11543340000003</v>
      </c>
      <c r="AF210" s="5">
        <v>602.91543339999998</v>
      </c>
    </row>
    <row r="211" spans="1:32">
      <c r="A211" s="56" t="s">
        <v>73</v>
      </c>
      <c r="B211" s="56" t="s">
        <v>199</v>
      </c>
      <c r="C211" s="56" t="s">
        <v>135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</row>
    <row r="212" spans="1:32">
      <c r="A212" s="56" t="s">
        <v>73</v>
      </c>
      <c r="B212" s="56" t="s">
        <v>199</v>
      </c>
      <c r="C212" s="56" t="s">
        <v>136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</row>
    <row r="213" spans="1:32">
      <c r="A213" s="56" t="s">
        <v>73</v>
      </c>
      <c r="B213" s="56" t="s">
        <v>199</v>
      </c>
      <c r="C213" s="56" t="s">
        <v>137</v>
      </c>
      <c r="D213" s="5">
        <v>205.3299999999999</v>
      </c>
      <c r="E213" s="5">
        <v>473.3300032599999</v>
      </c>
      <c r="F213" s="5">
        <v>473.33000381999989</v>
      </c>
      <c r="G213" s="5">
        <v>473.33000381999989</v>
      </c>
      <c r="H213" s="5">
        <v>473.33000381999989</v>
      </c>
      <c r="I213" s="5">
        <v>473.3300039099999</v>
      </c>
      <c r="J213" s="5">
        <v>473.33005236999992</v>
      </c>
      <c r="K213" s="5">
        <v>473.33005236999992</v>
      </c>
      <c r="L213" s="5">
        <v>473.33006569999992</v>
      </c>
      <c r="M213" s="5">
        <v>473.33006812999992</v>
      </c>
      <c r="N213" s="5">
        <v>473.33006832000001</v>
      </c>
      <c r="O213" s="5">
        <v>473.33006849999992</v>
      </c>
      <c r="P213" s="5">
        <v>520.06227857999988</v>
      </c>
      <c r="Q213" s="5">
        <v>520.06227872999989</v>
      </c>
      <c r="R213" s="5">
        <v>545.50550492999992</v>
      </c>
      <c r="S213" s="5">
        <v>998.13633231000006</v>
      </c>
      <c r="T213" s="5">
        <v>1041.23297781</v>
      </c>
      <c r="U213" s="5">
        <v>1254.62190943</v>
      </c>
      <c r="V213" s="5">
        <v>1254.6219094600001</v>
      </c>
      <c r="W213" s="5">
        <v>1254.6219094600001</v>
      </c>
      <c r="X213" s="5">
        <v>1254.6219094600001</v>
      </c>
      <c r="Y213" s="5">
        <v>1254.6219062299999</v>
      </c>
      <c r="Z213" s="5">
        <v>1254.6219081199999</v>
      </c>
      <c r="AA213" s="5">
        <v>1254.6219081500001</v>
      </c>
      <c r="AB213" s="5">
        <v>1450.1932669600001</v>
      </c>
      <c r="AC213" s="5">
        <v>1450.1932709499999</v>
      </c>
      <c r="AD213" s="5">
        <v>1450.19322646</v>
      </c>
      <c r="AE213" s="5">
        <v>1450.1932264899999</v>
      </c>
      <c r="AF213" s="5">
        <v>1450.1932192100001</v>
      </c>
    </row>
    <row r="214" spans="1:32">
      <c r="A214" s="56" t="s">
        <v>73</v>
      </c>
      <c r="B214" s="56" t="s">
        <v>199</v>
      </c>
      <c r="C214" s="56" t="s">
        <v>138</v>
      </c>
      <c r="D214" s="5">
        <v>44.752000000000002</v>
      </c>
      <c r="E214" s="5">
        <v>72.619</v>
      </c>
      <c r="F214" s="5">
        <v>87.320999999999998</v>
      </c>
      <c r="G214" s="5">
        <v>98.980999999999995</v>
      </c>
      <c r="H214" s="5">
        <v>114.42100000000001</v>
      </c>
      <c r="I214" s="5">
        <v>128.39599999999999</v>
      </c>
      <c r="J214" s="5">
        <v>142.90299999999999</v>
      </c>
      <c r="K214" s="5">
        <v>157.28299999999999</v>
      </c>
      <c r="L214" s="5">
        <v>166.94370480000001</v>
      </c>
      <c r="M214" s="5">
        <v>176.04630345000001</v>
      </c>
      <c r="N214" s="5">
        <v>184.91423986999999</v>
      </c>
      <c r="O214" s="5">
        <v>193.56646155999999</v>
      </c>
      <c r="P214" s="5">
        <v>202.56738028000001</v>
      </c>
      <c r="Q214" s="5">
        <v>212.36228187</v>
      </c>
      <c r="R214" s="5">
        <v>222.03282325999999</v>
      </c>
      <c r="S214" s="5">
        <v>232.09618850999999</v>
      </c>
      <c r="T214" s="5">
        <v>242.67737768000001</v>
      </c>
      <c r="U214" s="5">
        <v>254.27061481000001</v>
      </c>
      <c r="V214" s="5">
        <v>265.86527868000002</v>
      </c>
      <c r="W214" s="5">
        <v>278.17312126000002</v>
      </c>
      <c r="X214" s="5">
        <v>291.04417582999997</v>
      </c>
      <c r="Y214" s="5">
        <v>305.00868867999998</v>
      </c>
      <c r="Z214" s="5">
        <v>319.60520731000003</v>
      </c>
      <c r="AA214" s="5">
        <v>335.18091439</v>
      </c>
      <c r="AB214" s="5">
        <v>351.39622945999997</v>
      </c>
      <c r="AC214" s="5">
        <v>368.90784975000003</v>
      </c>
      <c r="AD214" s="5">
        <v>386.24947877</v>
      </c>
      <c r="AE214" s="5">
        <v>404.14763424</v>
      </c>
      <c r="AF214" s="5">
        <v>415.50384135000002</v>
      </c>
    </row>
    <row r="215" spans="1:32">
      <c r="A215" s="56" t="s">
        <v>73</v>
      </c>
      <c r="B215" s="56" t="s">
        <v>199</v>
      </c>
      <c r="C215" s="56" t="s">
        <v>139</v>
      </c>
      <c r="D215" s="5">
        <v>140.02099999999999</v>
      </c>
      <c r="E215" s="5">
        <v>204.94499999999999</v>
      </c>
      <c r="F215" s="5">
        <v>233.90799999999999</v>
      </c>
      <c r="G215" s="5">
        <v>251.92500000000001</v>
      </c>
      <c r="H215" s="5">
        <v>276.98700000000002</v>
      </c>
      <c r="I215" s="5">
        <v>297.21199999999999</v>
      </c>
      <c r="J215" s="5">
        <v>315.09500000000003</v>
      </c>
      <c r="K215" s="5">
        <v>330.48899999999998</v>
      </c>
      <c r="L215" s="5">
        <v>342.21</v>
      </c>
      <c r="M215" s="5">
        <v>350.32499999999999</v>
      </c>
      <c r="N215" s="5">
        <v>358.65400000000011</v>
      </c>
      <c r="O215" s="5">
        <v>366.01999999999992</v>
      </c>
      <c r="P215" s="5">
        <v>373.23200000000003</v>
      </c>
      <c r="Q215" s="5">
        <v>379.42599999999999</v>
      </c>
      <c r="R215" s="5">
        <v>386.03</v>
      </c>
      <c r="S215" s="5">
        <v>392.39699999999999</v>
      </c>
      <c r="T215" s="5">
        <v>398.70600000000002</v>
      </c>
      <c r="U215" s="5">
        <v>404.1869999999999</v>
      </c>
      <c r="V215" s="5">
        <v>410.29599999999999</v>
      </c>
      <c r="W215" s="5">
        <v>416.55799999999999</v>
      </c>
      <c r="X215" s="5">
        <v>422.69400000000002</v>
      </c>
      <c r="Y215" s="5">
        <v>427.83100000000002</v>
      </c>
      <c r="Z215" s="5">
        <v>434.50900000000001</v>
      </c>
      <c r="AA215" s="5">
        <v>441.44299999999993</v>
      </c>
      <c r="AB215" s="5">
        <v>448.33</v>
      </c>
      <c r="AC215" s="5">
        <v>454.20299999999997</v>
      </c>
      <c r="AD215" s="5">
        <v>460.49599999999998</v>
      </c>
      <c r="AE215" s="5">
        <v>466.54</v>
      </c>
      <c r="AF215" s="5">
        <v>466.54</v>
      </c>
    </row>
    <row r="216" spans="1:32">
      <c r="A216" s="56" t="s">
        <v>73</v>
      </c>
      <c r="B216" s="56" t="s">
        <v>199</v>
      </c>
      <c r="C216" s="56" t="s">
        <v>140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</row>
    <row r="217" spans="1:32">
      <c r="A217" s="56" t="s">
        <v>73</v>
      </c>
      <c r="B217" s="56" t="s">
        <v>199</v>
      </c>
      <c r="C217" s="56" t="s">
        <v>141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</row>
    <row r="218" spans="1:32">
      <c r="A218" s="56" t="s">
        <v>73</v>
      </c>
      <c r="B218" s="56" t="s">
        <v>199</v>
      </c>
      <c r="C218" s="56" t="s">
        <v>142</v>
      </c>
      <c r="D218" s="5">
        <v>2341.585</v>
      </c>
      <c r="E218" s="5">
        <v>2341.585</v>
      </c>
      <c r="F218" s="5">
        <v>2341.5850030299998</v>
      </c>
      <c r="G218" s="5">
        <v>2341.5850034</v>
      </c>
      <c r="H218" s="5">
        <v>2341.5850037599998</v>
      </c>
      <c r="I218" s="5">
        <v>2308.5850039400002</v>
      </c>
      <c r="J218" s="5">
        <v>2308.58500478</v>
      </c>
      <c r="K218" s="5">
        <v>2217.83500478</v>
      </c>
      <c r="L218" s="5">
        <v>2105.8350119900001</v>
      </c>
      <c r="M218" s="5">
        <v>2105.8350142499999</v>
      </c>
      <c r="N218" s="5">
        <v>2105.8350149100002</v>
      </c>
      <c r="O218" s="5">
        <v>2007.1350172800001</v>
      </c>
      <c r="P218" s="5">
        <v>2007.1350189299999</v>
      </c>
      <c r="Q218" s="5">
        <v>1855.2350233999989</v>
      </c>
      <c r="R218" s="5">
        <v>1600.75003079</v>
      </c>
      <c r="S218" s="5">
        <v>1600.7500780600001</v>
      </c>
      <c r="T218" s="5">
        <v>1441.7500781900001</v>
      </c>
      <c r="U218" s="5">
        <v>1583.7160713999999</v>
      </c>
      <c r="V218" s="5">
        <v>1968.1508204300001</v>
      </c>
      <c r="W218" s="5">
        <v>2664.8509695500002</v>
      </c>
      <c r="X218" s="5">
        <v>2714.7297455799999</v>
      </c>
      <c r="Y218" s="5">
        <v>2500.86974581</v>
      </c>
      <c r="Z218" s="5">
        <v>2500.8698901600001</v>
      </c>
      <c r="AA218" s="5">
        <v>3398.0448679800002</v>
      </c>
      <c r="AB218" s="5">
        <v>3398.0448680999998</v>
      </c>
      <c r="AC218" s="5">
        <v>3726.3192179500002</v>
      </c>
      <c r="AD218" s="5">
        <v>3726.3192180000001</v>
      </c>
      <c r="AE218" s="5">
        <v>3726.3192180599999</v>
      </c>
      <c r="AF218" s="5">
        <v>3854.0746902699998</v>
      </c>
    </row>
    <row r="219" spans="1:32">
      <c r="A219" s="56" t="s">
        <v>73</v>
      </c>
      <c r="B219" s="56" t="s">
        <v>199</v>
      </c>
      <c r="C219" s="56" t="s">
        <v>143</v>
      </c>
      <c r="D219" s="5">
        <v>508.6798</v>
      </c>
      <c r="E219" s="5">
        <v>508.6798</v>
      </c>
      <c r="F219" s="5">
        <v>508.67980043</v>
      </c>
      <c r="G219" s="5">
        <v>508.67980046999998</v>
      </c>
      <c r="H219" s="5">
        <v>508.67980055999999</v>
      </c>
      <c r="I219" s="5">
        <v>508.67980062999999</v>
      </c>
      <c r="J219" s="5">
        <v>508.67980073000001</v>
      </c>
      <c r="K219" s="5">
        <v>508.67980073000001</v>
      </c>
      <c r="L219" s="5">
        <v>508.67980191999999</v>
      </c>
      <c r="M219" s="5">
        <v>502.55180215000001</v>
      </c>
      <c r="N219" s="5">
        <v>502.55180224999998</v>
      </c>
      <c r="O219" s="5">
        <v>502.55180263</v>
      </c>
      <c r="P219" s="5">
        <v>502.55180296999998</v>
      </c>
      <c r="Q219" s="5">
        <v>502.55180333999999</v>
      </c>
      <c r="R219" s="5">
        <v>502.55180379000001</v>
      </c>
      <c r="S219" s="5">
        <v>502.55180460000003</v>
      </c>
      <c r="T219" s="5">
        <v>502.55180497999999</v>
      </c>
      <c r="U219" s="5">
        <v>502.55180502000002</v>
      </c>
      <c r="V219" s="5">
        <v>502.55180652000001</v>
      </c>
      <c r="W219" s="5">
        <v>408.81780862000011</v>
      </c>
      <c r="X219" s="5">
        <v>408.81781065000001</v>
      </c>
      <c r="Y219" s="5">
        <v>408.81781565000011</v>
      </c>
      <c r="Z219" s="5">
        <v>192.81781828000001</v>
      </c>
      <c r="AA219" s="5">
        <v>174.19682244000001</v>
      </c>
      <c r="AB219" s="5">
        <v>174.19682245999999</v>
      </c>
      <c r="AC219" s="5">
        <v>94.996858159999988</v>
      </c>
      <c r="AD219" s="5">
        <v>94.996872639999992</v>
      </c>
      <c r="AE219" s="5">
        <v>428.77445798999997</v>
      </c>
      <c r="AF219" s="5">
        <v>428.77445799999998</v>
      </c>
    </row>
    <row r="220" spans="1:32">
      <c r="A220" s="56" t="s">
        <v>73</v>
      </c>
      <c r="B220" s="56" t="s">
        <v>199</v>
      </c>
      <c r="C220" s="56" t="s">
        <v>144</v>
      </c>
      <c r="D220" s="5">
        <v>2266.5084486393889</v>
      </c>
      <c r="E220" s="5">
        <v>2724.6714019999999</v>
      </c>
      <c r="F220" s="5">
        <v>2864.1862890000002</v>
      </c>
      <c r="G220" s="5">
        <v>3024.499769</v>
      </c>
      <c r="H220" s="5">
        <v>3167.540426</v>
      </c>
      <c r="I220" s="5">
        <v>3299.0883560000002</v>
      </c>
      <c r="J220" s="5">
        <v>3420.449572</v>
      </c>
      <c r="K220" s="5">
        <v>3529.4265089999999</v>
      </c>
      <c r="L220" s="5">
        <v>3606.8735529999999</v>
      </c>
      <c r="M220" s="5">
        <v>3666.5669269999999</v>
      </c>
      <c r="N220" s="5">
        <v>3720.835345</v>
      </c>
      <c r="O220" s="5">
        <v>3784.3865970000002</v>
      </c>
      <c r="P220" s="5">
        <v>3832.0705309999998</v>
      </c>
      <c r="Q220" s="5">
        <v>3872.568174</v>
      </c>
      <c r="R220" s="5">
        <v>3916.1186090000001</v>
      </c>
      <c r="S220" s="5">
        <v>3979.5560930000001</v>
      </c>
      <c r="T220" s="5">
        <v>4028.738167</v>
      </c>
      <c r="U220" s="5">
        <v>4075.709304</v>
      </c>
      <c r="V220" s="5">
        <v>4125.5296939999998</v>
      </c>
      <c r="W220" s="5">
        <v>4190.3156419999996</v>
      </c>
      <c r="X220" s="5">
        <v>4240.633589</v>
      </c>
      <c r="Y220" s="5">
        <v>4288.7213689999999</v>
      </c>
      <c r="Z220" s="5">
        <v>4341.48405</v>
      </c>
      <c r="AA220" s="5">
        <v>4438.4739120000004</v>
      </c>
      <c r="AB220" s="5">
        <v>4535.7305939999997</v>
      </c>
      <c r="AC220" s="5">
        <v>4627.9897810000002</v>
      </c>
      <c r="AD220" s="5">
        <v>4718.1954530000003</v>
      </c>
      <c r="AE220" s="5">
        <v>4820.0650820000001</v>
      </c>
      <c r="AF220" s="5">
        <v>4820.0650820000001</v>
      </c>
    </row>
    <row r="221" spans="1:32">
      <c r="A221" s="56" t="s">
        <v>73</v>
      </c>
      <c r="B221" s="56" t="s">
        <v>199</v>
      </c>
      <c r="C221" s="56" t="s">
        <v>146</v>
      </c>
      <c r="D221" s="5">
        <v>32.945</v>
      </c>
      <c r="E221" s="5">
        <v>32.602235878839181</v>
      </c>
      <c r="F221" s="5">
        <v>32.47236074820254</v>
      </c>
      <c r="G221" s="5">
        <v>32.327518587785491</v>
      </c>
      <c r="H221" s="5">
        <v>32.193487610056778</v>
      </c>
      <c r="I221" s="5">
        <v>32.609277444013777</v>
      </c>
      <c r="J221" s="5">
        <v>32.760332747443663</v>
      </c>
      <c r="K221" s="5">
        <v>32.713153565490487</v>
      </c>
      <c r="L221" s="5">
        <v>32.71552843681269</v>
      </c>
      <c r="M221" s="5">
        <v>33.044795442658007</v>
      </c>
      <c r="N221" s="5">
        <v>33.003347496132022</v>
      </c>
      <c r="O221" s="5">
        <v>33.285186002520433</v>
      </c>
      <c r="P221" s="5">
        <v>33.801962886972539</v>
      </c>
      <c r="Q221" s="5">
        <v>34.041425788607462</v>
      </c>
      <c r="R221" s="5">
        <v>34.731655463345859</v>
      </c>
      <c r="S221" s="5">
        <v>34.894754561901749</v>
      </c>
      <c r="T221" s="5">
        <v>35.291747468452492</v>
      </c>
      <c r="U221" s="5">
        <v>35.626437139286949</v>
      </c>
      <c r="V221" s="5">
        <v>35.733627883426749</v>
      </c>
      <c r="W221" s="5">
        <v>36.093337050156777</v>
      </c>
      <c r="X221" s="5">
        <v>36.266223214657138</v>
      </c>
      <c r="Y221" s="5">
        <v>36.478832425014637</v>
      </c>
      <c r="Z221" s="5">
        <v>36.565204449334438</v>
      </c>
      <c r="AA221" s="5">
        <v>36.892456682230389</v>
      </c>
      <c r="AB221" s="5">
        <v>36.629910344864022</v>
      </c>
      <c r="AC221" s="5">
        <v>37.194137465268589</v>
      </c>
      <c r="AD221" s="5">
        <v>37.485247288308322</v>
      </c>
      <c r="AE221" s="5">
        <v>37.891941354593293</v>
      </c>
      <c r="AF221" s="5">
        <v>37.891941354593293</v>
      </c>
    </row>
    <row r="223" spans="1:32">
      <c r="A223" s="56" t="s">
        <v>73</v>
      </c>
      <c r="B223" s="56" t="s">
        <v>200</v>
      </c>
      <c r="C223" s="56" t="s">
        <v>132</v>
      </c>
      <c r="D223" s="5">
        <v>208</v>
      </c>
      <c r="E223" s="5">
        <v>208</v>
      </c>
      <c r="F223" s="5">
        <v>208</v>
      </c>
      <c r="G223" s="5">
        <v>208</v>
      </c>
      <c r="H223" s="5">
        <v>208</v>
      </c>
      <c r="I223" s="5">
        <v>208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</row>
    <row r="224" spans="1:32">
      <c r="A224" s="56" t="s">
        <v>73</v>
      </c>
      <c r="B224" s="56" t="s">
        <v>200</v>
      </c>
      <c r="C224" s="56" t="s">
        <v>133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</row>
    <row r="225" spans="1:32">
      <c r="A225" s="56" t="s">
        <v>73</v>
      </c>
      <c r="B225" s="56" t="s">
        <v>200</v>
      </c>
      <c r="C225" s="56" t="s">
        <v>134</v>
      </c>
      <c r="D225" s="5">
        <v>178</v>
      </c>
      <c r="E225" s="5">
        <v>178</v>
      </c>
      <c r="F225" s="5">
        <v>178</v>
      </c>
      <c r="G225" s="5">
        <v>178</v>
      </c>
      <c r="H225" s="5">
        <v>178</v>
      </c>
      <c r="I225" s="5">
        <v>178</v>
      </c>
      <c r="J225" s="5">
        <v>178</v>
      </c>
      <c r="K225" s="5">
        <v>178</v>
      </c>
      <c r="L225" s="5">
        <v>178.00000265</v>
      </c>
      <c r="M225" s="5">
        <v>178.00001854999999</v>
      </c>
      <c r="N225" s="5">
        <v>178.00003444999999</v>
      </c>
      <c r="O225" s="5">
        <v>178.00005035000001</v>
      </c>
      <c r="P225" s="5">
        <v>178.00006625</v>
      </c>
      <c r="Q225" s="5">
        <v>178.00008215</v>
      </c>
      <c r="R225" s="5">
        <v>178.00009804999999</v>
      </c>
      <c r="S225" s="5">
        <v>178.00000265</v>
      </c>
      <c r="T225" s="5">
        <v>178.0000106</v>
      </c>
      <c r="U225" s="5">
        <v>178.00001854999999</v>
      </c>
      <c r="V225" s="5">
        <v>58.000026499999997</v>
      </c>
      <c r="W225" s="5">
        <v>58.000034450000001</v>
      </c>
      <c r="X225" s="5">
        <v>58.000042399999998</v>
      </c>
      <c r="Y225" s="5">
        <v>58.000050350000002</v>
      </c>
      <c r="Z225" s="5">
        <v>58.000002649999999</v>
      </c>
      <c r="AA225" s="5">
        <v>58.000005299999998</v>
      </c>
      <c r="AB225" s="5">
        <v>58.000015900000001</v>
      </c>
      <c r="AC225" s="5">
        <v>58.000015900000001</v>
      </c>
      <c r="AD225" s="5">
        <v>58.000015900000001</v>
      </c>
      <c r="AE225" s="5">
        <v>58.000015900000001</v>
      </c>
      <c r="AF225" s="5">
        <v>1.59E-5</v>
      </c>
    </row>
    <row r="226" spans="1:32">
      <c r="A226" s="56" t="s">
        <v>73</v>
      </c>
      <c r="B226" s="56" t="s">
        <v>200</v>
      </c>
      <c r="C226" s="56" t="s">
        <v>135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</row>
    <row r="227" spans="1:32">
      <c r="A227" s="56" t="s">
        <v>73</v>
      </c>
      <c r="B227" s="56" t="s">
        <v>200</v>
      </c>
      <c r="C227" s="56" t="s">
        <v>136</v>
      </c>
      <c r="D227" s="5">
        <v>2176.7000000100002</v>
      </c>
      <c r="E227" s="5">
        <v>2176.7000000100002</v>
      </c>
      <c r="F227" s="5">
        <v>2176.7000000100002</v>
      </c>
      <c r="G227" s="5">
        <v>2176.7000000100002</v>
      </c>
      <c r="H227" s="5">
        <v>2176.7000000100002</v>
      </c>
      <c r="I227" s="5">
        <v>2176.7000000100002</v>
      </c>
      <c r="J227" s="5">
        <v>2176.7000000100002</v>
      </c>
      <c r="K227" s="5">
        <v>2566.7000000100002</v>
      </c>
      <c r="L227" s="5">
        <v>2566.7000000100002</v>
      </c>
      <c r="M227" s="5">
        <v>2566.7000000100002</v>
      </c>
      <c r="N227" s="5">
        <v>2566.7000000100002</v>
      </c>
      <c r="O227" s="5">
        <v>2566.7000000100002</v>
      </c>
      <c r="P227" s="5">
        <v>2566.7000000100002</v>
      </c>
      <c r="Q227" s="5">
        <v>2566.7000000100002</v>
      </c>
      <c r="R227" s="5">
        <v>2566.7000000100002</v>
      </c>
      <c r="S227" s="5">
        <v>2566.7000000100002</v>
      </c>
      <c r="T227" s="5">
        <v>2566.7000000100002</v>
      </c>
      <c r="U227" s="5">
        <v>2566.7000000100002</v>
      </c>
      <c r="V227" s="5">
        <v>2566.7000000100002</v>
      </c>
      <c r="W227" s="5">
        <v>2566.7000000100002</v>
      </c>
      <c r="X227" s="5">
        <v>2566.7000000100002</v>
      </c>
      <c r="Y227" s="5">
        <v>2566.7000000100002</v>
      </c>
      <c r="Z227" s="5">
        <v>2566.7000000100002</v>
      </c>
      <c r="AA227" s="5">
        <v>2566.7000000100002</v>
      </c>
      <c r="AB227" s="5">
        <v>2566.7000000100002</v>
      </c>
      <c r="AC227" s="5">
        <v>2566.7000000100002</v>
      </c>
      <c r="AD227" s="5">
        <v>2566.7000000100002</v>
      </c>
      <c r="AE227" s="5">
        <v>2566.7000000100002</v>
      </c>
      <c r="AF227" s="5">
        <v>2566.7000000100002</v>
      </c>
    </row>
    <row r="228" spans="1:32">
      <c r="A228" s="56" t="s">
        <v>73</v>
      </c>
      <c r="B228" s="56" t="s">
        <v>200</v>
      </c>
      <c r="C228" s="56" t="s">
        <v>137</v>
      </c>
      <c r="D228" s="5">
        <v>0</v>
      </c>
      <c r="E228" s="5">
        <v>1.5200000000000001E-6</v>
      </c>
      <c r="F228" s="5">
        <v>1.5999999999999999E-6</v>
      </c>
      <c r="G228" s="5">
        <v>1.8199999999999999E-6</v>
      </c>
      <c r="H228" s="5">
        <v>1.9999999999999999E-6</v>
      </c>
      <c r="I228" s="5">
        <v>2.1900000000000002E-6</v>
      </c>
      <c r="J228" s="5">
        <v>7.2699999999999999E-6</v>
      </c>
      <c r="K228" s="5">
        <v>8.0500000000000009E-6</v>
      </c>
      <c r="L228" s="5">
        <v>4.2759999999999997E-5</v>
      </c>
      <c r="M228" s="5">
        <v>4.4679999999999999E-5</v>
      </c>
      <c r="N228" s="5">
        <v>4.4700000000000002E-5</v>
      </c>
      <c r="O228" s="5">
        <v>4.5559999999999997E-5</v>
      </c>
      <c r="P228" s="5">
        <v>1.7641999999999999E-4</v>
      </c>
      <c r="Q228" s="5">
        <v>1.7647E-4</v>
      </c>
      <c r="R228" s="5">
        <v>1.7682E-4</v>
      </c>
      <c r="S228" s="5">
        <v>1.8034E-4</v>
      </c>
      <c r="T228" s="5">
        <v>1.8310000000000001E-4</v>
      </c>
      <c r="U228" s="5">
        <v>1.8623000000000001E-4</v>
      </c>
      <c r="V228" s="5">
        <v>1.8928E-4</v>
      </c>
      <c r="W228" s="5">
        <v>1.9209000000000001E-4</v>
      </c>
      <c r="X228" s="5">
        <v>1.9652E-4</v>
      </c>
      <c r="Y228" s="5">
        <v>2.2840999999999999E-4</v>
      </c>
      <c r="Z228" s="5">
        <v>2.3751999999999999E-4</v>
      </c>
      <c r="AA228" s="5">
        <v>2.8343999999999998E-4</v>
      </c>
      <c r="AB228" s="5">
        <v>4.5042999999999998E-4</v>
      </c>
      <c r="AC228" s="5">
        <v>5.2234000000000004E-4</v>
      </c>
      <c r="AD228" s="5">
        <v>5.2207000000000002E-4</v>
      </c>
      <c r="AE228" s="5">
        <v>5.2216000000000003E-4</v>
      </c>
      <c r="AF228" s="5">
        <v>5.1289E-4</v>
      </c>
    </row>
    <row r="229" spans="1:32">
      <c r="A229" s="56" t="s">
        <v>73</v>
      </c>
      <c r="B229" s="56" t="s">
        <v>200</v>
      </c>
      <c r="C229" s="56" t="s">
        <v>138</v>
      </c>
      <c r="D229" s="5">
        <v>0.25600000000000001</v>
      </c>
      <c r="E229" s="5">
        <v>1.0629999999999999</v>
      </c>
      <c r="F229" s="5">
        <v>1.756</v>
      </c>
      <c r="G229" s="5">
        <v>2.512</v>
      </c>
      <c r="H229" s="5">
        <v>3.6230000000000002</v>
      </c>
      <c r="I229" s="5">
        <v>4.7329999999999997</v>
      </c>
      <c r="J229" s="5">
        <v>5.9960000000000004</v>
      </c>
      <c r="K229" s="5">
        <v>7.359</v>
      </c>
      <c r="L229" s="5">
        <v>8.1455331399999995</v>
      </c>
      <c r="M229" s="5">
        <v>8.9709484899999996</v>
      </c>
      <c r="N229" s="5">
        <v>9.7872965899999986</v>
      </c>
      <c r="O229" s="5">
        <v>10.63353828</v>
      </c>
      <c r="P229" s="5">
        <v>11.55942119</v>
      </c>
      <c r="Q229" s="5">
        <v>12.6331945</v>
      </c>
      <c r="R229" s="5">
        <v>13.732806200000001</v>
      </c>
      <c r="S229" s="5">
        <v>14.93051966</v>
      </c>
      <c r="T229" s="5">
        <v>16.245946679999999</v>
      </c>
      <c r="U229" s="5">
        <v>17.76335138</v>
      </c>
      <c r="V229" s="5">
        <v>19.339866730000001</v>
      </c>
      <c r="W229" s="5">
        <v>21.073180700000002</v>
      </c>
      <c r="X229" s="5">
        <v>22.95322088</v>
      </c>
      <c r="Y229" s="5">
        <v>25.044382930000001</v>
      </c>
      <c r="Z229" s="5">
        <v>27.30146525</v>
      </c>
      <c r="AA229" s="5">
        <v>29.779726929999999</v>
      </c>
      <c r="AB229" s="5">
        <v>32.422278030000001</v>
      </c>
      <c r="AC229" s="5">
        <v>35.336948970000002</v>
      </c>
      <c r="AD229" s="5">
        <v>38.3099378</v>
      </c>
      <c r="AE229" s="5">
        <v>41.444521289999997</v>
      </c>
      <c r="AF229" s="5">
        <v>43.419582329999997</v>
      </c>
    </row>
    <row r="230" spans="1:32">
      <c r="A230" s="56" t="s">
        <v>73</v>
      </c>
      <c r="B230" s="56" t="s">
        <v>200</v>
      </c>
      <c r="C230" s="56" t="s">
        <v>139</v>
      </c>
      <c r="D230" s="5">
        <v>17.623000000000001</v>
      </c>
      <c r="E230" s="5">
        <v>24.324999999999999</v>
      </c>
      <c r="F230" s="5">
        <v>30.146000000000001</v>
      </c>
      <c r="G230" s="5">
        <v>34.231999999999999</v>
      </c>
      <c r="H230" s="5">
        <v>40.817999999999998</v>
      </c>
      <c r="I230" s="5">
        <v>44.671000000000006</v>
      </c>
      <c r="J230" s="5">
        <v>48.954999999999998</v>
      </c>
      <c r="K230" s="5">
        <v>52.718000000000004</v>
      </c>
      <c r="L230" s="5">
        <v>55.439</v>
      </c>
      <c r="M230" s="5">
        <v>57.512</v>
      </c>
      <c r="N230" s="5">
        <v>59.606000000000009</v>
      </c>
      <c r="O230" s="5">
        <v>61.548000000000002</v>
      </c>
      <c r="P230" s="5">
        <v>63.503</v>
      </c>
      <c r="Q230" s="5">
        <v>65.283999999999992</v>
      </c>
      <c r="R230" s="5">
        <v>67.128999999999991</v>
      </c>
      <c r="S230" s="5">
        <v>68.938000000000002</v>
      </c>
      <c r="T230" s="5">
        <v>70.754999999999995</v>
      </c>
      <c r="U230" s="5">
        <v>72.491</v>
      </c>
      <c r="V230" s="5">
        <v>74.357000000000014</v>
      </c>
      <c r="W230" s="5">
        <v>76.314999999999984</v>
      </c>
      <c r="X230" s="5">
        <v>78.274999999999991</v>
      </c>
      <c r="Y230" s="5">
        <v>80.067999999999998</v>
      </c>
      <c r="Z230" s="5">
        <v>82.286000000000001</v>
      </c>
      <c r="AA230" s="5">
        <v>84.637</v>
      </c>
      <c r="AB230" s="5">
        <v>87.021000000000001</v>
      </c>
      <c r="AC230" s="5">
        <v>89.244</v>
      </c>
      <c r="AD230" s="5">
        <v>91.512</v>
      </c>
      <c r="AE230" s="5">
        <v>93.738</v>
      </c>
      <c r="AF230" s="5">
        <v>93.738</v>
      </c>
    </row>
    <row r="231" spans="1:32">
      <c r="A231" s="56" t="s">
        <v>73</v>
      </c>
      <c r="B231" s="56" t="s">
        <v>200</v>
      </c>
      <c r="C231" s="56" t="s">
        <v>140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</row>
    <row r="232" spans="1:32">
      <c r="A232" s="56" t="s">
        <v>73</v>
      </c>
      <c r="B232" s="56" t="s">
        <v>200</v>
      </c>
      <c r="C232" s="56" t="s">
        <v>141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</row>
    <row r="233" spans="1:32">
      <c r="A233" s="56" t="s">
        <v>73</v>
      </c>
      <c r="B233" s="56" t="s">
        <v>200</v>
      </c>
      <c r="C233" s="56" t="s">
        <v>142</v>
      </c>
      <c r="D233" s="5">
        <v>563.35</v>
      </c>
      <c r="E233" s="5">
        <v>563.35</v>
      </c>
      <c r="F233" s="5">
        <v>694.10630457000002</v>
      </c>
      <c r="G233" s="5">
        <v>823.97580769000001</v>
      </c>
      <c r="H233" s="5">
        <v>953.70016555000007</v>
      </c>
      <c r="I233" s="5">
        <v>1083.6363991400001</v>
      </c>
      <c r="J233" s="5">
        <v>1214.6427049700001</v>
      </c>
      <c r="K233" s="5">
        <v>1346.5783635600001</v>
      </c>
      <c r="L233" s="5">
        <v>1478.0350214</v>
      </c>
      <c r="M233" s="5">
        <v>1615.0212345100001</v>
      </c>
      <c r="N233" s="5">
        <v>1753.3941264099999</v>
      </c>
      <c r="O233" s="5">
        <v>1891.8699672299999</v>
      </c>
      <c r="P233" s="5">
        <v>2030.35701799</v>
      </c>
      <c r="Q233" s="5">
        <v>2168.9513326800002</v>
      </c>
      <c r="R233" s="5">
        <v>2308.31087703</v>
      </c>
      <c r="S233" s="5">
        <v>2447.3180002899999</v>
      </c>
      <c r="T233" s="5">
        <v>2586.0815089500002</v>
      </c>
      <c r="U233" s="5">
        <v>2724.7858910099999</v>
      </c>
      <c r="V233" s="5">
        <v>2724.7858910099999</v>
      </c>
      <c r="W233" s="5">
        <v>2724.7858910099999</v>
      </c>
      <c r="X233" s="5">
        <v>2724.7858910099999</v>
      </c>
      <c r="Y233" s="5">
        <v>2724.7858910099999</v>
      </c>
      <c r="Z233" s="5">
        <v>2580.7858910099999</v>
      </c>
      <c r="AA233" s="5">
        <v>2580.7858910499999</v>
      </c>
      <c r="AB233" s="5">
        <v>2580.7858910499999</v>
      </c>
      <c r="AC233" s="5">
        <v>2580.7858910800001</v>
      </c>
      <c r="AD233" s="5">
        <v>2580.7858910800001</v>
      </c>
      <c r="AE233" s="5">
        <v>2580.7858910999998</v>
      </c>
      <c r="AF233" s="5">
        <v>2273.0358911100002</v>
      </c>
    </row>
    <row r="234" spans="1:32">
      <c r="A234" s="56" t="s">
        <v>73</v>
      </c>
      <c r="B234" s="56" t="s">
        <v>200</v>
      </c>
      <c r="C234" s="56" t="s">
        <v>143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</row>
    <row r="235" spans="1:32">
      <c r="A235" s="56" t="s">
        <v>73</v>
      </c>
      <c r="B235" s="56" t="s">
        <v>200</v>
      </c>
      <c r="C235" s="56" t="s">
        <v>144</v>
      </c>
      <c r="D235" s="5">
        <v>231.71888379362341</v>
      </c>
      <c r="E235" s="5">
        <v>290.24004839999998</v>
      </c>
      <c r="F235" s="5">
        <v>317.22101750000002</v>
      </c>
      <c r="G235" s="5">
        <v>347.83156459999998</v>
      </c>
      <c r="H235" s="5">
        <v>375.09831120000001</v>
      </c>
      <c r="I235" s="5">
        <v>401.29014119999999</v>
      </c>
      <c r="J235" s="5">
        <v>424.86330520000001</v>
      </c>
      <c r="K235" s="5">
        <v>443.4296822</v>
      </c>
      <c r="L235" s="5">
        <v>455.97416399999997</v>
      </c>
      <c r="M235" s="5">
        <v>464.63322590000001</v>
      </c>
      <c r="N235" s="5">
        <v>471.20903570000002</v>
      </c>
      <c r="O235" s="5">
        <v>479.06356190000002</v>
      </c>
      <c r="P235" s="5">
        <v>484.01071910000002</v>
      </c>
      <c r="Q235" s="5">
        <v>487.89802429999997</v>
      </c>
      <c r="R235" s="5">
        <v>491.70619290000002</v>
      </c>
      <c r="S235" s="5">
        <v>498.45628770000002</v>
      </c>
      <c r="T235" s="5">
        <v>502.5370982</v>
      </c>
      <c r="U235" s="5">
        <v>506.52304579999998</v>
      </c>
      <c r="V235" s="5">
        <v>511.06080379999997</v>
      </c>
      <c r="W235" s="5">
        <v>518.39634079999996</v>
      </c>
      <c r="X235" s="5">
        <v>523.25408809999999</v>
      </c>
      <c r="Y235" s="5">
        <v>527.93125740000005</v>
      </c>
      <c r="Z235" s="5">
        <v>534.43188310000005</v>
      </c>
      <c r="AA235" s="5">
        <v>551.22603160000006</v>
      </c>
      <c r="AB235" s="5">
        <v>567.30561030000001</v>
      </c>
      <c r="AC235" s="5">
        <v>582.70295699999997</v>
      </c>
      <c r="AD235" s="5">
        <v>597.35846179999999</v>
      </c>
      <c r="AE235" s="5">
        <v>613.58449270000006</v>
      </c>
      <c r="AF235" s="5">
        <v>613.58449270000006</v>
      </c>
    </row>
    <row r="236" spans="1:32">
      <c r="A236" s="56" t="s">
        <v>73</v>
      </c>
      <c r="B236" s="56" t="s">
        <v>200</v>
      </c>
      <c r="C236" s="56" t="s">
        <v>146</v>
      </c>
      <c r="D236" s="5">
        <v>26.35</v>
      </c>
      <c r="E236" s="5">
        <v>26.733477379275559</v>
      </c>
      <c r="F236" s="5">
        <v>26.901423384730069</v>
      </c>
      <c r="G236" s="5">
        <v>26.957717867313349</v>
      </c>
      <c r="H236" s="5">
        <v>27.01669796505735</v>
      </c>
      <c r="I236" s="5">
        <v>20.035172576326971</v>
      </c>
      <c r="J236" s="5">
        <v>20.021399793792579</v>
      </c>
      <c r="K236" s="5">
        <v>20.095601863340342</v>
      </c>
      <c r="L236" s="5">
        <v>20.170364278017281</v>
      </c>
      <c r="M236" s="5">
        <v>20.221364147007129</v>
      </c>
      <c r="N236" s="5">
        <v>20.274538762432169</v>
      </c>
      <c r="O236" s="5">
        <v>20.264633753756549</v>
      </c>
      <c r="P236" s="5">
        <v>20.3655464391361</v>
      </c>
      <c r="Q236" s="5">
        <v>20.409702174254551</v>
      </c>
      <c r="R236" s="5">
        <v>20.557295120150151</v>
      </c>
      <c r="S236" s="5">
        <v>20.61731730460448</v>
      </c>
      <c r="T236" s="5">
        <v>20.678482765214579</v>
      </c>
      <c r="U236" s="5">
        <v>20.742089596346911</v>
      </c>
      <c r="V236" s="5">
        <v>20.821557537532591</v>
      </c>
      <c r="W236" s="5">
        <v>20.90025521932634</v>
      </c>
      <c r="X236" s="5">
        <v>21.034603459195129</v>
      </c>
      <c r="Y236" s="5">
        <v>21.050512640673091</v>
      </c>
      <c r="Z236" s="5">
        <v>21.138513555585849</v>
      </c>
      <c r="AA236" s="5">
        <v>21.27512500513232</v>
      </c>
      <c r="AB236" s="5">
        <v>21.3554234352472</v>
      </c>
      <c r="AC236" s="5">
        <v>21.565445560373149</v>
      </c>
      <c r="AD236" s="5">
        <v>21.660288004585951</v>
      </c>
      <c r="AE236" s="5">
        <v>21.875207670002212</v>
      </c>
      <c r="AF236" s="5">
        <v>21.875207670002212</v>
      </c>
    </row>
    <row r="238" spans="1:32">
      <c r="A238" s="56" t="s">
        <v>75</v>
      </c>
      <c r="B238" s="56" t="s">
        <v>163</v>
      </c>
      <c r="C238" s="56" t="s">
        <v>130</v>
      </c>
      <c r="D238" s="5">
        <v>8330</v>
      </c>
      <c r="E238" s="5">
        <v>8330</v>
      </c>
      <c r="F238" s="5">
        <v>8330</v>
      </c>
      <c r="G238" s="5">
        <v>5450</v>
      </c>
      <c r="H238" s="5">
        <v>5450</v>
      </c>
      <c r="I238" s="5">
        <v>4130</v>
      </c>
      <c r="J238" s="5">
        <v>4130</v>
      </c>
      <c r="K238" s="5">
        <v>4130</v>
      </c>
      <c r="L238" s="5">
        <v>2760</v>
      </c>
      <c r="M238" s="5">
        <v>1390</v>
      </c>
      <c r="N238" s="5">
        <v>1390</v>
      </c>
      <c r="O238" s="5">
        <v>1390</v>
      </c>
      <c r="P238" s="5">
        <v>1390</v>
      </c>
      <c r="Q238" s="5">
        <v>1390</v>
      </c>
      <c r="R238" s="5">
        <v>1390</v>
      </c>
      <c r="S238" s="5">
        <v>1390</v>
      </c>
      <c r="T238" s="5">
        <v>1390</v>
      </c>
      <c r="U238" s="5">
        <v>1390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</row>
    <row r="239" spans="1:32">
      <c r="A239" s="56" t="s">
        <v>75</v>
      </c>
      <c r="B239" s="56" t="s">
        <v>163</v>
      </c>
      <c r="C239" s="56" t="s">
        <v>132</v>
      </c>
      <c r="D239" s="5">
        <v>124</v>
      </c>
      <c r="E239" s="5">
        <v>440</v>
      </c>
      <c r="F239" s="5">
        <v>440</v>
      </c>
      <c r="G239" s="5">
        <v>440</v>
      </c>
      <c r="H239" s="5">
        <v>440</v>
      </c>
      <c r="I239" s="5">
        <v>440</v>
      </c>
      <c r="J239" s="5">
        <v>440</v>
      </c>
      <c r="K239" s="5">
        <v>440</v>
      </c>
      <c r="L239" s="5">
        <v>440</v>
      </c>
      <c r="M239" s="5">
        <v>440</v>
      </c>
      <c r="N239" s="5">
        <v>440</v>
      </c>
      <c r="O239" s="5">
        <v>440</v>
      </c>
      <c r="P239" s="5">
        <v>440</v>
      </c>
      <c r="Q239" s="5">
        <v>440</v>
      </c>
      <c r="R239" s="5">
        <v>440</v>
      </c>
      <c r="S239" s="5">
        <v>440</v>
      </c>
      <c r="T239" s="5">
        <v>440</v>
      </c>
      <c r="U239" s="5">
        <v>440</v>
      </c>
      <c r="V239" s="5">
        <v>440</v>
      </c>
      <c r="W239" s="5">
        <v>440</v>
      </c>
      <c r="X239" s="5">
        <v>440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</row>
    <row r="240" spans="1:32">
      <c r="A240" s="56" t="s">
        <v>75</v>
      </c>
      <c r="B240" s="56" t="s">
        <v>163</v>
      </c>
      <c r="C240" s="56" t="s">
        <v>133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</row>
    <row r="241" spans="1:32">
      <c r="A241" s="56" t="s">
        <v>75</v>
      </c>
      <c r="B241" s="56" t="s">
        <v>163</v>
      </c>
      <c r="C241" s="56" t="s">
        <v>134</v>
      </c>
      <c r="D241" s="5">
        <v>2638.9989999999998</v>
      </c>
      <c r="E241" s="5">
        <v>2638.9989999999998</v>
      </c>
      <c r="F241" s="5">
        <v>2638.9989999999998</v>
      </c>
      <c r="G241" s="5">
        <v>2663.0749814000001</v>
      </c>
      <c r="H241" s="5">
        <v>2663.0749814000001</v>
      </c>
      <c r="I241" s="5">
        <v>2663.0749814000001</v>
      </c>
      <c r="J241" s="5">
        <v>2663.0749814000001</v>
      </c>
      <c r="K241" s="5">
        <v>2663.0749814000001</v>
      </c>
      <c r="L241" s="5">
        <v>2663.0749814000001</v>
      </c>
      <c r="M241" s="5">
        <v>2663.0749999499999</v>
      </c>
      <c r="N241" s="5">
        <v>2663.0750185000002</v>
      </c>
      <c r="O241" s="5">
        <v>2663.07503705</v>
      </c>
      <c r="P241" s="5">
        <v>2663.0750555999998</v>
      </c>
      <c r="Q241" s="5">
        <v>2663.0750741500001</v>
      </c>
      <c r="R241" s="5">
        <v>2663.0750926999999</v>
      </c>
      <c r="S241" s="5">
        <v>2663.0750926999999</v>
      </c>
      <c r="T241" s="5">
        <v>2663.0750953500001</v>
      </c>
      <c r="U241" s="5">
        <v>2663.0751059499999</v>
      </c>
      <c r="V241" s="5">
        <v>2663.0751059499999</v>
      </c>
      <c r="W241" s="5">
        <v>2663.0751059499999</v>
      </c>
      <c r="X241" s="5">
        <v>2663.0751086</v>
      </c>
      <c r="Y241" s="5">
        <v>3366.2141836000001</v>
      </c>
      <c r="Z241" s="5">
        <v>2517.2151835999998</v>
      </c>
      <c r="AA241" s="5">
        <v>2517.2151835999998</v>
      </c>
      <c r="AB241" s="5">
        <v>2517.2151835999998</v>
      </c>
      <c r="AC241" s="5">
        <v>2517.2151889000002</v>
      </c>
      <c r="AD241" s="5">
        <v>2517.2151889000002</v>
      </c>
      <c r="AE241" s="5">
        <v>2517.2151889000002</v>
      </c>
      <c r="AF241" s="5">
        <v>2517.2151889000002</v>
      </c>
    </row>
    <row r="242" spans="1:32">
      <c r="A242" s="56" t="s">
        <v>75</v>
      </c>
      <c r="B242" s="56" t="s">
        <v>163</v>
      </c>
      <c r="C242" s="56" t="s">
        <v>135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</row>
    <row r="243" spans="1:32">
      <c r="A243" s="56" t="s">
        <v>75</v>
      </c>
      <c r="B243" s="56" t="s">
        <v>163</v>
      </c>
      <c r="C243" s="56" t="s">
        <v>136</v>
      </c>
      <c r="D243" s="5">
        <v>2285</v>
      </c>
      <c r="E243" s="5">
        <v>2285</v>
      </c>
      <c r="F243" s="5">
        <v>2285</v>
      </c>
      <c r="G243" s="5">
        <v>2285</v>
      </c>
      <c r="H243" s="5">
        <v>2285</v>
      </c>
      <c r="I243" s="5">
        <v>2285</v>
      </c>
      <c r="J243" s="5">
        <v>2285</v>
      </c>
      <c r="K243" s="5">
        <v>2285</v>
      </c>
      <c r="L243" s="5">
        <v>2285</v>
      </c>
      <c r="M243" s="5">
        <v>2285</v>
      </c>
      <c r="N243" s="5">
        <v>2285</v>
      </c>
      <c r="O243" s="5">
        <v>2285</v>
      </c>
      <c r="P243" s="5">
        <v>2285</v>
      </c>
      <c r="Q243" s="5">
        <v>2285</v>
      </c>
      <c r="R243" s="5">
        <v>2285</v>
      </c>
      <c r="S243" s="5">
        <v>2285</v>
      </c>
      <c r="T243" s="5">
        <v>2285</v>
      </c>
      <c r="U243" s="5">
        <v>2285</v>
      </c>
      <c r="V243" s="5">
        <v>2285</v>
      </c>
      <c r="W243" s="5">
        <v>2285</v>
      </c>
      <c r="X243" s="5">
        <v>2285</v>
      </c>
      <c r="Y243" s="5">
        <v>2285</v>
      </c>
      <c r="Z243" s="5">
        <v>2285</v>
      </c>
      <c r="AA243" s="5">
        <v>2285</v>
      </c>
      <c r="AB243" s="5">
        <v>2285</v>
      </c>
      <c r="AC243" s="5">
        <v>2285</v>
      </c>
      <c r="AD243" s="5">
        <v>2285</v>
      </c>
      <c r="AE243" s="5">
        <v>2285</v>
      </c>
      <c r="AF243" s="5">
        <v>2285</v>
      </c>
    </row>
    <row r="244" spans="1:32">
      <c r="A244" s="56" t="s">
        <v>75</v>
      </c>
      <c r="B244" s="56" t="s">
        <v>163</v>
      </c>
      <c r="C244" s="56" t="s">
        <v>137</v>
      </c>
      <c r="D244" s="5">
        <v>290</v>
      </c>
      <c r="E244" s="5">
        <v>290.00002338000002</v>
      </c>
      <c r="F244" s="5">
        <v>290.00002551</v>
      </c>
      <c r="G244" s="5">
        <v>1570.0009164099999</v>
      </c>
      <c r="H244" s="5">
        <v>2930.0009168900001</v>
      </c>
      <c r="I244" s="5">
        <v>3855.0009379100002</v>
      </c>
      <c r="J244" s="5">
        <v>4255.0018390799996</v>
      </c>
      <c r="K244" s="5">
        <v>4329.9993763800003</v>
      </c>
      <c r="L244" s="5">
        <v>4329.9993941599996</v>
      </c>
      <c r="M244" s="5">
        <v>4329.9994027000002</v>
      </c>
      <c r="N244" s="5">
        <v>4329.9994097700001</v>
      </c>
      <c r="O244" s="5">
        <v>4329.9994192800004</v>
      </c>
      <c r="P244" s="5">
        <v>4329.9994308299993</v>
      </c>
      <c r="Q244" s="5">
        <v>4329.9994518000003</v>
      </c>
      <c r="R244" s="5">
        <v>4329.9994853099997</v>
      </c>
      <c r="S244" s="5">
        <v>4329.9995055400004</v>
      </c>
      <c r="T244" s="5">
        <v>4375.3554681899996</v>
      </c>
      <c r="U244" s="5">
        <v>6024.90575231</v>
      </c>
      <c r="V244" s="5">
        <v>6024.9057553599996</v>
      </c>
      <c r="W244" s="5">
        <v>6024.9057557599999</v>
      </c>
      <c r="X244" s="5">
        <v>6024.9057558999993</v>
      </c>
      <c r="Y244" s="5">
        <v>6152.673984680001</v>
      </c>
      <c r="Z244" s="5">
        <v>6152.674005679999</v>
      </c>
      <c r="AA244" s="5">
        <v>6167.4034593800006</v>
      </c>
      <c r="AB244" s="5">
        <v>7095.3793949200008</v>
      </c>
      <c r="AC244" s="5">
        <v>6936.5165153800008</v>
      </c>
      <c r="AD244" s="5">
        <v>6936.5165147800008</v>
      </c>
      <c r="AE244" s="5">
        <v>6936.5165143599997</v>
      </c>
      <c r="AF244" s="5">
        <v>7775.9416847700004</v>
      </c>
    </row>
    <row r="245" spans="1:32">
      <c r="A245" s="56" t="s">
        <v>75</v>
      </c>
      <c r="B245" s="56" t="s">
        <v>163</v>
      </c>
      <c r="C245" s="56" t="s">
        <v>138</v>
      </c>
      <c r="D245" s="5">
        <v>6.5489999999999986</v>
      </c>
      <c r="E245" s="5">
        <v>17.45699999</v>
      </c>
      <c r="F245" s="5">
        <v>27.42</v>
      </c>
      <c r="G245" s="5">
        <v>36.314</v>
      </c>
      <c r="H245" s="5">
        <v>50.043999999999997</v>
      </c>
      <c r="I245" s="5">
        <v>62.996000000000002</v>
      </c>
      <c r="J245" s="5">
        <v>77.658000000000001</v>
      </c>
      <c r="K245" s="5">
        <v>94.576999999999998</v>
      </c>
      <c r="L245" s="5">
        <v>106.62987805</v>
      </c>
      <c r="M245" s="5">
        <v>120.34361062000001</v>
      </c>
      <c r="N245" s="5">
        <v>134.93674167</v>
      </c>
      <c r="O245" s="5">
        <v>151.46925558999999</v>
      </c>
      <c r="P245" s="5">
        <v>170.62540046999999</v>
      </c>
      <c r="Q245" s="5">
        <v>193.11582261999999</v>
      </c>
      <c r="R245" s="5">
        <v>217.17328756000001</v>
      </c>
      <c r="S245" s="5">
        <v>243.75706414999999</v>
      </c>
      <c r="T245" s="5">
        <v>273.04486266999999</v>
      </c>
      <c r="U245" s="5">
        <v>306.32374698000001</v>
      </c>
      <c r="V245" s="5">
        <v>341.44567259000002</v>
      </c>
      <c r="W245" s="5">
        <v>379.74659601000002</v>
      </c>
      <c r="X245" s="5">
        <v>421.06610585999999</v>
      </c>
      <c r="Y245" s="5">
        <v>466.46901799</v>
      </c>
      <c r="Z245" s="5">
        <v>514.9283266299999</v>
      </c>
      <c r="AA245" s="5">
        <v>567.86316712999997</v>
      </c>
      <c r="AB245" s="5">
        <v>623.62634737000008</v>
      </c>
      <c r="AC245" s="5">
        <v>684.16643065000005</v>
      </c>
      <c r="AD245" s="5">
        <v>746.34919728</v>
      </c>
      <c r="AE245" s="5">
        <v>811.52966694999998</v>
      </c>
      <c r="AF245" s="5">
        <v>848.17978899000002</v>
      </c>
    </row>
    <row r="246" spans="1:32">
      <c r="A246" s="56" t="s">
        <v>75</v>
      </c>
      <c r="B246" s="56" t="s">
        <v>163</v>
      </c>
      <c r="C246" s="56" t="s">
        <v>139</v>
      </c>
      <c r="D246" s="5">
        <v>234.49100000000001</v>
      </c>
      <c r="E246" s="5">
        <v>328.44600000000003</v>
      </c>
      <c r="F246" s="5">
        <v>410.86299999999989</v>
      </c>
      <c r="G246" s="5">
        <v>449.76499999999999</v>
      </c>
      <c r="H246" s="5">
        <v>533.05100000000004</v>
      </c>
      <c r="I246" s="5">
        <v>579.9380000000001</v>
      </c>
      <c r="J246" s="5">
        <v>633.64400000000001</v>
      </c>
      <c r="K246" s="5">
        <v>684.71699999999998</v>
      </c>
      <c r="L246" s="5">
        <v>725.76</v>
      </c>
      <c r="M246" s="5">
        <v>758.94600000000003</v>
      </c>
      <c r="N246" s="5">
        <v>790.08699999999999</v>
      </c>
      <c r="O246" s="5">
        <v>817.35799999999995</v>
      </c>
      <c r="P246" s="5">
        <v>846.01</v>
      </c>
      <c r="Q246" s="5">
        <v>872.53000000000009</v>
      </c>
      <c r="R246" s="5">
        <v>900.10599999999988</v>
      </c>
      <c r="S246" s="5">
        <v>927.33200000000011</v>
      </c>
      <c r="T246" s="5">
        <v>954.82600000000002</v>
      </c>
      <c r="U246" s="5">
        <v>981.74899999999991</v>
      </c>
      <c r="V246" s="5">
        <v>1010.6130000000001</v>
      </c>
      <c r="W246" s="5">
        <v>1040.827</v>
      </c>
      <c r="X246" s="5">
        <v>1071.3150000000001</v>
      </c>
      <c r="Y246" s="5">
        <v>1099.8209999999999</v>
      </c>
      <c r="Z246" s="5">
        <v>1134.3789999999999</v>
      </c>
      <c r="AA246" s="5">
        <v>1171.0899999999999</v>
      </c>
      <c r="AB246" s="5">
        <v>1208.625</v>
      </c>
      <c r="AC246" s="5">
        <v>1244.3230000000001</v>
      </c>
      <c r="AD246" s="5">
        <v>1281.0899999999999</v>
      </c>
      <c r="AE246" s="5">
        <v>1317.614</v>
      </c>
      <c r="AF246" s="5">
        <v>1317.614</v>
      </c>
    </row>
    <row r="247" spans="1:32">
      <c r="A247" s="56" t="s">
        <v>75</v>
      </c>
      <c r="B247" s="56" t="s">
        <v>163</v>
      </c>
      <c r="C247" s="56" t="s">
        <v>140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</row>
    <row r="248" spans="1:32">
      <c r="A248" s="56" t="s">
        <v>75</v>
      </c>
      <c r="B248" s="56" t="s">
        <v>163</v>
      </c>
      <c r="C248" s="56" t="s">
        <v>141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</row>
    <row r="249" spans="1:32">
      <c r="A249" s="56" t="s">
        <v>75</v>
      </c>
      <c r="B249" s="56" t="s">
        <v>163</v>
      </c>
      <c r="C249" s="56" t="s">
        <v>142</v>
      </c>
      <c r="D249" s="5">
        <v>2206.8420000000001</v>
      </c>
      <c r="E249" s="5">
        <v>2206.8420116799998</v>
      </c>
      <c r="F249" s="5">
        <v>3332.400969450001</v>
      </c>
      <c r="G249" s="5">
        <v>4284.7349806599996</v>
      </c>
      <c r="H249" s="5">
        <v>5467.4187799199999</v>
      </c>
      <c r="I249" s="5">
        <v>6808.5492612600001</v>
      </c>
      <c r="J249" s="5">
        <v>7545.9038434300001</v>
      </c>
      <c r="K249" s="5">
        <v>7545.9038434300001</v>
      </c>
      <c r="L249" s="5">
        <v>7545.9038444300004</v>
      </c>
      <c r="M249" s="5">
        <v>7545.9038451400002</v>
      </c>
      <c r="N249" s="5">
        <v>7545.9038457000024</v>
      </c>
      <c r="O249" s="5">
        <v>7545.903846539999</v>
      </c>
      <c r="P249" s="5">
        <v>7545.9038472799984</v>
      </c>
      <c r="Q249" s="5">
        <v>7545.9038482199994</v>
      </c>
      <c r="R249" s="5">
        <v>7499.4038500200013</v>
      </c>
      <c r="S249" s="5">
        <v>7499.4038516800001</v>
      </c>
      <c r="T249" s="5">
        <v>7296.92385311</v>
      </c>
      <c r="U249" s="5">
        <v>7296.9238632400002</v>
      </c>
      <c r="V249" s="5">
        <v>7005.4606743800014</v>
      </c>
      <c r="W249" s="5">
        <v>7268.2231444700001</v>
      </c>
      <c r="X249" s="5">
        <v>8859.6480478100002</v>
      </c>
      <c r="Y249" s="5">
        <v>9044.7347078200019</v>
      </c>
      <c r="Z249" s="5">
        <v>9044.7347110400005</v>
      </c>
      <c r="AA249" s="5">
        <v>12370.16351885</v>
      </c>
      <c r="AB249" s="5">
        <v>12151.4635189</v>
      </c>
      <c r="AC249" s="5">
        <v>13420.368235600001</v>
      </c>
      <c r="AD249" s="5">
        <v>13034.26830491</v>
      </c>
      <c r="AE249" s="5">
        <v>13369.60592095</v>
      </c>
      <c r="AF249" s="5">
        <v>13125.80592097</v>
      </c>
    </row>
    <row r="250" spans="1:32">
      <c r="A250" s="56" t="s">
        <v>75</v>
      </c>
      <c r="B250" s="56" t="s">
        <v>163</v>
      </c>
      <c r="C250" s="56" t="s">
        <v>143</v>
      </c>
      <c r="D250" s="5">
        <v>4099.3750000000009</v>
      </c>
      <c r="E250" s="5">
        <v>4099.3750033000006</v>
      </c>
      <c r="F250" s="5">
        <v>4099.3750111600002</v>
      </c>
      <c r="G250" s="5">
        <v>4099.3750247100006</v>
      </c>
      <c r="H250" s="5">
        <v>4099.3751942600002</v>
      </c>
      <c r="I250" s="5">
        <v>4099.3751942899999</v>
      </c>
      <c r="J250" s="5">
        <v>5354.2186945699996</v>
      </c>
      <c r="K250" s="5">
        <v>7465.2340244999996</v>
      </c>
      <c r="L250" s="5">
        <v>7464.3340247799988</v>
      </c>
      <c r="M250" s="5">
        <v>7464.3340251499994</v>
      </c>
      <c r="N250" s="5">
        <v>7464.3340254299992</v>
      </c>
      <c r="O250" s="5">
        <v>7464.3340258099988</v>
      </c>
      <c r="P250" s="5">
        <v>7464.3340261099993</v>
      </c>
      <c r="Q250" s="5">
        <v>7464.3340265400002</v>
      </c>
      <c r="R250" s="5">
        <v>7464.334027509999</v>
      </c>
      <c r="S250" s="5">
        <v>7464.3340277799998</v>
      </c>
      <c r="T250" s="5">
        <v>7314.3040282799993</v>
      </c>
      <c r="U250" s="5">
        <v>7314.3040288399989</v>
      </c>
      <c r="V250" s="5">
        <v>7314.3040288899992</v>
      </c>
      <c r="W250" s="5">
        <v>7314.3040311699997</v>
      </c>
      <c r="X250" s="5">
        <v>7212.2790352699994</v>
      </c>
      <c r="Y250" s="5">
        <v>7139.2790505699986</v>
      </c>
      <c r="Z250" s="5">
        <v>7139.2790521899997</v>
      </c>
      <c r="AA250" s="5">
        <v>7278.1100780500001</v>
      </c>
      <c r="AB250" s="5">
        <v>7189.7100781100007</v>
      </c>
      <c r="AC250" s="5">
        <v>7403.0076843000006</v>
      </c>
      <c r="AD250" s="5">
        <v>9005.9726310200003</v>
      </c>
      <c r="AE250" s="5">
        <v>9804.8626328500013</v>
      </c>
      <c r="AF250" s="5">
        <v>9259.8546329000001</v>
      </c>
    </row>
    <row r="251" spans="1:32">
      <c r="A251" s="56" t="s">
        <v>75</v>
      </c>
      <c r="B251" s="56" t="s">
        <v>163</v>
      </c>
      <c r="C251" s="56" t="s">
        <v>144</v>
      </c>
      <c r="D251" s="5">
        <v>5388.848217992565</v>
      </c>
      <c r="E251" s="5">
        <v>6736.0774173999998</v>
      </c>
      <c r="F251" s="5">
        <v>7241.1001333000004</v>
      </c>
      <c r="G251" s="5">
        <v>7787.1721023</v>
      </c>
      <c r="H251" s="5">
        <v>8305.1860969000008</v>
      </c>
      <c r="I251" s="5">
        <v>8817.1430414000006</v>
      </c>
      <c r="J251" s="5">
        <v>9287.9756369999996</v>
      </c>
      <c r="K251" s="5">
        <v>9632.6770189999988</v>
      </c>
      <c r="L251" s="5">
        <v>9907.4385299999994</v>
      </c>
      <c r="M251" s="5">
        <v>10135.968591000001</v>
      </c>
      <c r="N251" s="5">
        <v>10325.598596</v>
      </c>
      <c r="O251" s="5">
        <v>10495.777152000001</v>
      </c>
      <c r="P251" s="5">
        <v>10638.836495</v>
      </c>
      <c r="Q251" s="5">
        <v>10770.824155</v>
      </c>
      <c r="R251" s="5">
        <v>10900.861798</v>
      </c>
      <c r="S251" s="5">
        <v>11054.003291999999</v>
      </c>
      <c r="T251" s="5">
        <v>11184.602966</v>
      </c>
      <c r="U251" s="5">
        <v>11329.568397999999</v>
      </c>
      <c r="V251" s="5">
        <v>11477.344218</v>
      </c>
      <c r="W251" s="5">
        <v>11629.082176</v>
      </c>
      <c r="X251" s="5">
        <v>11758.088282000001</v>
      </c>
      <c r="Y251" s="5">
        <v>11902.132969</v>
      </c>
      <c r="Z251" s="5">
        <v>12105.429607</v>
      </c>
      <c r="AA251" s="5">
        <v>12484.833766</v>
      </c>
      <c r="AB251" s="5">
        <v>12880.830583999999</v>
      </c>
      <c r="AC251" s="5">
        <v>13285.918994</v>
      </c>
      <c r="AD251" s="5">
        <v>13674.547143</v>
      </c>
      <c r="AE251" s="5">
        <v>14052.084287</v>
      </c>
      <c r="AF251" s="5">
        <v>14052.084287</v>
      </c>
    </row>
    <row r="252" spans="1:32">
      <c r="A252" s="56" t="s">
        <v>75</v>
      </c>
      <c r="B252" s="56" t="s">
        <v>163</v>
      </c>
      <c r="C252" s="56" t="s">
        <v>146</v>
      </c>
      <c r="D252" s="5">
        <v>308.44499999999999</v>
      </c>
      <c r="E252" s="5">
        <v>305.96541804938448</v>
      </c>
      <c r="F252" s="5">
        <v>305.97081550206548</v>
      </c>
      <c r="G252" s="5">
        <v>306.82357383199712</v>
      </c>
      <c r="H252" s="5">
        <v>306.5264435649774</v>
      </c>
      <c r="I252" s="5">
        <v>309.09675021406639</v>
      </c>
      <c r="J252" s="5">
        <v>312.58425788779903</v>
      </c>
      <c r="K252" s="5">
        <v>291.46368820557632</v>
      </c>
      <c r="L252" s="5">
        <v>293.53629111129248</v>
      </c>
      <c r="M252" s="5">
        <v>295.95338592162881</v>
      </c>
      <c r="N252" s="5">
        <v>299.16217312170642</v>
      </c>
      <c r="O252" s="5">
        <v>301.94024916073079</v>
      </c>
      <c r="P252" s="5">
        <v>307.40419273656732</v>
      </c>
      <c r="Q252" s="5">
        <v>308.6618784291116</v>
      </c>
      <c r="R252" s="5">
        <v>310.60723203165912</v>
      </c>
      <c r="S252" s="5">
        <v>314.38365644673593</v>
      </c>
      <c r="T252" s="5">
        <v>318.82271087075497</v>
      </c>
      <c r="U252" s="5">
        <v>323.70120065978722</v>
      </c>
      <c r="V252" s="5">
        <v>330.49408193821739</v>
      </c>
      <c r="W252" s="5">
        <v>331.79266499394129</v>
      </c>
      <c r="X252" s="5">
        <v>335.20646130774662</v>
      </c>
      <c r="Y252" s="5">
        <v>341.59843111042437</v>
      </c>
      <c r="Z252" s="5">
        <v>347.567377577483</v>
      </c>
      <c r="AA252" s="5">
        <v>351.99948647869132</v>
      </c>
      <c r="AB252" s="5">
        <v>355.0835428029435</v>
      </c>
      <c r="AC252" s="5">
        <v>360.22525136756502</v>
      </c>
      <c r="AD252" s="5">
        <v>364.13778129837641</v>
      </c>
      <c r="AE252" s="5">
        <v>373.43132885593491</v>
      </c>
      <c r="AF252" s="5">
        <v>373.43132885593491</v>
      </c>
    </row>
    <row r="254" spans="1:32">
      <c r="A254" s="56" t="s">
        <v>75</v>
      </c>
      <c r="B254" s="56" t="s">
        <v>197</v>
      </c>
      <c r="C254" s="56" t="s">
        <v>130</v>
      </c>
      <c r="D254" s="5">
        <v>8126</v>
      </c>
      <c r="E254" s="5">
        <v>8126</v>
      </c>
      <c r="F254" s="5">
        <v>8126</v>
      </c>
      <c r="G254" s="5">
        <v>7426</v>
      </c>
      <c r="H254" s="5">
        <v>7076</v>
      </c>
      <c r="I254" s="5">
        <v>6376</v>
      </c>
      <c r="J254" s="5">
        <v>5576</v>
      </c>
      <c r="K254" s="5">
        <v>5576</v>
      </c>
      <c r="L254" s="5">
        <v>4176</v>
      </c>
      <c r="M254" s="5">
        <v>4176</v>
      </c>
      <c r="N254" s="5">
        <v>4176</v>
      </c>
      <c r="O254" s="5">
        <v>4176</v>
      </c>
      <c r="P254" s="5">
        <v>4176</v>
      </c>
      <c r="Q254" s="5">
        <v>3896</v>
      </c>
      <c r="R254" s="5">
        <v>3896</v>
      </c>
      <c r="S254" s="5">
        <v>3896</v>
      </c>
      <c r="T254" s="5">
        <v>3896</v>
      </c>
      <c r="U254" s="5">
        <v>3896</v>
      </c>
      <c r="V254" s="5">
        <v>3896</v>
      </c>
      <c r="W254" s="5">
        <v>3896</v>
      </c>
      <c r="X254" s="5">
        <v>3152</v>
      </c>
      <c r="Y254" s="5">
        <v>2787</v>
      </c>
      <c r="Z254" s="5">
        <v>2422</v>
      </c>
      <c r="AA254" s="5">
        <v>2057</v>
      </c>
      <c r="AB254" s="5">
        <v>1692</v>
      </c>
      <c r="AC254" s="5">
        <v>1692</v>
      </c>
      <c r="AD254" s="5">
        <v>1692</v>
      </c>
      <c r="AE254" s="5">
        <v>1692</v>
      </c>
      <c r="AF254" s="5">
        <v>1692</v>
      </c>
    </row>
    <row r="255" spans="1:32">
      <c r="A255" s="56" t="s">
        <v>75</v>
      </c>
      <c r="B255" s="56" t="s">
        <v>197</v>
      </c>
      <c r="C255" s="56" t="s">
        <v>132</v>
      </c>
      <c r="D255" s="5">
        <v>1597.89999999</v>
      </c>
      <c r="E255" s="5">
        <v>1597.89999999</v>
      </c>
      <c r="F255" s="5">
        <v>1597.89999999</v>
      </c>
      <c r="G255" s="5">
        <v>1597.89999999</v>
      </c>
      <c r="H255" s="5">
        <v>1597.89999999</v>
      </c>
      <c r="I255" s="5">
        <v>1597.89999999</v>
      </c>
      <c r="J255" s="5">
        <v>1417.89999999</v>
      </c>
      <c r="K255" s="5">
        <v>1417.89999999</v>
      </c>
      <c r="L255" s="5">
        <v>1417.89999999</v>
      </c>
      <c r="M255" s="5">
        <v>1417.89999999</v>
      </c>
      <c r="N255" s="5">
        <v>1417.89999999</v>
      </c>
      <c r="O255" s="5">
        <v>1417.89999999</v>
      </c>
      <c r="P255" s="5">
        <v>1417.89999999</v>
      </c>
      <c r="Q255" s="5">
        <v>1417.89999999</v>
      </c>
      <c r="R255" s="5">
        <v>1032.89999999</v>
      </c>
      <c r="S255" s="5">
        <v>1032.89999999</v>
      </c>
      <c r="T255" s="5">
        <v>1032.89999999</v>
      </c>
      <c r="U255" s="5">
        <v>888.5</v>
      </c>
      <c r="V255" s="5">
        <v>888.5</v>
      </c>
      <c r="W255" s="5">
        <v>888.5</v>
      </c>
      <c r="X255" s="5">
        <v>888.5</v>
      </c>
      <c r="Y255" s="5">
        <v>888.5</v>
      </c>
      <c r="Z255" s="5">
        <v>888.5</v>
      </c>
      <c r="AA255" s="5">
        <v>244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</row>
    <row r="256" spans="1:32">
      <c r="A256" s="56" t="s">
        <v>75</v>
      </c>
      <c r="B256" s="56" t="s">
        <v>197</v>
      </c>
      <c r="C256" s="56" t="s">
        <v>133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</row>
    <row r="257" spans="1:32">
      <c r="A257" s="56" t="s">
        <v>75</v>
      </c>
      <c r="B257" s="56" t="s">
        <v>197</v>
      </c>
      <c r="C257" s="56" t="s">
        <v>134</v>
      </c>
      <c r="D257" s="5">
        <v>1954.5000000099999</v>
      </c>
      <c r="E257" s="5">
        <v>1954.5000000099999</v>
      </c>
      <c r="F257" s="5">
        <v>1954.5000000099999</v>
      </c>
      <c r="G257" s="5">
        <v>1954.5000000099999</v>
      </c>
      <c r="H257" s="5">
        <v>1954.5000000099999</v>
      </c>
      <c r="I257" s="5">
        <v>1954.5000000099999</v>
      </c>
      <c r="J257" s="5">
        <v>1954.5000132600001</v>
      </c>
      <c r="K257" s="5">
        <v>1954.5000132600001</v>
      </c>
      <c r="L257" s="5">
        <v>1954.50017226</v>
      </c>
      <c r="M257" s="5">
        <v>1954.50017226</v>
      </c>
      <c r="N257" s="5">
        <v>1954.50017226</v>
      </c>
      <c r="O257" s="5">
        <v>1662.5001722500001</v>
      </c>
      <c r="P257" s="5">
        <v>1545.5001722500001</v>
      </c>
      <c r="Q257" s="5">
        <v>1545.5001722500001</v>
      </c>
      <c r="R257" s="5">
        <v>1545.5001722500001</v>
      </c>
      <c r="S257" s="5">
        <v>1545.5000026499999</v>
      </c>
      <c r="T257" s="5">
        <v>1545.5000079500001</v>
      </c>
      <c r="U257" s="5">
        <v>1545.5000212</v>
      </c>
      <c r="V257" s="5">
        <v>1545.5000212</v>
      </c>
      <c r="W257" s="5">
        <v>1545.5000212</v>
      </c>
      <c r="X257" s="5">
        <v>1545.5000212</v>
      </c>
      <c r="Y257" s="5">
        <v>1545.5000583000001</v>
      </c>
      <c r="Z257" s="5">
        <v>1697.3597511999999</v>
      </c>
      <c r="AA257" s="5">
        <v>1697.3597511999999</v>
      </c>
      <c r="AB257" s="5">
        <v>2107.3666294</v>
      </c>
      <c r="AC257" s="5">
        <v>2107.3666294</v>
      </c>
      <c r="AD257" s="5">
        <v>2107.3666294</v>
      </c>
      <c r="AE257" s="5">
        <v>1588.3666294</v>
      </c>
      <c r="AF257" s="5">
        <v>1486.1967016000001</v>
      </c>
    </row>
    <row r="258" spans="1:32">
      <c r="A258" s="56" t="s">
        <v>75</v>
      </c>
      <c r="B258" s="56" t="s">
        <v>197</v>
      </c>
      <c r="C258" s="56" t="s">
        <v>135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</row>
    <row r="259" spans="1:32">
      <c r="A259" s="56" t="s">
        <v>75</v>
      </c>
      <c r="B259" s="56" t="s">
        <v>197</v>
      </c>
      <c r="C259" s="56" t="s">
        <v>136</v>
      </c>
      <c r="D259" s="5">
        <v>152.4</v>
      </c>
      <c r="E259" s="5">
        <v>152.4</v>
      </c>
      <c r="F259" s="5">
        <v>152.4</v>
      </c>
      <c r="G259" s="5">
        <v>152.4</v>
      </c>
      <c r="H259" s="5">
        <v>152.4</v>
      </c>
      <c r="I259" s="5">
        <v>152.4</v>
      </c>
      <c r="J259" s="5">
        <v>152.4</v>
      </c>
      <c r="K259" s="5">
        <v>152.4</v>
      </c>
      <c r="L259" s="5">
        <v>152.4</v>
      </c>
      <c r="M259" s="5">
        <v>152.4</v>
      </c>
      <c r="N259" s="5">
        <v>152.4</v>
      </c>
      <c r="O259" s="5">
        <v>152.4</v>
      </c>
      <c r="P259" s="5">
        <v>152.4</v>
      </c>
      <c r="Q259" s="5">
        <v>152.4</v>
      </c>
      <c r="R259" s="5">
        <v>152.4</v>
      </c>
      <c r="S259" s="5">
        <v>66</v>
      </c>
      <c r="T259" s="5">
        <v>66</v>
      </c>
      <c r="U259" s="5">
        <v>66</v>
      </c>
      <c r="V259" s="5">
        <v>66</v>
      </c>
      <c r="W259" s="5">
        <v>66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</row>
    <row r="260" spans="1:32">
      <c r="A260" s="56" t="s">
        <v>75</v>
      </c>
      <c r="B260" s="56" t="s">
        <v>197</v>
      </c>
      <c r="C260" s="56" t="s">
        <v>137</v>
      </c>
      <c r="D260" s="5">
        <v>670</v>
      </c>
      <c r="E260" s="5">
        <v>670.00002277999999</v>
      </c>
      <c r="F260" s="5">
        <v>670.00002724000001</v>
      </c>
      <c r="G260" s="5">
        <v>920.00003029000004</v>
      </c>
      <c r="H260" s="5">
        <v>920.00003824999999</v>
      </c>
      <c r="I260" s="5">
        <v>920.00003994999997</v>
      </c>
      <c r="J260" s="5">
        <v>1292.8445046100001</v>
      </c>
      <c r="K260" s="5">
        <v>1292.8445046100001</v>
      </c>
      <c r="L260" s="5">
        <v>1806.4569575800001</v>
      </c>
      <c r="M260" s="5">
        <v>1944.3944518200001</v>
      </c>
      <c r="N260" s="5">
        <v>2048.8651247600001</v>
      </c>
      <c r="O260" s="5">
        <v>2348.8976109700002</v>
      </c>
      <c r="P260" s="5">
        <v>2632.7891787399999</v>
      </c>
      <c r="Q260" s="5">
        <v>2632.7891789</v>
      </c>
      <c r="R260" s="5">
        <v>2632.78917933</v>
      </c>
      <c r="S260" s="5">
        <v>2632.78919335</v>
      </c>
      <c r="T260" s="5">
        <v>2632.78921833</v>
      </c>
      <c r="U260" s="5">
        <v>3575.2076813799999</v>
      </c>
      <c r="V260" s="5">
        <v>3575.2076813799999</v>
      </c>
      <c r="W260" s="5">
        <v>3575.2076813799999</v>
      </c>
      <c r="X260" s="5">
        <v>3575.2076813899998</v>
      </c>
      <c r="Y260" s="5">
        <v>3575.20765867</v>
      </c>
      <c r="Z260" s="5">
        <v>3700.6664670099999</v>
      </c>
      <c r="AA260" s="5">
        <v>4440.3149453699998</v>
      </c>
      <c r="AB260" s="5">
        <v>5080.8968959499998</v>
      </c>
      <c r="AC260" s="5">
        <v>5091.6229507600001</v>
      </c>
      <c r="AD260" s="5">
        <v>4926.1670821099997</v>
      </c>
      <c r="AE260" s="5">
        <v>5758.0516769200003</v>
      </c>
      <c r="AF260" s="5">
        <v>5933.6740037200007</v>
      </c>
    </row>
    <row r="261" spans="1:32">
      <c r="A261" s="56" t="s">
        <v>75</v>
      </c>
      <c r="B261" s="56" t="s">
        <v>197</v>
      </c>
      <c r="C261" s="56" t="s">
        <v>138</v>
      </c>
      <c r="D261" s="5">
        <v>3.8220000000000001</v>
      </c>
      <c r="E261" s="5">
        <v>9.6499999999999986</v>
      </c>
      <c r="F261" s="5">
        <v>15.039</v>
      </c>
      <c r="G261" s="5">
        <v>21.5</v>
      </c>
      <c r="H261" s="5">
        <v>30.315999999999999</v>
      </c>
      <c r="I261" s="5">
        <v>39.863</v>
      </c>
      <c r="J261" s="5">
        <v>49.843000000000004</v>
      </c>
      <c r="K261" s="5">
        <v>60.389000000000003</v>
      </c>
      <c r="L261" s="5">
        <v>67.981450320000008</v>
      </c>
      <c r="M261" s="5">
        <v>76.025722700000003</v>
      </c>
      <c r="N261" s="5">
        <v>84.291199050000003</v>
      </c>
      <c r="O261" s="5">
        <v>93.186169839999991</v>
      </c>
      <c r="P261" s="5">
        <v>103.08583895</v>
      </c>
      <c r="Q261" s="5">
        <v>114.57211985000001</v>
      </c>
      <c r="R261" s="5">
        <v>126.59514797</v>
      </c>
      <c r="S261" s="5">
        <v>139.79203199</v>
      </c>
      <c r="T261" s="5">
        <v>154.32283432</v>
      </c>
      <c r="U261" s="5">
        <v>170.79366633999999</v>
      </c>
      <c r="V261" s="5">
        <v>188.05448177</v>
      </c>
      <c r="W261" s="5">
        <v>207.01157981</v>
      </c>
      <c r="X261" s="5">
        <v>227.54290115000001</v>
      </c>
      <c r="Y261" s="5">
        <v>250.38023145</v>
      </c>
      <c r="Z261" s="5">
        <v>274.97515679999998</v>
      </c>
      <c r="AA261" s="5">
        <v>301.97243745999998</v>
      </c>
      <c r="AB261" s="5">
        <v>330.74693155</v>
      </c>
      <c r="AC261" s="5">
        <v>362.38743728999998</v>
      </c>
      <c r="AD261" s="5">
        <v>394.77977666999999</v>
      </c>
      <c r="AE261" s="5">
        <v>428.94732513000002</v>
      </c>
      <c r="AF261" s="5">
        <v>450.43114832999998</v>
      </c>
    </row>
    <row r="262" spans="1:32">
      <c r="A262" s="56" t="s">
        <v>75</v>
      </c>
      <c r="B262" s="56" t="s">
        <v>197</v>
      </c>
      <c r="C262" s="56" t="s">
        <v>139</v>
      </c>
      <c r="D262" s="5">
        <v>117.684</v>
      </c>
      <c r="E262" s="5">
        <v>168.05199999999999</v>
      </c>
      <c r="F262" s="5">
        <v>214.41800000000001</v>
      </c>
      <c r="G262" s="5">
        <v>258.42</v>
      </c>
      <c r="H262" s="5">
        <v>310.27300000000002</v>
      </c>
      <c r="I262" s="5">
        <v>357.51900000000001</v>
      </c>
      <c r="J262" s="5">
        <v>396.33600000000001</v>
      </c>
      <c r="K262" s="5">
        <v>429.81900000000002</v>
      </c>
      <c r="L262" s="5">
        <v>459.08300000000003</v>
      </c>
      <c r="M262" s="5">
        <v>482.41500000000002</v>
      </c>
      <c r="N262" s="5">
        <v>506.21600000000001</v>
      </c>
      <c r="O262" s="5">
        <v>529.16800000000001</v>
      </c>
      <c r="P262" s="5">
        <v>552.55600000000004</v>
      </c>
      <c r="Q262" s="5">
        <v>574.73900000000003</v>
      </c>
      <c r="R262" s="5">
        <v>597.82299999999987</v>
      </c>
      <c r="S262" s="5">
        <v>620.88200000000006</v>
      </c>
      <c r="T262" s="5">
        <v>644.40199999999993</v>
      </c>
      <c r="U262" s="5">
        <v>667.03899999999999</v>
      </c>
      <c r="V262" s="5">
        <v>691.17400000000009</v>
      </c>
      <c r="W262" s="5">
        <v>716.49899999999991</v>
      </c>
      <c r="X262" s="5">
        <v>742.16099999999983</v>
      </c>
      <c r="Y262" s="5">
        <v>766.55899999999997</v>
      </c>
      <c r="Z262" s="5">
        <v>795.71500000000003</v>
      </c>
      <c r="AA262" s="5">
        <v>826.73199999999997</v>
      </c>
      <c r="AB262" s="5">
        <v>858.57</v>
      </c>
      <c r="AC262" s="5">
        <v>889.29099999999994</v>
      </c>
      <c r="AD262" s="5">
        <v>920.87300000000016</v>
      </c>
      <c r="AE262" s="5">
        <v>952.423</v>
      </c>
      <c r="AF262" s="5">
        <v>952.423</v>
      </c>
    </row>
    <row r="263" spans="1:32">
      <c r="A263" s="56" t="s">
        <v>75</v>
      </c>
      <c r="B263" s="56" t="s">
        <v>197</v>
      </c>
      <c r="C263" s="56" t="s">
        <v>140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</row>
    <row r="264" spans="1:32">
      <c r="A264" s="56" t="s">
        <v>75</v>
      </c>
      <c r="B264" s="56" t="s">
        <v>197</v>
      </c>
      <c r="C264" s="56" t="s">
        <v>141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</row>
    <row r="265" spans="1:32">
      <c r="A265" s="56" t="s">
        <v>75</v>
      </c>
      <c r="B265" s="56" t="s">
        <v>197</v>
      </c>
      <c r="C265" s="56" t="s">
        <v>142</v>
      </c>
      <c r="D265" s="5">
        <v>986.42900000000009</v>
      </c>
      <c r="E265" s="5">
        <v>1286.4290000000001</v>
      </c>
      <c r="F265" s="5">
        <v>1564.1708378000001</v>
      </c>
      <c r="G265" s="5">
        <v>1611.80337781</v>
      </c>
      <c r="H265" s="5">
        <v>1972.0705426300001</v>
      </c>
      <c r="I265" s="5">
        <v>2145.6098067900002</v>
      </c>
      <c r="J265" s="5">
        <v>2169.9613997599999</v>
      </c>
      <c r="K265" s="5">
        <v>2651.972852559999</v>
      </c>
      <c r="L265" s="5">
        <v>2651.97285973</v>
      </c>
      <c r="M265" s="5">
        <v>2651.9728636</v>
      </c>
      <c r="N265" s="5">
        <v>2651.97286459</v>
      </c>
      <c r="O265" s="5">
        <v>2651.972866860001</v>
      </c>
      <c r="P265" s="5">
        <v>2651.9728728300001</v>
      </c>
      <c r="Q265" s="5">
        <v>2651.9728730400002</v>
      </c>
      <c r="R265" s="5">
        <v>2651.9728783700002</v>
      </c>
      <c r="S265" s="5">
        <v>3004.58891094</v>
      </c>
      <c r="T265" s="5">
        <v>3844.2224494900011</v>
      </c>
      <c r="U265" s="5">
        <v>4086.16410941</v>
      </c>
      <c r="V265" s="5">
        <v>4086.16411057</v>
      </c>
      <c r="W265" s="5">
        <v>4086.1641117199988</v>
      </c>
      <c r="X265" s="5">
        <v>5424.1447053000002</v>
      </c>
      <c r="Y265" s="5">
        <v>6500.5027984799999</v>
      </c>
      <c r="Z265" s="5">
        <v>7213.3961328599999</v>
      </c>
      <c r="AA265" s="5">
        <v>7449.4888138299993</v>
      </c>
      <c r="AB265" s="5">
        <v>7480.0813041900001</v>
      </c>
      <c r="AC265" s="5">
        <v>8638.3120379400007</v>
      </c>
      <c r="AD265" s="5">
        <v>8641.8371206599986</v>
      </c>
      <c r="AE265" s="5">
        <v>8703.0657967100015</v>
      </c>
      <c r="AF265" s="5">
        <v>8714.5081788800017</v>
      </c>
    </row>
    <row r="266" spans="1:32">
      <c r="A266" s="56" t="s">
        <v>75</v>
      </c>
      <c r="B266" s="56" t="s">
        <v>197</v>
      </c>
      <c r="C266" s="56" t="s">
        <v>143</v>
      </c>
      <c r="D266" s="5">
        <v>2826.4169999999999</v>
      </c>
      <c r="E266" s="5">
        <v>2826.4169999999999</v>
      </c>
      <c r="F266" s="5">
        <v>3193.6570054499998</v>
      </c>
      <c r="G266" s="5">
        <v>3193.6570063200002</v>
      </c>
      <c r="H266" s="5">
        <v>3193.65700823</v>
      </c>
      <c r="I266" s="5">
        <v>3227.81701191</v>
      </c>
      <c r="J266" s="5">
        <v>3193.6570126299998</v>
      </c>
      <c r="K266" s="5">
        <v>3193.65701373</v>
      </c>
      <c r="L266" s="5">
        <v>3193.6570180200001</v>
      </c>
      <c r="M266" s="5">
        <v>3193.6570190100001</v>
      </c>
      <c r="N266" s="5">
        <v>3193.65701936</v>
      </c>
      <c r="O266" s="5">
        <v>3193.65702117</v>
      </c>
      <c r="P266" s="5">
        <v>3193.6570223899998</v>
      </c>
      <c r="Q266" s="5">
        <v>3193.65702483</v>
      </c>
      <c r="R266" s="5">
        <v>3083.6570289199999</v>
      </c>
      <c r="S266" s="5">
        <v>3035.1570333099999</v>
      </c>
      <c r="T266" s="5">
        <v>3035.1570345800001</v>
      </c>
      <c r="U266" s="5">
        <v>3017.1570351599999</v>
      </c>
      <c r="V266" s="5">
        <v>3017.1570388300001</v>
      </c>
      <c r="W266" s="5">
        <v>3017.1570577900002</v>
      </c>
      <c r="X266" s="5">
        <v>2897.5571223100001</v>
      </c>
      <c r="Y266" s="5">
        <v>2782.5450845700002</v>
      </c>
      <c r="Z266" s="5">
        <v>3371.08104379</v>
      </c>
      <c r="AA266" s="5">
        <v>4060.88504104</v>
      </c>
      <c r="AB266" s="5">
        <v>4891.0336920400014</v>
      </c>
      <c r="AC266" s="5">
        <v>5094.45346204</v>
      </c>
      <c r="AD266" s="5">
        <v>5560.7576350999998</v>
      </c>
      <c r="AE266" s="5">
        <v>5751.6683249500002</v>
      </c>
      <c r="AF266" s="5">
        <v>5725.6683250700007</v>
      </c>
    </row>
    <row r="267" spans="1:32">
      <c r="A267" s="56" t="s">
        <v>75</v>
      </c>
      <c r="B267" s="56" t="s">
        <v>197</v>
      </c>
      <c r="C267" s="56" t="s">
        <v>144</v>
      </c>
      <c r="D267" s="5">
        <v>5264.4019117998669</v>
      </c>
      <c r="E267" s="5">
        <v>6457.6056932699994</v>
      </c>
      <c r="F267" s="5">
        <v>6838.6221507499986</v>
      </c>
      <c r="G267" s="5">
        <v>7245.3058301000001</v>
      </c>
      <c r="H267" s="5">
        <v>7649.8232098999997</v>
      </c>
      <c r="I267" s="5">
        <v>8030.0013179999996</v>
      </c>
      <c r="J267" s="5">
        <v>8387.8679792999992</v>
      </c>
      <c r="K267" s="5">
        <v>8665.0698004999995</v>
      </c>
      <c r="L267" s="5">
        <v>8910.6213119000004</v>
      </c>
      <c r="M267" s="5">
        <v>9106.6007625000002</v>
      </c>
      <c r="N267" s="5">
        <v>9288.1123026999994</v>
      </c>
      <c r="O267" s="5">
        <v>9452.4637418000002</v>
      </c>
      <c r="P267" s="5">
        <v>9619.0786924000004</v>
      </c>
      <c r="Q267" s="5">
        <v>9767.3473625999995</v>
      </c>
      <c r="R267" s="5">
        <v>9931.5074631000007</v>
      </c>
      <c r="S267" s="5">
        <v>10099.4849268</v>
      </c>
      <c r="T267" s="5">
        <v>10274.307675599999</v>
      </c>
      <c r="U267" s="5">
        <v>10442.4042439</v>
      </c>
      <c r="V267" s="5">
        <v>10619.160717700001</v>
      </c>
      <c r="W267" s="5">
        <v>10792.7297315</v>
      </c>
      <c r="X267" s="5">
        <v>10972.9863425</v>
      </c>
      <c r="Y267" s="5">
        <v>11147.267443799999</v>
      </c>
      <c r="Z267" s="5">
        <v>11339.3538689</v>
      </c>
      <c r="AA267" s="5">
        <v>11624.6451987</v>
      </c>
      <c r="AB267" s="5">
        <v>11956.392494399999</v>
      </c>
      <c r="AC267" s="5">
        <v>12281.9885849</v>
      </c>
      <c r="AD267" s="5">
        <v>12606.994212199999</v>
      </c>
      <c r="AE267" s="5">
        <v>12919.0036337</v>
      </c>
      <c r="AF267" s="5">
        <v>12919.0036337</v>
      </c>
    </row>
    <row r="268" spans="1:32">
      <c r="A268" s="56" t="s">
        <v>75</v>
      </c>
      <c r="B268" s="56" t="s">
        <v>197</v>
      </c>
      <c r="C268" s="56" t="s">
        <v>146</v>
      </c>
      <c r="D268" s="5">
        <v>104.0258438925494</v>
      </c>
      <c r="E268" s="5">
        <v>104.3003275346052</v>
      </c>
      <c r="F268" s="5">
        <v>104.9916627096557</v>
      </c>
      <c r="G268" s="5">
        <v>105.79618709113591</v>
      </c>
      <c r="H268" s="5">
        <v>106.73869942642909</v>
      </c>
      <c r="I268" s="5">
        <v>107.929546454559</v>
      </c>
      <c r="J268" s="5">
        <v>108.47267470639071</v>
      </c>
      <c r="K268" s="5">
        <v>100.27081612401371</v>
      </c>
      <c r="L268" s="5">
        <v>100.983070809572</v>
      </c>
      <c r="M268" s="5">
        <v>102.2577954082256</v>
      </c>
      <c r="N268" s="5">
        <v>103.82911522875899</v>
      </c>
      <c r="O268" s="5">
        <v>104.5423133683248</v>
      </c>
      <c r="P268" s="5">
        <v>105.8577935430626</v>
      </c>
      <c r="Q268" s="5">
        <v>106.35944611492749</v>
      </c>
      <c r="R268" s="5">
        <v>107.8558850327402</v>
      </c>
      <c r="S268" s="5">
        <v>108.93776133594299</v>
      </c>
      <c r="T268" s="5">
        <v>110.5443669071464</v>
      </c>
      <c r="U268" s="5">
        <v>110.891811534113</v>
      </c>
      <c r="V268" s="5">
        <v>112.15252931814859</v>
      </c>
      <c r="W268" s="5">
        <v>113.694231032283</v>
      </c>
      <c r="X268" s="5">
        <v>114.79233814235759</v>
      </c>
      <c r="Y268" s="5">
        <v>116.1939604862139</v>
      </c>
      <c r="Z268" s="5">
        <v>117.6254255007142</v>
      </c>
      <c r="AA268" s="5">
        <v>118.92298692612231</v>
      </c>
      <c r="AB268" s="5">
        <v>119.4799684484592</v>
      </c>
      <c r="AC268" s="5">
        <v>120.7936590541174</v>
      </c>
      <c r="AD268" s="5">
        <v>122.4779030756537</v>
      </c>
      <c r="AE268" s="5">
        <v>124.7282506076856</v>
      </c>
      <c r="AF268" s="5">
        <v>124.7282506076856</v>
      </c>
    </row>
    <row r="270" spans="1:32">
      <c r="A270" s="56" t="s">
        <v>75</v>
      </c>
      <c r="B270" s="56" t="s">
        <v>198</v>
      </c>
      <c r="C270" s="56" t="s">
        <v>131</v>
      </c>
      <c r="D270" s="5">
        <v>4820</v>
      </c>
      <c r="E270" s="5">
        <v>4820</v>
      </c>
      <c r="F270" s="5">
        <v>4820</v>
      </c>
      <c r="G270" s="5">
        <v>4135</v>
      </c>
      <c r="H270" s="5">
        <v>3385</v>
      </c>
      <c r="I270" s="5">
        <v>3385</v>
      </c>
      <c r="J270" s="5">
        <v>3385</v>
      </c>
      <c r="K270" s="5">
        <v>3385</v>
      </c>
      <c r="L270" s="5">
        <v>3385</v>
      </c>
      <c r="M270" s="5">
        <v>3385</v>
      </c>
      <c r="N270" s="5">
        <v>3385</v>
      </c>
      <c r="O270" s="5">
        <v>3385</v>
      </c>
      <c r="P270" s="5">
        <v>3385</v>
      </c>
      <c r="Q270" s="5">
        <v>3385</v>
      </c>
      <c r="R270" s="5">
        <v>3385</v>
      </c>
      <c r="S270" s="5">
        <v>3385</v>
      </c>
      <c r="T270" s="5">
        <v>3385</v>
      </c>
      <c r="U270" s="5">
        <v>3385</v>
      </c>
      <c r="V270" s="5">
        <v>3385</v>
      </c>
      <c r="W270" s="5">
        <v>3385</v>
      </c>
      <c r="X270" s="5">
        <v>3385</v>
      </c>
      <c r="Y270" s="5">
        <v>3385</v>
      </c>
      <c r="Z270" s="5">
        <v>3385</v>
      </c>
      <c r="AA270" s="5">
        <v>1160</v>
      </c>
      <c r="AB270" s="5">
        <v>1160</v>
      </c>
      <c r="AC270" s="5">
        <v>0</v>
      </c>
      <c r="AD270" s="5">
        <v>0</v>
      </c>
      <c r="AE270" s="5">
        <v>0</v>
      </c>
      <c r="AF270" s="5">
        <v>0</v>
      </c>
    </row>
    <row r="271" spans="1:32">
      <c r="A271" s="56" t="s">
        <v>75</v>
      </c>
      <c r="B271" s="56" t="s">
        <v>198</v>
      </c>
      <c r="C271" s="56" t="s">
        <v>132</v>
      </c>
      <c r="D271" s="5">
        <v>500</v>
      </c>
      <c r="E271" s="5">
        <v>500</v>
      </c>
      <c r="F271" s="5">
        <v>500</v>
      </c>
      <c r="G271" s="5">
        <v>500</v>
      </c>
      <c r="H271" s="5">
        <v>500</v>
      </c>
      <c r="I271" s="5">
        <v>500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</row>
    <row r="272" spans="1:32">
      <c r="A272" s="56" t="s">
        <v>75</v>
      </c>
      <c r="B272" s="56" t="s">
        <v>198</v>
      </c>
      <c r="C272" s="56" t="s">
        <v>133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</row>
    <row r="273" spans="1:32">
      <c r="A273" s="56" t="s">
        <v>75</v>
      </c>
      <c r="B273" s="56" t="s">
        <v>198</v>
      </c>
      <c r="C273" s="56" t="s">
        <v>134</v>
      </c>
      <c r="D273" s="5">
        <v>1900</v>
      </c>
      <c r="E273" s="5">
        <v>1900</v>
      </c>
      <c r="F273" s="5">
        <v>1900</v>
      </c>
      <c r="G273" s="5">
        <v>1900</v>
      </c>
      <c r="H273" s="5">
        <v>1900</v>
      </c>
      <c r="I273" s="5">
        <v>1900</v>
      </c>
      <c r="J273" s="5">
        <v>1900.00026235</v>
      </c>
      <c r="K273" s="5">
        <v>1900.00026235</v>
      </c>
      <c r="L273" s="5">
        <v>1900.0000026499999</v>
      </c>
      <c r="M273" s="5">
        <v>1900.0000212</v>
      </c>
      <c r="N273" s="5">
        <v>1900.00003975</v>
      </c>
      <c r="O273" s="5">
        <v>1730.0000583000001</v>
      </c>
      <c r="P273" s="5">
        <v>1730.0000768499999</v>
      </c>
      <c r="Q273" s="5">
        <v>1730.0000954</v>
      </c>
      <c r="R273" s="5">
        <v>1730.00011395</v>
      </c>
      <c r="S273" s="5">
        <v>1730.0000026499999</v>
      </c>
      <c r="T273" s="5">
        <v>1730.0000053000001</v>
      </c>
      <c r="U273" s="5">
        <v>1290.00001855</v>
      </c>
      <c r="V273" s="5">
        <v>1290.00001855</v>
      </c>
      <c r="W273" s="5">
        <v>1290.00001855</v>
      </c>
      <c r="X273" s="5">
        <v>1196.00001855</v>
      </c>
      <c r="Y273" s="5">
        <v>1196.0000212</v>
      </c>
      <c r="Z273" s="5">
        <v>1196.0000026499999</v>
      </c>
      <c r="AA273" s="5">
        <v>1196.0000053000001</v>
      </c>
      <c r="AB273" s="5">
        <v>1196.00001855</v>
      </c>
      <c r="AC273" s="5">
        <v>612.00009275000002</v>
      </c>
      <c r="AD273" s="5">
        <v>612.00009275000002</v>
      </c>
      <c r="AE273" s="5">
        <v>612.00009275000002</v>
      </c>
      <c r="AF273" s="5">
        <v>612.00009275000002</v>
      </c>
    </row>
    <row r="274" spans="1:32">
      <c r="A274" s="56" t="s">
        <v>75</v>
      </c>
      <c r="B274" s="56" t="s">
        <v>198</v>
      </c>
      <c r="C274" s="56" t="s">
        <v>135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</row>
    <row r="275" spans="1:32">
      <c r="A275" s="56" t="s">
        <v>75</v>
      </c>
      <c r="B275" s="56" t="s">
        <v>198</v>
      </c>
      <c r="C275" s="56" t="s">
        <v>136</v>
      </c>
      <c r="D275" s="5">
        <v>2204.0200000599998</v>
      </c>
      <c r="E275" s="5">
        <v>2204.0200000599998</v>
      </c>
      <c r="F275" s="5">
        <v>2204.0200000599998</v>
      </c>
      <c r="G275" s="5">
        <v>2204.0200000599998</v>
      </c>
      <c r="H275" s="5">
        <v>2204.0200000599998</v>
      </c>
      <c r="I275" s="5">
        <v>2204.0200000599998</v>
      </c>
      <c r="J275" s="5">
        <v>2204.0200000599998</v>
      </c>
      <c r="K275" s="5">
        <v>2204.0200000599998</v>
      </c>
      <c r="L275" s="5">
        <v>2204.0200000599998</v>
      </c>
      <c r="M275" s="5">
        <v>2204.0200000599998</v>
      </c>
      <c r="N275" s="5">
        <v>2204.0200000599998</v>
      </c>
      <c r="O275" s="5">
        <v>2204.0200000599998</v>
      </c>
      <c r="P275" s="5">
        <v>2204.0200000599998</v>
      </c>
      <c r="Q275" s="5">
        <v>2204.0200000599998</v>
      </c>
      <c r="R275" s="5">
        <v>2204.0200000599998</v>
      </c>
      <c r="S275" s="5">
        <v>2204.0200000599998</v>
      </c>
      <c r="T275" s="5">
        <v>2204.0200000599998</v>
      </c>
      <c r="U275" s="5">
        <v>2204.0200000599998</v>
      </c>
      <c r="V275" s="5">
        <v>2204.0200000599998</v>
      </c>
      <c r="W275" s="5">
        <v>2204.0200000599998</v>
      </c>
      <c r="X275" s="5">
        <v>2204.0200000599998</v>
      </c>
      <c r="Y275" s="5">
        <v>2204.0200000599998</v>
      </c>
      <c r="Z275" s="5">
        <v>2204.0200000599998</v>
      </c>
      <c r="AA275" s="5">
        <v>2204.0200000599998</v>
      </c>
      <c r="AB275" s="5">
        <v>2204.0200000599998</v>
      </c>
      <c r="AC275" s="5">
        <v>2204.0200000599998</v>
      </c>
      <c r="AD275" s="5">
        <v>2204.0200000599998</v>
      </c>
      <c r="AE275" s="5">
        <v>2204.0200000599998</v>
      </c>
      <c r="AF275" s="5">
        <v>2204.0200000599998</v>
      </c>
    </row>
    <row r="276" spans="1:32">
      <c r="A276" s="56" t="s">
        <v>75</v>
      </c>
      <c r="B276" s="56" t="s">
        <v>198</v>
      </c>
      <c r="C276" s="56" t="s">
        <v>137</v>
      </c>
      <c r="D276" s="5">
        <v>125.23</v>
      </c>
      <c r="E276" s="5">
        <v>125.23000549</v>
      </c>
      <c r="F276" s="5">
        <v>124.13000712</v>
      </c>
      <c r="G276" s="5">
        <v>124.13000712</v>
      </c>
      <c r="H276" s="5">
        <v>124.13000751</v>
      </c>
      <c r="I276" s="5">
        <v>125.23000822</v>
      </c>
      <c r="J276" s="5">
        <v>124.13007974999999</v>
      </c>
      <c r="K276" s="5">
        <v>124.13007974999999</v>
      </c>
      <c r="L276" s="5">
        <v>124.13008859999999</v>
      </c>
      <c r="M276" s="5">
        <v>124.13009039000001</v>
      </c>
      <c r="N276" s="5">
        <v>375.23009051000003</v>
      </c>
      <c r="O276" s="5">
        <v>375.23009086000002</v>
      </c>
      <c r="P276" s="5">
        <v>375.23014198999999</v>
      </c>
      <c r="Q276" s="5">
        <v>374.13014213999998</v>
      </c>
      <c r="R276" s="5">
        <v>374.13014277000002</v>
      </c>
      <c r="S276" s="5">
        <v>374.13014957000001</v>
      </c>
      <c r="T276" s="5">
        <v>375.23015561</v>
      </c>
      <c r="U276" s="5">
        <v>650.64558933000001</v>
      </c>
      <c r="V276" s="5">
        <v>650.64558933000001</v>
      </c>
      <c r="W276" s="5">
        <v>650.64558934000013</v>
      </c>
      <c r="X276" s="5">
        <v>650.64558934000013</v>
      </c>
      <c r="Y276" s="5">
        <v>651.74558386000001</v>
      </c>
      <c r="Z276" s="5">
        <v>650.64558847000001</v>
      </c>
      <c r="AA276" s="5">
        <v>651.74560424000003</v>
      </c>
      <c r="AB276" s="5">
        <v>1808.6500518400001</v>
      </c>
      <c r="AC276" s="5">
        <v>2179.8381886900002</v>
      </c>
      <c r="AD276" s="5">
        <v>2179.8381380000001</v>
      </c>
      <c r="AE276" s="5">
        <v>2180.9381380499999</v>
      </c>
      <c r="AF276" s="5">
        <v>2243.4782339499998</v>
      </c>
    </row>
    <row r="277" spans="1:32">
      <c r="A277" s="56" t="s">
        <v>75</v>
      </c>
      <c r="B277" s="56" t="s">
        <v>198</v>
      </c>
      <c r="C277" s="56" t="s">
        <v>138</v>
      </c>
      <c r="D277" s="5">
        <v>3.0049999999999999</v>
      </c>
      <c r="E277" s="5">
        <v>10.616</v>
      </c>
      <c r="F277" s="5">
        <v>17.280999999999999</v>
      </c>
      <c r="G277" s="5">
        <v>24.411000000000001</v>
      </c>
      <c r="H277" s="5">
        <v>34.210999999999999</v>
      </c>
      <c r="I277" s="5">
        <v>45.436</v>
      </c>
      <c r="J277" s="5">
        <v>57.548999999999999</v>
      </c>
      <c r="K277" s="5">
        <v>71.784999999999997</v>
      </c>
      <c r="L277" s="5">
        <v>81.239204599999994</v>
      </c>
      <c r="M277" s="5">
        <v>91.902823599999991</v>
      </c>
      <c r="N277" s="5">
        <v>103.57394176</v>
      </c>
      <c r="O277" s="5">
        <v>116.92234888</v>
      </c>
      <c r="P277" s="5">
        <v>132.21282271999999</v>
      </c>
      <c r="Q277" s="5">
        <v>150.1415877</v>
      </c>
      <c r="R277" s="5">
        <v>169.35916560999999</v>
      </c>
      <c r="S277" s="5">
        <v>190.61698877000001</v>
      </c>
      <c r="T277" s="5">
        <v>214.08465484999999</v>
      </c>
      <c r="U277" s="5">
        <v>240.78822059999999</v>
      </c>
      <c r="V277" s="5">
        <v>269.04189736000001</v>
      </c>
      <c r="W277" s="5">
        <v>299.94795706999997</v>
      </c>
      <c r="X277" s="5">
        <v>333.36231323999999</v>
      </c>
      <c r="Y277" s="5">
        <v>370.10764988</v>
      </c>
      <c r="Z277" s="5">
        <v>409.49684223000003</v>
      </c>
      <c r="AA277" s="5">
        <v>452.60966421000001</v>
      </c>
      <c r="AB277" s="5">
        <v>498.18432599999988</v>
      </c>
      <c r="AC277" s="5">
        <v>547.79171632999999</v>
      </c>
      <c r="AD277" s="5">
        <v>598.81019332999995</v>
      </c>
      <c r="AE277" s="5">
        <v>652.42128993000006</v>
      </c>
      <c r="AF277" s="5">
        <v>683.86199804</v>
      </c>
    </row>
    <row r="278" spans="1:32">
      <c r="A278" s="56" t="s">
        <v>75</v>
      </c>
      <c r="B278" s="56" t="s">
        <v>198</v>
      </c>
      <c r="C278" s="56" t="s">
        <v>139</v>
      </c>
      <c r="D278" s="5">
        <v>153.352</v>
      </c>
      <c r="E278" s="5">
        <v>227.124</v>
      </c>
      <c r="F278" s="5">
        <v>281.72000000000003</v>
      </c>
      <c r="G278" s="5">
        <v>319.536</v>
      </c>
      <c r="H278" s="5">
        <v>377.23200000000003</v>
      </c>
      <c r="I278" s="5">
        <v>426.28100000000001</v>
      </c>
      <c r="J278" s="5">
        <v>472.52199999999999</v>
      </c>
      <c r="K278" s="5">
        <v>517.58600000000001</v>
      </c>
      <c r="L278" s="5">
        <v>550.82100000000003</v>
      </c>
      <c r="M278" s="5">
        <v>577.76800000000003</v>
      </c>
      <c r="N278" s="5">
        <v>605.34099999999989</v>
      </c>
      <c r="O278" s="5">
        <v>631.61800000000005</v>
      </c>
      <c r="P278" s="5">
        <v>658.48400000000004</v>
      </c>
      <c r="Q278" s="5">
        <v>683.97900000000004</v>
      </c>
      <c r="R278" s="5">
        <v>710.55799999999988</v>
      </c>
      <c r="S278" s="5">
        <v>737.12899999999991</v>
      </c>
      <c r="T278" s="5">
        <v>764.255</v>
      </c>
      <c r="U278" s="5">
        <v>791.21299999999997</v>
      </c>
      <c r="V278" s="5">
        <v>820.04199999999992</v>
      </c>
      <c r="W278" s="5">
        <v>850.42099999999994</v>
      </c>
      <c r="X278" s="5">
        <v>881.35299999999984</v>
      </c>
      <c r="Y278" s="5">
        <v>910.91599999999994</v>
      </c>
      <c r="Z278" s="5">
        <v>945.98700000000008</v>
      </c>
      <c r="AA278" s="5">
        <v>983.28199999999981</v>
      </c>
      <c r="AB278" s="5">
        <v>1021.645</v>
      </c>
      <c r="AC278" s="5">
        <v>1058.7840000000001</v>
      </c>
      <c r="AD278" s="5">
        <v>1097.134</v>
      </c>
      <c r="AE278" s="5">
        <v>1135.6130000000001</v>
      </c>
      <c r="AF278" s="5">
        <v>1135.6130000000001</v>
      </c>
    </row>
    <row r="279" spans="1:32">
      <c r="A279" s="56" t="s">
        <v>75</v>
      </c>
      <c r="B279" s="56" t="s">
        <v>198</v>
      </c>
      <c r="C279" s="56" t="s">
        <v>140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</row>
    <row r="280" spans="1:32">
      <c r="A280" s="56" t="s">
        <v>75</v>
      </c>
      <c r="B280" s="56" t="s">
        <v>198</v>
      </c>
      <c r="C280" s="56" t="s">
        <v>141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</row>
    <row r="281" spans="1:32">
      <c r="A281" s="56" t="s">
        <v>75</v>
      </c>
      <c r="B281" s="56" t="s">
        <v>198</v>
      </c>
      <c r="C281" s="56" t="s">
        <v>142</v>
      </c>
      <c r="D281" s="5">
        <v>3996.9637999999991</v>
      </c>
      <c r="E281" s="5">
        <v>4154.4637999999986</v>
      </c>
      <c r="F281" s="5">
        <v>4635.6142620099999</v>
      </c>
      <c r="G281" s="5">
        <v>4697.2914638499979</v>
      </c>
      <c r="H281" s="5">
        <v>4697.2914638499979</v>
      </c>
      <c r="I281" s="5">
        <v>4697.2914638499979</v>
      </c>
      <c r="J281" s="5">
        <v>4697.2914638499979</v>
      </c>
      <c r="K281" s="5">
        <v>4697.2914638499979</v>
      </c>
      <c r="L281" s="5">
        <v>4697.2914658799982</v>
      </c>
      <c r="M281" s="5">
        <v>4697.2914667699988</v>
      </c>
      <c r="N281" s="5">
        <v>4697.2914673299993</v>
      </c>
      <c r="O281" s="5">
        <v>4644.7914686299982</v>
      </c>
      <c r="P281" s="5">
        <v>4644.7914693499988</v>
      </c>
      <c r="Q281" s="5">
        <v>4644.7914705599987</v>
      </c>
      <c r="R281" s="5">
        <v>4644.7914717999993</v>
      </c>
      <c r="S281" s="5">
        <v>4581.7834736899986</v>
      </c>
      <c r="T281" s="5">
        <v>4161.7834760299984</v>
      </c>
      <c r="U281" s="5">
        <v>3969.783481049999</v>
      </c>
      <c r="V281" s="5">
        <v>3807.7311923699999</v>
      </c>
      <c r="W281" s="5">
        <v>3840.2829309499998</v>
      </c>
      <c r="X281" s="5">
        <v>4060.7598622800001</v>
      </c>
      <c r="Y281" s="5">
        <v>3743.5598669300002</v>
      </c>
      <c r="Z281" s="5">
        <v>4321.2523221800002</v>
      </c>
      <c r="AA281" s="5">
        <v>5198.999409609999</v>
      </c>
      <c r="AB281" s="5">
        <v>6203.0839458500004</v>
      </c>
      <c r="AC281" s="5">
        <v>6511.69577811</v>
      </c>
      <c r="AD281" s="5">
        <v>7403.4891023899991</v>
      </c>
      <c r="AE281" s="5">
        <v>7470.0666730299999</v>
      </c>
      <c r="AF281" s="5">
        <v>7236.570873050001</v>
      </c>
    </row>
    <row r="282" spans="1:32">
      <c r="A282" s="56" t="s">
        <v>75</v>
      </c>
      <c r="B282" s="56" t="s">
        <v>198</v>
      </c>
      <c r="C282" s="56" t="s">
        <v>143</v>
      </c>
      <c r="D282" s="5">
        <v>1001.801</v>
      </c>
      <c r="E282" s="5">
        <v>1001.801</v>
      </c>
      <c r="F282" s="5">
        <v>1001.801</v>
      </c>
      <c r="G282" s="5">
        <v>1001.801</v>
      </c>
      <c r="H282" s="5">
        <v>1001.801</v>
      </c>
      <c r="I282" s="5">
        <v>1001.801</v>
      </c>
      <c r="J282" s="5">
        <v>1001.801</v>
      </c>
      <c r="K282" s="5">
        <v>1001.801</v>
      </c>
      <c r="L282" s="5">
        <v>1001.801</v>
      </c>
      <c r="M282" s="5">
        <v>1001.801</v>
      </c>
      <c r="N282" s="5">
        <v>1001.801</v>
      </c>
      <c r="O282" s="5">
        <v>1001.801</v>
      </c>
      <c r="P282" s="5">
        <v>1001.801</v>
      </c>
      <c r="Q282" s="5">
        <v>1001.801</v>
      </c>
      <c r="R282" s="5">
        <v>1001.801</v>
      </c>
      <c r="S282" s="5">
        <v>1001.801</v>
      </c>
      <c r="T282" s="5">
        <v>1001.801</v>
      </c>
      <c r="U282" s="5">
        <v>1001.801</v>
      </c>
      <c r="V282" s="5">
        <v>1001.801</v>
      </c>
      <c r="W282" s="5">
        <v>1001.801</v>
      </c>
      <c r="X282" s="5">
        <v>1001.801</v>
      </c>
      <c r="Y282" s="5">
        <v>1001.801</v>
      </c>
      <c r="Z282" s="5">
        <v>894.28100000000006</v>
      </c>
      <c r="AA282" s="5">
        <v>867.01599999999996</v>
      </c>
      <c r="AB282" s="5">
        <v>867.01599999999996</v>
      </c>
      <c r="AC282" s="5">
        <v>867.01599999999996</v>
      </c>
      <c r="AD282" s="5">
        <v>726.95</v>
      </c>
      <c r="AE282" s="5">
        <v>351.01600000000002</v>
      </c>
      <c r="AF282" s="5">
        <v>270.01600000000002</v>
      </c>
    </row>
    <row r="283" spans="1:32">
      <c r="A283" s="56" t="s">
        <v>75</v>
      </c>
      <c r="B283" s="56" t="s">
        <v>198</v>
      </c>
      <c r="C283" s="56" t="s">
        <v>144</v>
      </c>
      <c r="D283" s="5">
        <v>3943.5604530912078</v>
      </c>
      <c r="E283" s="5">
        <v>5433.0985220000002</v>
      </c>
      <c r="F283" s="5">
        <v>6095.8878219999997</v>
      </c>
      <c r="G283" s="5">
        <v>6747.9104070000003</v>
      </c>
      <c r="H283" s="5">
        <v>7419.9711289999996</v>
      </c>
      <c r="I283" s="5">
        <v>8056.4431039999999</v>
      </c>
      <c r="J283" s="5">
        <v>8499.2545210000008</v>
      </c>
      <c r="K283" s="5">
        <v>8801.9847420000006</v>
      </c>
      <c r="L283" s="5">
        <v>9096.2811899999997</v>
      </c>
      <c r="M283" s="5">
        <v>9320.364646</v>
      </c>
      <c r="N283" s="5">
        <v>9541.0306569999993</v>
      </c>
      <c r="O283" s="5">
        <v>9716.9911279999997</v>
      </c>
      <c r="P283" s="5">
        <v>9915.5374510000001</v>
      </c>
      <c r="Q283" s="5">
        <v>10063.842130000001</v>
      </c>
      <c r="R283" s="5">
        <v>10232.25108</v>
      </c>
      <c r="S283" s="5">
        <v>10374.75698</v>
      </c>
      <c r="T283" s="5">
        <v>10546.121090000001</v>
      </c>
      <c r="U283" s="5">
        <v>10692.0699</v>
      </c>
      <c r="V283" s="5">
        <v>10872.51138</v>
      </c>
      <c r="W283" s="5">
        <v>11042.766900000001</v>
      </c>
      <c r="X283" s="5">
        <v>11253.05658</v>
      </c>
      <c r="Y283" s="5">
        <v>11436.815769999999</v>
      </c>
      <c r="Z283" s="5">
        <v>11722.2474</v>
      </c>
      <c r="AA283" s="5">
        <v>12106.918610000001</v>
      </c>
      <c r="AB283" s="5">
        <v>12544.63681</v>
      </c>
      <c r="AC283" s="5">
        <v>12945.61846</v>
      </c>
      <c r="AD283" s="5">
        <v>13356.521570000001</v>
      </c>
      <c r="AE283" s="5">
        <v>13728.75404</v>
      </c>
      <c r="AF283" s="5">
        <v>13728.75404</v>
      </c>
    </row>
    <row r="284" spans="1:32">
      <c r="A284" s="56" t="s">
        <v>75</v>
      </c>
      <c r="B284" s="56" t="s">
        <v>198</v>
      </c>
      <c r="C284" s="56" t="s">
        <v>146</v>
      </c>
      <c r="D284" s="5">
        <v>212.22</v>
      </c>
      <c r="E284" s="5">
        <v>203.87668741580629</v>
      </c>
      <c r="F284" s="5">
        <v>202.8463980258297</v>
      </c>
      <c r="G284" s="5">
        <v>199.9725432026037</v>
      </c>
      <c r="H284" s="5">
        <v>197.92297196162889</v>
      </c>
      <c r="I284" s="5">
        <v>197.77121336630071</v>
      </c>
      <c r="J284" s="5">
        <v>198.54514018074099</v>
      </c>
      <c r="K284" s="5">
        <v>200.60198260205789</v>
      </c>
      <c r="L284" s="5">
        <v>201.58800325766211</v>
      </c>
      <c r="M284" s="5">
        <v>202.53525974515591</v>
      </c>
      <c r="N284" s="5">
        <v>201.9190913336891</v>
      </c>
      <c r="O284" s="5">
        <v>203.10566956130461</v>
      </c>
      <c r="P284" s="5">
        <v>204.98003919645501</v>
      </c>
      <c r="Q284" s="5">
        <v>206.8058942504739</v>
      </c>
      <c r="R284" s="5">
        <v>207.36108251367341</v>
      </c>
      <c r="S284" s="5">
        <v>208.18331119256649</v>
      </c>
      <c r="T284" s="5">
        <v>209.55036938192561</v>
      </c>
      <c r="U284" s="5">
        <v>209.2485798221141</v>
      </c>
      <c r="V284" s="5">
        <v>211.3368184596608</v>
      </c>
      <c r="W284" s="5">
        <v>212.8332143281788</v>
      </c>
      <c r="X284" s="5">
        <v>213.47369452780711</v>
      </c>
      <c r="Y284" s="5">
        <v>215.08900530537809</v>
      </c>
      <c r="Z284" s="5">
        <v>216.5099195565457</v>
      </c>
      <c r="AA284" s="5">
        <v>217.84839887078601</v>
      </c>
      <c r="AB284" s="5">
        <v>219.66334459778261</v>
      </c>
      <c r="AC284" s="5">
        <v>222.03381106234571</v>
      </c>
      <c r="AD284" s="5">
        <v>223.9742943961368</v>
      </c>
      <c r="AE284" s="5">
        <v>227.4039270757153</v>
      </c>
      <c r="AF284" s="5">
        <v>227.4039270757153</v>
      </c>
    </row>
    <row r="286" spans="1:32">
      <c r="A286" s="56" t="s">
        <v>75</v>
      </c>
      <c r="B286" s="56" t="s">
        <v>199</v>
      </c>
      <c r="C286" s="56" t="s">
        <v>132</v>
      </c>
      <c r="D286" s="5">
        <v>1328.9999999900001</v>
      </c>
      <c r="E286" s="5">
        <v>1328.9999999900001</v>
      </c>
      <c r="F286" s="5">
        <v>1328.9999999900001</v>
      </c>
      <c r="G286" s="5">
        <v>1328.9999999900001</v>
      </c>
      <c r="H286" s="5">
        <v>1328.9999999900001</v>
      </c>
      <c r="I286" s="5">
        <v>1328.9999999900001</v>
      </c>
      <c r="J286" s="5">
        <v>528.99999998999999</v>
      </c>
      <c r="K286" s="5">
        <v>528.99999998999999</v>
      </c>
      <c r="L286" s="5">
        <v>528.99999998999999</v>
      </c>
      <c r="M286" s="5">
        <v>528.99999998999999</v>
      </c>
      <c r="N286" s="5">
        <v>528.99999998999999</v>
      </c>
      <c r="O286" s="5">
        <v>528.99999998999999</v>
      </c>
      <c r="P286" s="5">
        <v>528.99999998999999</v>
      </c>
      <c r="Q286" s="5">
        <v>528.99999998999999</v>
      </c>
      <c r="R286" s="5">
        <v>528.99999998999999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</row>
    <row r="287" spans="1:32">
      <c r="A287" s="56" t="s">
        <v>75</v>
      </c>
      <c r="B287" s="56" t="s">
        <v>199</v>
      </c>
      <c r="C287" s="56" t="s">
        <v>133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</row>
    <row r="288" spans="1:32">
      <c r="A288" s="56" t="s">
        <v>75</v>
      </c>
      <c r="B288" s="56" t="s">
        <v>199</v>
      </c>
      <c r="C288" s="56" t="s">
        <v>134</v>
      </c>
      <c r="D288" s="5">
        <v>1583.8600000399999</v>
      </c>
      <c r="E288" s="5">
        <v>1583.8600000399999</v>
      </c>
      <c r="F288" s="5">
        <v>1583.8600000399999</v>
      </c>
      <c r="G288" s="5">
        <v>1583.8600000399999</v>
      </c>
      <c r="H288" s="5">
        <v>1583.8600000399999</v>
      </c>
      <c r="I288" s="5">
        <v>1583.8600000399999</v>
      </c>
      <c r="J288" s="5">
        <v>1736.97010209</v>
      </c>
      <c r="K288" s="5">
        <v>1736.97010209</v>
      </c>
      <c r="L288" s="5">
        <v>1354.47010209</v>
      </c>
      <c r="M288" s="5">
        <v>1354.47012064</v>
      </c>
      <c r="N288" s="5">
        <v>1114.8101391499999</v>
      </c>
      <c r="O288" s="5">
        <v>1114.8101577</v>
      </c>
      <c r="P288" s="5">
        <v>1114.81017625</v>
      </c>
      <c r="Q288" s="5">
        <v>1034.8101948000001</v>
      </c>
      <c r="R288" s="5">
        <v>1034.8102133499999</v>
      </c>
      <c r="S288" s="5">
        <v>1034.8102133499999</v>
      </c>
      <c r="T288" s="5">
        <v>1034.8102160000001</v>
      </c>
      <c r="U288" s="5">
        <v>1034.8102266000001</v>
      </c>
      <c r="V288" s="5">
        <v>1034.8102266000001</v>
      </c>
      <c r="W288" s="5">
        <v>1034.8102266000001</v>
      </c>
      <c r="X288" s="5">
        <v>1034.81022925</v>
      </c>
      <c r="Y288" s="5">
        <v>1034.8102319</v>
      </c>
      <c r="Z288" s="5">
        <v>696.81023190000008</v>
      </c>
      <c r="AA288" s="5">
        <v>573.61023190000003</v>
      </c>
      <c r="AB288" s="5">
        <v>419.61023189999997</v>
      </c>
      <c r="AC288" s="5">
        <v>640.23822380000001</v>
      </c>
      <c r="AD288" s="5">
        <v>640.23822380000001</v>
      </c>
      <c r="AE288" s="5">
        <v>640.23822380000001</v>
      </c>
      <c r="AF288" s="5">
        <v>603.03822379999997</v>
      </c>
    </row>
    <row r="289" spans="1:32">
      <c r="A289" s="56" t="s">
        <v>75</v>
      </c>
      <c r="B289" s="56" t="s">
        <v>199</v>
      </c>
      <c r="C289" s="56" t="s">
        <v>135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</row>
    <row r="290" spans="1:32">
      <c r="A290" s="56" t="s">
        <v>75</v>
      </c>
      <c r="B290" s="56" t="s">
        <v>199</v>
      </c>
      <c r="C290" s="56" t="s">
        <v>136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</row>
    <row r="291" spans="1:32">
      <c r="A291" s="56" t="s">
        <v>75</v>
      </c>
      <c r="B291" s="56" t="s">
        <v>199</v>
      </c>
      <c r="C291" s="56" t="s">
        <v>137</v>
      </c>
      <c r="D291" s="5">
        <v>205.33</v>
      </c>
      <c r="E291" s="5">
        <v>473.33000707000002</v>
      </c>
      <c r="F291" s="5">
        <v>473.33000836000002</v>
      </c>
      <c r="G291" s="5">
        <v>473.33000836000002</v>
      </c>
      <c r="H291" s="5">
        <v>473.33000836000002</v>
      </c>
      <c r="I291" s="5">
        <v>473.33000864000002</v>
      </c>
      <c r="J291" s="5">
        <v>473.33011714000003</v>
      </c>
      <c r="K291" s="5">
        <v>473.33011714000003</v>
      </c>
      <c r="L291" s="5">
        <v>473.33012432999999</v>
      </c>
      <c r="M291" s="5">
        <v>473.33012760999998</v>
      </c>
      <c r="N291" s="5">
        <v>473.33012769999999</v>
      </c>
      <c r="O291" s="5">
        <v>473.33012793</v>
      </c>
      <c r="P291" s="5">
        <v>520.12485742000013</v>
      </c>
      <c r="Q291" s="5">
        <v>520.12485755</v>
      </c>
      <c r="R291" s="5">
        <v>545.50551567000002</v>
      </c>
      <c r="S291" s="5">
        <v>998.13787439999999</v>
      </c>
      <c r="T291" s="5">
        <v>1041.2345206699999</v>
      </c>
      <c r="U291" s="5">
        <v>1256.37845857</v>
      </c>
      <c r="V291" s="5">
        <v>1256.3784585799999</v>
      </c>
      <c r="W291" s="5">
        <v>1256.3784585799999</v>
      </c>
      <c r="X291" s="5">
        <v>1256.3784585799999</v>
      </c>
      <c r="Y291" s="5">
        <v>1256.37845152</v>
      </c>
      <c r="Z291" s="5">
        <v>1256.3784522599999</v>
      </c>
      <c r="AA291" s="5">
        <v>1256.3784538299999</v>
      </c>
      <c r="AB291" s="5">
        <v>1449.8092055699999</v>
      </c>
      <c r="AC291" s="5">
        <v>1449.8092105400001</v>
      </c>
      <c r="AD291" s="5">
        <v>1449.8091107</v>
      </c>
      <c r="AE291" s="5">
        <v>1449.8091107400001</v>
      </c>
      <c r="AF291" s="5">
        <v>1449.80910698</v>
      </c>
    </row>
    <row r="292" spans="1:32">
      <c r="A292" s="56" t="s">
        <v>75</v>
      </c>
      <c r="B292" s="56" t="s">
        <v>199</v>
      </c>
      <c r="C292" s="56" t="s">
        <v>138</v>
      </c>
      <c r="D292" s="5">
        <v>44.752000000000002</v>
      </c>
      <c r="E292" s="5">
        <v>72.619</v>
      </c>
      <c r="F292" s="5">
        <v>87.320999999999998</v>
      </c>
      <c r="G292" s="5">
        <v>98.980999999999995</v>
      </c>
      <c r="H292" s="5">
        <v>114.42100000000001</v>
      </c>
      <c r="I292" s="5">
        <v>128.39599999999999</v>
      </c>
      <c r="J292" s="5">
        <v>142.90299999999999</v>
      </c>
      <c r="K292" s="5">
        <v>157.28299999999999</v>
      </c>
      <c r="L292" s="5">
        <v>166.94370480000001</v>
      </c>
      <c r="M292" s="5">
        <v>176.04630345000001</v>
      </c>
      <c r="N292" s="5">
        <v>184.91423986999999</v>
      </c>
      <c r="O292" s="5">
        <v>193.56646155999999</v>
      </c>
      <c r="P292" s="5">
        <v>202.56738028000001</v>
      </c>
      <c r="Q292" s="5">
        <v>212.36228187</v>
      </c>
      <c r="R292" s="5">
        <v>222.03282325999999</v>
      </c>
      <c r="S292" s="5">
        <v>232.09618850999999</v>
      </c>
      <c r="T292" s="5">
        <v>242.67737768000001</v>
      </c>
      <c r="U292" s="5">
        <v>254.27061481000001</v>
      </c>
      <c r="V292" s="5">
        <v>265.86527868000002</v>
      </c>
      <c r="W292" s="5">
        <v>278.17312126000002</v>
      </c>
      <c r="X292" s="5">
        <v>291.04417582999997</v>
      </c>
      <c r="Y292" s="5">
        <v>305.00868867999998</v>
      </c>
      <c r="Z292" s="5">
        <v>319.60520731000003</v>
      </c>
      <c r="AA292" s="5">
        <v>335.18091439</v>
      </c>
      <c r="AB292" s="5">
        <v>351.39622945999997</v>
      </c>
      <c r="AC292" s="5">
        <v>368.90784975000003</v>
      </c>
      <c r="AD292" s="5">
        <v>386.24947877</v>
      </c>
      <c r="AE292" s="5">
        <v>404.14763424</v>
      </c>
      <c r="AF292" s="5">
        <v>415.50384135000002</v>
      </c>
    </row>
    <row r="293" spans="1:32">
      <c r="A293" s="56" t="s">
        <v>75</v>
      </c>
      <c r="B293" s="56" t="s">
        <v>199</v>
      </c>
      <c r="C293" s="56" t="s">
        <v>139</v>
      </c>
      <c r="D293" s="5">
        <v>140.02099999999999</v>
      </c>
      <c r="E293" s="5">
        <v>204.94499999999999</v>
      </c>
      <c r="F293" s="5">
        <v>233.90799999999999</v>
      </c>
      <c r="G293" s="5">
        <v>251.92500000000001</v>
      </c>
      <c r="H293" s="5">
        <v>276.98700000000002</v>
      </c>
      <c r="I293" s="5">
        <v>297.21199999999999</v>
      </c>
      <c r="J293" s="5">
        <v>315.09500000000003</v>
      </c>
      <c r="K293" s="5">
        <v>330.48899999999998</v>
      </c>
      <c r="L293" s="5">
        <v>342.21</v>
      </c>
      <c r="M293" s="5">
        <v>350.32499999999999</v>
      </c>
      <c r="N293" s="5">
        <v>358.65400000000011</v>
      </c>
      <c r="O293" s="5">
        <v>366.01999999999992</v>
      </c>
      <c r="P293" s="5">
        <v>373.23200000000003</v>
      </c>
      <c r="Q293" s="5">
        <v>379.42599999999999</v>
      </c>
      <c r="R293" s="5">
        <v>386.03</v>
      </c>
      <c r="S293" s="5">
        <v>392.39699999999999</v>
      </c>
      <c r="T293" s="5">
        <v>398.70600000000002</v>
      </c>
      <c r="U293" s="5">
        <v>404.1869999999999</v>
      </c>
      <c r="V293" s="5">
        <v>410.29599999999999</v>
      </c>
      <c r="W293" s="5">
        <v>416.55799999999999</v>
      </c>
      <c r="X293" s="5">
        <v>422.69400000000002</v>
      </c>
      <c r="Y293" s="5">
        <v>427.83100000000002</v>
      </c>
      <c r="Z293" s="5">
        <v>434.50900000000001</v>
      </c>
      <c r="AA293" s="5">
        <v>441.44299999999993</v>
      </c>
      <c r="AB293" s="5">
        <v>448.33</v>
      </c>
      <c r="AC293" s="5">
        <v>454.20299999999997</v>
      </c>
      <c r="AD293" s="5">
        <v>460.49599999999998</v>
      </c>
      <c r="AE293" s="5">
        <v>466.54</v>
      </c>
      <c r="AF293" s="5">
        <v>466.54</v>
      </c>
    </row>
    <row r="294" spans="1:32">
      <c r="A294" s="56" t="s">
        <v>75</v>
      </c>
      <c r="B294" s="56" t="s">
        <v>199</v>
      </c>
      <c r="C294" s="56" t="s">
        <v>140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</row>
    <row r="295" spans="1:32">
      <c r="A295" s="56" t="s">
        <v>75</v>
      </c>
      <c r="B295" s="56" t="s">
        <v>199</v>
      </c>
      <c r="C295" s="56" t="s">
        <v>141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</row>
    <row r="296" spans="1:32">
      <c r="A296" s="56" t="s">
        <v>75</v>
      </c>
      <c r="B296" s="56" t="s">
        <v>199</v>
      </c>
      <c r="C296" s="56" t="s">
        <v>142</v>
      </c>
      <c r="D296" s="5">
        <v>2341.585</v>
      </c>
      <c r="E296" s="5">
        <v>2341.585</v>
      </c>
      <c r="F296" s="5">
        <v>2341.5850065999998</v>
      </c>
      <c r="G296" s="5">
        <v>2341.58500744</v>
      </c>
      <c r="H296" s="5">
        <v>2341.5850083099999</v>
      </c>
      <c r="I296" s="5">
        <v>2308.5850086</v>
      </c>
      <c r="J296" s="5">
        <v>2308.5850104299998</v>
      </c>
      <c r="K296" s="5">
        <v>2217.8350104299998</v>
      </c>
      <c r="L296" s="5">
        <v>2105.8350151700001</v>
      </c>
      <c r="M296" s="5">
        <v>2105.8350167200001</v>
      </c>
      <c r="N296" s="5">
        <v>2105.8350173499998</v>
      </c>
      <c r="O296" s="5">
        <v>2007.1350198</v>
      </c>
      <c r="P296" s="5">
        <v>2007.1350216400001</v>
      </c>
      <c r="Q296" s="5">
        <v>1855.23502672</v>
      </c>
      <c r="R296" s="5">
        <v>1600.75003511</v>
      </c>
      <c r="S296" s="5">
        <v>1600.7500558199999</v>
      </c>
      <c r="T296" s="5">
        <v>1441.7500559099999</v>
      </c>
      <c r="U296" s="5">
        <v>1578.4039483199999</v>
      </c>
      <c r="V296" s="5">
        <v>1968.1506687399999</v>
      </c>
      <c r="W296" s="5">
        <v>2664.8508071400011</v>
      </c>
      <c r="X296" s="5">
        <v>2717.9489298800008</v>
      </c>
      <c r="Y296" s="5">
        <v>2504.0889300399999</v>
      </c>
      <c r="Z296" s="5">
        <v>2504.08912874</v>
      </c>
      <c r="AA296" s="5">
        <v>3398.0484125399998</v>
      </c>
      <c r="AB296" s="5">
        <v>3398.0484126699998</v>
      </c>
      <c r="AC296" s="5">
        <v>3727.2810788500001</v>
      </c>
      <c r="AD296" s="5">
        <v>3727.2810788900001</v>
      </c>
      <c r="AE296" s="5">
        <v>3727.28107894</v>
      </c>
      <c r="AF296" s="5">
        <v>3854.3305812600011</v>
      </c>
    </row>
    <row r="297" spans="1:32">
      <c r="A297" s="56" t="s">
        <v>75</v>
      </c>
      <c r="B297" s="56" t="s">
        <v>199</v>
      </c>
      <c r="C297" s="56" t="s">
        <v>143</v>
      </c>
      <c r="D297" s="5">
        <v>508.6798</v>
      </c>
      <c r="E297" s="5">
        <v>508.6798</v>
      </c>
      <c r="F297" s="5">
        <v>508.67980094000001</v>
      </c>
      <c r="G297" s="5">
        <v>508.67980103000002</v>
      </c>
      <c r="H297" s="5">
        <v>508.67980120999999</v>
      </c>
      <c r="I297" s="5">
        <v>508.67980136</v>
      </c>
      <c r="J297" s="5">
        <v>508.67980159000001</v>
      </c>
      <c r="K297" s="5">
        <v>508.67980160000002</v>
      </c>
      <c r="L297" s="5">
        <v>508.67980238000001</v>
      </c>
      <c r="M297" s="5">
        <v>502.55180254999999</v>
      </c>
      <c r="N297" s="5">
        <v>502.55180265000001</v>
      </c>
      <c r="O297" s="5">
        <v>502.55180301000001</v>
      </c>
      <c r="P297" s="5">
        <v>502.55180338000002</v>
      </c>
      <c r="Q297" s="5">
        <v>502.55180379000001</v>
      </c>
      <c r="R297" s="5">
        <v>502.55180430000001</v>
      </c>
      <c r="S297" s="5">
        <v>502.55180486</v>
      </c>
      <c r="T297" s="5">
        <v>502.55180511999998</v>
      </c>
      <c r="U297" s="5">
        <v>502.55180512999999</v>
      </c>
      <c r="V297" s="5">
        <v>502.55180579</v>
      </c>
      <c r="W297" s="5">
        <v>408.81780626000011</v>
      </c>
      <c r="X297" s="5">
        <v>408.81780760999999</v>
      </c>
      <c r="Y297" s="5">
        <v>408.81781117999998</v>
      </c>
      <c r="Z297" s="5">
        <v>192.81781376000001</v>
      </c>
      <c r="AA297" s="5">
        <v>174.19682517000001</v>
      </c>
      <c r="AB297" s="5">
        <v>174.19682519</v>
      </c>
      <c r="AC297" s="5">
        <v>94.99686693999999</v>
      </c>
      <c r="AD297" s="5">
        <v>94.996880709999999</v>
      </c>
      <c r="AE297" s="5">
        <v>429.79604525000002</v>
      </c>
      <c r="AF297" s="5">
        <v>429.79604526000003</v>
      </c>
    </row>
    <row r="298" spans="1:32">
      <c r="A298" s="56" t="s">
        <v>75</v>
      </c>
      <c r="B298" s="56" t="s">
        <v>199</v>
      </c>
      <c r="C298" s="56" t="s">
        <v>144</v>
      </c>
      <c r="D298" s="5">
        <v>2266.5084486393889</v>
      </c>
      <c r="E298" s="5">
        <v>2724.6714019999999</v>
      </c>
      <c r="F298" s="5">
        <v>2864.1862890000002</v>
      </c>
      <c r="G298" s="5">
        <v>3024.499769</v>
      </c>
      <c r="H298" s="5">
        <v>3167.540426</v>
      </c>
      <c r="I298" s="5">
        <v>3299.0883560000002</v>
      </c>
      <c r="J298" s="5">
        <v>3420.449572</v>
      </c>
      <c r="K298" s="5">
        <v>3529.4265089999999</v>
      </c>
      <c r="L298" s="5">
        <v>3606.8735529999999</v>
      </c>
      <c r="M298" s="5">
        <v>3666.5669269999999</v>
      </c>
      <c r="N298" s="5">
        <v>3720.835345</v>
      </c>
      <c r="O298" s="5">
        <v>3784.3865970000002</v>
      </c>
      <c r="P298" s="5">
        <v>3832.0705309999998</v>
      </c>
      <c r="Q298" s="5">
        <v>3872.568174</v>
      </c>
      <c r="R298" s="5">
        <v>3916.1186090000001</v>
      </c>
      <c r="S298" s="5">
        <v>3979.5560930000001</v>
      </c>
      <c r="T298" s="5">
        <v>4028.738167</v>
      </c>
      <c r="U298" s="5">
        <v>4075.709304</v>
      </c>
      <c r="V298" s="5">
        <v>4125.5296939999998</v>
      </c>
      <c r="W298" s="5">
        <v>4190.3156419999996</v>
      </c>
      <c r="X298" s="5">
        <v>4240.633589</v>
      </c>
      <c r="Y298" s="5">
        <v>4288.7213689999999</v>
      </c>
      <c r="Z298" s="5">
        <v>4341.48405</v>
      </c>
      <c r="AA298" s="5">
        <v>4438.4739120000004</v>
      </c>
      <c r="AB298" s="5">
        <v>4535.7305939999997</v>
      </c>
      <c r="AC298" s="5">
        <v>4627.9897810000002</v>
      </c>
      <c r="AD298" s="5">
        <v>4718.1954530000003</v>
      </c>
      <c r="AE298" s="5">
        <v>4820.0650820000001</v>
      </c>
      <c r="AF298" s="5">
        <v>4820.0650820000001</v>
      </c>
    </row>
    <row r="299" spans="1:32">
      <c r="A299" s="56" t="s">
        <v>75</v>
      </c>
      <c r="B299" s="56" t="s">
        <v>199</v>
      </c>
      <c r="C299" s="56" t="s">
        <v>146</v>
      </c>
      <c r="D299" s="5">
        <v>32.945</v>
      </c>
      <c r="E299" s="5">
        <v>32.602235878839181</v>
      </c>
      <c r="F299" s="5">
        <v>32.47236074820254</v>
      </c>
      <c r="G299" s="5">
        <v>32.327518587785491</v>
      </c>
      <c r="H299" s="5">
        <v>32.193487610056778</v>
      </c>
      <c r="I299" s="5">
        <v>32.609277444013777</v>
      </c>
      <c r="J299" s="5">
        <v>32.760332747443663</v>
      </c>
      <c r="K299" s="5">
        <v>32.713153565490487</v>
      </c>
      <c r="L299" s="5">
        <v>32.71552843681269</v>
      </c>
      <c r="M299" s="5">
        <v>33.044795442658007</v>
      </c>
      <c r="N299" s="5">
        <v>33.003347496132022</v>
      </c>
      <c r="O299" s="5">
        <v>33.285186002520433</v>
      </c>
      <c r="P299" s="5">
        <v>33.801962886972539</v>
      </c>
      <c r="Q299" s="5">
        <v>34.041425788607462</v>
      </c>
      <c r="R299" s="5">
        <v>34.731655463345859</v>
      </c>
      <c r="S299" s="5">
        <v>34.894754561901749</v>
      </c>
      <c r="T299" s="5">
        <v>35.291747468452492</v>
      </c>
      <c r="U299" s="5">
        <v>35.626437139286949</v>
      </c>
      <c r="V299" s="5">
        <v>35.733627883426749</v>
      </c>
      <c r="W299" s="5">
        <v>36.093337050156777</v>
      </c>
      <c r="X299" s="5">
        <v>36.266223214657138</v>
      </c>
      <c r="Y299" s="5">
        <v>36.478832425014637</v>
      </c>
      <c r="Z299" s="5">
        <v>36.565204449334438</v>
      </c>
      <c r="AA299" s="5">
        <v>36.892456682230389</v>
      </c>
      <c r="AB299" s="5">
        <v>36.629910344864022</v>
      </c>
      <c r="AC299" s="5">
        <v>37.194137465268589</v>
      </c>
      <c r="AD299" s="5">
        <v>37.485247288308322</v>
      </c>
      <c r="AE299" s="5">
        <v>37.891941354593293</v>
      </c>
      <c r="AF299" s="5">
        <v>37.891941354593293</v>
      </c>
    </row>
    <row r="301" spans="1:32">
      <c r="A301" s="56" t="s">
        <v>75</v>
      </c>
      <c r="B301" s="56" t="s">
        <v>200</v>
      </c>
      <c r="C301" s="56" t="s">
        <v>132</v>
      </c>
      <c r="D301" s="5">
        <v>208</v>
      </c>
      <c r="E301" s="5">
        <v>208</v>
      </c>
      <c r="F301" s="5">
        <v>208</v>
      </c>
      <c r="G301" s="5">
        <v>208</v>
      </c>
      <c r="H301" s="5">
        <v>208</v>
      </c>
      <c r="I301" s="5">
        <v>208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</row>
    <row r="302" spans="1:32">
      <c r="A302" s="56" t="s">
        <v>75</v>
      </c>
      <c r="B302" s="56" t="s">
        <v>200</v>
      </c>
      <c r="C302" s="56" t="s">
        <v>133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</row>
    <row r="303" spans="1:32">
      <c r="A303" s="56" t="s">
        <v>75</v>
      </c>
      <c r="B303" s="56" t="s">
        <v>200</v>
      </c>
      <c r="C303" s="56" t="s">
        <v>134</v>
      </c>
      <c r="D303" s="5">
        <v>178</v>
      </c>
      <c r="E303" s="5">
        <v>178</v>
      </c>
      <c r="F303" s="5">
        <v>178</v>
      </c>
      <c r="G303" s="5">
        <v>178</v>
      </c>
      <c r="H303" s="5">
        <v>178</v>
      </c>
      <c r="I303" s="5">
        <v>178</v>
      </c>
      <c r="J303" s="5">
        <v>178</v>
      </c>
      <c r="K303" s="5">
        <v>178</v>
      </c>
      <c r="L303" s="5">
        <v>178.00000265</v>
      </c>
      <c r="M303" s="5">
        <v>178.00002119999999</v>
      </c>
      <c r="N303" s="5">
        <v>178.00003975000001</v>
      </c>
      <c r="O303" s="5">
        <v>178.00005830000001</v>
      </c>
      <c r="P303" s="5">
        <v>178.00007685</v>
      </c>
      <c r="Q303" s="5">
        <v>178.00009539999999</v>
      </c>
      <c r="R303" s="5">
        <v>178.00011395000001</v>
      </c>
      <c r="S303" s="5">
        <v>178.00000265</v>
      </c>
      <c r="T303" s="5">
        <v>178.0000053</v>
      </c>
      <c r="U303" s="5">
        <v>178.00000795</v>
      </c>
      <c r="V303" s="5">
        <v>58.000010600000003</v>
      </c>
      <c r="W303" s="5">
        <v>58.000013250000002</v>
      </c>
      <c r="X303" s="5">
        <v>58.000015900000001</v>
      </c>
      <c r="Y303" s="5">
        <v>58.00001855</v>
      </c>
      <c r="Z303" s="5">
        <v>58.000002649999999</v>
      </c>
      <c r="AA303" s="5">
        <v>58.000005299999998</v>
      </c>
      <c r="AB303" s="5">
        <v>58.000015900000001</v>
      </c>
      <c r="AC303" s="5">
        <v>58.000015900000001</v>
      </c>
      <c r="AD303" s="5">
        <v>58.000015900000001</v>
      </c>
      <c r="AE303" s="5">
        <v>58.000015900000001</v>
      </c>
      <c r="AF303" s="5">
        <v>1.59E-5</v>
      </c>
    </row>
    <row r="304" spans="1:32">
      <c r="A304" s="56" t="s">
        <v>75</v>
      </c>
      <c r="B304" s="56" t="s">
        <v>200</v>
      </c>
      <c r="C304" s="56" t="s">
        <v>135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</row>
    <row r="305" spans="1:32">
      <c r="A305" s="56" t="s">
        <v>75</v>
      </c>
      <c r="B305" s="56" t="s">
        <v>200</v>
      </c>
      <c r="C305" s="56" t="s">
        <v>136</v>
      </c>
      <c r="D305" s="5">
        <v>2176.7000000100002</v>
      </c>
      <c r="E305" s="5">
        <v>2176.7000000100002</v>
      </c>
      <c r="F305" s="5">
        <v>2176.7000000100002</v>
      </c>
      <c r="G305" s="5">
        <v>2176.7000000100002</v>
      </c>
      <c r="H305" s="5">
        <v>2176.7000000100002</v>
      </c>
      <c r="I305" s="5">
        <v>2176.7000000100002</v>
      </c>
      <c r="J305" s="5">
        <v>2176.7000000100002</v>
      </c>
      <c r="K305" s="5">
        <v>2566.7000000100002</v>
      </c>
      <c r="L305" s="5">
        <v>2566.7000000100002</v>
      </c>
      <c r="M305" s="5">
        <v>2566.7000000100002</v>
      </c>
      <c r="N305" s="5">
        <v>2566.7000000100002</v>
      </c>
      <c r="O305" s="5">
        <v>2566.7000000100002</v>
      </c>
      <c r="P305" s="5">
        <v>2566.7000000100002</v>
      </c>
      <c r="Q305" s="5">
        <v>2566.7000000100002</v>
      </c>
      <c r="R305" s="5">
        <v>2566.7000000100002</v>
      </c>
      <c r="S305" s="5">
        <v>2566.7000000100002</v>
      </c>
      <c r="T305" s="5">
        <v>2566.7000000100002</v>
      </c>
      <c r="U305" s="5">
        <v>2566.7000000100002</v>
      </c>
      <c r="V305" s="5">
        <v>2566.7000000100002</v>
      </c>
      <c r="W305" s="5">
        <v>2566.7000000100002</v>
      </c>
      <c r="X305" s="5">
        <v>2566.7000000100002</v>
      </c>
      <c r="Y305" s="5">
        <v>2566.7000000100002</v>
      </c>
      <c r="Z305" s="5">
        <v>2566.7000000100002</v>
      </c>
      <c r="AA305" s="5">
        <v>2566.7000000100002</v>
      </c>
      <c r="AB305" s="5">
        <v>2566.7000000100002</v>
      </c>
      <c r="AC305" s="5">
        <v>2566.7000000100002</v>
      </c>
      <c r="AD305" s="5">
        <v>2566.7000000100002</v>
      </c>
      <c r="AE305" s="5">
        <v>2566.7000000100002</v>
      </c>
      <c r="AF305" s="5">
        <v>2566.7000000100002</v>
      </c>
    </row>
    <row r="306" spans="1:32">
      <c r="A306" s="56" t="s">
        <v>75</v>
      </c>
      <c r="B306" s="56" t="s">
        <v>200</v>
      </c>
      <c r="C306" s="56" t="s">
        <v>137</v>
      </c>
      <c r="D306" s="5">
        <v>0</v>
      </c>
      <c r="E306" s="5">
        <v>3.2899999999999998E-6</v>
      </c>
      <c r="F306" s="5">
        <v>3.4699999999999998E-6</v>
      </c>
      <c r="G306" s="5">
        <v>3.9500000000000003E-6</v>
      </c>
      <c r="H306" s="5">
        <v>4.3499999999999999E-6</v>
      </c>
      <c r="I306" s="5">
        <v>4.7500000000000003E-6</v>
      </c>
      <c r="J306" s="5">
        <v>1.5780000000000001E-5</v>
      </c>
      <c r="K306" s="5">
        <v>1.7459999999999999E-5</v>
      </c>
      <c r="L306" s="5">
        <v>4.9110000000000002E-5</v>
      </c>
      <c r="M306" s="5">
        <v>5.1270000000000002E-5</v>
      </c>
      <c r="N306" s="5">
        <v>5.1369999999999998E-5</v>
      </c>
      <c r="O306" s="5">
        <v>5.2290000000000002E-5</v>
      </c>
      <c r="P306" s="5">
        <v>2.0315E-4</v>
      </c>
      <c r="Q306" s="5">
        <v>2.0322999999999999E-4</v>
      </c>
      <c r="R306" s="5">
        <v>2.0367000000000001E-4</v>
      </c>
      <c r="S306" s="5">
        <v>2.0597000000000001E-4</v>
      </c>
      <c r="T306" s="5">
        <v>2.0736999999999999E-4</v>
      </c>
      <c r="U306" s="5">
        <v>2.0952000000000001E-4</v>
      </c>
      <c r="V306" s="5">
        <v>2.117E-4</v>
      </c>
      <c r="W306" s="5">
        <v>2.1550000000000001E-4</v>
      </c>
      <c r="X306" s="5">
        <v>2.1672E-4</v>
      </c>
      <c r="Y306" s="5">
        <v>2.3215000000000001E-4</v>
      </c>
      <c r="Z306" s="5">
        <v>2.5483999999999999E-4</v>
      </c>
      <c r="AA306" s="5">
        <v>2.9861999999999998E-4</v>
      </c>
      <c r="AB306" s="5">
        <v>4.8651E-4</v>
      </c>
      <c r="AC306" s="5">
        <v>5.4770000000000003E-4</v>
      </c>
      <c r="AD306" s="5">
        <v>5.4710000000000002E-4</v>
      </c>
      <c r="AE306" s="5">
        <v>5.4655999999999997E-4</v>
      </c>
      <c r="AF306" s="5">
        <v>5.3887E-4</v>
      </c>
    </row>
    <row r="307" spans="1:32">
      <c r="A307" s="56" t="s">
        <v>75</v>
      </c>
      <c r="B307" s="56" t="s">
        <v>200</v>
      </c>
      <c r="C307" s="56" t="s">
        <v>138</v>
      </c>
      <c r="D307" s="5">
        <v>0.25600000000000001</v>
      </c>
      <c r="E307" s="5">
        <v>1.0629999999999999</v>
      </c>
      <c r="F307" s="5">
        <v>1.756</v>
      </c>
      <c r="G307" s="5">
        <v>2.512</v>
      </c>
      <c r="H307" s="5">
        <v>3.6230000000000002</v>
      </c>
      <c r="I307" s="5">
        <v>4.7329999999999997</v>
      </c>
      <c r="J307" s="5">
        <v>5.9960000000000004</v>
      </c>
      <c r="K307" s="5">
        <v>7.359</v>
      </c>
      <c r="L307" s="5">
        <v>8.1455331399999995</v>
      </c>
      <c r="M307" s="5">
        <v>8.9709484899999996</v>
      </c>
      <c r="N307" s="5">
        <v>9.7872965899999986</v>
      </c>
      <c r="O307" s="5">
        <v>10.63353828</v>
      </c>
      <c r="P307" s="5">
        <v>11.55942119</v>
      </c>
      <c r="Q307" s="5">
        <v>12.6331945</v>
      </c>
      <c r="R307" s="5">
        <v>13.732806200000001</v>
      </c>
      <c r="S307" s="5">
        <v>14.93051966</v>
      </c>
      <c r="T307" s="5">
        <v>16.245946679999999</v>
      </c>
      <c r="U307" s="5">
        <v>17.76335138</v>
      </c>
      <c r="V307" s="5">
        <v>19.339866730000001</v>
      </c>
      <c r="W307" s="5">
        <v>21.073180700000002</v>
      </c>
      <c r="X307" s="5">
        <v>22.95322088</v>
      </c>
      <c r="Y307" s="5">
        <v>25.044382930000001</v>
      </c>
      <c r="Z307" s="5">
        <v>27.30146525</v>
      </c>
      <c r="AA307" s="5">
        <v>29.779726929999999</v>
      </c>
      <c r="AB307" s="5">
        <v>32.422278030000001</v>
      </c>
      <c r="AC307" s="5">
        <v>35.336948970000002</v>
      </c>
      <c r="AD307" s="5">
        <v>38.3099378</v>
      </c>
      <c r="AE307" s="5">
        <v>41.444521289999997</v>
      </c>
      <c r="AF307" s="5">
        <v>43.419582329999997</v>
      </c>
    </row>
    <row r="308" spans="1:32">
      <c r="A308" s="56" t="s">
        <v>75</v>
      </c>
      <c r="B308" s="56" t="s">
        <v>200</v>
      </c>
      <c r="C308" s="56" t="s">
        <v>139</v>
      </c>
      <c r="D308" s="5">
        <v>17.623000000000001</v>
      </c>
      <c r="E308" s="5">
        <v>24.324999999999999</v>
      </c>
      <c r="F308" s="5">
        <v>30.146000000000001</v>
      </c>
      <c r="G308" s="5">
        <v>34.231999999999999</v>
      </c>
      <c r="H308" s="5">
        <v>40.817999999999998</v>
      </c>
      <c r="I308" s="5">
        <v>44.671000000000006</v>
      </c>
      <c r="J308" s="5">
        <v>48.954999999999998</v>
      </c>
      <c r="K308" s="5">
        <v>52.718000000000004</v>
      </c>
      <c r="L308" s="5">
        <v>55.439</v>
      </c>
      <c r="M308" s="5">
        <v>57.512</v>
      </c>
      <c r="N308" s="5">
        <v>59.606000000000009</v>
      </c>
      <c r="O308" s="5">
        <v>61.548000000000002</v>
      </c>
      <c r="P308" s="5">
        <v>63.503</v>
      </c>
      <c r="Q308" s="5">
        <v>65.283999999999992</v>
      </c>
      <c r="R308" s="5">
        <v>67.128999999999991</v>
      </c>
      <c r="S308" s="5">
        <v>68.938000000000002</v>
      </c>
      <c r="T308" s="5">
        <v>70.754999999999995</v>
      </c>
      <c r="U308" s="5">
        <v>72.491</v>
      </c>
      <c r="V308" s="5">
        <v>74.357000000000014</v>
      </c>
      <c r="W308" s="5">
        <v>76.314999999999984</v>
      </c>
      <c r="X308" s="5">
        <v>78.274999999999991</v>
      </c>
      <c r="Y308" s="5">
        <v>80.067999999999998</v>
      </c>
      <c r="Z308" s="5">
        <v>82.286000000000001</v>
      </c>
      <c r="AA308" s="5">
        <v>84.637</v>
      </c>
      <c r="AB308" s="5">
        <v>87.021000000000001</v>
      </c>
      <c r="AC308" s="5">
        <v>89.244</v>
      </c>
      <c r="AD308" s="5">
        <v>91.512</v>
      </c>
      <c r="AE308" s="5">
        <v>93.738</v>
      </c>
      <c r="AF308" s="5">
        <v>93.738</v>
      </c>
    </row>
    <row r="309" spans="1:32">
      <c r="A309" s="56" t="s">
        <v>75</v>
      </c>
      <c r="B309" s="56" t="s">
        <v>200</v>
      </c>
      <c r="C309" s="56" t="s">
        <v>140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</row>
    <row r="310" spans="1:32">
      <c r="A310" s="56" t="s">
        <v>75</v>
      </c>
      <c r="B310" s="56" t="s">
        <v>200</v>
      </c>
      <c r="C310" s="56" t="s">
        <v>141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</row>
    <row r="311" spans="1:32">
      <c r="A311" s="56" t="s">
        <v>75</v>
      </c>
      <c r="B311" s="56" t="s">
        <v>200</v>
      </c>
      <c r="C311" s="56" t="s">
        <v>142</v>
      </c>
      <c r="D311" s="5">
        <v>563.35</v>
      </c>
      <c r="E311" s="5">
        <v>563.35</v>
      </c>
      <c r="F311" s="5">
        <v>694.10630458000014</v>
      </c>
      <c r="G311" s="5">
        <v>823.97580769000001</v>
      </c>
      <c r="H311" s="5">
        <v>953.70016555000007</v>
      </c>
      <c r="I311" s="5">
        <v>1083.6363972300001</v>
      </c>
      <c r="J311" s="5">
        <v>1214.64270483</v>
      </c>
      <c r="K311" s="5">
        <v>1346.5783635800001</v>
      </c>
      <c r="L311" s="5">
        <v>1478.03502007</v>
      </c>
      <c r="M311" s="5">
        <v>1615.0212317999999</v>
      </c>
      <c r="N311" s="5">
        <v>1753.39412238</v>
      </c>
      <c r="O311" s="5">
        <v>1891.8699666</v>
      </c>
      <c r="P311" s="5">
        <v>2030.3569998400001</v>
      </c>
      <c r="Q311" s="5">
        <v>2168.95133248</v>
      </c>
      <c r="R311" s="5">
        <v>2308.3108673900001</v>
      </c>
      <c r="S311" s="5">
        <v>2447.3180024200001</v>
      </c>
      <c r="T311" s="5">
        <v>2586.0815131700001</v>
      </c>
      <c r="U311" s="5">
        <v>2724.7858734400002</v>
      </c>
      <c r="V311" s="5">
        <v>2724.7858734400002</v>
      </c>
      <c r="W311" s="5">
        <v>2724.7858734400002</v>
      </c>
      <c r="X311" s="5">
        <v>2724.7858734400002</v>
      </c>
      <c r="Y311" s="5">
        <v>2724.7858734400002</v>
      </c>
      <c r="Z311" s="5">
        <v>2580.7858734400002</v>
      </c>
      <c r="AA311" s="5">
        <v>2580.7858734800002</v>
      </c>
      <c r="AB311" s="5">
        <v>2580.7858734800002</v>
      </c>
      <c r="AC311" s="5">
        <v>2580.7858735200002</v>
      </c>
      <c r="AD311" s="5">
        <v>2580.7858735200002</v>
      </c>
      <c r="AE311" s="5">
        <v>2580.7858735599998</v>
      </c>
      <c r="AF311" s="5">
        <v>2273.0358735999998</v>
      </c>
    </row>
    <row r="312" spans="1:32">
      <c r="A312" s="56" t="s">
        <v>75</v>
      </c>
      <c r="B312" s="56" t="s">
        <v>200</v>
      </c>
      <c r="C312" s="56" t="s">
        <v>143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</row>
    <row r="313" spans="1:32">
      <c r="A313" s="56" t="s">
        <v>75</v>
      </c>
      <c r="B313" s="56" t="s">
        <v>200</v>
      </c>
      <c r="C313" s="56" t="s">
        <v>144</v>
      </c>
      <c r="D313" s="5">
        <v>231.71888379362341</v>
      </c>
      <c r="E313" s="5">
        <v>290.24004839999998</v>
      </c>
      <c r="F313" s="5">
        <v>317.22101750000002</v>
      </c>
      <c r="G313" s="5">
        <v>347.83156459999998</v>
      </c>
      <c r="H313" s="5">
        <v>375.09831120000001</v>
      </c>
      <c r="I313" s="5">
        <v>401.29014119999999</v>
      </c>
      <c r="J313" s="5">
        <v>424.86330520000001</v>
      </c>
      <c r="K313" s="5">
        <v>443.4296822</v>
      </c>
      <c r="L313" s="5">
        <v>455.97416399999997</v>
      </c>
      <c r="M313" s="5">
        <v>464.63322590000001</v>
      </c>
      <c r="N313" s="5">
        <v>471.20903570000002</v>
      </c>
      <c r="O313" s="5">
        <v>479.06356190000002</v>
      </c>
      <c r="P313" s="5">
        <v>484.01071910000002</v>
      </c>
      <c r="Q313" s="5">
        <v>487.89802429999997</v>
      </c>
      <c r="R313" s="5">
        <v>491.70619290000002</v>
      </c>
      <c r="S313" s="5">
        <v>498.45628770000002</v>
      </c>
      <c r="T313" s="5">
        <v>502.5370982</v>
      </c>
      <c r="U313" s="5">
        <v>506.52304579999998</v>
      </c>
      <c r="V313" s="5">
        <v>511.06080379999997</v>
      </c>
      <c r="W313" s="5">
        <v>518.39634079999996</v>
      </c>
      <c r="X313" s="5">
        <v>523.25408809999999</v>
      </c>
      <c r="Y313" s="5">
        <v>527.93125740000005</v>
      </c>
      <c r="Z313" s="5">
        <v>534.43188310000005</v>
      </c>
      <c r="AA313" s="5">
        <v>551.22603160000006</v>
      </c>
      <c r="AB313" s="5">
        <v>567.30561030000001</v>
      </c>
      <c r="AC313" s="5">
        <v>582.70295699999997</v>
      </c>
      <c r="AD313" s="5">
        <v>597.35846179999999</v>
      </c>
      <c r="AE313" s="5">
        <v>613.58449270000006</v>
      </c>
      <c r="AF313" s="5">
        <v>613.58449270000006</v>
      </c>
    </row>
    <row r="314" spans="1:32">
      <c r="A314" s="56" t="s">
        <v>75</v>
      </c>
      <c r="B314" s="56" t="s">
        <v>200</v>
      </c>
      <c r="C314" s="56" t="s">
        <v>146</v>
      </c>
      <c r="D314" s="5">
        <v>26.35</v>
      </c>
      <c r="E314" s="5">
        <v>26.733477379275559</v>
      </c>
      <c r="F314" s="5">
        <v>26.901423384730069</v>
      </c>
      <c r="G314" s="5">
        <v>26.957717867313349</v>
      </c>
      <c r="H314" s="5">
        <v>27.01669796505735</v>
      </c>
      <c r="I314" s="5">
        <v>20.035172576326971</v>
      </c>
      <c r="J314" s="5">
        <v>20.021399793792579</v>
      </c>
      <c r="K314" s="5">
        <v>20.095601863340342</v>
      </c>
      <c r="L314" s="5">
        <v>20.170364278017281</v>
      </c>
      <c r="M314" s="5">
        <v>20.221364147007129</v>
      </c>
      <c r="N314" s="5">
        <v>20.274538762432169</v>
      </c>
      <c r="O314" s="5">
        <v>20.264633753756549</v>
      </c>
      <c r="P314" s="5">
        <v>20.3655464391361</v>
      </c>
      <c r="Q314" s="5">
        <v>20.409702174254551</v>
      </c>
      <c r="R314" s="5">
        <v>20.557295120150151</v>
      </c>
      <c r="S314" s="5">
        <v>20.61731730460448</v>
      </c>
      <c r="T314" s="5">
        <v>20.678482765214579</v>
      </c>
      <c r="U314" s="5">
        <v>20.742089596346911</v>
      </c>
      <c r="V314" s="5">
        <v>20.821557537532591</v>
      </c>
      <c r="W314" s="5">
        <v>20.90025521932634</v>
      </c>
      <c r="X314" s="5">
        <v>21.034603459195129</v>
      </c>
      <c r="Y314" s="5">
        <v>21.050512640673091</v>
      </c>
      <c r="Z314" s="5">
        <v>21.138513555585849</v>
      </c>
      <c r="AA314" s="5">
        <v>21.27512500513232</v>
      </c>
      <c r="AB314" s="5">
        <v>21.3554234352472</v>
      </c>
      <c r="AC314" s="5">
        <v>21.565445560373149</v>
      </c>
      <c r="AD314" s="5">
        <v>21.660288004585951</v>
      </c>
      <c r="AE314" s="5">
        <v>21.875207670002212</v>
      </c>
      <c r="AF314" s="5">
        <v>21.875207670002212</v>
      </c>
    </row>
    <row r="316" spans="1:32">
      <c r="A316" s="56" t="s">
        <v>80</v>
      </c>
      <c r="B316" s="56" t="s">
        <v>163</v>
      </c>
      <c r="C316" s="56" t="s">
        <v>130</v>
      </c>
      <c r="D316" s="5">
        <v>8330</v>
      </c>
      <c r="E316" s="5">
        <v>8330</v>
      </c>
      <c r="F316" s="5">
        <v>8330</v>
      </c>
      <c r="G316" s="5">
        <v>5450</v>
      </c>
      <c r="H316" s="5">
        <v>5450</v>
      </c>
      <c r="I316" s="5">
        <v>4130</v>
      </c>
      <c r="J316" s="5">
        <v>4130</v>
      </c>
      <c r="K316" s="5">
        <v>4130</v>
      </c>
      <c r="L316" s="5">
        <v>2760</v>
      </c>
      <c r="M316" s="5">
        <v>1390</v>
      </c>
      <c r="N316" s="5">
        <v>1390</v>
      </c>
      <c r="O316" s="5">
        <v>1390</v>
      </c>
      <c r="P316" s="5">
        <v>1390</v>
      </c>
      <c r="Q316" s="5">
        <v>1390</v>
      </c>
      <c r="R316" s="5">
        <v>1390</v>
      </c>
      <c r="S316" s="5">
        <v>1390</v>
      </c>
      <c r="T316" s="5">
        <v>1390</v>
      </c>
      <c r="U316" s="5">
        <v>1390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</row>
    <row r="317" spans="1:32">
      <c r="A317" s="56" t="s">
        <v>80</v>
      </c>
      <c r="B317" s="56" t="s">
        <v>163</v>
      </c>
      <c r="C317" s="56" t="s">
        <v>132</v>
      </c>
      <c r="D317" s="5">
        <v>124</v>
      </c>
      <c r="E317" s="5">
        <v>440</v>
      </c>
      <c r="F317" s="5">
        <v>440</v>
      </c>
      <c r="G317" s="5">
        <v>440</v>
      </c>
      <c r="H317" s="5">
        <v>440</v>
      </c>
      <c r="I317" s="5">
        <v>440</v>
      </c>
      <c r="J317" s="5">
        <v>440</v>
      </c>
      <c r="K317" s="5">
        <v>440</v>
      </c>
      <c r="L317" s="5">
        <v>440</v>
      </c>
      <c r="M317" s="5">
        <v>440</v>
      </c>
      <c r="N317" s="5">
        <v>440</v>
      </c>
      <c r="O317" s="5">
        <v>440</v>
      </c>
      <c r="P317" s="5">
        <v>440</v>
      </c>
      <c r="Q317" s="5">
        <v>440</v>
      </c>
      <c r="R317" s="5">
        <v>440</v>
      </c>
      <c r="S317" s="5">
        <v>440</v>
      </c>
      <c r="T317" s="5">
        <v>440</v>
      </c>
      <c r="U317" s="5">
        <v>440</v>
      </c>
      <c r="V317" s="5">
        <v>440</v>
      </c>
      <c r="W317" s="5">
        <v>440</v>
      </c>
      <c r="X317" s="5">
        <v>440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</row>
    <row r="318" spans="1:32">
      <c r="A318" s="56" t="s">
        <v>80</v>
      </c>
      <c r="B318" s="56" t="s">
        <v>163</v>
      </c>
      <c r="C318" s="56" t="s">
        <v>133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</row>
    <row r="319" spans="1:32">
      <c r="A319" s="56" t="s">
        <v>80</v>
      </c>
      <c r="B319" s="56" t="s">
        <v>163</v>
      </c>
      <c r="C319" s="56" t="s">
        <v>134</v>
      </c>
      <c r="D319" s="5">
        <v>2638.9989999999998</v>
      </c>
      <c r="E319" s="5">
        <v>2638.9989999999998</v>
      </c>
      <c r="F319" s="5">
        <v>2638.9990004900001</v>
      </c>
      <c r="G319" s="5">
        <v>2702.0473849300001</v>
      </c>
      <c r="H319" s="5">
        <v>2702.0473849300001</v>
      </c>
      <c r="I319" s="5">
        <v>3085.8072329800002</v>
      </c>
      <c r="J319" s="5">
        <v>4193.27615298</v>
      </c>
      <c r="K319" s="5">
        <v>4193.27615298</v>
      </c>
      <c r="L319" s="5">
        <v>4193.27615298</v>
      </c>
      <c r="M319" s="5">
        <v>4193.2761580799997</v>
      </c>
      <c r="N319" s="5">
        <v>4193.2761580799997</v>
      </c>
      <c r="O319" s="5">
        <v>4193.2761607299999</v>
      </c>
      <c r="P319" s="5">
        <v>4193.2761633800001</v>
      </c>
      <c r="Q319" s="5">
        <v>4193.2761660300002</v>
      </c>
      <c r="R319" s="5">
        <v>4193.2761691699998</v>
      </c>
      <c r="S319" s="5">
        <v>4193.2761672099996</v>
      </c>
      <c r="T319" s="5">
        <v>4193.2761672099996</v>
      </c>
      <c r="U319" s="5">
        <v>4193.2761686800004</v>
      </c>
      <c r="V319" s="5">
        <v>4193.2761686800004</v>
      </c>
      <c r="W319" s="5">
        <v>4193.2761686800004</v>
      </c>
      <c r="X319" s="5">
        <v>4193.2761765200003</v>
      </c>
      <c r="Y319" s="5">
        <v>5379.7017415500004</v>
      </c>
      <c r="Z319" s="5">
        <v>4530.7027228400002</v>
      </c>
      <c r="AA319" s="5">
        <v>4530.7027228400002</v>
      </c>
      <c r="AB319" s="5">
        <v>4530.7027228400002</v>
      </c>
      <c r="AC319" s="5">
        <v>4530.7027254900004</v>
      </c>
      <c r="AD319" s="5">
        <v>4530.7027281400015</v>
      </c>
      <c r="AE319" s="5">
        <v>4530.7027312799992</v>
      </c>
      <c r="AF319" s="5">
        <v>4530.7027339299993</v>
      </c>
    </row>
    <row r="320" spans="1:32">
      <c r="A320" s="56" t="s">
        <v>80</v>
      </c>
      <c r="B320" s="56" t="s">
        <v>163</v>
      </c>
      <c r="C320" s="56" t="s">
        <v>135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</row>
    <row r="321" spans="1:32">
      <c r="A321" s="56" t="s">
        <v>80</v>
      </c>
      <c r="B321" s="56" t="s">
        <v>163</v>
      </c>
      <c r="C321" s="56" t="s">
        <v>136</v>
      </c>
      <c r="D321" s="5">
        <v>2285</v>
      </c>
      <c r="E321" s="5">
        <v>2285</v>
      </c>
      <c r="F321" s="5">
        <v>2285</v>
      </c>
      <c r="G321" s="5">
        <v>2285</v>
      </c>
      <c r="H321" s="5">
        <v>2285</v>
      </c>
      <c r="I321" s="5">
        <v>2285</v>
      </c>
      <c r="J321" s="5">
        <v>2285</v>
      </c>
      <c r="K321" s="5">
        <v>2285</v>
      </c>
      <c r="L321" s="5">
        <v>2285</v>
      </c>
      <c r="M321" s="5">
        <v>2285</v>
      </c>
      <c r="N321" s="5">
        <v>2285</v>
      </c>
      <c r="O321" s="5">
        <v>2285</v>
      </c>
      <c r="P321" s="5">
        <v>2285</v>
      </c>
      <c r="Q321" s="5">
        <v>2285</v>
      </c>
      <c r="R321" s="5">
        <v>2285</v>
      </c>
      <c r="S321" s="5">
        <v>2285</v>
      </c>
      <c r="T321" s="5">
        <v>2285</v>
      </c>
      <c r="U321" s="5">
        <v>2285</v>
      </c>
      <c r="V321" s="5">
        <v>2285</v>
      </c>
      <c r="W321" s="5">
        <v>2285</v>
      </c>
      <c r="X321" s="5">
        <v>2285</v>
      </c>
      <c r="Y321" s="5">
        <v>2285</v>
      </c>
      <c r="Z321" s="5">
        <v>2285</v>
      </c>
      <c r="AA321" s="5">
        <v>2285</v>
      </c>
      <c r="AB321" s="5">
        <v>2285</v>
      </c>
      <c r="AC321" s="5">
        <v>2285</v>
      </c>
      <c r="AD321" s="5">
        <v>2285</v>
      </c>
      <c r="AE321" s="5">
        <v>2285</v>
      </c>
      <c r="AF321" s="5">
        <v>2285</v>
      </c>
    </row>
    <row r="322" spans="1:32">
      <c r="A322" s="56" t="s">
        <v>80</v>
      </c>
      <c r="B322" s="56" t="s">
        <v>163</v>
      </c>
      <c r="C322" s="56" t="s">
        <v>137</v>
      </c>
      <c r="D322" s="5">
        <v>289.99999688999998</v>
      </c>
      <c r="E322" s="5">
        <v>290.00000537</v>
      </c>
      <c r="F322" s="5">
        <v>290.00000585999999</v>
      </c>
      <c r="G322" s="5">
        <v>1569.9976517299999</v>
      </c>
      <c r="H322" s="5">
        <v>2929.9976519000002</v>
      </c>
      <c r="I322" s="5">
        <v>3854.9968316499999</v>
      </c>
      <c r="J322" s="5">
        <v>4405.9942575599998</v>
      </c>
      <c r="K322" s="5">
        <v>4405.9942578200007</v>
      </c>
      <c r="L322" s="5">
        <v>4405.9942701999998</v>
      </c>
      <c r="M322" s="5">
        <v>4791.4941048500004</v>
      </c>
      <c r="N322" s="5">
        <v>4791.4941101300001</v>
      </c>
      <c r="O322" s="5">
        <v>4805.1881770300006</v>
      </c>
      <c r="P322" s="5">
        <v>4943.6882653799994</v>
      </c>
      <c r="Q322" s="5">
        <v>5031.9431467099994</v>
      </c>
      <c r="R322" s="5">
        <v>5325.91006139</v>
      </c>
      <c r="S322" s="5">
        <v>5325.9100896300006</v>
      </c>
      <c r="T322" s="5">
        <v>5325.9101120800015</v>
      </c>
      <c r="U322" s="5">
        <v>6750.0014288000002</v>
      </c>
      <c r="V322" s="5">
        <v>6750.0014399499996</v>
      </c>
      <c r="W322" s="5">
        <v>6750.0014400299997</v>
      </c>
      <c r="X322" s="5">
        <v>6980.4425639299998</v>
      </c>
      <c r="Y322" s="5">
        <v>7374.2757359200004</v>
      </c>
      <c r="Z322" s="5">
        <v>7599.0000312399998</v>
      </c>
      <c r="AA322" s="5">
        <v>7082.9017376800002</v>
      </c>
      <c r="AB322" s="5">
        <v>7082.9018376800004</v>
      </c>
      <c r="AC322" s="5">
        <v>7101.2207781899997</v>
      </c>
      <c r="AD322" s="5">
        <v>7363.4329825599998</v>
      </c>
      <c r="AE322" s="5">
        <v>7363.4331191900001</v>
      </c>
      <c r="AF322" s="5">
        <v>8538.5289338599996</v>
      </c>
    </row>
    <row r="323" spans="1:32">
      <c r="A323" s="56" t="s">
        <v>80</v>
      </c>
      <c r="B323" s="56" t="s">
        <v>163</v>
      </c>
      <c r="C323" s="56" t="s">
        <v>138</v>
      </c>
      <c r="D323" s="5">
        <v>6.5489999999999986</v>
      </c>
      <c r="E323" s="5">
        <v>17.45699999</v>
      </c>
      <c r="F323" s="5">
        <v>27.42</v>
      </c>
      <c r="G323" s="5">
        <v>36.314</v>
      </c>
      <c r="H323" s="5">
        <v>50.043999999999997</v>
      </c>
      <c r="I323" s="5">
        <v>62.996000000000002</v>
      </c>
      <c r="J323" s="5">
        <v>77.658000000000001</v>
      </c>
      <c r="K323" s="5">
        <v>94.576999999999998</v>
      </c>
      <c r="L323" s="5">
        <v>106.62987805</v>
      </c>
      <c r="M323" s="5">
        <v>120.34361062000001</v>
      </c>
      <c r="N323" s="5">
        <v>134.93674167</v>
      </c>
      <c r="O323" s="5">
        <v>151.46925558999999</v>
      </c>
      <c r="P323" s="5">
        <v>170.62540046999999</v>
      </c>
      <c r="Q323" s="5">
        <v>193.11582261999999</v>
      </c>
      <c r="R323" s="5">
        <v>217.17328756000001</v>
      </c>
      <c r="S323" s="5">
        <v>243.75706414999999</v>
      </c>
      <c r="T323" s="5">
        <v>273.04486266999999</v>
      </c>
      <c r="U323" s="5">
        <v>306.32374698000001</v>
      </c>
      <c r="V323" s="5">
        <v>341.44567259000002</v>
      </c>
      <c r="W323" s="5">
        <v>379.74659601000002</v>
      </c>
      <c r="X323" s="5">
        <v>421.06610585999999</v>
      </c>
      <c r="Y323" s="5">
        <v>466.46901799</v>
      </c>
      <c r="Z323" s="5">
        <v>514.9283266299999</v>
      </c>
      <c r="AA323" s="5">
        <v>567.86316712999997</v>
      </c>
      <c r="AB323" s="5">
        <v>623.62634737000008</v>
      </c>
      <c r="AC323" s="5">
        <v>684.16643065000005</v>
      </c>
      <c r="AD323" s="5">
        <v>746.34919728</v>
      </c>
      <c r="AE323" s="5">
        <v>811.52966694999998</v>
      </c>
      <c r="AF323" s="5">
        <v>848.17978899000002</v>
      </c>
    </row>
    <row r="324" spans="1:32">
      <c r="A324" s="56" t="s">
        <v>80</v>
      </c>
      <c r="B324" s="56" t="s">
        <v>163</v>
      </c>
      <c r="C324" s="56" t="s">
        <v>139</v>
      </c>
      <c r="D324" s="5">
        <v>234.49100000000001</v>
      </c>
      <c r="E324" s="5">
        <v>328.44600000000003</v>
      </c>
      <c r="F324" s="5">
        <v>410.86299999999989</v>
      </c>
      <c r="G324" s="5">
        <v>449.76499999999999</v>
      </c>
      <c r="H324" s="5">
        <v>533.05100000000004</v>
      </c>
      <c r="I324" s="5">
        <v>579.9380000000001</v>
      </c>
      <c r="J324" s="5">
        <v>633.64400000000001</v>
      </c>
      <c r="K324" s="5">
        <v>684.71699999999998</v>
      </c>
      <c r="L324" s="5">
        <v>725.76</v>
      </c>
      <c r="M324" s="5">
        <v>758.94600000000003</v>
      </c>
      <c r="N324" s="5">
        <v>790.08699999999999</v>
      </c>
      <c r="O324" s="5">
        <v>817.35799999999995</v>
      </c>
      <c r="P324" s="5">
        <v>846.01</v>
      </c>
      <c r="Q324" s="5">
        <v>872.53000000000009</v>
      </c>
      <c r="R324" s="5">
        <v>900.10599999999988</v>
      </c>
      <c r="S324" s="5">
        <v>927.33200000000011</v>
      </c>
      <c r="T324" s="5">
        <v>954.82600000000002</v>
      </c>
      <c r="U324" s="5">
        <v>981.74899999999991</v>
      </c>
      <c r="V324" s="5">
        <v>1010.6130000000001</v>
      </c>
      <c r="W324" s="5">
        <v>1040.827</v>
      </c>
      <c r="X324" s="5">
        <v>1071.3150000000001</v>
      </c>
      <c r="Y324" s="5">
        <v>1099.8209999999999</v>
      </c>
      <c r="Z324" s="5">
        <v>1134.3789999999999</v>
      </c>
      <c r="AA324" s="5">
        <v>1171.0899999999999</v>
      </c>
      <c r="AB324" s="5">
        <v>1208.625</v>
      </c>
      <c r="AC324" s="5">
        <v>1244.3230000000001</v>
      </c>
      <c r="AD324" s="5">
        <v>1281.0899999999999</v>
      </c>
      <c r="AE324" s="5">
        <v>1317.614</v>
      </c>
      <c r="AF324" s="5">
        <v>1317.614</v>
      </c>
    </row>
    <row r="325" spans="1:32">
      <c r="A325" s="56" t="s">
        <v>80</v>
      </c>
      <c r="B325" s="56" t="s">
        <v>163</v>
      </c>
      <c r="C325" s="56" t="s">
        <v>140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</row>
    <row r="326" spans="1:32">
      <c r="A326" s="56" t="s">
        <v>80</v>
      </c>
      <c r="B326" s="56" t="s">
        <v>163</v>
      </c>
      <c r="C326" s="56" t="s">
        <v>141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</row>
    <row r="327" spans="1:32">
      <c r="A327" s="56" t="s">
        <v>80</v>
      </c>
      <c r="B327" s="56" t="s">
        <v>163</v>
      </c>
      <c r="C327" s="56" t="s">
        <v>142</v>
      </c>
      <c r="D327" s="5">
        <v>2206.8420000000001</v>
      </c>
      <c r="E327" s="5">
        <v>2206.8420058000002</v>
      </c>
      <c r="F327" s="5">
        <v>3316.6382401400001</v>
      </c>
      <c r="G327" s="5">
        <v>4279.5685703600002</v>
      </c>
      <c r="H327" s="5">
        <v>5604.8377274599998</v>
      </c>
      <c r="I327" s="5">
        <v>6201.1998626599989</v>
      </c>
      <c r="J327" s="5">
        <v>6761.2954461099998</v>
      </c>
      <c r="K327" s="5">
        <v>6761.2954467999998</v>
      </c>
      <c r="L327" s="5">
        <v>6761.2954489100011</v>
      </c>
      <c r="M327" s="5">
        <v>6761.2954506999986</v>
      </c>
      <c r="N327" s="5">
        <v>6761.2954510099999</v>
      </c>
      <c r="O327" s="5">
        <v>6761.2954529199997</v>
      </c>
      <c r="P327" s="5">
        <v>6761.2954567499992</v>
      </c>
      <c r="Q327" s="5">
        <v>6761.2954897500003</v>
      </c>
      <c r="R327" s="5">
        <v>6716.7497610500004</v>
      </c>
      <c r="S327" s="5">
        <v>7436.7582433300004</v>
      </c>
      <c r="T327" s="5">
        <v>7524.0372244299997</v>
      </c>
      <c r="U327" s="5">
        <v>7524.0372252500001</v>
      </c>
      <c r="V327" s="5">
        <v>8885.7291966000012</v>
      </c>
      <c r="W327" s="5">
        <v>9105.7654676300008</v>
      </c>
      <c r="X327" s="5">
        <v>9735.8634840700033</v>
      </c>
      <c r="Y327" s="5">
        <v>9867.5006341700009</v>
      </c>
      <c r="Z327" s="5">
        <v>9867.5006402699983</v>
      </c>
      <c r="AA327" s="5">
        <v>10128.60468586</v>
      </c>
      <c r="AB327" s="5">
        <v>10784.04015674</v>
      </c>
      <c r="AC327" s="5">
        <v>11077.54792657</v>
      </c>
      <c r="AD327" s="5">
        <v>10838.376417830001</v>
      </c>
      <c r="AE327" s="5">
        <v>11025.029686149999</v>
      </c>
      <c r="AF327" s="5">
        <v>10781.229695059999</v>
      </c>
    </row>
    <row r="328" spans="1:32">
      <c r="A328" s="56" t="s">
        <v>80</v>
      </c>
      <c r="B328" s="56" t="s">
        <v>163</v>
      </c>
      <c r="C328" s="56" t="s">
        <v>143</v>
      </c>
      <c r="D328" s="5">
        <v>4099.375</v>
      </c>
      <c r="E328" s="5">
        <v>4099.3750020799998</v>
      </c>
      <c r="F328" s="5">
        <v>4099.3750066400007</v>
      </c>
      <c r="G328" s="5">
        <v>4099.3750080899999</v>
      </c>
      <c r="H328" s="5">
        <v>4099.3750299000003</v>
      </c>
      <c r="I328" s="5">
        <v>5224.5093533699992</v>
      </c>
      <c r="J328" s="5">
        <v>6744.3437586599994</v>
      </c>
      <c r="K328" s="5">
        <v>8750.1491559300011</v>
      </c>
      <c r="L328" s="5">
        <v>8749.2491566300014</v>
      </c>
      <c r="M328" s="5">
        <v>8749.249157029999</v>
      </c>
      <c r="N328" s="5">
        <v>8749.2491573099996</v>
      </c>
      <c r="O328" s="5">
        <v>8749.2491575999993</v>
      </c>
      <c r="P328" s="5">
        <v>8749.2491580900005</v>
      </c>
      <c r="Q328" s="5">
        <v>8749.2491585200005</v>
      </c>
      <c r="R328" s="5">
        <v>8749.2491596899999</v>
      </c>
      <c r="S328" s="5">
        <v>8749.2491618000004</v>
      </c>
      <c r="T328" s="5">
        <v>8599.21916366</v>
      </c>
      <c r="U328" s="5">
        <v>8599.21916461</v>
      </c>
      <c r="V328" s="5">
        <v>8599.2192492100003</v>
      </c>
      <c r="W328" s="5">
        <v>8599.2202439299999</v>
      </c>
      <c r="X328" s="5">
        <v>9321.856096280002</v>
      </c>
      <c r="Y328" s="5">
        <v>10349.001353989999</v>
      </c>
      <c r="Z328" s="5">
        <v>10349.001354059999</v>
      </c>
      <c r="AA328" s="5">
        <v>10466.007861620001</v>
      </c>
      <c r="AB328" s="5">
        <v>10377.60786183</v>
      </c>
      <c r="AC328" s="5">
        <v>11263.29334</v>
      </c>
      <c r="AD328" s="5">
        <v>11818.882596470001</v>
      </c>
      <c r="AE328" s="5">
        <v>12404.60639553</v>
      </c>
      <c r="AF328" s="5">
        <v>12138.746092019999</v>
      </c>
    </row>
    <row r="329" spans="1:32">
      <c r="A329" s="56" t="s">
        <v>80</v>
      </c>
      <c r="B329" s="56" t="s">
        <v>163</v>
      </c>
      <c r="C329" s="56" t="s">
        <v>144</v>
      </c>
      <c r="D329" s="5">
        <v>5388.848217992565</v>
      </c>
      <c r="E329" s="5">
        <v>6736.0774173999998</v>
      </c>
      <c r="F329" s="5">
        <v>7241.1001333000004</v>
      </c>
      <c r="G329" s="5">
        <v>7787.1721023</v>
      </c>
      <c r="H329" s="5">
        <v>8305.1860969000008</v>
      </c>
      <c r="I329" s="5">
        <v>8817.1430414000006</v>
      </c>
      <c r="J329" s="5">
        <v>9287.9756369999996</v>
      </c>
      <c r="K329" s="5">
        <v>9632.6770189999988</v>
      </c>
      <c r="L329" s="5">
        <v>9907.4385299999994</v>
      </c>
      <c r="M329" s="5">
        <v>10135.968591000001</v>
      </c>
      <c r="N329" s="5">
        <v>10325.598596</v>
      </c>
      <c r="O329" s="5">
        <v>10495.777152000001</v>
      </c>
      <c r="P329" s="5">
        <v>10638.836495</v>
      </c>
      <c r="Q329" s="5">
        <v>10770.824155</v>
      </c>
      <c r="R329" s="5">
        <v>10900.861798</v>
      </c>
      <c r="S329" s="5">
        <v>11054.003291999999</v>
      </c>
      <c r="T329" s="5">
        <v>11184.602966</v>
      </c>
      <c r="U329" s="5">
        <v>11329.568397999999</v>
      </c>
      <c r="V329" s="5">
        <v>11477.344218</v>
      </c>
      <c r="W329" s="5">
        <v>11629.082176</v>
      </c>
      <c r="X329" s="5">
        <v>11758.088282000001</v>
      </c>
      <c r="Y329" s="5">
        <v>11902.132969</v>
      </c>
      <c r="Z329" s="5">
        <v>12105.429607</v>
      </c>
      <c r="AA329" s="5">
        <v>12484.833766</v>
      </c>
      <c r="AB329" s="5">
        <v>12880.830583999999</v>
      </c>
      <c r="AC329" s="5">
        <v>13285.918994</v>
      </c>
      <c r="AD329" s="5">
        <v>13674.547143</v>
      </c>
      <c r="AE329" s="5">
        <v>14052.084287</v>
      </c>
      <c r="AF329" s="5">
        <v>14052.084287</v>
      </c>
    </row>
    <row r="330" spans="1:32">
      <c r="A330" s="56" t="s">
        <v>80</v>
      </c>
      <c r="B330" s="56" t="s">
        <v>163</v>
      </c>
      <c r="C330" s="56" t="s">
        <v>146</v>
      </c>
      <c r="D330" s="5">
        <v>308.44499999999999</v>
      </c>
      <c r="E330" s="5">
        <v>305.96541804938448</v>
      </c>
      <c r="F330" s="5">
        <v>305.97081550206548</v>
      </c>
      <c r="G330" s="5">
        <v>306.82357383199712</v>
      </c>
      <c r="H330" s="5">
        <v>306.5264435649774</v>
      </c>
      <c r="I330" s="5">
        <v>309.09675021406639</v>
      </c>
      <c r="J330" s="5">
        <v>312.58425788779903</v>
      </c>
      <c r="K330" s="5">
        <v>291.46368820557632</v>
      </c>
      <c r="L330" s="5">
        <v>293.53629111129248</v>
      </c>
      <c r="M330" s="5">
        <v>295.95338592162881</v>
      </c>
      <c r="N330" s="5">
        <v>299.16217312170642</v>
      </c>
      <c r="O330" s="5">
        <v>301.94024916073079</v>
      </c>
      <c r="P330" s="5">
        <v>307.40419273656732</v>
      </c>
      <c r="Q330" s="5">
        <v>308.6618784291116</v>
      </c>
      <c r="R330" s="5">
        <v>310.60723203165912</v>
      </c>
      <c r="S330" s="5">
        <v>314.38365644673593</v>
      </c>
      <c r="T330" s="5">
        <v>318.82271087075497</v>
      </c>
      <c r="U330" s="5">
        <v>323.70120065978722</v>
      </c>
      <c r="V330" s="5">
        <v>330.49408193821739</v>
      </c>
      <c r="W330" s="5">
        <v>331.79266499394129</v>
      </c>
      <c r="X330" s="5">
        <v>335.20646130774662</v>
      </c>
      <c r="Y330" s="5">
        <v>341.59843111042437</v>
      </c>
      <c r="Z330" s="5">
        <v>347.567377577483</v>
      </c>
      <c r="AA330" s="5">
        <v>351.99948647869132</v>
      </c>
      <c r="AB330" s="5">
        <v>355.0835428029435</v>
      </c>
      <c r="AC330" s="5">
        <v>360.22525136756502</v>
      </c>
      <c r="AD330" s="5">
        <v>364.13778129837641</v>
      </c>
      <c r="AE330" s="5">
        <v>373.43132885593491</v>
      </c>
      <c r="AF330" s="5">
        <v>373.43132885593491</v>
      </c>
    </row>
    <row r="332" spans="1:32">
      <c r="A332" s="56" t="s">
        <v>80</v>
      </c>
      <c r="B332" s="56" t="s">
        <v>197</v>
      </c>
      <c r="C332" s="56" t="s">
        <v>130</v>
      </c>
      <c r="D332" s="5">
        <v>8126</v>
      </c>
      <c r="E332" s="5">
        <v>8126</v>
      </c>
      <c r="F332" s="5">
        <v>8126</v>
      </c>
      <c r="G332" s="5">
        <v>7426</v>
      </c>
      <c r="H332" s="5">
        <v>7076</v>
      </c>
      <c r="I332" s="5">
        <v>6376</v>
      </c>
      <c r="J332" s="5">
        <v>5576</v>
      </c>
      <c r="K332" s="5">
        <v>5576</v>
      </c>
      <c r="L332" s="5">
        <v>4176</v>
      </c>
      <c r="M332" s="5">
        <v>4176</v>
      </c>
      <c r="N332" s="5">
        <v>4176</v>
      </c>
      <c r="O332" s="5">
        <v>4176</v>
      </c>
      <c r="P332" s="5">
        <v>4176</v>
      </c>
      <c r="Q332" s="5">
        <v>3896</v>
      </c>
      <c r="R332" s="5">
        <v>3896</v>
      </c>
      <c r="S332" s="5">
        <v>3896</v>
      </c>
      <c r="T332" s="5">
        <v>3896</v>
      </c>
      <c r="U332" s="5">
        <v>3896</v>
      </c>
      <c r="V332" s="5">
        <v>3896</v>
      </c>
      <c r="W332" s="5">
        <v>3896</v>
      </c>
      <c r="X332" s="5">
        <v>3152</v>
      </c>
      <c r="Y332" s="5">
        <v>2787</v>
      </c>
      <c r="Z332" s="5">
        <v>2422</v>
      </c>
      <c r="AA332" s="5">
        <v>2057</v>
      </c>
      <c r="AB332" s="5">
        <v>1692</v>
      </c>
      <c r="AC332" s="5">
        <v>1692</v>
      </c>
      <c r="AD332" s="5">
        <v>1692</v>
      </c>
      <c r="AE332" s="5">
        <v>1692</v>
      </c>
      <c r="AF332" s="5">
        <v>1692</v>
      </c>
    </row>
    <row r="333" spans="1:32">
      <c r="A333" s="56" t="s">
        <v>80</v>
      </c>
      <c r="B333" s="56" t="s">
        <v>197</v>
      </c>
      <c r="C333" s="56" t="s">
        <v>132</v>
      </c>
      <c r="D333" s="5">
        <v>1597.89999999</v>
      </c>
      <c r="E333" s="5">
        <v>1597.89999999</v>
      </c>
      <c r="F333" s="5">
        <v>1597.89999999</v>
      </c>
      <c r="G333" s="5">
        <v>1597.89999999</v>
      </c>
      <c r="H333" s="5">
        <v>1597.89999999</v>
      </c>
      <c r="I333" s="5">
        <v>1597.89999999</v>
      </c>
      <c r="J333" s="5">
        <v>1417.89999999</v>
      </c>
      <c r="K333" s="5">
        <v>1417.89999999</v>
      </c>
      <c r="L333" s="5">
        <v>1417.89999999</v>
      </c>
      <c r="M333" s="5">
        <v>1417.89999999</v>
      </c>
      <c r="N333" s="5">
        <v>1417.89999999</v>
      </c>
      <c r="O333" s="5">
        <v>1417.89999999</v>
      </c>
      <c r="P333" s="5">
        <v>1417.89999999</v>
      </c>
      <c r="Q333" s="5">
        <v>1417.89999999</v>
      </c>
      <c r="R333" s="5">
        <v>1032.89999999</v>
      </c>
      <c r="S333" s="5">
        <v>1032.89999999</v>
      </c>
      <c r="T333" s="5">
        <v>1032.89999999</v>
      </c>
      <c r="U333" s="5">
        <v>888.5</v>
      </c>
      <c r="V333" s="5">
        <v>888.5</v>
      </c>
      <c r="W333" s="5">
        <v>888.5</v>
      </c>
      <c r="X333" s="5">
        <v>888.5</v>
      </c>
      <c r="Y333" s="5">
        <v>888.5</v>
      </c>
      <c r="Z333" s="5">
        <v>888.5</v>
      </c>
      <c r="AA333" s="5">
        <v>244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</row>
    <row r="334" spans="1:32">
      <c r="A334" s="56" t="s">
        <v>80</v>
      </c>
      <c r="B334" s="56" t="s">
        <v>197</v>
      </c>
      <c r="C334" s="56" t="s">
        <v>133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</row>
    <row r="335" spans="1:32">
      <c r="A335" s="56" t="s">
        <v>80</v>
      </c>
      <c r="B335" s="56" t="s">
        <v>197</v>
      </c>
      <c r="C335" s="56" t="s">
        <v>134</v>
      </c>
      <c r="D335" s="5">
        <v>1954.5000000099999</v>
      </c>
      <c r="E335" s="5">
        <v>1954.5000000099999</v>
      </c>
      <c r="F335" s="5">
        <v>1954.5000000099999</v>
      </c>
      <c r="G335" s="5">
        <v>1954.5000000099999</v>
      </c>
      <c r="H335" s="5">
        <v>1954.5000000099999</v>
      </c>
      <c r="I335" s="5">
        <v>1954.5000026600001</v>
      </c>
      <c r="J335" s="5">
        <v>1954.5000238600001</v>
      </c>
      <c r="K335" s="5">
        <v>1954.5000238600001</v>
      </c>
      <c r="L335" s="5">
        <v>1954.50001591</v>
      </c>
      <c r="M335" s="5">
        <v>1954.50001591</v>
      </c>
      <c r="N335" s="5">
        <v>1954.50001591</v>
      </c>
      <c r="O335" s="5">
        <v>1662.5000159000001</v>
      </c>
      <c r="P335" s="5">
        <v>1545.5000159000001</v>
      </c>
      <c r="Q335" s="5">
        <v>1545.5000159000001</v>
      </c>
      <c r="R335" s="5">
        <v>1545.5000159000001</v>
      </c>
      <c r="S335" s="5">
        <v>1545.5000106</v>
      </c>
      <c r="T335" s="5">
        <v>1545.5000106</v>
      </c>
      <c r="U335" s="5">
        <v>1545.5000106</v>
      </c>
      <c r="V335" s="5">
        <v>1545.5000106</v>
      </c>
      <c r="W335" s="5">
        <v>1545.5000106</v>
      </c>
      <c r="X335" s="5">
        <v>1649.3320031999999</v>
      </c>
      <c r="Y335" s="5">
        <v>1649.3320031999999</v>
      </c>
      <c r="Z335" s="5">
        <v>1984.1966946</v>
      </c>
      <c r="AA335" s="5">
        <v>2106.7386836000001</v>
      </c>
      <c r="AB335" s="5">
        <v>1811.90039295</v>
      </c>
      <c r="AC335" s="5">
        <v>1811.90039295</v>
      </c>
      <c r="AD335" s="5">
        <v>1830.0496095999999</v>
      </c>
      <c r="AE335" s="5">
        <v>1750.09712315</v>
      </c>
      <c r="AF335" s="5">
        <v>1416.7920038</v>
      </c>
    </row>
    <row r="336" spans="1:32">
      <c r="A336" s="56" t="s">
        <v>80</v>
      </c>
      <c r="B336" s="56" t="s">
        <v>197</v>
      </c>
      <c r="C336" s="56" t="s">
        <v>135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</row>
    <row r="337" spans="1:32">
      <c r="A337" s="56" t="s">
        <v>80</v>
      </c>
      <c r="B337" s="56" t="s">
        <v>197</v>
      </c>
      <c r="C337" s="56" t="s">
        <v>136</v>
      </c>
      <c r="D337" s="5">
        <v>152.4</v>
      </c>
      <c r="E337" s="5">
        <v>152.4</v>
      </c>
      <c r="F337" s="5">
        <v>152.4</v>
      </c>
      <c r="G337" s="5">
        <v>152.4</v>
      </c>
      <c r="H337" s="5">
        <v>152.4</v>
      </c>
      <c r="I337" s="5">
        <v>152.4</v>
      </c>
      <c r="J337" s="5">
        <v>152.4</v>
      </c>
      <c r="K337" s="5">
        <v>152.4</v>
      </c>
      <c r="L337" s="5">
        <v>152.4</v>
      </c>
      <c r="M337" s="5">
        <v>152.4</v>
      </c>
      <c r="N337" s="5">
        <v>152.4</v>
      </c>
      <c r="O337" s="5">
        <v>152.4</v>
      </c>
      <c r="P337" s="5">
        <v>152.4</v>
      </c>
      <c r="Q337" s="5">
        <v>152.4</v>
      </c>
      <c r="R337" s="5">
        <v>152.4</v>
      </c>
      <c r="S337" s="5">
        <v>66</v>
      </c>
      <c r="T337" s="5">
        <v>66</v>
      </c>
      <c r="U337" s="5">
        <v>66</v>
      </c>
      <c r="V337" s="5">
        <v>66</v>
      </c>
      <c r="W337" s="5">
        <v>66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</row>
    <row r="338" spans="1:32">
      <c r="A338" s="56" t="s">
        <v>80</v>
      </c>
      <c r="B338" s="56" t="s">
        <v>197</v>
      </c>
      <c r="C338" s="56" t="s">
        <v>137</v>
      </c>
      <c r="D338" s="5">
        <v>669.99999768999999</v>
      </c>
      <c r="E338" s="5">
        <v>670.00000593000004</v>
      </c>
      <c r="F338" s="5">
        <v>670.00000708000005</v>
      </c>
      <c r="G338" s="5">
        <v>920.00001091000001</v>
      </c>
      <c r="H338" s="5">
        <v>920.00001369999995</v>
      </c>
      <c r="I338" s="5">
        <v>929.06040583999993</v>
      </c>
      <c r="J338" s="5">
        <v>1922.36531887</v>
      </c>
      <c r="K338" s="5">
        <v>1922.36531887</v>
      </c>
      <c r="L338" s="5">
        <v>2395.0460780200001</v>
      </c>
      <c r="M338" s="5">
        <v>2532.9835498000002</v>
      </c>
      <c r="N338" s="5">
        <v>2637.4543486500002</v>
      </c>
      <c r="O338" s="5">
        <v>2931.3512430199999</v>
      </c>
      <c r="P338" s="5">
        <v>3202.7073430800001</v>
      </c>
      <c r="Q338" s="5">
        <v>3309.1290420199998</v>
      </c>
      <c r="R338" s="5">
        <v>3755.7773165399999</v>
      </c>
      <c r="S338" s="5">
        <v>3896.1773914700002</v>
      </c>
      <c r="T338" s="5">
        <v>3896.1773914700002</v>
      </c>
      <c r="U338" s="5">
        <v>4120.89533433</v>
      </c>
      <c r="V338" s="5">
        <v>4120.89533433</v>
      </c>
      <c r="W338" s="5">
        <v>4170.4991377200004</v>
      </c>
      <c r="X338" s="5">
        <v>4477.25748294</v>
      </c>
      <c r="Y338" s="5">
        <v>4745.5313618299997</v>
      </c>
      <c r="Z338" s="5">
        <v>4936.8591692399996</v>
      </c>
      <c r="AA338" s="5">
        <v>5569.2899674700002</v>
      </c>
      <c r="AB338" s="5">
        <v>6176.0350431200004</v>
      </c>
      <c r="AC338" s="5">
        <v>6242.0989666599999</v>
      </c>
      <c r="AD338" s="5">
        <v>6442.7780787299998</v>
      </c>
      <c r="AE338" s="5">
        <v>6720.0997834099999</v>
      </c>
      <c r="AF338" s="5">
        <v>6886.9997962699999</v>
      </c>
    </row>
    <row r="339" spans="1:32">
      <c r="A339" s="56" t="s">
        <v>80</v>
      </c>
      <c r="B339" s="56" t="s">
        <v>197</v>
      </c>
      <c r="C339" s="56" t="s">
        <v>138</v>
      </c>
      <c r="D339" s="5">
        <v>3.8220000000000001</v>
      </c>
      <c r="E339" s="5">
        <v>9.6499999999999986</v>
      </c>
      <c r="F339" s="5">
        <v>15.039</v>
      </c>
      <c r="G339" s="5">
        <v>21.5</v>
      </c>
      <c r="H339" s="5">
        <v>30.315999999999999</v>
      </c>
      <c r="I339" s="5">
        <v>39.863</v>
      </c>
      <c r="J339" s="5">
        <v>49.843000000000004</v>
      </c>
      <c r="K339" s="5">
        <v>60.389000000000003</v>
      </c>
      <c r="L339" s="5">
        <v>67.981450320000008</v>
      </c>
      <c r="M339" s="5">
        <v>76.025722700000003</v>
      </c>
      <c r="N339" s="5">
        <v>84.291199050000003</v>
      </c>
      <c r="O339" s="5">
        <v>93.186169839999991</v>
      </c>
      <c r="P339" s="5">
        <v>103.08583895</v>
      </c>
      <c r="Q339" s="5">
        <v>114.57211985000001</v>
      </c>
      <c r="R339" s="5">
        <v>126.59514797</v>
      </c>
      <c r="S339" s="5">
        <v>139.79203199</v>
      </c>
      <c r="T339" s="5">
        <v>154.32283432</v>
      </c>
      <c r="U339" s="5">
        <v>170.79366633999999</v>
      </c>
      <c r="V339" s="5">
        <v>188.05448177</v>
      </c>
      <c r="W339" s="5">
        <v>207.01157981</v>
      </c>
      <c r="X339" s="5">
        <v>227.54290115000001</v>
      </c>
      <c r="Y339" s="5">
        <v>250.38023145</v>
      </c>
      <c r="Z339" s="5">
        <v>274.97515679999998</v>
      </c>
      <c r="AA339" s="5">
        <v>301.97243745999998</v>
      </c>
      <c r="AB339" s="5">
        <v>330.74693155</v>
      </c>
      <c r="AC339" s="5">
        <v>362.38743728999998</v>
      </c>
      <c r="AD339" s="5">
        <v>394.77977666999999</v>
      </c>
      <c r="AE339" s="5">
        <v>428.94732513000002</v>
      </c>
      <c r="AF339" s="5">
        <v>450.43114832999998</v>
      </c>
    </row>
    <row r="340" spans="1:32">
      <c r="A340" s="56" t="s">
        <v>80</v>
      </c>
      <c r="B340" s="56" t="s">
        <v>197</v>
      </c>
      <c r="C340" s="56" t="s">
        <v>139</v>
      </c>
      <c r="D340" s="5">
        <v>117.684</v>
      </c>
      <c r="E340" s="5">
        <v>168.05199999999999</v>
      </c>
      <c r="F340" s="5">
        <v>214.41800000000001</v>
      </c>
      <c r="G340" s="5">
        <v>258.42</v>
      </c>
      <c r="H340" s="5">
        <v>310.27300000000002</v>
      </c>
      <c r="I340" s="5">
        <v>357.51900000000001</v>
      </c>
      <c r="J340" s="5">
        <v>396.33600000000001</v>
      </c>
      <c r="K340" s="5">
        <v>429.81900000000002</v>
      </c>
      <c r="L340" s="5">
        <v>459.08300000000003</v>
      </c>
      <c r="M340" s="5">
        <v>482.41500000000002</v>
      </c>
      <c r="N340" s="5">
        <v>506.21600000000001</v>
      </c>
      <c r="O340" s="5">
        <v>529.16800000000001</v>
      </c>
      <c r="P340" s="5">
        <v>552.55600000000004</v>
      </c>
      <c r="Q340" s="5">
        <v>574.73900000000003</v>
      </c>
      <c r="R340" s="5">
        <v>597.82299999999987</v>
      </c>
      <c r="S340" s="5">
        <v>620.88200000000006</v>
      </c>
      <c r="T340" s="5">
        <v>644.40199999999993</v>
      </c>
      <c r="U340" s="5">
        <v>667.03899999999999</v>
      </c>
      <c r="V340" s="5">
        <v>691.17400000000009</v>
      </c>
      <c r="W340" s="5">
        <v>716.49899999999991</v>
      </c>
      <c r="X340" s="5">
        <v>742.16099999999983</v>
      </c>
      <c r="Y340" s="5">
        <v>766.55899999999997</v>
      </c>
      <c r="Z340" s="5">
        <v>795.71500000000003</v>
      </c>
      <c r="AA340" s="5">
        <v>826.73199999999997</v>
      </c>
      <c r="AB340" s="5">
        <v>858.57</v>
      </c>
      <c r="AC340" s="5">
        <v>889.29099999999994</v>
      </c>
      <c r="AD340" s="5">
        <v>920.87300000000016</v>
      </c>
      <c r="AE340" s="5">
        <v>952.423</v>
      </c>
      <c r="AF340" s="5">
        <v>952.423</v>
      </c>
    </row>
    <row r="341" spans="1:32">
      <c r="A341" s="56" t="s">
        <v>80</v>
      </c>
      <c r="B341" s="56" t="s">
        <v>197</v>
      </c>
      <c r="C341" s="56" t="s">
        <v>140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</row>
    <row r="342" spans="1:32">
      <c r="A342" s="56" t="s">
        <v>80</v>
      </c>
      <c r="B342" s="56" t="s">
        <v>197</v>
      </c>
      <c r="C342" s="56" t="s">
        <v>141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</row>
    <row r="343" spans="1:32">
      <c r="A343" s="56" t="s">
        <v>80</v>
      </c>
      <c r="B343" s="56" t="s">
        <v>197</v>
      </c>
      <c r="C343" s="56" t="s">
        <v>142</v>
      </c>
      <c r="D343" s="5">
        <v>986.42900000000009</v>
      </c>
      <c r="E343" s="5">
        <v>1286.4290000000001</v>
      </c>
      <c r="F343" s="5">
        <v>1564.17083331</v>
      </c>
      <c r="G343" s="5">
        <v>1604.5504585799999</v>
      </c>
      <c r="H343" s="5">
        <v>1960.45357094</v>
      </c>
      <c r="I343" s="5">
        <v>2192.5214366600012</v>
      </c>
      <c r="J343" s="5">
        <v>2192.5214366600012</v>
      </c>
      <c r="K343" s="5">
        <v>2498.1281629700002</v>
      </c>
      <c r="L343" s="5">
        <v>2498.1281697700001</v>
      </c>
      <c r="M343" s="5">
        <v>2498.1281792099999</v>
      </c>
      <c r="N343" s="5">
        <v>2498.1281844599998</v>
      </c>
      <c r="O343" s="5">
        <v>2538.1991720300002</v>
      </c>
      <c r="P343" s="5">
        <v>2601.7171210400002</v>
      </c>
      <c r="Q343" s="5">
        <v>3186.6198436200002</v>
      </c>
      <c r="R343" s="5">
        <v>3353.3467580400002</v>
      </c>
      <c r="S343" s="5">
        <v>3871.8555400700002</v>
      </c>
      <c r="T343" s="5">
        <v>3871.8555410499998</v>
      </c>
      <c r="U343" s="5">
        <v>3899.379623790001</v>
      </c>
      <c r="V343" s="5">
        <v>4086.1642501699998</v>
      </c>
      <c r="W343" s="5">
        <v>4086.1642568000011</v>
      </c>
      <c r="X343" s="5">
        <v>5914.8747714199999</v>
      </c>
      <c r="Y343" s="5">
        <v>6416.8145708399998</v>
      </c>
      <c r="Z343" s="5">
        <v>6889.4885007499997</v>
      </c>
      <c r="AA343" s="5">
        <v>7405.1046130799996</v>
      </c>
      <c r="AB343" s="5">
        <v>8156.6214654200003</v>
      </c>
      <c r="AC343" s="5">
        <v>8463.0202424399995</v>
      </c>
      <c r="AD343" s="5">
        <v>8411.2987650199993</v>
      </c>
      <c r="AE343" s="5">
        <v>8412.0897593200007</v>
      </c>
      <c r="AF343" s="5">
        <v>8499.5101936299998</v>
      </c>
    </row>
    <row r="344" spans="1:32">
      <c r="A344" s="56" t="s">
        <v>80</v>
      </c>
      <c r="B344" s="56" t="s">
        <v>197</v>
      </c>
      <c r="C344" s="56" t="s">
        <v>143</v>
      </c>
      <c r="D344" s="5">
        <v>2826.4169999999999</v>
      </c>
      <c r="E344" s="5">
        <v>2826.4169999999999</v>
      </c>
      <c r="F344" s="5">
        <v>3193.6570023499999</v>
      </c>
      <c r="G344" s="5">
        <v>3193.6570027500002</v>
      </c>
      <c r="H344" s="5">
        <v>3193.6570036399989</v>
      </c>
      <c r="I344" s="5">
        <v>3227.8170044600001</v>
      </c>
      <c r="J344" s="5">
        <v>3193.6570044599998</v>
      </c>
      <c r="K344" s="5">
        <v>3193.6570059199998</v>
      </c>
      <c r="L344" s="5">
        <v>3193.6570092000002</v>
      </c>
      <c r="M344" s="5">
        <v>3193.6570106499998</v>
      </c>
      <c r="N344" s="5">
        <v>3193.6570116500002</v>
      </c>
      <c r="O344" s="5">
        <v>3193.6570133599989</v>
      </c>
      <c r="P344" s="5">
        <v>3193.6570148800001</v>
      </c>
      <c r="Q344" s="5">
        <v>3193.6570181500001</v>
      </c>
      <c r="R344" s="5">
        <v>3083.6570215900001</v>
      </c>
      <c r="S344" s="5">
        <v>3035.1570373</v>
      </c>
      <c r="T344" s="5">
        <v>3035.1570373499999</v>
      </c>
      <c r="U344" s="5">
        <v>3017.1570376499999</v>
      </c>
      <c r="V344" s="5">
        <v>3017.1570448399998</v>
      </c>
      <c r="W344" s="5">
        <v>3017.15708559</v>
      </c>
      <c r="X344" s="5">
        <v>2897.5571527400002</v>
      </c>
      <c r="Y344" s="5">
        <v>3451.0235203500001</v>
      </c>
      <c r="Z344" s="5">
        <v>3985.6441327299999</v>
      </c>
      <c r="AA344" s="5">
        <v>4101.8817226300007</v>
      </c>
      <c r="AB344" s="5">
        <v>5579.8921603600002</v>
      </c>
      <c r="AC344" s="5">
        <v>5687.9001621300004</v>
      </c>
      <c r="AD344" s="5">
        <v>6584.8676494800002</v>
      </c>
      <c r="AE344" s="5">
        <v>6714.716954819999</v>
      </c>
      <c r="AF344" s="5">
        <v>6707.7493078999996</v>
      </c>
    </row>
    <row r="345" spans="1:32">
      <c r="A345" s="56" t="s">
        <v>80</v>
      </c>
      <c r="B345" s="56" t="s">
        <v>197</v>
      </c>
      <c r="C345" s="56" t="s">
        <v>144</v>
      </c>
      <c r="D345" s="5">
        <v>5264.4019117998669</v>
      </c>
      <c r="E345" s="5">
        <v>6457.6056932699994</v>
      </c>
      <c r="F345" s="5">
        <v>6838.6221507499986</v>
      </c>
      <c r="G345" s="5">
        <v>7245.3058301000001</v>
      </c>
      <c r="H345" s="5">
        <v>7649.8232098999997</v>
      </c>
      <c r="I345" s="5">
        <v>8030.0013179999996</v>
      </c>
      <c r="J345" s="5">
        <v>8387.8679792999992</v>
      </c>
      <c r="K345" s="5">
        <v>8665.0698004999995</v>
      </c>
      <c r="L345" s="5">
        <v>8910.6213119000004</v>
      </c>
      <c r="M345" s="5">
        <v>9106.6007625000002</v>
      </c>
      <c r="N345" s="5">
        <v>9288.1123026999994</v>
      </c>
      <c r="O345" s="5">
        <v>9452.4637418000002</v>
      </c>
      <c r="P345" s="5">
        <v>9619.0786924000004</v>
      </c>
      <c r="Q345" s="5">
        <v>9767.3473625999995</v>
      </c>
      <c r="R345" s="5">
        <v>9931.5074631000007</v>
      </c>
      <c r="S345" s="5">
        <v>10099.4849268</v>
      </c>
      <c r="T345" s="5">
        <v>10274.307675599999</v>
      </c>
      <c r="U345" s="5">
        <v>10442.4042439</v>
      </c>
      <c r="V345" s="5">
        <v>10619.160717700001</v>
      </c>
      <c r="W345" s="5">
        <v>10792.7297315</v>
      </c>
      <c r="X345" s="5">
        <v>10972.9863425</v>
      </c>
      <c r="Y345" s="5">
        <v>11147.267443799999</v>
      </c>
      <c r="Z345" s="5">
        <v>11339.3538689</v>
      </c>
      <c r="AA345" s="5">
        <v>11624.6451987</v>
      </c>
      <c r="AB345" s="5">
        <v>11956.392494399999</v>
      </c>
      <c r="AC345" s="5">
        <v>12281.9885849</v>
      </c>
      <c r="AD345" s="5">
        <v>12606.994212199999</v>
      </c>
      <c r="AE345" s="5">
        <v>12919.0036337</v>
      </c>
      <c r="AF345" s="5">
        <v>12919.0036337</v>
      </c>
    </row>
    <row r="346" spans="1:32">
      <c r="A346" s="56" t="s">
        <v>80</v>
      </c>
      <c r="B346" s="56" t="s">
        <v>197</v>
      </c>
      <c r="C346" s="56" t="s">
        <v>146</v>
      </c>
      <c r="D346" s="5">
        <v>104.0258438925494</v>
      </c>
      <c r="E346" s="5">
        <v>104.3003275346052</v>
      </c>
      <c r="F346" s="5">
        <v>104.9916627096557</v>
      </c>
      <c r="G346" s="5">
        <v>105.79618709113591</v>
      </c>
      <c r="H346" s="5">
        <v>106.73869942642909</v>
      </c>
      <c r="I346" s="5">
        <v>107.929546454559</v>
      </c>
      <c r="J346" s="5">
        <v>108.47267470639071</v>
      </c>
      <c r="K346" s="5">
        <v>100.27081612401371</v>
      </c>
      <c r="L346" s="5">
        <v>100.983070809572</v>
      </c>
      <c r="M346" s="5">
        <v>102.2577954082256</v>
      </c>
      <c r="N346" s="5">
        <v>103.82911522875899</v>
      </c>
      <c r="O346" s="5">
        <v>104.5423133683248</v>
      </c>
      <c r="P346" s="5">
        <v>105.8577935430626</v>
      </c>
      <c r="Q346" s="5">
        <v>106.35944611492749</v>
      </c>
      <c r="R346" s="5">
        <v>107.8558850327402</v>
      </c>
      <c r="S346" s="5">
        <v>108.93776133594299</v>
      </c>
      <c r="T346" s="5">
        <v>110.5443669071464</v>
      </c>
      <c r="U346" s="5">
        <v>110.891811534113</v>
      </c>
      <c r="V346" s="5">
        <v>112.15252931814859</v>
      </c>
      <c r="W346" s="5">
        <v>113.694231032283</v>
      </c>
      <c r="X346" s="5">
        <v>114.79233814235759</v>
      </c>
      <c r="Y346" s="5">
        <v>116.1939604862139</v>
      </c>
      <c r="Z346" s="5">
        <v>117.6254255007142</v>
      </c>
      <c r="AA346" s="5">
        <v>118.92298692612231</v>
      </c>
      <c r="AB346" s="5">
        <v>119.4799684484592</v>
      </c>
      <c r="AC346" s="5">
        <v>120.7936590541174</v>
      </c>
      <c r="AD346" s="5">
        <v>122.4779030756537</v>
      </c>
      <c r="AE346" s="5">
        <v>124.7282506076856</v>
      </c>
      <c r="AF346" s="5">
        <v>124.7282506076856</v>
      </c>
    </row>
    <row r="348" spans="1:32">
      <c r="A348" s="56" t="s">
        <v>80</v>
      </c>
      <c r="B348" s="56" t="s">
        <v>198</v>
      </c>
      <c r="C348" s="56" t="s">
        <v>131</v>
      </c>
      <c r="D348" s="5">
        <v>4820</v>
      </c>
      <c r="E348" s="5">
        <v>4820</v>
      </c>
      <c r="F348" s="5">
        <v>4820</v>
      </c>
      <c r="G348" s="5">
        <v>4135</v>
      </c>
      <c r="H348" s="5">
        <v>3385</v>
      </c>
      <c r="I348" s="5">
        <v>3385</v>
      </c>
      <c r="J348" s="5">
        <v>3385</v>
      </c>
      <c r="K348" s="5">
        <v>3385</v>
      </c>
      <c r="L348" s="5">
        <v>3385</v>
      </c>
      <c r="M348" s="5">
        <v>3385</v>
      </c>
      <c r="N348" s="5">
        <v>3385</v>
      </c>
      <c r="O348" s="5">
        <v>3385</v>
      </c>
      <c r="P348" s="5">
        <v>3385</v>
      </c>
      <c r="Q348" s="5">
        <v>3385</v>
      </c>
      <c r="R348" s="5">
        <v>3385</v>
      </c>
      <c r="S348" s="5">
        <v>3385</v>
      </c>
      <c r="T348" s="5">
        <v>3385</v>
      </c>
      <c r="U348" s="5">
        <v>3385</v>
      </c>
      <c r="V348" s="5">
        <v>3385</v>
      </c>
      <c r="W348" s="5">
        <v>3385</v>
      </c>
      <c r="X348" s="5">
        <v>3385</v>
      </c>
      <c r="Y348" s="5">
        <v>3385</v>
      </c>
      <c r="Z348" s="5">
        <v>3385</v>
      </c>
      <c r="AA348" s="5">
        <v>1160</v>
      </c>
      <c r="AB348" s="5">
        <v>1160</v>
      </c>
      <c r="AC348" s="5">
        <v>0</v>
      </c>
      <c r="AD348" s="5">
        <v>0</v>
      </c>
      <c r="AE348" s="5">
        <v>0</v>
      </c>
      <c r="AF348" s="5">
        <v>0</v>
      </c>
    </row>
    <row r="349" spans="1:32">
      <c r="A349" s="56" t="s">
        <v>80</v>
      </c>
      <c r="B349" s="56" t="s">
        <v>198</v>
      </c>
      <c r="C349" s="56" t="s">
        <v>132</v>
      </c>
      <c r="D349" s="5">
        <v>500</v>
      </c>
      <c r="E349" s="5">
        <v>500</v>
      </c>
      <c r="F349" s="5">
        <v>500</v>
      </c>
      <c r="G349" s="5">
        <v>500</v>
      </c>
      <c r="H349" s="5">
        <v>500</v>
      </c>
      <c r="I349" s="5">
        <v>500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</row>
    <row r="350" spans="1:32">
      <c r="A350" s="56" t="s">
        <v>80</v>
      </c>
      <c r="B350" s="56" t="s">
        <v>198</v>
      </c>
      <c r="C350" s="56" t="s">
        <v>133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</row>
    <row r="351" spans="1:32">
      <c r="A351" s="56" t="s">
        <v>80</v>
      </c>
      <c r="B351" s="56" t="s">
        <v>198</v>
      </c>
      <c r="C351" s="56" t="s">
        <v>134</v>
      </c>
      <c r="D351" s="5">
        <v>1900</v>
      </c>
      <c r="E351" s="5">
        <v>1900</v>
      </c>
      <c r="F351" s="5">
        <v>1900</v>
      </c>
      <c r="G351" s="5">
        <v>1900</v>
      </c>
      <c r="H351" s="5">
        <v>1900</v>
      </c>
      <c r="I351" s="5">
        <v>1900</v>
      </c>
      <c r="J351" s="5">
        <v>1900.00010335</v>
      </c>
      <c r="K351" s="5">
        <v>1900.00010335</v>
      </c>
      <c r="L351" s="5">
        <v>1900.0000026499999</v>
      </c>
      <c r="M351" s="5">
        <v>1900.0000106</v>
      </c>
      <c r="N351" s="5">
        <v>1900.0000106</v>
      </c>
      <c r="O351" s="5">
        <v>1730.0000106</v>
      </c>
      <c r="P351" s="5">
        <v>1730.0000106</v>
      </c>
      <c r="Q351" s="5">
        <v>1730.0000132499999</v>
      </c>
      <c r="R351" s="5">
        <v>1730.0000132499999</v>
      </c>
      <c r="S351" s="5">
        <v>1730.0000026499999</v>
      </c>
      <c r="T351" s="5">
        <v>1730.0000053000001</v>
      </c>
      <c r="U351" s="5">
        <v>1290.0000053000001</v>
      </c>
      <c r="V351" s="5">
        <v>1290.0000053000001</v>
      </c>
      <c r="W351" s="5">
        <v>1290.0000053000001</v>
      </c>
      <c r="X351" s="5">
        <v>1196.0000053000001</v>
      </c>
      <c r="Y351" s="5">
        <v>1196.0000053000001</v>
      </c>
      <c r="Z351" s="5">
        <v>1196.0000079500001</v>
      </c>
      <c r="AA351" s="5">
        <v>1196.0000132499999</v>
      </c>
      <c r="AB351" s="5">
        <v>1196.00001855</v>
      </c>
      <c r="AC351" s="5">
        <v>1355.8854829500001</v>
      </c>
      <c r="AD351" s="5">
        <v>1355.8854829500001</v>
      </c>
      <c r="AE351" s="5">
        <v>1355.8854829500001</v>
      </c>
      <c r="AF351" s="5">
        <v>2286.89282155</v>
      </c>
    </row>
    <row r="352" spans="1:32">
      <c r="A352" s="56" t="s">
        <v>80</v>
      </c>
      <c r="B352" s="56" t="s">
        <v>198</v>
      </c>
      <c r="C352" s="56" t="s">
        <v>135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</row>
    <row r="353" spans="1:32">
      <c r="A353" s="56" t="s">
        <v>80</v>
      </c>
      <c r="B353" s="56" t="s">
        <v>198</v>
      </c>
      <c r="C353" s="56" t="s">
        <v>136</v>
      </c>
      <c r="D353" s="5">
        <v>2204.0200000599998</v>
      </c>
      <c r="E353" s="5">
        <v>2204.0200000599998</v>
      </c>
      <c r="F353" s="5">
        <v>2204.0200000599998</v>
      </c>
      <c r="G353" s="5">
        <v>2204.0200000599998</v>
      </c>
      <c r="H353" s="5">
        <v>2204.0200000599998</v>
      </c>
      <c r="I353" s="5">
        <v>2204.0200000599998</v>
      </c>
      <c r="J353" s="5">
        <v>2204.0200000599998</v>
      </c>
      <c r="K353" s="5">
        <v>2204.0200000599998</v>
      </c>
      <c r="L353" s="5">
        <v>2204.0200000599998</v>
      </c>
      <c r="M353" s="5">
        <v>2204.0200000599998</v>
      </c>
      <c r="N353" s="5">
        <v>2204.0200000599998</v>
      </c>
      <c r="O353" s="5">
        <v>2204.0200000599998</v>
      </c>
      <c r="P353" s="5">
        <v>2204.0200000599998</v>
      </c>
      <c r="Q353" s="5">
        <v>2204.0200000599998</v>
      </c>
      <c r="R353" s="5">
        <v>2204.0200000599998</v>
      </c>
      <c r="S353" s="5">
        <v>2204.0200000599998</v>
      </c>
      <c r="T353" s="5">
        <v>2204.0200000599998</v>
      </c>
      <c r="U353" s="5">
        <v>2204.0200000599998</v>
      </c>
      <c r="V353" s="5">
        <v>2204.0200000599998</v>
      </c>
      <c r="W353" s="5">
        <v>2204.0200000599998</v>
      </c>
      <c r="X353" s="5">
        <v>2204.0200000599998</v>
      </c>
      <c r="Y353" s="5">
        <v>2204.0200000599998</v>
      </c>
      <c r="Z353" s="5">
        <v>2204.0200000599998</v>
      </c>
      <c r="AA353" s="5">
        <v>2204.0200000599998</v>
      </c>
      <c r="AB353" s="5">
        <v>2204.0200000599998</v>
      </c>
      <c r="AC353" s="5">
        <v>2204.0200000599998</v>
      </c>
      <c r="AD353" s="5">
        <v>2204.0200000599998</v>
      </c>
      <c r="AE353" s="5">
        <v>2204.0200000599998</v>
      </c>
      <c r="AF353" s="5">
        <v>2204.0200000599998</v>
      </c>
    </row>
    <row r="354" spans="1:32">
      <c r="A354" s="56" t="s">
        <v>80</v>
      </c>
      <c r="B354" s="56" t="s">
        <v>198</v>
      </c>
      <c r="C354" s="56" t="s">
        <v>137</v>
      </c>
      <c r="D354" s="5">
        <v>125.22999926999999</v>
      </c>
      <c r="E354" s="5">
        <v>125.23000125</v>
      </c>
      <c r="F354" s="5">
        <v>124.13000160999999</v>
      </c>
      <c r="G354" s="5">
        <v>124.13000160999999</v>
      </c>
      <c r="H354" s="5">
        <v>124.13000270000001</v>
      </c>
      <c r="I354" s="5">
        <v>125.23000299</v>
      </c>
      <c r="J354" s="5">
        <v>124.13004649</v>
      </c>
      <c r="K354" s="5">
        <v>124.13008957</v>
      </c>
      <c r="L354" s="5">
        <v>124.13014465000001</v>
      </c>
      <c r="M354" s="5">
        <v>124.13035549999999</v>
      </c>
      <c r="N354" s="5">
        <v>497.56907345000002</v>
      </c>
      <c r="O354" s="5">
        <v>497.56907346000003</v>
      </c>
      <c r="P354" s="5">
        <v>612.06088168999997</v>
      </c>
      <c r="Q354" s="5">
        <v>869.76447406</v>
      </c>
      <c r="R354" s="5">
        <v>869.76447408000001</v>
      </c>
      <c r="S354" s="5">
        <v>869.76448379999999</v>
      </c>
      <c r="T354" s="5">
        <v>1294.2663449700001</v>
      </c>
      <c r="U354" s="5">
        <v>1782.8836712499999</v>
      </c>
      <c r="V354" s="5">
        <v>1782.88367126</v>
      </c>
      <c r="W354" s="5">
        <v>1782.8836725799999</v>
      </c>
      <c r="X354" s="5">
        <v>1782.8836725799999</v>
      </c>
      <c r="Y354" s="5">
        <v>1783.9836711800001</v>
      </c>
      <c r="Z354" s="5">
        <v>1892.32175484</v>
      </c>
      <c r="AA354" s="5">
        <v>2670.0924501</v>
      </c>
      <c r="AB354" s="5">
        <v>3088.826101449999</v>
      </c>
      <c r="AC354" s="5">
        <v>3975.6574887199999</v>
      </c>
      <c r="AD354" s="5">
        <v>3975.6574502799999</v>
      </c>
      <c r="AE354" s="5">
        <v>3976.7574072100001</v>
      </c>
      <c r="AF354" s="5">
        <v>4230.7050819599999</v>
      </c>
    </row>
    <row r="355" spans="1:32">
      <c r="A355" s="56" t="s">
        <v>80</v>
      </c>
      <c r="B355" s="56" t="s">
        <v>198</v>
      </c>
      <c r="C355" s="56" t="s">
        <v>138</v>
      </c>
      <c r="D355" s="5">
        <v>3.0049999999999999</v>
      </c>
      <c r="E355" s="5">
        <v>10.616</v>
      </c>
      <c r="F355" s="5">
        <v>17.280999999999999</v>
      </c>
      <c r="G355" s="5">
        <v>24.411000000000001</v>
      </c>
      <c r="H355" s="5">
        <v>34.210999999999999</v>
      </c>
      <c r="I355" s="5">
        <v>45.436</v>
      </c>
      <c r="J355" s="5">
        <v>57.548999999999999</v>
      </c>
      <c r="K355" s="5">
        <v>71.784999999999997</v>
      </c>
      <c r="L355" s="5">
        <v>81.239204599999994</v>
      </c>
      <c r="M355" s="5">
        <v>91.902823599999991</v>
      </c>
      <c r="N355" s="5">
        <v>103.57394176</v>
      </c>
      <c r="O355" s="5">
        <v>116.92234888</v>
      </c>
      <c r="P355" s="5">
        <v>132.21282271999999</v>
      </c>
      <c r="Q355" s="5">
        <v>150.1415877</v>
      </c>
      <c r="R355" s="5">
        <v>169.35916560999999</v>
      </c>
      <c r="S355" s="5">
        <v>190.61698877000001</v>
      </c>
      <c r="T355" s="5">
        <v>214.08465484999999</v>
      </c>
      <c r="U355" s="5">
        <v>240.78822059999999</v>
      </c>
      <c r="V355" s="5">
        <v>269.04189736000001</v>
      </c>
      <c r="W355" s="5">
        <v>299.94795706999997</v>
      </c>
      <c r="X355" s="5">
        <v>333.36231323999999</v>
      </c>
      <c r="Y355" s="5">
        <v>370.10764988</v>
      </c>
      <c r="Z355" s="5">
        <v>409.49684223000003</v>
      </c>
      <c r="AA355" s="5">
        <v>452.60966421000001</v>
      </c>
      <c r="AB355" s="5">
        <v>498.18432599999988</v>
      </c>
      <c r="AC355" s="5">
        <v>547.79171632999999</v>
      </c>
      <c r="AD355" s="5">
        <v>598.81019332999995</v>
      </c>
      <c r="AE355" s="5">
        <v>652.42128993000006</v>
      </c>
      <c r="AF355" s="5">
        <v>683.86199804</v>
      </c>
    </row>
    <row r="356" spans="1:32">
      <c r="A356" s="56" t="s">
        <v>80</v>
      </c>
      <c r="B356" s="56" t="s">
        <v>198</v>
      </c>
      <c r="C356" s="56" t="s">
        <v>139</v>
      </c>
      <c r="D356" s="5">
        <v>153.352</v>
      </c>
      <c r="E356" s="5">
        <v>227.124</v>
      </c>
      <c r="F356" s="5">
        <v>281.72000000000003</v>
      </c>
      <c r="G356" s="5">
        <v>319.536</v>
      </c>
      <c r="H356" s="5">
        <v>377.23200000000003</v>
      </c>
      <c r="I356" s="5">
        <v>426.28100000000001</v>
      </c>
      <c r="J356" s="5">
        <v>472.52199999999999</v>
      </c>
      <c r="K356" s="5">
        <v>517.58600000000001</v>
      </c>
      <c r="L356" s="5">
        <v>550.82100000000003</v>
      </c>
      <c r="M356" s="5">
        <v>577.76800000000003</v>
      </c>
      <c r="N356" s="5">
        <v>605.34099999999989</v>
      </c>
      <c r="O356" s="5">
        <v>631.61800000000005</v>
      </c>
      <c r="P356" s="5">
        <v>658.48400000000004</v>
      </c>
      <c r="Q356" s="5">
        <v>683.97900000000004</v>
      </c>
      <c r="R356" s="5">
        <v>710.55799999999988</v>
      </c>
      <c r="S356" s="5">
        <v>737.12899999999991</v>
      </c>
      <c r="T356" s="5">
        <v>764.255</v>
      </c>
      <c r="U356" s="5">
        <v>791.21299999999997</v>
      </c>
      <c r="V356" s="5">
        <v>820.04199999999992</v>
      </c>
      <c r="W356" s="5">
        <v>850.42099999999994</v>
      </c>
      <c r="X356" s="5">
        <v>881.35299999999984</v>
      </c>
      <c r="Y356" s="5">
        <v>910.91599999999994</v>
      </c>
      <c r="Z356" s="5">
        <v>945.98700000000008</v>
      </c>
      <c r="AA356" s="5">
        <v>983.28199999999981</v>
      </c>
      <c r="AB356" s="5">
        <v>1021.645</v>
      </c>
      <c r="AC356" s="5">
        <v>1058.7840000000001</v>
      </c>
      <c r="AD356" s="5">
        <v>1097.134</v>
      </c>
      <c r="AE356" s="5">
        <v>1135.6130000000001</v>
      </c>
      <c r="AF356" s="5">
        <v>1135.6130000000001</v>
      </c>
    </row>
    <row r="357" spans="1:32">
      <c r="A357" s="56" t="s">
        <v>80</v>
      </c>
      <c r="B357" s="56" t="s">
        <v>198</v>
      </c>
      <c r="C357" s="56" t="s">
        <v>140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</row>
    <row r="358" spans="1:32">
      <c r="A358" s="56" t="s">
        <v>80</v>
      </c>
      <c r="B358" s="56" t="s">
        <v>198</v>
      </c>
      <c r="C358" s="56" t="s">
        <v>141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</row>
    <row r="359" spans="1:32">
      <c r="A359" s="56" t="s">
        <v>80</v>
      </c>
      <c r="B359" s="56" t="s">
        <v>198</v>
      </c>
      <c r="C359" s="56" t="s">
        <v>142</v>
      </c>
      <c r="D359" s="5">
        <v>3996.9637999999991</v>
      </c>
      <c r="E359" s="5">
        <v>4154.4637999999986</v>
      </c>
      <c r="F359" s="5">
        <v>4635.614284369999</v>
      </c>
      <c r="G359" s="5">
        <v>4697.2914575099994</v>
      </c>
      <c r="H359" s="5">
        <v>4697.2914575099994</v>
      </c>
      <c r="I359" s="5">
        <v>4697.2914575099994</v>
      </c>
      <c r="J359" s="5">
        <v>4697.2914575099994</v>
      </c>
      <c r="K359" s="5">
        <v>4697.2914575099994</v>
      </c>
      <c r="L359" s="5">
        <v>4697.2914601499988</v>
      </c>
      <c r="M359" s="5">
        <v>4697.291462369999</v>
      </c>
      <c r="N359" s="5">
        <v>4697.2914635999987</v>
      </c>
      <c r="O359" s="5">
        <v>4644.7914636199976</v>
      </c>
      <c r="P359" s="5">
        <v>4644.7914668999993</v>
      </c>
      <c r="Q359" s="5">
        <v>4644.791470279999</v>
      </c>
      <c r="R359" s="5">
        <v>4644.7914710299983</v>
      </c>
      <c r="S359" s="5">
        <v>4581.7834897499997</v>
      </c>
      <c r="T359" s="5">
        <v>4253.1450454199994</v>
      </c>
      <c r="U359" s="5">
        <v>4061.1450505399989</v>
      </c>
      <c r="V359" s="5">
        <v>4243.8859015300004</v>
      </c>
      <c r="W359" s="5">
        <v>4243.8859118799992</v>
      </c>
      <c r="X359" s="5">
        <v>4193.3359809100002</v>
      </c>
      <c r="Y359" s="5">
        <v>4667.07891088</v>
      </c>
      <c r="Z359" s="5">
        <v>4738.9962288099996</v>
      </c>
      <c r="AA359" s="5">
        <v>7861.60030009</v>
      </c>
      <c r="AB359" s="5">
        <v>7861.6003001999998</v>
      </c>
      <c r="AC359" s="5">
        <v>8316.0463070100013</v>
      </c>
      <c r="AD359" s="5">
        <v>8511.9959301800009</v>
      </c>
      <c r="AE359" s="5">
        <v>8633.9209057099997</v>
      </c>
      <c r="AF359" s="5">
        <v>8428.7155243500001</v>
      </c>
    </row>
    <row r="360" spans="1:32">
      <c r="A360" s="56" t="s">
        <v>80</v>
      </c>
      <c r="B360" s="56" t="s">
        <v>198</v>
      </c>
      <c r="C360" s="56" t="s">
        <v>143</v>
      </c>
      <c r="D360" s="5">
        <v>1001.801</v>
      </c>
      <c r="E360" s="5">
        <v>1001.801</v>
      </c>
      <c r="F360" s="5">
        <v>1001.80100357</v>
      </c>
      <c r="G360" s="5">
        <v>1001.80100891</v>
      </c>
      <c r="H360" s="5">
        <v>1001.80100891</v>
      </c>
      <c r="I360" s="5">
        <v>1001.80100891</v>
      </c>
      <c r="J360" s="5">
        <v>1001.80100891</v>
      </c>
      <c r="K360" s="5">
        <v>1001.80100891</v>
      </c>
      <c r="L360" s="5">
        <v>1001.80101057</v>
      </c>
      <c r="M360" s="5">
        <v>1001.8010113</v>
      </c>
      <c r="N360" s="5">
        <v>1001.80101172</v>
      </c>
      <c r="O360" s="5">
        <v>1001.80101179</v>
      </c>
      <c r="P360" s="5">
        <v>1001.80101235</v>
      </c>
      <c r="Q360" s="5">
        <v>1001.80101285</v>
      </c>
      <c r="R360" s="5">
        <v>1001.80101338</v>
      </c>
      <c r="S360" s="5">
        <v>1001.80101856</v>
      </c>
      <c r="T360" s="5">
        <v>1001.80102005</v>
      </c>
      <c r="U360" s="5">
        <v>1001.80102073</v>
      </c>
      <c r="V360" s="5">
        <v>1001.80102315</v>
      </c>
      <c r="W360" s="5">
        <v>1001.80102429</v>
      </c>
      <c r="X360" s="5">
        <v>1001.8010283</v>
      </c>
      <c r="Y360" s="5">
        <v>1001.80103387</v>
      </c>
      <c r="Z360" s="5">
        <v>894.28103858000009</v>
      </c>
      <c r="AA360" s="5">
        <v>867.01608667999983</v>
      </c>
      <c r="AB360" s="5">
        <v>867.01608730999988</v>
      </c>
      <c r="AC360" s="5">
        <v>2201.4316619400001</v>
      </c>
      <c r="AD360" s="5">
        <v>2114.4528047700001</v>
      </c>
      <c r="AE360" s="5">
        <v>2243.97781575</v>
      </c>
      <c r="AF360" s="5">
        <v>2461.3478925899999</v>
      </c>
    </row>
    <row r="361" spans="1:32">
      <c r="A361" s="56" t="s">
        <v>80</v>
      </c>
      <c r="B361" s="56" t="s">
        <v>198</v>
      </c>
      <c r="C361" s="56" t="s">
        <v>144</v>
      </c>
      <c r="D361" s="5">
        <v>3943.5604530912078</v>
      </c>
      <c r="E361" s="5">
        <v>5433.0985220000002</v>
      </c>
      <c r="F361" s="5">
        <v>6095.8878219999997</v>
      </c>
      <c r="G361" s="5">
        <v>6747.9104070000003</v>
      </c>
      <c r="H361" s="5">
        <v>7419.9711289999996</v>
      </c>
      <c r="I361" s="5">
        <v>8056.4431039999999</v>
      </c>
      <c r="J361" s="5">
        <v>8499.2545210000008</v>
      </c>
      <c r="K361" s="5">
        <v>8801.9847420000006</v>
      </c>
      <c r="L361" s="5">
        <v>9096.2811899999997</v>
      </c>
      <c r="M361" s="5">
        <v>9320.364646</v>
      </c>
      <c r="N361" s="5">
        <v>9541.0306569999993</v>
      </c>
      <c r="O361" s="5">
        <v>9716.9911279999997</v>
      </c>
      <c r="P361" s="5">
        <v>9915.5374510000001</v>
      </c>
      <c r="Q361" s="5">
        <v>10063.842130000001</v>
      </c>
      <c r="R361" s="5">
        <v>10232.25108</v>
      </c>
      <c r="S361" s="5">
        <v>10374.75698</v>
      </c>
      <c r="T361" s="5">
        <v>10546.121090000001</v>
      </c>
      <c r="U361" s="5">
        <v>10692.0699</v>
      </c>
      <c r="V361" s="5">
        <v>10872.51138</v>
      </c>
      <c r="W361" s="5">
        <v>11042.766900000001</v>
      </c>
      <c r="X361" s="5">
        <v>11253.05658</v>
      </c>
      <c r="Y361" s="5">
        <v>11436.815769999999</v>
      </c>
      <c r="Z361" s="5">
        <v>11722.2474</v>
      </c>
      <c r="AA361" s="5">
        <v>12106.918610000001</v>
      </c>
      <c r="AB361" s="5">
        <v>12544.63681</v>
      </c>
      <c r="AC361" s="5">
        <v>12945.61846</v>
      </c>
      <c r="AD361" s="5">
        <v>13356.521570000001</v>
      </c>
      <c r="AE361" s="5">
        <v>13728.75404</v>
      </c>
      <c r="AF361" s="5">
        <v>13728.75404</v>
      </c>
    </row>
    <row r="362" spans="1:32">
      <c r="A362" s="56" t="s">
        <v>80</v>
      </c>
      <c r="B362" s="56" t="s">
        <v>198</v>
      </c>
      <c r="C362" s="56" t="s">
        <v>146</v>
      </c>
      <c r="D362" s="5">
        <v>212.22</v>
      </c>
      <c r="E362" s="5">
        <v>203.87668741580629</v>
      </c>
      <c r="F362" s="5">
        <v>202.8463980258297</v>
      </c>
      <c r="G362" s="5">
        <v>199.9725432026037</v>
      </c>
      <c r="H362" s="5">
        <v>197.92297196162889</v>
      </c>
      <c r="I362" s="5">
        <v>197.77121336630071</v>
      </c>
      <c r="J362" s="5">
        <v>198.54514018074099</v>
      </c>
      <c r="K362" s="5">
        <v>200.60198260205789</v>
      </c>
      <c r="L362" s="5">
        <v>201.58800325766211</v>
      </c>
      <c r="M362" s="5">
        <v>202.53525974515591</v>
      </c>
      <c r="N362" s="5">
        <v>201.9190913336891</v>
      </c>
      <c r="O362" s="5">
        <v>203.10566956130461</v>
      </c>
      <c r="P362" s="5">
        <v>204.98003919645501</v>
      </c>
      <c r="Q362" s="5">
        <v>206.8058942504739</v>
      </c>
      <c r="R362" s="5">
        <v>207.36108251367341</v>
      </c>
      <c r="S362" s="5">
        <v>208.18331119256649</v>
      </c>
      <c r="T362" s="5">
        <v>209.55036938192561</v>
      </c>
      <c r="U362" s="5">
        <v>209.2485798221141</v>
      </c>
      <c r="V362" s="5">
        <v>211.3368184596608</v>
      </c>
      <c r="W362" s="5">
        <v>212.8332143281788</v>
      </c>
      <c r="X362" s="5">
        <v>213.47369452780711</v>
      </c>
      <c r="Y362" s="5">
        <v>215.08900530537809</v>
      </c>
      <c r="Z362" s="5">
        <v>216.5099195565457</v>
      </c>
      <c r="AA362" s="5">
        <v>217.84839887078601</v>
      </c>
      <c r="AB362" s="5">
        <v>219.66334459778261</v>
      </c>
      <c r="AC362" s="5">
        <v>222.03381106234571</v>
      </c>
      <c r="AD362" s="5">
        <v>223.9742943961368</v>
      </c>
      <c r="AE362" s="5">
        <v>227.4039270757153</v>
      </c>
      <c r="AF362" s="5">
        <v>227.4039270757153</v>
      </c>
    </row>
    <row r="364" spans="1:32">
      <c r="A364" s="56" t="s">
        <v>80</v>
      </c>
      <c r="B364" s="56" t="s">
        <v>199</v>
      </c>
      <c r="C364" s="56" t="s">
        <v>132</v>
      </c>
      <c r="D364" s="5">
        <v>1328.9999999900001</v>
      </c>
      <c r="E364" s="5">
        <v>1328.9999999900001</v>
      </c>
      <c r="F364" s="5">
        <v>1328.9999999900001</v>
      </c>
      <c r="G364" s="5">
        <v>1328.9999999900001</v>
      </c>
      <c r="H364" s="5">
        <v>1328.9999999900001</v>
      </c>
      <c r="I364" s="5">
        <v>1328.9999999900001</v>
      </c>
      <c r="J364" s="5">
        <v>528.99999998999999</v>
      </c>
      <c r="K364" s="5">
        <v>528.99999998999999</v>
      </c>
      <c r="L364" s="5">
        <v>528.99999998999999</v>
      </c>
      <c r="M364" s="5">
        <v>528.99999998999999</v>
      </c>
      <c r="N364" s="5">
        <v>528.99999998999999</v>
      </c>
      <c r="O364" s="5">
        <v>528.99999998999999</v>
      </c>
      <c r="P364" s="5">
        <v>528.99999998999999</v>
      </c>
      <c r="Q364" s="5">
        <v>528.99999998999999</v>
      </c>
      <c r="R364" s="5">
        <v>528.99999998999999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</row>
    <row r="365" spans="1:32">
      <c r="A365" s="56" t="s">
        <v>80</v>
      </c>
      <c r="B365" s="56" t="s">
        <v>199</v>
      </c>
      <c r="C365" s="56" t="s">
        <v>133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</row>
    <row r="366" spans="1:32">
      <c r="A366" s="56" t="s">
        <v>80</v>
      </c>
      <c r="B366" s="56" t="s">
        <v>199</v>
      </c>
      <c r="C366" s="56" t="s">
        <v>134</v>
      </c>
      <c r="D366" s="5">
        <v>1583.8600000399999</v>
      </c>
      <c r="E366" s="5">
        <v>1583.8600000399999</v>
      </c>
      <c r="F366" s="5">
        <v>1583.8600000399999</v>
      </c>
      <c r="G366" s="5">
        <v>1583.8600000399999</v>
      </c>
      <c r="H366" s="5">
        <v>1583.8600000399999</v>
      </c>
      <c r="I366" s="5">
        <v>1583.8600000399999</v>
      </c>
      <c r="J366" s="5">
        <v>1656.36105324</v>
      </c>
      <c r="K366" s="5">
        <v>1656.36105324</v>
      </c>
      <c r="L366" s="5">
        <v>1273.86105324</v>
      </c>
      <c r="M366" s="5">
        <v>1273.86105589</v>
      </c>
      <c r="N366" s="5">
        <v>1034.2010585</v>
      </c>
      <c r="O366" s="5">
        <v>1034.2010585</v>
      </c>
      <c r="P366" s="5">
        <v>1034.20106115</v>
      </c>
      <c r="Q366" s="5">
        <v>954.20106380000004</v>
      </c>
      <c r="R366" s="5">
        <v>954.2010664500001</v>
      </c>
      <c r="S366" s="5">
        <v>954.2010664500001</v>
      </c>
      <c r="T366" s="5">
        <v>954.2010664500001</v>
      </c>
      <c r="U366" s="5">
        <v>954.2010664500001</v>
      </c>
      <c r="V366" s="5">
        <v>954.2010664500001</v>
      </c>
      <c r="W366" s="5">
        <v>954.2010664500001</v>
      </c>
      <c r="X366" s="5">
        <v>954.2010664500001</v>
      </c>
      <c r="Y366" s="5">
        <v>954.2010664500001</v>
      </c>
      <c r="Z366" s="5">
        <v>616.20106644999998</v>
      </c>
      <c r="AA366" s="5">
        <v>493.0010691</v>
      </c>
      <c r="AB366" s="5">
        <v>339.00107174999999</v>
      </c>
      <c r="AC366" s="5">
        <v>339.00107439999999</v>
      </c>
      <c r="AD366" s="5">
        <v>339.00107704999999</v>
      </c>
      <c r="AE366" s="5">
        <v>403.20072699999997</v>
      </c>
      <c r="AF366" s="5">
        <v>466.90299885000002</v>
      </c>
    </row>
    <row r="367" spans="1:32">
      <c r="A367" s="56" t="s">
        <v>80</v>
      </c>
      <c r="B367" s="56" t="s">
        <v>199</v>
      </c>
      <c r="C367" s="56" t="s">
        <v>135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</row>
    <row r="368" spans="1:32">
      <c r="A368" s="56" t="s">
        <v>80</v>
      </c>
      <c r="B368" s="56" t="s">
        <v>199</v>
      </c>
      <c r="C368" s="56" t="s">
        <v>136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</row>
    <row r="369" spans="1:32">
      <c r="A369" s="56" t="s">
        <v>80</v>
      </c>
      <c r="B369" s="56" t="s">
        <v>199</v>
      </c>
      <c r="C369" s="56" t="s">
        <v>137</v>
      </c>
      <c r="D369" s="5">
        <v>205.32999905</v>
      </c>
      <c r="E369" s="5">
        <v>473.3300016</v>
      </c>
      <c r="F369" s="5">
        <v>473.33000301999999</v>
      </c>
      <c r="G369" s="5">
        <v>473.33000301999999</v>
      </c>
      <c r="H369" s="5">
        <v>473.33000301999999</v>
      </c>
      <c r="I369" s="5">
        <v>473.33000314999998</v>
      </c>
      <c r="J369" s="5">
        <v>542.19765024000003</v>
      </c>
      <c r="K369" s="5">
        <v>876.87873938000007</v>
      </c>
      <c r="L369" s="5">
        <v>876.87874844000009</v>
      </c>
      <c r="M369" s="5">
        <v>967.63394632999996</v>
      </c>
      <c r="N369" s="5">
        <v>1136.9538605800001</v>
      </c>
      <c r="O369" s="5">
        <v>1136.9538605800001</v>
      </c>
      <c r="P369" s="5">
        <v>1234.4365573299999</v>
      </c>
      <c r="Q369" s="5">
        <v>1404.00408492</v>
      </c>
      <c r="R369" s="5">
        <v>1404.0040849300001</v>
      </c>
      <c r="S369" s="5">
        <v>1404.0040929500001</v>
      </c>
      <c r="T369" s="5">
        <v>1419.16465924</v>
      </c>
      <c r="U369" s="5">
        <v>1419.1709116699999</v>
      </c>
      <c r="V369" s="5">
        <v>1419.1709116699999</v>
      </c>
      <c r="W369" s="5">
        <v>1419.1709116699999</v>
      </c>
      <c r="X369" s="5">
        <v>1419.1709116699999</v>
      </c>
      <c r="Y369" s="5">
        <v>1419.17090912</v>
      </c>
      <c r="Z369" s="5">
        <v>1419.1709530799999</v>
      </c>
      <c r="AA369" s="5">
        <v>1419.17098085</v>
      </c>
      <c r="AB369" s="5">
        <v>1419.17098089</v>
      </c>
      <c r="AC369" s="5">
        <v>1419.17098078</v>
      </c>
      <c r="AD369" s="5">
        <v>1350.3033376599999</v>
      </c>
      <c r="AE369" s="5">
        <v>1395.31897503</v>
      </c>
      <c r="AF369" s="5">
        <v>1396.5336400399999</v>
      </c>
    </row>
    <row r="370" spans="1:32">
      <c r="A370" s="56" t="s">
        <v>80</v>
      </c>
      <c r="B370" s="56" t="s">
        <v>199</v>
      </c>
      <c r="C370" s="56" t="s">
        <v>138</v>
      </c>
      <c r="D370" s="5">
        <v>44.752000000000002</v>
      </c>
      <c r="E370" s="5">
        <v>72.619</v>
      </c>
      <c r="F370" s="5">
        <v>87.320999999999998</v>
      </c>
      <c r="G370" s="5">
        <v>98.980999999999995</v>
      </c>
      <c r="H370" s="5">
        <v>114.42100000000001</v>
      </c>
      <c r="I370" s="5">
        <v>128.39599999999999</v>
      </c>
      <c r="J370" s="5">
        <v>142.90299999999999</v>
      </c>
      <c r="K370" s="5">
        <v>157.28299999999999</v>
      </c>
      <c r="L370" s="5">
        <v>166.94370480000001</v>
      </c>
      <c r="M370" s="5">
        <v>176.04630345000001</v>
      </c>
      <c r="N370" s="5">
        <v>184.91423986999999</v>
      </c>
      <c r="O370" s="5">
        <v>193.56646155999999</v>
      </c>
      <c r="P370" s="5">
        <v>202.56738028000001</v>
      </c>
      <c r="Q370" s="5">
        <v>212.36228187</v>
      </c>
      <c r="R370" s="5">
        <v>222.03282325999999</v>
      </c>
      <c r="S370" s="5">
        <v>232.09618850999999</v>
      </c>
      <c r="T370" s="5">
        <v>242.67737768000001</v>
      </c>
      <c r="U370" s="5">
        <v>254.27061481000001</v>
      </c>
      <c r="V370" s="5">
        <v>265.86527868000002</v>
      </c>
      <c r="W370" s="5">
        <v>278.17312126000002</v>
      </c>
      <c r="X370" s="5">
        <v>291.04417582999997</v>
      </c>
      <c r="Y370" s="5">
        <v>305.00868867999998</v>
      </c>
      <c r="Z370" s="5">
        <v>319.60520731000003</v>
      </c>
      <c r="AA370" s="5">
        <v>335.18091439</v>
      </c>
      <c r="AB370" s="5">
        <v>351.39622945999997</v>
      </c>
      <c r="AC370" s="5">
        <v>368.90784975000003</v>
      </c>
      <c r="AD370" s="5">
        <v>386.24947877</v>
      </c>
      <c r="AE370" s="5">
        <v>404.14763424</v>
      </c>
      <c r="AF370" s="5">
        <v>415.50384135000002</v>
      </c>
    </row>
    <row r="371" spans="1:32">
      <c r="A371" s="56" t="s">
        <v>80</v>
      </c>
      <c r="B371" s="56" t="s">
        <v>199</v>
      </c>
      <c r="C371" s="56" t="s">
        <v>139</v>
      </c>
      <c r="D371" s="5">
        <v>140.02099999999999</v>
      </c>
      <c r="E371" s="5">
        <v>204.94499999999999</v>
      </c>
      <c r="F371" s="5">
        <v>233.90799999999999</v>
      </c>
      <c r="G371" s="5">
        <v>251.92500000000001</v>
      </c>
      <c r="H371" s="5">
        <v>276.98700000000002</v>
      </c>
      <c r="I371" s="5">
        <v>297.21199999999999</v>
      </c>
      <c r="J371" s="5">
        <v>315.09500000000003</v>
      </c>
      <c r="K371" s="5">
        <v>330.48899999999998</v>
      </c>
      <c r="L371" s="5">
        <v>342.21</v>
      </c>
      <c r="M371" s="5">
        <v>350.32499999999999</v>
      </c>
      <c r="N371" s="5">
        <v>358.65400000000011</v>
      </c>
      <c r="O371" s="5">
        <v>366.01999999999992</v>
      </c>
      <c r="P371" s="5">
        <v>373.23200000000003</v>
      </c>
      <c r="Q371" s="5">
        <v>379.42599999999999</v>
      </c>
      <c r="R371" s="5">
        <v>386.03</v>
      </c>
      <c r="S371" s="5">
        <v>392.39699999999999</v>
      </c>
      <c r="T371" s="5">
        <v>398.70600000000002</v>
      </c>
      <c r="U371" s="5">
        <v>404.1869999999999</v>
      </c>
      <c r="V371" s="5">
        <v>410.29599999999999</v>
      </c>
      <c r="W371" s="5">
        <v>416.55799999999999</v>
      </c>
      <c r="X371" s="5">
        <v>422.69400000000002</v>
      </c>
      <c r="Y371" s="5">
        <v>427.83100000000002</v>
      </c>
      <c r="Z371" s="5">
        <v>434.50900000000001</v>
      </c>
      <c r="AA371" s="5">
        <v>441.44299999999993</v>
      </c>
      <c r="AB371" s="5">
        <v>448.33</v>
      </c>
      <c r="AC371" s="5">
        <v>454.20299999999997</v>
      </c>
      <c r="AD371" s="5">
        <v>460.49599999999998</v>
      </c>
      <c r="AE371" s="5">
        <v>466.54</v>
      </c>
      <c r="AF371" s="5">
        <v>466.54</v>
      </c>
    </row>
    <row r="372" spans="1:32">
      <c r="A372" s="56" t="s">
        <v>80</v>
      </c>
      <c r="B372" s="56" t="s">
        <v>199</v>
      </c>
      <c r="C372" s="56" t="s">
        <v>140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</row>
    <row r="373" spans="1:32">
      <c r="A373" s="56" t="s">
        <v>80</v>
      </c>
      <c r="B373" s="56" t="s">
        <v>199</v>
      </c>
      <c r="C373" s="56" t="s">
        <v>141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</row>
    <row r="374" spans="1:32">
      <c r="A374" s="56" t="s">
        <v>80</v>
      </c>
      <c r="B374" s="56" t="s">
        <v>199</v>
      </c>
      <c r="C374" s="56" t="s">
        <v>142</v>
      </c>
      <c r="D374" s="5">
        <v>2341.585</v>
      </c>
      <c r="E374" s="5">
        <v>2341.585</v>
      </c>
      <c r="F374" s="5">
        <v>2341.585003180001</v>
      </c>
      <c r="G374" s="5">
        <v>2341.5850035600001</v>
      </c>
      <c r="H374" s="5">
        <v>2341.5850039500001</v>
      </c>
      <c r="I374" s="5">
        <v>2308.5850041799999</v>
      </c>
      <c r="J374" s="5">
        <v>2308.5850054299999</v>
      </c>
      <c r="K374" s="5">
        <v>2217.8350054299999</v>
      </c>
      <c r="L374" s="5">
        <v>2105.8350136099998</v>
      </c>
      <c r="M374" s="5">
        <v>2105.83502778</v>
      </c>
      <c r="N374" s="5">
        <v>2105.8350319400001</v>
      </c>
      <c r="O374" s="5">
        <v>2007.1350321100001</v>
      </c>
      <c r="P374" s="5">
        <v>2007.1350502399989</v>
      </c>
      <c r="Q374" s="5">
        <v>1941.0918649800001</v>
      </c>
      <c r="R374" s="5">
        <v>2208.5270800500002</v>
      </c>
      <c r="S374" s="5">
        <v>2270.16598922</v>
      </c>
      <c r="T374" s="5">
        <v>2304.2713262000002</v>
      </c>
      <c r="U374" s="5">
        <v>2696.8212295800008</v>
      </c>
      <c r="V374" s="5">
        <v>2969.00516999</v>
      </c>
      <c r="W374" s="5">
        <v>3172.0535087799999</v>
      </c>
      <c r="X374" s="5">
        <v>3379.369025330001</v>
      </c>
      <c r="Y374" s="5">
        <v>3310.7125454500001</v>
      </c>
      <c r="Z374" s="5">
        <v>3312.51465994</v>
      </c>
      <c r="AA374" s="5">
        <v>3758.6178667300001</v>
      </c>
      <c r="AB374" s="5">
        <v>3758.61786751</v>
      </c>
      <c r="AC374" s="5">
        <v>4272.2174866300002</v>
      </c>
      <c r="AD374" s="5">
        <v>4329.7850105199996</v>
      </c>
      <c r="AE374" s="5">
        <v>4329.7850106599999</v>
      </c>
      <c r="AF374" s="5">
        <v>4526.0746260400001</v>
      </c>
    </row>
    <row r="375" spans="1:32">
      <c r="A375" s="56" t="s">
        <v>80</v>
      </c>
      <c r="B375" s="56" t="s">
        <v>199</v>
      </c>
      <c r="C375" s="56" t="s">
        <v>143</v>
      </c>
      <c r="D375" s="5">
        <v>508.6798</v>
      </c>
      <c r="E375" s="5">
        <v>508.6798</v>
      </c>
      <c r="F375" s="5">
        <v>508.67980104999998</v>
      </c>
      <c r="G375" s="5">
        <v>508.67980115</v>
      </c>
      <c r="H375" s="5">
        <v>508.67980134999999</v>
      </c>
      <c r="I375" s="5">
        <v>508.67980153000002</v>
      </c>
      <c r="J375" s="5">
        <v>508.67980175000002</v>
      </c>
      <c r="K375" s="5">
        <v>508.67980187000012</v>
      </c>
      <c r="L375" s="5">
        <v>508.67980399999999</v>
      </c>
      <c r="M375" s="5">
        <v>502.55180497999999</v>
      </c>
      <c r="N375" s="5">
        <v>502.55180581000002</v>
      </c>
      <c r="O375" s="5">
        <v>502.55180603000002</v>
      </c>
      <c r="P375" s="5">
        <v>502.55180703000002</v>
      </c>
      <c r="Q375" s="5">
        <v>502.55180811000002</v>
      </c>
      <c r="R375" s="5">
        <v>502.55180894</v>
      </c>
      <c r="S375" s="5">
        <v>502.5518136</v>
      </c>
      <c r="T375" s="5">
        <v>502.55181629999998</v>
      </c>
      <c r="U375" s="5">
        <v>502.55181634000002</v>
      </c>
      <c r="V375" s="5">
        <v>502.55182254999988</v>
      </c>
      <c r="W375" s="5">
        <v>408.81782690000011</v>
      </c>
      <c r="X375" s="5">
        <v>408.81783261999999</v>
      </c>
      <c r="Y375" s="5">
        <v>408.81790149000011</v>
      </c>
      <c r="Z375" s="5">
        <v>192.81795235999999</v>
      </c>
      <c r="AA375" s="5">
        <v>691.96022968</v>
      </c>
      <c r="AB375" s="5">
        <v>691.96022980999999</v>
      </c>
      <c r="AC375" s="5">
        <v>1203.73711385</v>
      </c>
      <c r="AD375" s="5">
        <v>1329.6236004</v>
      </c>
      <c r="AE375" s="5">
        <v>1936.9222686600001</v>
      </c>
      <c r="AF375" s="5">
        <v>1936.9222687199999</v>
      </c>
    </row>
    <row r="376" spans="1:32">
      <c r="A376" s="56" t="s">
        <v>80</v>
      </c>
      <c r="B376" s="56" t="s">
        <v>199</v>
      </c>
      <c r="C376" s="56" t="s">
        <v>144</v>
      </c>
      <c r="D376" s="5">
        <v>2266.5084486393889</v>
      </c>
      <c r="E376" s="5">
        <v>2724.6714019999999</v>
      </c>
      <c r="F376" s="5">
        <v>2864.1862890000002</v>
      </c>
      <c r="G376" s="5">
        <v>3024.499769</v>
      </c>
      <c r="H376" s="5">
        <v>3167.540426</v>
      </c>
      <c r="I376" s="5">
        <v>3299.0883560000002</v>
      </c>
      <c r="J376" s="5">
        <v>3420.449572</v>
      </c>
      <c r="K376" s="5">
        <v>3529.4265089999999</v>
      </c>
      <c r="L376" s="5">
        <v>3606.8735529999999</v>
      </c>
      <c r="M376" s="5">
        <v>3666.5669269999999</v>
      </c>
      <c r="N376" s="5">
        <v>3720.835345</v>
      </c>
      <c r="O376" s="5">
        <v>3784.3865970000002</v>
      </c>
      <c r="P376" s="5">
        <v>3832.0705309999998</v>
      </c>
      <c r="Q376" s="5">
        <v>3872.568174</v>
      </c>
      <c r="R376" s="5">
        <v>3916.1186090000001</v>
      </c>
      <c r="S376" s="5">
        <v>3979.5560930000001</v>
      </c>
      <c r="T376" s="5">
        <v>4028.738167</v>
      </c>
      <c r="U376" s="5">
        <v>4075.709304</v>
      </c>
      <c r="V376" s="5">
        <v>4125.5296939999998</v>
      </c>
      <c r="W376" s="5">
        <v>4190.3156419999996</v>
      </c>
      <c r="X376" s="5">
        <v>4240.633589</v>
      </c>
      <c r="Y376" s="5">
        <v>4288.7213689999999</v>
      </c>
      <c r="Z376" s="5">
        <v>4341.48405</v>
      </c>
      <c r="AA376" s="5">
        <v>4438.4739120000004</v>
      </c>
      <c r="AB376" s="5">
        <v>4535.7305939999997</v>
      </c>
      <c r="AC376" s="5">
        <v>4627.9897810000002</v>
      </c>
      <c r="AD376" s="5">
        <v>4718.1954530000003</v>
      </c>
      <c r="AE376" s="5">
        <v>4820.0650820000001</v>
      </c>
      <c r="AF376" s="5">
        <v>4820.0650820000001</v>
      </c>
    </row>
    <row r="377" spans="1:32">
      <c r="A377" s="56" t="s">
        <v>80</v>
      </c>
      <c r="B377" s="56" t="s">
        <v>199</v>
      </c>
      <c r="C377" s="56" t="s">
        <v>146</v>
      </c>
      <c r="D377" s="5">
        <v>32.945</v>
      </c>
      <c r="E377" s="5">
        <v>32.602235878839181</v>
      </c>
      <c r="F377" s="5">
        <v>32.47236074820254</v>
      </c>
      <c r="G377" s="5">
        <v>32.327518587785491</v>
      </c>
      <c r="H377" s="5">
        <v>32.193487610056778</v>
      </c>
      <c r="I377" s="5">
        <v>32.609277444013777</v>
      </c>
      <c r="J377" s="5">
        <v>32.760332747443663</v>
      </c>
      <c r="K377" s="5">
        <v>32.713153565490487</v>
      </c>
      <c r="L377" s="5">
        <v>32.71552843681269</v>
      </c>
      <c r="M377" s="5">
        <v>33.044795442658007</v>
      </c>
      <c r="N377" s="5">
        <v>33.003347496132022</v>
      </c>
      <c r="O377" s="5">
        <v>33.285186002520433</v>
      </c>
      <c r="P377" s="5">
        <v>33.801962886972539</v>
      </c>
      <c r="Q377" s="5">
        <v>34.041425788607462</v>
      </c>
      <c r="R377" s="5">
        <v>34.731655463345859</v>
      </c>
      <c r="S377" s="5">
        <v>34.894754561901749</v>
      </c>
      <c r="T377" s="5">
        <v>35.291747468452492</v>
      </c>
      <c r="U377" s="5">
        <v>35.626437139286949</v>
      </c>
      <c r="V377" s="5">
        <v>35.733627883426749</v>
      </c>
      <c r="W377" s="5">
        <v>36.093337050156777</v>
      </c>
      <c r="X377" s="5">
        <v>36.266223214657138</v>
      </c>
      <c r="Y377" s="5">
        <v>36.478832425014637</v>
      </c>
      <c r="Z377" s="5">
        <v>36.565204449334438</v>
      </c>
      <c r="AA377" s="5">
        <v>36.892456682230389</v>
      </c>
      <c r="AB377" s="5">
        <v>36.629910344864022</v>
      </c>
      <c r="AC377" s="5">
        <v>37.194137465268589</v>
      </c>
      <c r="AD377" s="5">
        <v>37.485247288308322</v>
      </c>
      <c r="AE377" s="5">
        <v>37.891941354593293</v>
      </c>
      <c r="AF377" s="5">
        <v>37.891941354593293</v>
      </c>
    </row>
    <row r="379" spans="1:32">
      <c r="A379" s="56" t="s">
        <v>80</v>
      </c>
      <c r="B379" s="56" t="s">
        <v>200</v>
      </c>
      <c r="C379" s="56" t="s">
        <v>132</v>
      </c>
      <c r="D379" s="5">
        <v>208</v>
      </c>
      <c r="E379" s="5">
        <v>208</v>
      </c>
      <c r="F379" s="5">
        <v>208</v>
      </c>
      <c r="G379" s="5">
        <v>208</v>
      </c>
      <c r="H379" s="5">
        <v>208</v>
      </c>
      <c r="I379" s="5">
        <v>208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</row>
    <row r="380" spans="1:32">
      <c r="A380" s="56" t="s">
        <v>80</v>
      </c>
      <c r="B380" s="56" t="s">
        <v>200</v>
      </c>
      <c r="C380" s="56" t="s">
        <v>133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</row>
    <row r="381" spans="1:32">
      <c r="A381" s="56" t="s">
        <v>80</v>
      </c>
      <c r="B381" s="56" t="s">
        <v>200</v>
      </c>
      <c r="C381" s="56" t="s">
        <v>134</v>
      </c>
      <c r="D381" s="5">
        <v>178</v>
      </c>
      <c r="E381" s="5">
        <v>178</v>
      </c>
      <c r="F381" s="5">
        <v>178</v>
      </c>
      <c r="G381" s="5">
        <v>178</v>
      </c>
      <c r="H381" s="5">
        <v>178</v>
      </c>
      <c r="I381" s="5">
        <v>178</v>
      </c>
      <c r="J381" s="5">
        <v>178</v>
      </c>
      <c r="K381" s="5">
        <v>178</v>
      </c>
      <c r="L381" s="5">
        <v>178.00000265</v>
      </c>
      <c r="M381" s="5">
        <v>178.0000053</v>
      </c>
      <c r="N381" s="5">
        <v>178.00000795</v>
      </c>
      <c r="O381" s="5">
        <v>178.0000106</v>
      </c>
      <c r="P381" s="5">
        <v>178.00001324999999</v>
      </c>
      <c r="Q381" s="5">
        <v>178.00001589999999</v>
      </c>
      <c r="R381" s="5">
        <v>178.00001854999999</v>
      </c>
      <c r="S381" s="5">
        <v>178.00000265</v>
      </c>
      <c r="T381" s="5">
        <v>178.00000265</v>
      </c>
      <c r="U381" s="5">
        <v>178.00000265</v>
      </c>
      <c r="V381" s="5">
        <v>58.000002649999999</v>
      </c>
      <c r="W381" s="5">
        <v>58.000002649999999</v>
      </c>
      <c r="X381" s="5">
        <v>58.000002649999999</v>
      </c>
      <c r="Y381" s="5">
        <v>58.000002649999999</v>
      </c>
      <c r="Z381" s="5">
        <v>58.000005299999998</v>
      </c>
      <c r="AA381" s="5">
        <v>58.000007949999997</v>
      </c>
      <c r="AB381" s="5">
        <v>58.000010600000003</v>
      </c>
      <c r="AC381" s="5">
        <v>58.000013250000002</v>
      </c>
      <c r="AD381" s="5">
        <v>58.000015900000001</v>
      </c>
      <c r="AE381" s="5">
        <v>58.00001855</v>
      </c>
      <c r="AF381" s="5">
        <v>2.12E-5</v>
      </c>
    </row>
    <row r="382" spans="1:32">
      <c r="A382" s="56" t="s">
        <v>80</v>
      </c>
      <c r="B382" s="56" t="s">
        <v>200</v>
      </c>
      <c r="C382" s="56" t="s">
        <v>135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</row>
    <row r="383" spans="1:32">
      <c r="A383" s="56" t="s">
        <v>80</v>
      </c>
      <c r="B383" s="56" t="s">
        <v>200</v>
      </c>
      <c r="C383" s="56" t="s">
        <v>136</v>
      </c>
      <c r="D383" s="5">
        <v>2176.7000000100002</v>
      </c>
      <c r="E383" s="5">
        <v>2176.7000000100002</v>
      </c>
      <c r="F383" s="5">
        <v>2176.7000000100002</v>
      </c>
      <c r="G383" s="5">
        <v>2176.7000000100002</v>
      </c>
      <c r="H383" s="5">
        <v>2176.7000000100002</v>
      </c>
      <c r="I383" s="5">
        <v>2176.7000000100002</v>
      </c>
      <c r="J383" s="5">
        <v>2176.7000000100002</v>
      </c>
      <c r="K383" s="5">
        <v>2176.7000000100002</v>
      </c>
      <c r="L383" s="5">
        <v>2176.7000000100002</v>
      </c>
      <c r="M383" s="5">
        <v>2176.7000000100002</v>
      </c>
      <c r="N383" s="5">
        <v>2176.7000000100002</v>
      </c>
      <c r="O383" s="5">
        <v>2176.7000000100002</v>
      </c>
      <c r="P383" s="5">
        <v>2176.7000000100002</v>
      </c>
      <c r="Q383" s="5">
        <v>2176.7000000100002</v>
      </c>
      <c r="R383" s="5">
        <v>2176.7000000100002</v>
      </c>
      <c r="S383" s="5">
        <v>2176.7000000100002</v>
      </c>
      <c r="T383" s="5">
        <v>2176.7000000100002</v>
      </c>
      <c r="U383" s="5">
        <v>2176.7000000100002</v>
      </c>
      <c r="V383" s="5">
        <v>2176.7000000100002</v>
      </c>
      <c r="W383" s="5">
        <v>2176.7000000100002</v>
      </c>
      <c r="X383" s="5">
        <v>2176.7000000100002</v>
      </c>
      <c r="Y383" s="5">
        <v>2176.7000000100002</v>
      </c>
      <c r="Z383" s="5">
        <v>2176.7000000100002</v>
      </c>
      <c r="AA383" s="5">
        <v>2176.7000000100002</v>
      </c>
      <c r="AB383" s="5">
        <v>2176.7000000100002</v>
      </c>
      <c r="AC383" s="5">
        <v>2176.7000000100002</v>
      </c>
      <c r="AD383" s="5">
        <v>2176.7000000100002</v>
      </c>
      <c r="AE383" s="5">
        <v>2176.7000000100002</v>
      </c>
      <c r="AF383" s="5">
        <v>2176.7000000100002</v>
      </c>
    </row>
    <row r="384" spans="1:32">
      <c r="A384" s="56" t="s">
        <v>80</v>
      </c>
      <c r="B384" s="56" t="s">
        <v>200</v>
      </c>
      <c r="C384" s="56" t="s">
        <v>137</v>
      </c>
      <c r="D384" s="5">
        <v>0</v>
      </c>
      <c r="E384" s="5">
        <v>1.19E-6</v>
      </c>
      <c r="F384" s="5">
        <v>1.26E-6</v>
      </c>
      <c r="G384" s="5">
        <v>1.4300000000000001E-6</v>
      </c>
      <c r="H384" s="5">
        <v>1.57E-6</v>
      </c>
      <c r="I384" s="5">
        <v>1.7099999999999999E-6</v>
      </c>
      <c r="J384" s="5">
        <v>5.9000000000000003E-6</v>
      </c>
      <c r="K384" s="5">
        <v>6.4700000000000007E-6</v>
      </c>
      <c r="L384" s="5">
        <v>1.63E-5</v>
      </c>
      <c r="M384" s="5">
        <v>1.755E-5</v>
      </c>
      <c r="N384" s="5">
        <v>1.9579999999999999E-5</v>
      </c>
      <c r="O384" s="5">
        <v>2.105E-5</v>
      </c>
      <c r="P384" s="5">
        <v>2.264E-5</v>
      </c>
      <c r="Q384" s="5">
        <v>2.4729999999999999E-5</v>
      </c>
      <c r="R384" s="5">
        <v>2.6550000000000002E-5</v>
      </c>
      <c r="S384" s="5">
        <v>3.0320000000000001E-5</v>
      </c>
      <c r="T384" s="5">
        <v>3.218E-5</v>
      </c>
      <c r="U384" s="5">
        <v>3.4440000000000002E-5</v>
      </c>
      <c r="V384" s="5">
        <v>3.6430000000000002E-5</v>
      </c>
      <c r="W384" s="5">
        <v>3.8569999999999998E-5</v>
      </c>
      <c r="X384" s="5">
        <v>3.9589999999999999E-5</v>
      </c>
      <c r="Y384" s="5">
        <v>4.2540000000000003E-5</v>
      </c>
      <c r="Z384" s="5">
        <v>6.2210000000000002E-5</v>
      </c>
      <c r="AA384" s="5">
        <v>6.6920000000000003E-5</v>
      </c>
      <c r="AB384" s="5">
        <v>7.1359999999999994E-5</v>
      </c>
      <c r="AC384" s="5">
        <v>7.5859999999999995E-5</v>
      </c>
      <c r="AD384" s="5">
        <v>8.1349999999999999E-5</v>
      </c>
      <c r="AE384" s="5">
        <v>8.6219999999999998E-5</v>
      </c>
      <c r="AF384" s="5">
        <v>9.2039999999999993E-5</v>
      </c>
    </row>
    <row r="385" spans="1:32">
      <c r="A385" s="56" t="s">
        <v>80</v>
      </c>
      <c r="B385" s="56" t="s">
        <v>200</v>
      </c>
      <c r="C385" s="56" t="s">
        <v>138</v>
      </c>
      <c r="D385" s="5">
        <v>0.25600000000000001</v>
      </c>
      <c r="E385" s="5">
        <v>1.0629999999999999</v>
      </c>
      <c r="F385" s="5">
        <v>1.756</v>
      </c>
      <c r="G385" s="5">
        <v>2.512</v>
      </c>
      <c r="H385" s="5">
        <v>3.6230000000000002</v>
      </c>
      <c r="I385" s="5">
        <v>4.7329999999999997</v>
      </c>
      <c r="J385" s="5">
        <v>5.9960000000000004</v>
      </c>
      <c r="K385" s="5">
        <v>7.359</v>
      </c>
      <c r="L385" s="5">
        <v>8.1455331399999995</v>
      </c>
      <c r="M385" s="5">
        <v>8.9709484899999996</v>
      </c>
      <c r="N385" s="5">
        <v>9.7872965899999986</v>
      </c>
      <c r="O385" s="5">
        <v>10.63353828</v>
      </c>
      <c r="P385" s="5">
        <v>11.55942119</v>
      </c>
      <c r="Q385" s="5">
        <v>12.6331945</v>
      </c>
      <c r="R385" s="5">
        <v>13.732806200000001</v>
      </c>
      <c r="S385" s="5">
        <v>14.93051966</v>
      </c>
      <c r="T385" s="5">
        <v>16.245946679999999</v>
      </c>
      <c r="U385" s="5">
        <v>17.76335138</v>
      </c>
      <c r="V385" s="5">
        <v>19.339866730000001</v>
      </c>
      <c r="W385" s="5">
        <v>21.073180700000002</v>
      </c>
      <c r="X385" s="5">
        <v>22.95322088</v>
      </c>
      <c r="Y385" s="5">
        <v>25.044382930000001</v>
      </c>
      <c r="Z385" s="5">
        <v>27.30146525</v>
      </c>
      <c r="AA385" s="5">
        <v>29.779726929999999</v>
      </c>
      <c r="AB385" s="5">
        <v>32.422278030000001</v>
      </c>
      <c r="AC385" s="5">
        <v>35.336948970000002</v>
      </c>
      <c r="AD385" s="5">
        <v>38.3099378</v>
      </c>
      <c r="AE385" s="5">
        <v>41.444521289999997</v>
      </c>
      <c r="AF385" s="5">
        <v>43.419582329999997</v>
      </c>
    </row>
    <row r="386" spans="1:32">
      <c r="A386" s="56" t="s">
        <v>80</v>
      </c>
      <c r="B386" s="56" t="s">
        <v>200</v>
      </c>
      <c r="C386" s="56" t="s">
        <v>139</v>
      </c>
      <c r="D386" s="5">
        <v>17.623000000000001</v>
      </c>
      <c r="E386" s="5">
        <v>24.324999999999999</v>
      </c>
      <c r="F386" s="5">
        <v>30.146000000000001</v>
      </c>
      <c r="G386" s="5">
        <v>34.231999999999999</v>
      </c>
      <c r="H386" s="5">
        <v>40.817999999999998</v>
      </c>
      <c r="I386" s="5">
        <v>44.671000000000006</v>
      </c>
      <c r="J386" s="5">
        <v>48.954999999999998</v>
      </c>
      <c r="K386" s="5">
        <v>52.718000000000004</v>
      </c>
      <c r="L386" s="5">
        <v>55.439</v>
      </c>
      <c r="M386" s="5">
        <v>57.512</v>
      </c>
      <c r="N386" s="5">
        <v>59.606000000000009</v>
      </c>
      <c r="O386" s="5">
        <v>61.548000000000002</v>
      </c>
      <c r="P386" s="5">
        <v>63.503</v>
      </c>
      <c r="Q386" s="5">
        <v>65.283999999999992</v>
      </c>
      <c r="R386" s="5">
        <v>67.128999999999991</v>
      </c>
      <c r="S386" s="5">
        <v>68.938000000000002</v>
      </c>
      <c r="T386" s="5">
        <v>70.754999999999995</v>
      </c>
      <c r="U386" s="5">
        <v>72.491</v>
      </c>
      <c r="V386" s="5">
        <v>74.357000000000014</v>
      </c>
      <c r="W386" s="5">
        <v>76.314999999999984</v>
      </c>
      <c r="X386" s="5">
        <v>78.274999999999991</v>
      </c>
      <c r="Y386" s="5">
        <v>80.067999999999998</v>
      </c>
      <c r="Z386" s="5">
        <v>82.286000000000001</v>
      </c>
      <c r="AA386" s="5">
        <v>84.637</v>
      </c>
      <c r="AB386" s="5">
        <v>87.021000000000001</v>
      </c>
      <c r="AC386" s="5">
        <v>89.244</v>
      </c>
      <c r="AD386" s="5">
        <v>91.512</v>
      </c>
      <c r="AE386" s="5">
        <v>93.738</v>
      </c>
      <c r="AF386" s="5">
        <v>93.738</v>
      </c>
    </row>
    <row r="387" spans="1:32">
      <c r="A387" s="56" t="s">
        <v>80</v>
      </c>
      <c r="B387" s="56" t="s">
        <v>200</v>
      </c>
      <c r="C387" s="56" t="s">
        <v>140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</row>
    <row r="388" spans="1:32">
      <c r="A388" s="56" t="s">
        <v>80</v>
      </c>
      <c r="B388" s="56" t="s">
        <v>200</v>
      </c>
      <c r="C388" s="56" t="s">
        <v>141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</row>
    <row r="389" spans="1:32">
      <c r="A389" s="56" t="s">
        <v>80</v>
      </c>
      <c r="B389" s="56" t="s">
        <v>200</v>
      </c>
      <c r="C389" s="56" t="s">
        <v>142</v>
      </c>
      <c r="D389" s="5">
        <v>563.35</v>
      </c>
      <c r="E389" s="5">
        <v>563.35</v>
      </c>
      <c r="F389" s="5">
        <v>694.10630456999991</v>
      </c>
      <c r="G389" s="5">
        <v>823.9758076999999</v>
      </c>
      <c r="H389" s="5">
        <v>953.70016556999997</v>
      </c>
      <c r="I389" s="5">
        <v>1083.6388677499999</v>
      </c>
      <c r="J389" s="5">
        <v>1214.64193037</v>
      </c>
      <c r="K389" s="5">
        <v>1346.5783636000001</v>
      </c>
      <c r="L389" s="5">
        <v>1478.0350277800001</v>
      </c>
      <c r="M389" s="5">
        <v>1615.02124753</v>
      </c>
      <c r="N389" s="5">
        <v>1753.3941462299999</v>
      </c>
      <c r="O389" s="5">
        <v>1891.8699941499999</v>
      </c>
      <c r="P389" s="5">
        <v>2030.35703521</v>
      </c>
      <c r="Q389" s="5">
        <v>2168.9513728100001</v>
      </c>
      <c r="R389" s="5">
        <v>2308.3109236599998</v>
      </c>
      <c r="S389" s="5">
        <v>2447.3180040000002</v>
      </c>
      <c r="T389" s="5">
        <v>2586.0815163299999</v>
      </c>
      <c r="U389" s="5">
        <v>2724.7869882</v>
      </c>
      <c r="V389" s="5">
        <v>2724.7869882</v>
      </c>
      <c r="W389" s="5">
        <v>2724.7869882</v>
      </c>
      <c r="X389" s="5">
        <v>2724.7869882</v>
      </c>
      <c r="Y389" s="5">
        <v>2724.7869882</v>
      </c>
      <c r="Z389" s="5">
        <v>2580.7869882</v>
      </c>
      <c r="AA389" s="5">
        <v>2580.7869882499999</v>
      </c>
      <c r="AB389" s="5">
        <v>2580.7869882999998</v>
      </c>
      <c r="AC389" s="5">
        <v>2580.7869883499998</v>
      </c>
      <c r="AD389" s="5">
        <v>2580.7869884000002</v>
      </c>
      <c r="AE389" s="5">
        <v>2580.7869884500001</v>
      </c>
      <c r="AF389" s="5">
        <v>2273.0369885</v>
      </c>
    </row>
    <row r="390" spans="1:32">
      <c r="A390" s="56" t="s">
        <v>80</v>
      </c>
      <c r="B390" s="56" t="s">
        <v>200</v>
      </c>
      <c r="C390" s="56" t="s">
        <v>143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</row>
    <row r="391" spans="1:32">
      <c r="A391" s="56" t="s">
        <v>80</v>
      </c>
      <c r="B391" s="56" t="s">
        <v>200</v>
      </c>
      <c r="C391" s="56" t="s">
        <v>144</v>
      </c>
      <c r="D391" s="5">
        <v>231.71888379362341</v>
      </c>
      <c r="E391" s="5">
        <v>290.24004839999998</v>
      </c>
      <c r="F391" s="5">
        <v>317.22101750000002</v>
      </c>
      <c r="G391" s="5">
        <v>347.83156459999998</v>
      </c>
      <c r="H391" s="5">
        <v>375.09831120000001</v>
      </c>
      <c r="I391" s="5">
        <v>401.29014119999999</v>
      </c>
      <c r="J391" s="5">
        <v>424.86330520000001</v>
      </c>
      <c r="K391" s="5">
        <v>443.4296822</v>
      </c>
      <c r="L391" s="5">
        <v>455.97416399999997</v>
      </c>
      <c r="M391" s="5">
        <v>464.63322590000001</v>
      </c>
      <c r="N391" s="5">
        <v>471.20903570000002</v>
      </c>
      <c r="O391" s="5">
        <v>479.06356190000002</v>
      </c>
      <c r="P391" s="5">
        <v>484.01071910000002</v>
      </c>
      <c r="Q391" s="5">
        <v>487.89802429999997</v>
      </c>
      <c r="R391" s="5">
        <v>491.70619290000002</v>
      </c>
      <c r="S391" s="5">
        <v>498.45628770000002</v>
      </c>
      <c r="T391" s="5">
        <v>502.5370982</v>
      </c>
      <c r="U391" s="5">
        <v>506.52304579999998</v>
      </c>
      <c r="V391" s="5">
        <v>511.06080379999997</v>
      </c>
      <c r="W391" s="5">
        <v>518.39634079999996</v>
      </c>
      <c r="X391" s="5">
        <v>523.25408809999999</v>
      </c>
      <c r="Y391" s="5">
        <v>527.93125740000005</v>
      </c>
      <c r="Z391" s="5">
        <v>534.43188310000005</v>
      </c>
      <c r="AA391" s="5">
        <v>551.22603160000006</v>
      </c>
      <c r="AB391" s="5">
        <v>567.30561030000001</v>
      </c>
      <c r="AC391" s="5">
        <v>582.70295699999997</v>
      </c>
      <c r="AD391" s="5">
        <v>597.35846179999999</v>
      </c>
      <c r="AE391" s="5">
        <v>613.58449270000006</v>
      </c>
      <c r="AF391" s="5">
        <v>613.58449270000006</v>
      </c>
    </row>
    <row r="392" spans="1:32">
      <c r="A392" s="56" t="s">
        <v>80</v>
      </c>
      <c r="B392" s="56" t="s">
        <v>200</v>
      </c>
      <c r="C392" s="56" t="s">
        <v>146</v>
      </c>
      <c r="D392" s="5">
        <v>26.35</v>
      </c>
      <c r="E392" s="5">
        <v>26.733477379275559</v>
      </c>
      <c r="F392" s="5">
        <v>26.901423384730069</v>
      </c>
      <c r="G392" s="5">
        <v>26.957717867313349</v>
      </c>
      <c r="H392" s="5">
        <v>27.01669796505735</v>
      </c>
      <c r="I392" s="5">
        <v>20.035172576326971</v>
      </c>
      <c r="J392" s="5">
        <v>20.021399793792579</v>
      </c>
      <c r="K392" s="5">
        <v>20.095601863340342</v>
      </c>
      <c r="L392" s="5">
        <v>20.170364278017281</v>
      </c>
      <c r="M392" s="5">
        <v>20.221364147007129</v>
      </c>
      <c r="N392" s="5">
        <v>20.274538762432169</v>
      </c>
      <c r="O392" s="5">
        <v>20.264633753756549</v>
      </c>
      <c r="P392" s="5">
        <v>20.3655464391361</v>
      </c>
      <c r="Q392" s="5">
        <v>20.409702174254551</v>
      </c>
      <c r="R392" s="5">
        <v>20.557295120150151</v>
      </c>
      <c r="S392" s="5">
        <v>20.61731730460448</v>
      </c>
      <c r="T392" s="5">
        <v>20.678482765214579</v>
      </c>
      <c r="U392" s="5">
        <v>20.742089596346911</v>
      </c>
      <c r="V392" s="5">
        <v>20.821557537532591</v>
      </c>
      <c r="W392" s="5">
        <v>20.90025521932634</v>
      </c>
      <c r="X392" s="5">
        <v>21.034603459195129</v>
      </c>
      <c r="Y392" s="5">
        <v>21.050512640673091</v>
      </c>
      <c r="Z392" s="5">
        <v>21.138513555585849</v>
      </c>
      <c r="AA392" s="5">
        <v>21.27512500513232</v>
      </c>
      <c r="AB392" s="5">
        <v>21.3554234352472</v>
      </c>
      <c r="AC392" s="5">
        <v>21.565445560373149</v>
      </c>
      <c r="AD392" s="5">
        <v>21.660288004585951</v>
      </c>
      <c r="AE392" s="5">
        <v>21.875207670002212</v>
      </c>
      <c r="AF392" s="5">
        <v>21.875207670002212</v>
      </c>
    </row>
  </sheetData>
  <autoFilter ref="A3:C392" xr:uid="{00000000-0009-0000-0000-000006000000}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theme="7"/>
  </sheetPr>
  <dimension ref="A1:AE467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33203125" style="6" customWidth="1"/>
    <col min="4" max="31" width="11.83203125" style="6" customWidth="1"/>
    <col min="32" max="32" width="9" style="6" customWidth="1"/>
    <col min="33" max="16384" width="9" style="6"/>
  </cols>
  <sheetData>
    <row r="1" spans="1:31" s="51" customFormat="1" ht="23.25" customHeight="1" thickBot="1">
      <c r="A1" s="1" t="s">
        <v>201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5"/>
      <c r="Z1" s="15"/>
      <c r="AA1" s="15"/>
      <c r="AB1" s="15"/>
      <c r="AC1" s="15"/>
      <c r="AD1" s="15"/>
      <c r="AE1" s="15"/>
    </row>
    <row r="2" spans="1:31" ht="15" customHeight="1" thickTop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130</v>
      </c>
      <c r="D4" s="5">
        <v>33523.337532768302</v>
      </c>
      <c r="E4" s="5">
        <v>32552.77222757756</v>
      </c>
      <c r="F4" s="5">
        <v>27668.438344199891</v>
      </c>
      <c r="G4" s="5">
        <v>26972.283098529431</v>
      </c>
      <c r="H4" s="5">
        <v>20282.521348299149</v>
      </c>
      <c r="I4" s="5">
        <v>14853.16285251863</v>
      </c>
      <c r="J4" s="5">
        <v>14146.19653786152</v>
      </c>
      <c r="K4" s="5">
        <v>9512.7242337319985</v>
      </c>
      <c r="L4" s="5">
        <v>5238.7869359561446</v>
      </c>
      <c r="M4" s="5">
        <v>4911.6492788778787</v>
      </c>
      <c r="N4" s="5">
        <v>4824.104159195942</v>
      </c>
      <c r="O4" s="5">
        <v>5502.8697543925164</v>
      </c>
      <c r="P4" s="5">
        <v>5840.1311720391996</v>
      </c>
      <c r="Q4" s="5">
        <v>5973.6811198204887</v>
      </c>
      <c r="R4" s="5">
        <v>8070.5936893700873</v>
      </c>
      <c r="S4" s="5">
        <v>8234.5214288200823</v>
      </c>
      <c r="T4" s="5">
        <v>6989.9816981762633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31">
      <c r="A5" s="56" t="s">
        <v>60</v>
      </c>
      <c r="B5" s="56" t="s">
        <v>163</v>
      </c>
      <c r="C5" s="56" t="s">
        <v>132</v>
      </c>
      <c r="D5" s="5">
        <v>1.669149772910002</v>
      </c>
      <c r="E5" s="5">
        <v>1.6358255374449999</v>
      </c>
      <c r="F5" s="5">
        <v>19.05828107524</v>
      </c>
      <c r="G5" s="5">
        <v>12.256926069684971</v>
      </c>
      <c r="H5" s="5">
        <v>29.785194939984951</v>
      </c>
      <c r="I5" s="5">
        <v>8.0509300005450086</v>
      </c>
      <c r="J5" s="5">
        <v>0.1174544546599999</v>
      </c>
      <c r="K5" s="5">
        <v>3.80046387528001</v>
      </c>
      <c r="L5" s="5">
        <v>13.81542597407498</v>
      </c>
      <c r="M5" s="5">
        <v>20.32582526359495</v>
      </c>
      <c r="N5" s="5">
        <v>12.93854327664997</v>
      </c>
      <c r="O5" s="5">
        <v>15.26207912135999</v>
      </c>
      <c r="P5" s="5">
        <v>9.4453931491549881</v>
      </c>
      <c r="Q5" s="5">
        <v>41.69273883494499</v>
      </c>
      <c r="R5" s="5">
        <v>35.984458318504977</v>
      </c>
      <c r="S5" s="5">
        <v>431.34893427097938</v>
      </c>
      <c r="T5" s="5">
        <v>189.2364981514452</v>
      </c>
      <c r="U5" s="5">
        <v>398.99296383998012</v>
      </c>
      <c r="V5" s="5">
        <v>569.45301585083985</v>
      </c>
      <c r="W5" s="5">
        <v>710.41943688855451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56" t="s">
        <v>60</v>
      </c>
      <c r="B6" s="56" t="s">
        <v>163</v>
      </c>
      <c r="C6" s="56" t="s">
        <v>133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</row>
    <row r="7" spans="1:31">
      <c r="A7" s="56" t="s">
        <v>60</v>
      </c>
      <c r="B7" s="56" t="s">
        <v>163</v>
      </c>
      <c r="C7" s="56" t="s">
        <v>134</v>
      </c>
      <c r="D7" s="5">
        <v>0.36458793623500002</v>
      </c>
      <c r="E7" s="5">
        <v>0.38866827260499998</v>
      </c>
      <c r="F7" s="5">
        <v>17.748214226605</v>
      </c>
      <c r="G7" s="5">
        <v>10.922070015979999</v>
      </c>
      <c r="H7" s="5">
        <v>26.03308292102</v>
      </c>
      <c r="I7" s="5">
        <v>3.0691910452250002</v>
      </c>
      <c r="J7" s="5">
        <v>2.7649999999999999E-9</v>
      </c>
      <c r="K7" s="5">
        <v>1.192051306630008</v>
      </c>
      <c r="L7" s="5">
        <v>6.865370680845003</v>
      </c>
      <c r="M7" s="5">
        <v>39.421623925374838</v>
      </c>
      <c r="N7" s="5">
        <v>3.2908007893400102</v>
      </c>
      <c r="O7" s="5">
        <v>3.658364884595017</v>
      </c>
      <c r="P7" s="5">
        <v>1.4816136371549831</v>
      </c>
      <c r="Q7" s="5">
        <v>22.462547866834988</v>
      </c>
      <c r="R7" s="5">
        <v>5.0106084003700149</v>
      </c>
      <c r="S7" s="5">
        <v>24.116799801954951</v>
      </c>
      <c r="T7" s="5">
        <v>8.6146611886250071</v>
      </c>
      <c r="U7" s="5">
        <v>37.478290292689962</v>
      </c>
      <c r="V7" s="5">
        <v>29.352949753174961</v>
      </c>
      <c r="W7" s="5">
        <v>100.5469535019599</v>
      </c>
      <c r="X7" s="5">
        <v>235.92421476910991</v>
      </c>
      <c r="Y7" s="5">
        <v>115.05716795725991</v>
      </c>
      <c r="Z7" s="5">
        <v>674.94233387989493</v>
      </c>
      <c r="AA7" s="5">
        <v>515.00235843390976</v>
      </c>
      <c r="AB7" s="5">
        <v>1002.5320864443649</v>
      </c>
      <c r="AC7" s="5">
        <v>724.06290723030497</v>
      </c>
      <c r="AD7" s="5">
        <v>2410.0580669898959</v>
      </c>
      <c r="AE7" s="5">
        <v>1695.6257741016741</v>
      </c>
    </row>
    <row r="8" spans="1:31">
      <c r="A8" s="56" t="s">
        <v>60</v>
      </c>
      <c r="B8" s="56" t="s">
        <v>163</v>
      </c>
      <c r="C8" s="56" t="s">
        <v>135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60</v>
      </c>
      <c r="B9" s="56" t="s">
        <v>163</v>
      </c>
      <c r="C9" s="56" t="s">
        <v>136</v>
      </c>
      <c r="D9" s="5">
        <v>4672.9292090140243</v>
      </c>
      <c r="E9" s="5">
        <v>3728.7766872051452</v>
      </c>
      <c r="F9" s="5">
        <v>2695.0868815006361</v>
      </c>
      <c r="G9" s="5">
        <v>2550.9890859726138</v>
      </c>
      <c r="H9" s="5">
        <v>3184.781303008514</v>
      </c>
      <c r="I9" s="5">
        <v>2506.2956016824301</v>
      </c>
      <c r="J9" s="5">
        <v>867.53815874634483</v>
      </c>
      <c r="K9" s="5">
        <v>2031.3722800964661</v>
      </c>
      <c r="L9" s="5">
        <v>2920.8530688314299</v>
      </c>
      <c r="M9" s="5">
        <v>2534.91353563452</v>
      </c>
      <c r="N9" s="5">
        <v>3083.424091392244</v>
      </c>
      <c r="O9" s="5">
        <v>3157.9873651642379</v>
      </c>
      <c r="P9" s="5">
        <v>3431.0039700966022</v>
      </c>
      <c r="Q9" s="5">
        <v>3580.1066350548531</v>
      </c>
      <c r="R9" s="5">
        <v>3127.2544972732589</v>
      </c>
      <c r="S9" s="5">
        <v>3504.7248359128912</v>
      </c>
      <c r="T9" s="5">
        <v>2464.5467599403009</v>
      </c>
      <c r="U9" s="5">
        <v>3039.5411249690101</v>
      </c>
      <c r="V9" s="5">
        <v>3077.0410057006288</v>
      </c>
      <c r="W9" s="5">
        <v>2619.1534584956798</v>
      </c>
      <c r="X9" s="5">
        <v>2586.9674188734298</v>
      </c>
      <c r="Y9" s="5">
        <v>3040.0122293526001</v>
      </c>
      <c r="Z9" s="5">
        <v>3633.5348145450339</v>
      </c>
      <c r="AA9" s="5">
        <v>2960.8264612556968</v>
      </c>
      <c r="AB9" s="5">
        <v>2514.9089171883802</v>
      </c>
      <c r="AC9" s="5">
        <v>2968.4944249715909</v>
      </c>
      <c r="AD9" s="5">
        <v>3204.8160191627062</v>
      </c>
      <c r="AE9" s="5">
        <v>2044.1766115622529</v>
      </c>
    </row>
    <row r="10" spans="1:31">
      <c r="A10" s="56" t="s">
        <v>60</v>
      </c>
      <c r="B10" s="56" t="s">
        <v>163</v>
      </c>
      <c r="C10" s="56" t="s">
        <v>137</v>
      </c>
      <c r="D10" s="5">
        <v>499.20313961761508</v>
      </c>
      <c r="E10" s="5">
        <v>562.44314021982041</v>
      </c>
      <c r="F10" s="5">
        <v>2868.2990949513901</v>
      </c>
      <c r="G10" s="5">
        <v>3530.915367769574</v>
      </c>
      <c r="H10" s="5">
        <v>5306.6717489283856</v>
      </c>
      <c r="I10" s="5">
        <v>9102.6814042774458</v>
      </c>
      <c r="J10" s="5">
        <v>10537.377807663361</v>
      </c>
      <c r="K10" s="5">
        <v>10249.95313010284</v>
      </c>
      <c r="L10" s="5">
        <v>9288.6715151612771</v>
      </c>
      <c r="M10" s="5">
        <v>9019.1580875944528</v>
      </c>
      <c r="N10" s="5">
        <v>8685.1928531841659</v>
      </c>
      <c r="O10" s="5">
        <v>9190.2427358209898</v>
      </c>
      <c r="P10" s="5">
        <v>9431.5069571173408</v>
      </c>
      <c r="Q10" s="5">
        <v>9284.3767393384951</v>
      </c>
      <c r="R10" s="5">
        <v>9705.7127583784932</v>
      </c>
      <c r="S10" s="5">
        <v>9907.6457860985793</v>
      </c>
      <c r="T10" s="5">
        <v>11507.591732192261</v>
      </c>
      <c r="U10" s="5">
        <v>11760.069336355329</v>
      </c>
      <c r="V10" s="5">
        <v>11600.03027217106</v>
      </c>
      <c r="W10" s="5">
        <v>11265.81201122506</v>
      </c>
      <c r="X10" s="5">
        <v>10783.379659747059</v>
      </c>
      <c r="Y10" s="5">
        <v>10628.278974557081</v>
      </c>
      <c r="Z10" s="5">
        <v>11893.67819317602</v>
      </c>
      <c r="AA10" s="5">
        <v>12024.513296798919</v>
      </c>
      <c r="AB10" s="5">
        <v>12117.7680029565</v>
      </c>
      <c r="AC10" s="5">
        <v>12774.741085160949</v>
      </c>
      <c r="AD10" s="5">
        <v>12705.98505215311</v>
      </c>
      <c r="AE10" s="5">
        <v>14040.43525892933</v>
      </c>
    </row>
    <row r="11" spans="1:31">
      <c r="A11" s="56" t="s">
        <v>60</v>
      </c>
      <c r="B11" s="56" t="s">
        <v>163</v>
      </c>
      <c r="C11" s="56" t="s">
        <v>138</v>
      </c>
      <c r="D11" s="5">
        <v>16.886264974845002</v>
      </c>
      <c r="E11" s="5">
        <v>30.599145822245021</v>
      </c>
      <c r="F11" s="5">
        <v>36.843913748550001</v>
      </c>
      <c r="G11" s="5">
        <v>50.662819594424988</v>
      </c>
      <c r="H11" s="5">
        <v>59.634455720465013</v>
      </c>
      <c r="I11" s="5">
        <v>67.261244641604975</v>
      </c>
      <c r="J11" s="5">
        <v>113.93490122463</v>
      </c>
      <c r="K11" s="5">
        <v>110.231567578745</v>
      </c>
      <c r="L11" s="5">
        <v>115.53408022484</v>
      </c>
      <c r="M11" s="5">
        <v>117.94056545393499</v>
      </c>
      <c r="N11" s="5">
        <v>133.59367485326999</v>
      </c>
      <c r="O11" s="5">
        <v>163.87064045501</v>
      </c>
      <c r="P11" s="5">
        <v>192.42569252851499</v>
      </c>
      <c r="Q11" s="5">
        <v>221.88777460256989</v>
      </c>
      <c r="R11" s="5">
        <v>259.97034353023491</v>
      </c>
      <c r="S11" s="5">
        <v>289.6490988234151</v>
      </c>
      <c r="T11" s="5">
        <v>318.32174370621487</v>
      </c>
      <c r="U11" s="5">
        <v>374.24115985314512</v>
      </c>
      <c r="V11" s="5">
        <v>416.71985443343988</v>
      </c>
      <c r="W11" s="5">
        <v>449.9916729933949</v>
      </c>
      <c r="X11" s="5">
        <v>403.21028665096009</v>
      </c>
      <c r="Y11" s="5">
        <v>437.57108499289978</v>
      </c>
      <c r="Z11" s="5">
        <v>628.77204400126993</v>
      </c>
      <c r="AA11" s="5">
        <v>699.47357597452503</v>
      </c>
      <c r="AB11" s="5">
        <v>807.02618789444023</v>
      </c>
      <c r="AC11" s="5">
        <v>962.7830776052748</v>
      </c>
      <c r="AD11" s="5">
        <v>1065.406014966145</v>
      </c>
      <c r="AE11" s="5">
        <v>1129.28199001288</v>
      </c>
    </row>
    <row r="12" spans="1:31">
      <c r="A12" s="56" t="s">
        <v>60</v>
      </c>
      <c r="B12" s="56" t="s">
        <v>163</v>
      </c>
      <c r="C12" s="56" t="s">
        <v>139</v>
      </c>
      <c r="D12" s="5">
        <v>110.495196148915</v>
      </c>
      <c r="E12" s="5">
        <v>134.74144735995799</v>
      </c>
      <c r="F12" s="5">
        <v>155.62055965789401</v>
      </c>
      <c r="G12" s="5">
        <v>178.91441313040301</v>
      </c>
      <c r="H12" s="5">
        <v>201.33018090475201</v>
      </c>
      <c r="I12" s="5">
        <v>218.818594557241</v>
      </c>
      <c r="J12" s="5">
        <v>238.707510015709</v>
      </c>
      <c r="K12" s="5">
        <v>255.828600766374</v>
      </c>
      <c r="L12" s="5">
        <v>269.53524707365102</v>
      </c>
      <c r="M12" s="5">
        <v>279.06357548537102</v>
      </c>
      <c r="N12" s="5">
        <v>289.83002279325899</v>
      </c>
      <c r="O12" s="5">
        <v>299.24803600858701</v>
      </c>
      <c r="P12" s="5">
        <v>311.979779571047</v>
      </c>
      <c r="Q12" s="5">
        <v>319.37141224486498</v>
      </c>
      <c r="R12" s="5">
        <v>329.88438343585898</v>
      </c>
      <c r="S12" s="5">
        <v>337.92630807138403</v>
      </c>
      <c r="T12" s="5">
        <v>349.68646200716898</v>
      </c>
      <c r="U12" s="5">
        <v>356.731794692873</v>
      </c>
      <c r="V12" s="5">
        <v>369.66561032928303</v>
      </c>
      <c r="W12" s="5">
        <v>380.04200882854701</v>
      </c>
      <c r="X12" s="5">
        <v>391.77373275282099</v>
      </c>
      <c r="Y12" s="5">
        <v>401.89062306864997</v>
      </c>
      <c r="Z12" s="5">
        <v>413.90648630128101</v>
      </c>
      <c r="AA12" s="5">
        <v>429.85809378360398</v>
      </c>
      <c r="AB12" s="5">
        <v>443.15764330701103</v>
      </c>
      <c r="AC12" s="5">
        <v>454.91654566967401</v>
      </c>
      <c r="AD12" s="5">
        <v>465.99504381012702</v>
      </c>
      <c r="AE12" s="5">
        <v>482.780529902468</v>
      </c>
    </row>
    <row r="13" spans="1:31">
      <c r="A13" s="56" t="s">
        <v>60</v>
      </c>
      <c r="B13" s="56" t="s">
        <v>163</v>
      </c>
      <c r="C13" s="56" t="s">
        <v>140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</row>
    <row r="14" spans="1:31">
      <c r="A14" s="56" t="s">
        <v>60</v>
      </c>
      <c r="B14" s="56" t="s">
        <v>163</v>
      </c>
      <c r="C14" s="56" t="s">
        <v>141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</row>
    <row r="15" spans="1:31">
      <c r="A15" s="56" t="s">
        <v>60</v>
      </c>
      <c r="B15" s="56" t="s">
        <v>163</v>
      </c>
      <c r="C15" s="56" t="s">
        <v>142</v>
      </c>
      <c r="D15" s="5">
        <v>6519.2017881319916</v>
      </c>
      <c r="E15" s="5">
        <v>9081.8446500775426</v>
      </c>
      <c r="F15" s="5">
        <v>11912.478565524239</v>
      </c>
      <c r="G15" s="5">
        <v>14791.42334355749</v>
      </c>
      <c r="H15" s="5">
        <v>19809.370718965001</v>
      </c>
      <c r="I15" s="5">
        <v>23572.781062735809</v>
      </c>
      <c r="J15" s="5">
        <v>21712.837357136061</v>
      </c>
      <c r="K15" s="5">
        <v>22269.681930611081</v>
      </c>
      <c r="L15" s="5">
        <v>22569.624025883531</v>
      </c>
      <c r="M15" s="5">
        <v>24411.511401300231</v>
      </c>
      <c r="N15" s="5">
        <v>23205.1970183751</v>
      </c>
      <c r="O15" s="5">
        <v>23177.504576850879</v>
      </c>
      <c r="P15" s="5">
        <v>22584.045788245279</v>
      </c>
      <c r="Q15" s="5">
        <v>22498.890784900279</v>
      </c>
      <c r="R15" s="5">
        <v>22247.897587233099</v>
      </c>
      <c r="S15" s="5">
        <v>21226.279410083709</v>
      </c>
      <c r="T15" s="5">
        <v>22992.299316585191</v>
      </c>
      <c r="U15" s="5">
        <v>21632.164429187142</v>
      </c>
      <c r="V15" s="5">
        <v>22310.475382106779</v>
      </c>
      <c r="W15" s="5">
        <v>27037.774798434919</v>
      </c>
      <c r="X15" s="5">
        <v>29834.49996060416</v>
      </c>
      <c r="Y15" s="5">
        <v>28465.99770849296</v>
      </c>
      <c r="Z15" s="5">
        <v>39380.415146287887</v>
      </c>
      <c r="AA15" s="5">
        <v>36917.838324215671</v>
      </c>
      <c r="AB15" s="5">
        <v>41516.524749195858</v>
      </c>
      <c r="AC15" s="5">
        <v>39684.379196103851</v>
      </c>
      <c r="AD15" s="5">
        <v>39300.004392277187</v>
      </c>
      <c r="AE15" s="5">
        <v>41719.559742117548</v>
      </c>
    </row>
    <row r="16" spans="1:31">
      <c r="A16" s="56" t="s">
        <v>60</v>
      </c>
      <c r="B16" s="56" t="s">
        <v>163</v>
      </c>
      <c r="C16" s="56" t="s">
        <v>143</v>
      </c>
      <c r="D16" s="5">
        <v>6959.3661504387046</v>
      </c>
      <c r="E16" s="5">
        <v>5558.6838874334599</v>
      </c>
      <c r="F16" s="5">
        <v>7179.3274496109771</v>
      </c>
      <c r="G16" s="5">
        <v>7055.8745399657346</v>
      </c>
      <c r="H16" s="5">
        <v>7725.838096637628</v>
      </c>
      <c r="I16" s="5">
        <v>11461.90191060812</v>
      </c>
      <c r="J16" s="5">
        <v>11746.6045820084</v>
      </c>
      <c r="K16" s="5">
        <v>13472.384314153751</v>
      </c>
      <c r="L16" s="5">
        <v>14278.46232949851</v>
      </c>
      <c r="M16" s="5">
        <v>12885.2491576381</v>
      </c>
      <c r="N16" s="5">
        <v>13480.25413005432</v>
      </c>
      <c r="O16" s="5">
        <v>14484.581092974509</v>
      </c>
      <c r="P16" s="5">
        <v>14488.142832697889</v>
      </c>
      <c r="Q16" s="5">
        <v>14545.25462217164</v>
      </c>
      <c r="R16" s="5">
        <v>14760.77884317365</v>
      </c>
      <c r="S16" s="5">
        <v>14119.127404913879</v>
      </c>
      <c r="T16" s="5">
        <v>15607.426138378971</v>
      </c>
      <c r="U16" s="5">
        <v>15482.6423490221</v>
      </c>
      <c r="V16" s="5">
        <v>15062.646813609061</v>
      </c>
      <c r="W16" s="5">
        <v>14646.312899830289</v>
      </c>
      <c r="X16" s="5">
        <v>12849.339467159019</v>
      </c>
      <c r="Y16" s="5">
        <v>13562.08358381124</v>
      </c>
      <c r="Z16" s="5">
        <v>14757.32108712256</v>
      </c>
      <c r="AA16" s="5">
        <v>14728.64359268819</v>
      </c>
      <c r="AB16" s="5">
        <v>15213.10202130719</v>
      </c>
      <c r="AC16" s="5">
        <v>18511.3040344318</v>
      </c>
      <c r="AD16" s="5">
        <v>19480.850097807059</v>
      </c>
      <c r="AE16" s="5">
        <v>20156.33415169131</v>
      </c>
    </row>
    <row r="17" spans="1:31">
      <c r="A17" s="56" t="s">
        <v>60</v>
      </c>
      <c r="B17" s="56" t="s">
        <v>163</v>
      </c>
      <c r="C17" s="56" t="s">
        <v>144</v>
      </c>
      <c r="D17" s="5">
        <v>8271.4261812999994</v>
      </c>
      <c r="E17" s="5">
        <v>8901.7108387000007</v>
      </c>
      <c r="F17" s="5">
        <v>9556.1843449999997</v>
      </c>
      <c r="G17" s="5">
        <v>10225.799655000001</v>
      </c>
      <c r="H17" s="5">
        <v>10898.126473</v>
      </c>
      <c r="I17" s="5">
        <v>11508.784019000001</v>
      </c>
      <c r="J17" s="5">
        <v>12021.737800999999</v>
      </c>
      <c r="K17" s="5">
        <v>12416.897824</v>
      </c>
      <c r="L17" s="5">
        <v>12766.605610000001</v>
      </c>
      <c r="M17" s="5">
        <v>13024.051715</v>
      </c>
      <c r="N17" s="5">
        <v>13251.472489</v>
      </c>
      <c r="O17" s="5">
        <v>13455.869173999999</v>
      </c>
      <c r="P17" s="5">
        <v>13665.192416</v>
      </c>
      <c r="Q17" s="5">
        <v>13823.635779</v>
      </c>
      <c r="R17" s="5">
        <v>14002.023660000001</v>
      </c>
      <c r="S17" s="5">
        <v>14187.577698999999</v>
      </c>
      <c r="T17" s="5">
        <v>14398.148701</v>
      </c>
      <c r="U17" s="5">
        <v>14574.092314</v>
      </c>
      <c r="V17" s="5">
        <v>14761.722347000001</v>
      </c>
      <c r="W17" s="5">
        <v>14944.959226999999</v>
      </c>
      <c r="X17" s="5">
        <v>15155.110601</v>
      </c>
      <c r="Y17" s="5">
        <v>15362.543301</v>
      </c>
      <c r="Z17" s="5">
        <v>15722.948194000001</v>
      </c>
      <c r="AA17" s="5">
        <v>16212.014313</v>
      </c>
      <c r="AB17" s="5">
        <v>16752.733393999999</v>
      </c>
      <c r="AC17" s="5">
        <v>17235.553371999998</v>
      </c>
      <c r="AD17" s="5">
        <v>17709.514048000001</v>
      </c>
      <c r="AE17" s="5">
        <v>17709.514048000001</v>
      </c>
    </row>
    <row r="18" spans="1:31">
      <c r="A18" s="56" t="s">
        <v>60</v>
      </c>
      <c r="B18" s="56" t="s">
        <v>163</v>
      </c>
      <c r="C18" s="56" t="s">
        <v>146</v>
      </c>
      <c r="D18" s="5">
        <v>3.1139999999999989E-7</v>
      </c>
      <c r="E18" s="5">
        <v>3.2472000000000049E-7</v>
      </c>
      <c r="F18" s="5">
        <v>3.4484499999999972E-7</v>
      </c>
      <c r="G18" s="5">
        <v>0.103639998315</v>
      </c>
      <c r="H18" s="5">
        <v>0.15454876497500061</v>
      </c>
      <c r="I18" s="5">
        <v>4.0633499999999989E-7</v>
      </c>
      <c r="J18" s="5">
        <v>4.0443000000000029E-7</v>
      </c>
      <c r="K18" s="5">
        <v>8.321149999999994E-7</v>
      </c>
      <c r="L18" s="5">
        <v>9.0415999999999917E-7</v>
      </c>
      <c r="M18" s="5">
        <v>9.5197999999999908E-7</v>
      </c>
      <c r="N18" s="5">
        <v>1.003115E-6</v>
      </c>
      <c r="O18" s="5">
        <v>1.0680650000000001E-6</v>
      </c>
      <c r="P18" s="5">
        <v>1.1368450000000011E-6</v>
      </c>
      <c r="Q18" s="5">
        <v>1.2503600000000009E-6</v>
      </c>
      <c r="R18" s="5">
        <v>2.315812031500001E-2</v>
      </c>
      <c r="S18" s="5">
        <v>7.2987000000000012E-7</v>
      </c>
      <c r="T18" s="5">
        <v>7.356650000000001E-7</v>
      </c>
      <c r="U18" s="5">
        <v>8.2725499999999971E-7</v>
      </c>
      <c r="V18" s="5">
        <v>8.9259999999999887E-7</v>
      </c>
      <c r="W18" s="5">
        <v>9.652000000000003E-7</v>
      </c>
      <c r="X18" s="5">
        <v>1.5211926079250011</v>
      </c>
      <c r="Y18" s="5">
        <v>1.2869900000000001E-6</v>
      </c>
      <c r="Z18" s="5">
        <v>1.467865E-6</v>
      </c>
      <c r="AA18" s="5">
        <v>1.4672799999999989E-6</v>
      </c>
      <c r="AB18" s="5">
        <v>2.986707225500008</v>
      </c>
      <c r="AC18" s="5">
        <v>1.7484700000000009E-6</v>
      </c>
      <c r="AD18" s="5">
        <v>1.9815249999999992E-6</v>
      </c>
      <c r="AE18" s="5">
        <v>0.27863152995000001</v>
      </c>
    </row>
    <row r="19" spans="1:31">
      <c r="A19" s="56" t="s">
        <v>60</v>
      </c>
      <c r="B19" s="56" t="s">
        <v>163</v>
      </c>
      <c r="C19" s="56" t="s">
        <v>149</v>
      </c>
      <c r="D19" s="5">
        <v>-1760.353869358421</v>
      </c>
      <c r="E19" s="5">
        <v>-2122.347608086654</v>
      </c>
      <c r="F19" s="5">
        <v>-4774.5486393190431</v>
      </c>
      <c r="G19" s="5">
        <v>-5809.2415040106443</v>
      </c>
      <c r="H19" s="5">
        <v>-7568.7972012185692</v>
      </c>
      <c r="I19" s="5">
        <v>-12463.742373928801</v>
      </c>
      <c r="J19" s="5">
        <v>-14160.41595236596</v>
      </c>
      <c r="K19" s="5">
        <v>-13859.76914181513</v>
      </c>
      <c r="L19" s="5">
        <v>-13100.274768275611</v>
      </c>
      <c r="M19" s="5">
        <v>-12325.875022223259</v>
      </c>
      <c r="N19" s="5">
        <v>-11882.820021687899</v>
      </c>
      <c r="O19" s="5">
        <v>-12851.748115865401</v>
      </c>
      <c r="P19" s="5">
        <v>-13095.319570523419</v>
      </c>
      <c r="Q19" s="5">
        <v>-13100.458221986561</v>
      </c>
      <c r="R19" s="5">
        <v>-13860.60295187763</v>
      </c>
      <c r="S19" s="5">
        <v>-13712.232753381541</v>
      </c>
      <c r="T19" s="5">
        <v>-15703.150731808581</v>
      </c>
      <c r="U19" s="5">
        <v>-16101.782592701191</v>
      </c>
      <c r="V19" s="5">
        <v>-15804.65590436367</v>
      </c>
      <c r="W19" s="5">
        <v>-15463.11343661022</v>
      </c>
      <c r="X19" s="5">
        <v>-14415.610830843851</v>
      </c>
      <c r="Y19" s="5">
        <v>-14273.584743503439</v>
      </c>
      <c r="Z19" s="5">
        <v>-15963.472188703079</v>
      </c>
      <c r="AA19" s="5">
        <v>-16069.84698239711</v>
      </c>
      <c r="AB19" s="5">
        <v>-16047.664438381549</v>
      </c>
      <c r="AC19" s="5">
        <v>-17653.315645606279</v>
      </c>
      <c r="AD19" s="5">
        <v>-16948.346272852919</v>
      </c>
      <c r="AE19" s="5">
        <v>-18955.033095140461</v>
      </c>
    </row>
    <row r="20" spans="1:31">
      <c r="A20" s="56" t="s">
        <v>60</v>
      </c>
      <c r="B20" s="56" t="s">
        <v>163</v>
      </c>
      <c r="C20" s="56" t="s">
        <v>150</v>
      </c>
      <c r="D20" s="5">
        <v>-19.864229852419999</v>
      </c>
      <c r="E20" s="5">
        <v>-35.995436929679997</v>
      </c>
      <c r="F20" s="5">
        <v>-43.341496399450001</v>
      </c>
      <c r="G20" s="5">
        <v>-59.59742598804003</v>
      </c>
      <c r="H20" s="5">
        <v>-70.151248717240009</v>
      </c>
      <c r="I20" s="5">
        <v>-79.123053692760038</v>
      </c>
      <c r="J20" s="5">
        <v>-134.02781421853001</v>
      </c>
      <c r="K20" s="5">
        <v>-130.40990698038999</v>
      </c>
      <c r="L20" s="5">
        <v>-137.789249922735</v>
      </c>
      <c r="M20" s="5">
        <v>-141.69628529322</v>
      </c>
      <c r="N20" s="5">
        <v>-162.52467839630501</v>
      </c>
      <c r="O20" s="5">
        <v>-201.88217658151501</v>
      </c>
      <c r="P20" s="5">
        <v>-240.90675763258</v>
      </c>
      <c r="Q20" s="5">
        <v>-280.15972212377511</v>
      </c>
      <c r="R20" s="5">
        <v>-333.20117262820497</v>
      </c>
      <c r="S20" s="5">
        <v>-374.12604954247502</v>
      </c>
      <c r="T20" s="5">
        <v>-414.71963737481002</v>
      </c>
      <c r="U20" s="5">
        <v>-492.37404526353009</v>
      </c>
      <c r="V20" s="5">
        <v>-548.57922659843496</v>
      </c>
      <c r="W20" s="5">
        <v>-593.11638040469529</v>
      </c>
      <c r="X20" s="5">
        <v>-531.88513463891991</v>
      </c>
      <c r="Y20" s="5">
        <v>-577.79410399188964</v>
      </c>
      <c r="Z20" s="5">
        <v>-834.86800959415461</v>
      </c>
      <c r="AA20" s="5">
        <v>-929.96083979545483</v>
      </c>
      <c r="AB20" s="5">
        <v>-1066.400951913625</v>
      </c>
      <c r="AC20" s="5">
        <v>-1286.586058417925</v>
      </c>
      <c r="AD20" s="5">
        <v>-1413.0361578648849</v>
      </c>
      <c r="AE20" s="5">
        <v>-1510.4766838163951</v>
      </c>
    </row>
    <row r="21" spans="1:31">
      <c r="A21" s="56" t="s">
        <v>60</v>
      </c>
      <c r="B21" s="56" t="s">
        <v>163</v>
      </c>
      <c r="C21" s="56" t="s">
        <v>151</v>
      </c>
      <c r="D21" s="5">
        <v>-131.160586889142</v>
      </c>
      <c r="E21" s="5">
        <v>-159.93332829915099</v>
      </c>
      <c r="F21" s="5">
        <v>-185.08587232800201</v>
      </c>
      <c r="G21" s="5">
        <v>-212.159379936752</v>
      </c>
      <c r="H21" s="5">
        <v>-238.93076751176099</v>
      </c>
      <c r="I21" s="5">
        <v>-259.70735070673999</v>
      </c>
      <c r="J21" s="5">
        <v>-284.00826295990498</v>
      </c>
      <c r="K21" s="5">
        <v>-303.62895228782202</v>
      </c>
      <c r="L21" s="5">
        <v>-320.14002455194401</v>
      </c>
      <c r="M21" s="5">
        <v>-331.25904913646599</v>
      </c>
      <c r="N21" s="5">
        <v>-343.91004180235399</v>
      </c>
      <c r="O21" s="5">
        <v>-355.20428695942297</v>
      </c>
      <c r="P21" s="5">
        <v>-370.851944173417</v>
      </c>
      <c r="Q21" s="5">
        <v>-379.76916979057103</v>
      </c>
      <c r="R21" s="5">
        <v>-390.99580391871802</v>
      </c>
      <c r="S21" s="5">
        <v>-400.93601505031199</v>
      </c>
      <c r="T21" s="5">
        <v>-414.53034415658499</v>
      </c>
      <c r="U21" s="5">
        <v>-424.914451741731</v>
      </c>
      <c r="V21" s="5">
        <v>-438.52867020675899</v>
      </c>
      <c r="W21" s="5">
        <v>-451.905326386485</v>
      </c>
      <c r="X21" s="5">
        <v>-463.91879312500998</v>
      </c>
      <c r="Y21" s="5">
        <v>-476.85984260963198</v>
      </c>
      <c r="Z21" s="5">
        <v>-491.27362355032398</v>
      </c>
      <c r="AA21" s="5">
        <v>-511.58320740038602</v>
      </c>
      <c r="AB21" s="5">
        <v>-526.07167389193501</v>
      </c>
      <c r="AC21" s="5">
        <v>-539.248234919732</v>
      </c>
      <c r="AD21" s="5">
        <v>-552.86044881302496</v>
      </c>
      <c r="AE21" s="5">
        <v>-572.57878911425098</v>
      </c>
    </row>
    <row r="23" spans="1:31">
      <c r="A23" s="56" t="s">
        <v>60</v>
      </c>
      <c r="B23" s="56" t="s">
        <v>197</v>
      </c>
      <c r="C23" s="56" t="s">
        <v>130</v>
      </c>
      <c r="D23" s="5">
        <v>39049.097399296843</v>
      </c>
      <c r="E23" s="5">
        <v>37097.935305404753</v>
      </c>
      <c r="F23" s="5">
        <v>34579.190367952957</v>
      </c>
      <c r="G23" s="5">
        <v>33603.19427886176</v>
      </c>
      <c r="H23" s="5">
        <v>32712.925853412471</v>
      </c>
      <c r="I23" s="5">
        <v>30911.885553333959</v>
      </c>
      <c r="J23" s="5">
        <v>22475.80060652937</v>
      </c>
      <c r="K23" s="5">
        <v>21528.3182788794</v>
      </c>
      <c r="L23" s="5">
        <v>22716.828800707419</v>
      </c>
      <c r="M23" s="5">
        <v>22640.85876639577</v>
      </c>
      <c r="N23" s="5">
        <v>23349.23846662524</v>
      </c>
      <c r="O23" s="5">
        <v>23540.316224691342</v>
      </c>
      <c r="P23" s="5">
        <v>23478.531621395839</v>
      </c>
      <c r="Q23" s="5">
        <v>24828.280704225072</v>
      </c>
      <c r="R23" s="5">
        <v>25792.366632467008</v>
      </c>
      <c r="S23" s="5">
        <v>25670.62733133839</v>
      </c>
      <c r="T23" s="5">
        <v>24561.73116906549</v>
      </c>
      <c r="U23" s="5">
        <v>25826.420671185359</v>
      </c>
      <c r="V23" s="5">
        <v>25677.019802197799</v>
      </c>
      <c r="W23" s="5">
        <v>21155.66517060596</v>
      </c>
      <c r="X23" s="5">
        <v>17777.18810058463</v>
      </c>
      <c r="Y23" s="5">
        <v>15247.37147500127</v>
      </c>
      <c r="Z23" s="5">
        <v>13599.061331590379</v>
      </c>
      <c r="AA23" s="5">
        <v>10209.628401413451</v>
      </c>
      <c r="AB23" s="5">
        <v>10737.54658951461</v>
      </c>
      <c r="AC23" s="5">
        <v>10668.87186833383</v>
      </c>
      <c r="AD23" s="5">
        <v>10917.19447451529</v>
      </c>
      <c r="AE23" s="5">
        <v>10372.37739658373</v>
      </c>
    </row>
    <row r="24" spans="1:31">
      <c r="A24" s="56" t="s">
        <v>60</v>
      </c>
      <c r="B24" s="56" t="s">
        <v>197</v>
      </c>
      <c r="C24" s="56" t="s">
        <v>132</v>
      </c>
      <c r="D24" s="5">
        <v>968.35534784272431</v>
      </c>
      <c r="E24" s="5">
        <v>965.81332036590504</v>
      </c>
      <c r="F24" s="5">
        <v>971.79083342487911</v>
      </c>
      <c r="G24" s="5">
        <v>988.16877922957053</v>
      </c>
      <c r="H24" s="5">
        <v>1049.305056011839</v>
      </c>
      <c r="I24" s="5">
        <v>80.576586566340012</v>
      </c>
      <c r="J24" s="5">
        <v>26.766203886934981</v>
      </c>
      <c r="K24" s="5">
        <v>140.35793576986501</v>
      </c>
      <c r="L24" s="5">
        <v>123.21404170229999</v>
      </c>
      <c r="M24" s="5">
        <v>164.090848791165</v>
      </c>
      <c r="N24" s="5">
        <v>83.771765781964945</v>
      </c>
      <c r="O24" s="5">
        <v>104.6263439896</v>
      </c>
      <c r="P24" s="5">
        <v>46.693962729794997</v>
      </c>
      <c r="Q24" s="5">
        <v>348.22643048178998</v>
      </c>
      <c r="R24" s="5">
        <v>604.12556013959443</v>
      </c>
      <c r="S24" s="5">
        <v>711.61383029018521</v>
      </c>
      <c r="T24" s="5">
        <v>316.82364997183521</v>
      </c>
      <c r="U24" s="5">
        <v>712.12573112443499</v>
      </c>
      <c r="V24" s="5">
        <v>1197.5197776622799</v>
      </c>
      <c r="W24" s="5">
        <v>1040.823335745305</v>
      </c>
      <c r="X24" s="5">
        <v>1567.319792381727</v>
      </c>
      <c r="Y24" s="5">
        <v>1805.19963933754</v>
      </c>
      <c r="Z24" s="5">
        <v>498.56752732063518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>
      <c r="A25" s="56" t="s">
        <v>60</v>
      </c>
      <c r="B25" s="56" t="s">
        <v>197</v>
      </c>
      <c r="C25" s="56" t="s">
        <v>133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  <row r="26" spans="1:31">
      <c r="A26" s="56" t="s">
        <v>60</v>
      </c>
      <c r="B26" s="56" t="s">
        <v>197</v>
      </c>
      <c r="C26" s="56" t="s">
        <v>134</v>
      </c>
      <c r="D26" s="5">
        <v>2.0599999999999999E-9</v>
      </c>
      <c r="E26" s="5">
        <v>4.2649999999999996E-9</v>
      </c>
      <c r="F26" s="5">
        <v>7.5320994500000012E-3</v>
      </c>
      <c r="G26" s="5">
        <v>1.0536794251949999</v>
      </c>
      <c r="H26" s="5">
        <v>4.8040332855600019</v>
      </c>
      <c r="I26" s="5">
        <v>7.7024322175200028</v>
      </c>
      <c r="J26" s="5">
        <v>2.6605146637649999</v>
      </c>
      <c r="K26" s="5">
        <v>15.98329219530498</v>
      </c>
      <c r="L26" s="5">
        <v>12.258625163850009</v>
      </c>
      <c r="M26" s="5">
        <v>26.254236196064952</v>
      </c>
      <c r="N26" s="5">
        <v>22.259182756849931</v>
      </c>
      <c r="O26" s="5">
        <v>9.4490208336199508</v>
      </c>
      <c r="P26" s="5">
        <v>5.0296502765450253</v>
      </c>
      <c r="Q26" s="5">
        <v>17.41357953115001</v>
      </c>
      <c r="R26" s="5">
        <v>40.532052314354942</v>
      </c>
      <c r="S26" s="5">
        <v>23.870501169944959</v>
      </c>
      <c r="T26" s="5">
        <v>8.6471765434750125</v>
      </c>
      <c r="U26" s="5">
        <v>20.39673544147</v>
      </c>
      <c r="V26" s="5">
        <v>50.788862931684982</v>
      </c>
      <c r="W26" s="5">
        <v>169.94916457686</v>
      </c>
      <c r="X26" s="5">
        <v>161.69397457113999</v>
      </c>
      <c r="Y26" s="5">
        <v>180.00130034993981</v>
      </c>
      <c r="Z26" s="5">
        <v>1154.96307345687</v>
      </c>
      <c r="AA26" s="5">
        <v>1945.41594927796</v>
      </c>
      <c r="AB26" s="5">
        <v>1282.448069800304</v>
      </c>
      <c r="AC26" s="5">
        <v>2418.8986752479241</v>
      </c>
      <c r="AD26" s="5">
        <v>2948.1010144810712</v>
      </c>
      <c r="AE26" s="5">
        <v>2189.665605206646</v>
      </c>
    </row>
    <row r="27" spans="1:31">
      <c r="A27" s="56" t="s">
        <v>60</v>
      </c>
      <c r="B27" s="56" t="s">
        <v>197</v>
      </c>
      <c r="C27" s="56" t="s">
        <v>135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</row>
    <row r="28" spans="1:31">
      <c r="A28" s="56" t="s">
        <v>60</v>
      </c>
      <c r="B28" s="56" t="s">
        <v>197</v>
      </c>
      <c r="C28" s="56" t="s">
        <v>136</v>
      </c>
      <c r="D28" s="5">
        <v>213.0451655248001</v>
      </c>
      <c r="E28" s="5">
        <v>251.42043565427011</v>
      </c>
      <c r="F28" s="5">
        <v>199.22103724388501</v>
      </c>
      <c r="G28" s="5">
        <v>126.74201444726999</v>
      </c>
      <c r="H28" s="5">
        <v>180.51341488729</v>
      </c>
      <c r="I28" s="5">
        <v>184.41773051466009</v>
      </c>
      <c r="J28" s="5">
        <v>308.66522652345998</v>
      </c>
      <c r="K28" s="5">
        <v>160.58268954037001</v>
      </c>
      <c r="L28" s="5">
        <v>280.02972093440502</v>
      </c>
      <c r="M28" s="5">
        <v>299.17999854080989</v>
      </c>
      <c r="N28" s="5">
        <v>248.91690564030989</v>
      </c>
      <c r="O28" s="5">
        <v>213.04515309596999</v>
      </c>
      <c r="P28" s="5">
        <v>251.42041962829001</v>
      </c>
      <c r="Q28" s="5">
        <v>199.22102511124501</v>
      </c>
      <c r="R28" s="5">
        <v>54.607372643074989</v>
      </c>
      <c r="S28" s="5">
        <v>64.035427512475025</v>
      </c>
      <c r="T28" s="5">
        <v>77.214284760654863</v>
      </c>
      <c r="U28" s="5">
        <v>166.56127628246489</v>
      </c>
      <c r="V28" s="5">
        <v>81.759809968109991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</row>
    <row r="29" spans="1:31">
      <c r="A29" s="56" t="s">
        <v>60</v>
      </c>
      <c r="B29" s="56" t="s">
        <v>197</v>
      </c>
      <c r="C29" s="56" t="s">
        <v>137</v>
      </c>
      <c r="D29" s="5">
        <v>925.00420922256012</v>
      </c>
      <c r="E29" s="5">
        <v>1227.885256794345</v>
      </c>
      <c r="F29" s="5">
        <v>1526.2289181710939</v>
      </c>
      <c r="G29" s="5">
        <v>1547.481854426635</v>
      </c>
      <c r="H29" s="5">
        <v>1449.506897878985</v>
      </c>
      <c r="I29" s="5">
        <v>2074.1478476196739</v>
      </c>
      <c r="J29" s="5">
        <v>2411.274486272795</v>
      </c>
      <c r="K29" s="5">
        <v>2931.1502074661939</v>
      </c>
      <c r="L29" s="5">
        <v>2993.7728593197198</v>
      </c>
      <c r="M29" s="5">
        <v>2786.4448041363189</v>
      </c>
      <c r="N29" s="5">
        <v>3185.632121505304</v>
      </c>
      <c r="O29" s="5">
        <v>3637.5739182025009</v>
      </c>
      <c r="P29" s="5">
        <v>3694.68253947822</v>
      </c>
      <c r="Q29" s="5">
        <v>3700.2742083067142</v>
      </c>
      <c r="R29" s="5">
        <v>3767.9653566120401</v>
      </c>
      <c r="S29" s="5">
        <v>3737.3899370136692</v>
      </c>
      <c r="T29" s="5">
        <v>4651.9760832114052</v>
      </c>
      <c r="U29" s="5">
        <v>4720.7404979651437</v>
      </c>
      <c r="V29" s="5">
        <v>4649.0253689533083</v>
      </c>
      <c r="W29" s="5">
        <v>4453.6389514988523</v>
      </c>
      <c r="X29" s="5">
        <v>3725.427987206006</v>
      </c>
      <c r="Y29" s="5">
        <v>4207.4736958697004</v>
      </c>
      <c r="Z29" s="5">
        <v>5451.4437598328423</v>
      </c>
      <c r="AA29" s="5">
        <v>6865.4764565060668</v>
      </c>
      <c r="AB29" s="5">
        <v>7079.1923079059043</v>
      </c>
      <c r="AC29" s="5">
        <v>7323.712545440183</v>
      </c>
      <c r="AD29" s="5">
        <v>8181.923048772358</v>
      </c>
      <c r="AE29" s="5">
        <v>9002.9307243596704</v>
      </c>
    </row>
    <row r="30" spans="1:31">
      <c r="A30" s="56" t="s">
        <v>60</v>
      </c>
      <c r="B30" s="56" t="s">
        <v>197</v>
      </c>
      <c r="C30" s="56" t="s">
        <v>138</v>
      </c>
      <c r="D30" s="5">
        <v>9.9263645816949975</v>
      </c>
      <c r="E30" s="5">
        <v>19.84543274438499</v>
      </c>
      <c r="F30" s="5">
        <v>26.42526590465501</v>
      </c>
      <c r="G30" s="5">
        <v>38.793995343019994</v>
      </c>
      <c r="H30" s="5">
        <v>44.693186639354977</v>
      </c>
      <c r="I30" s="5">
        <v>48.015757140070008</v>
      </c>
      <c r="J30" s="5">
        <v>82.882265481555052</v>
      </c>
      <c r="K30" s="5">
        <v>69.150083713815008</v>
      </c>
      <c r="L30" s="5">
        <v>74.138170232630003</v>
      </c>
      <c r="M30" s="5">
        <v>70.404055016694969</v>
      </c>
      <c r="N30" s="5">
        <v>82.235057740359963</v>
      </c>
      <c r="O30" s="5">
        <v>95.733029810915014</v>
      </c>
      <c r="P30" s="5">
        <v>107.93050984315499</v>
      </c>
      <c r="Q30" s="5">
        <v>120.73392694538001</v>
      </c>
      <c r="R30" s="5">
        <v>136.84787623231509</v>
      </c>
      <c r="S30" s="5">
        <v>149.97267334381499</v>
      </c>
      <c r="T30" s="5">
        <v>159.17412647364009</v>
      </c>
      <c r="U30" s="5">
        <v>181.16999240812009</v>
      </c>
      <c r="V30" s="5">
        <v>203.29416830108511</v>
      </c>
      <c r="W30" s="5">
        <v>217.80399009250499</v>
      </c>
      <c r="X30" s="5">
        <v>194.45555058201489</v>
      </c>
      <c r="Y30" s="5">
        <v>229.97484597485499</v>
      </c>
      <c r="Z30" s="5">
        <v>310.04852431666012</v>
      </c>
      <c r="AA30" s="5">
        <v>347.67067555943481</v>
      </c>
      <c r="AB30" s="5">
        <v>413.31476267862502</v>
      </c>
      <c r="AC30" s="5">
        <v>489.82348420217988</v>
      </c>
      <c r="AD30" s="5">
        <v>542.22321327788484</v>
      </c>
      <c r="AE30" s="5">
        <v>558.12503859002493</v>
      </c>
    </row>
    <row r="31" spans="1:31">
      <c r="A31" s="56" t="s">
        <v>60</v>
      </c>
      <c r="B31" s="56" t="s">
        <v>197</v>
      </c>
      <c r="C31" s="56" t="s">
        <v>139</v>
      </c>
      <c r="D31" s="5">
        <v>61.6903841990895</v>
      </c>
      <c r="E31" s="5">
        <v>77.6445241976283</v>
      </c>
      <c r="F31" s="5">
        <v>95.725472256142396</v>
      </c>
      <c r="G31" s="5">
        <v>115.697666569449</v>
      </c>
      <c r="H31" s="5">
        <v>135.35867382653799</v>
      </c>
      <c r="I31" s="5">
        <v>152.151551638162</v>
      </c>
      <c r="J31" s="5">
        <v>166.96029849886699</v>
      </c>
      <c r="K31" s="5">
        <v>179.82446767604</v>
      </c>
      <c r="L31" s="5">
        <v>190.54003639987599</v>
      </c>
      <c r="M31" s="5">
        <v>198.827170288323</v>
      </c>
      <c r="N31" s="5">
        <v>208.20748492822301</v>
      </c>
      <c r="O31" s="5">
        <v>216.99277760374699</v>
      </c>
      <c r="P31" s="5">
        <v>227.51069212119501</v>
      </c>
      <c r="Q31" s="5">
        <v>235.091110985672</v>
      </c>
      <c r="R31" s="5">
        <v>244.91587463797501</v>
      </c>
      <c r="S31" s="5">
        <v>252.73238619322299</v>
      </c>
      <c r="T31" s="5">
        <v>263.29485358027</v>
      </c>
      <c r="U31" s="5">
        <v>271.01149940000897</v>
      </c>
      <c r="V31" s="5">
        <v>281.77997471460299</v>
      </c>
      <c r="W31" s="5">
        <v>291.49801309982001</v>
      </c>
      <c r="X31" s="5">
        <v>302.19276187319002</v>
      </c>
      <c r="Y31" s="5">
        <v>312.27575175381799</v>
      </c>
      <c r="Z31" s="5">
        <v>323.72012097378899</v>
      </c>
      <c r="AA31" s="5">
        <v>337.44233167668301</v>
      </c>
      <c r="AB31" s="5">
        <v>350.58608044078699</v>
      </c>
      <c r="AC31" s="5">
        <v>362.20921759151599</v>
      </c>
      <c r="AD31" s="5">
        <v>373.08375207584902</v>
      </c>
      <c r="AE31" s="5">
        <v>388.70366223370701</v>
      </c>
    </row>
    <row r="32" spans="1:31">
      <c r="A32" s="56" t="s">
        <v>60</v>
      </c>
      <c r="B32" s="56" t="s">
        <v>197</v>
      </c>
      <c r="C32" s="56" t="s">
        <v>140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31">
      <c r="A33" s="56" t="s">
        <v>60</v>
      </c>
      <c r="B33" s="56" t="s">
        <v>197</v>
      </c>
      <c r="C33" s="56" t="s">
        <v>141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56" t="s">
        <v>60</v>
      </c>
      <c r="B34" s="56" t="s">
        <v>197</v>
      </c>
      <c r="C34" s="56" t="s">
        <v>142</v>
      </c>
      <c r="D34" s="5">
        <v>4072.0980071244799</v>
      </c>
      <c r="E34" s="5">
        <v>5666.2200412086277</v>
      </c>
      <c r="F34" s="5">
        <v>6028.6744153156242</v>
      </c>
      <c r="G34" s="5">
        <v>7027.5335579291323</v>
      </c>
      <c r="H34" s="5">
        <v>7519.147409017829</v>
      </c>
      <c r="I34" s="5">
        <v>7929.88796172613</v>
      </c>
      <c r="J34" s="5">
        <v>9933.8876397227432</v>
      </c>
      <c r="K34" s="5">
        <v>8592.344460194292</v>
      </c>
      <c r="L34" s="5">
        <v>9337.9701733665224</v>
      </c>
      <c r="M34" s="5">
        <v>9115.7055658202535</v>
      </c>
      <c r="N34" s="5">
        <v>9270.4777104485474</v>
      </c>
      <c r="O34" s="5">
        <v>9411.3572425831317</v>
      </c>
      <c r="P34" s="5">
        <v>9366.972747755266</v>
      </c>
      <c r="Q34" s="5">
        <v>9497.3412913886878</v>
      </c>
      <c r="R34" s="5">
        <v>10097.673872338401</v>
      </c>
      <c r="S34" s="5">
        <v>12511.58956344654</v>
      </c>
      <c r="T34" s="5">
        <v>13796.46380066138</v>
      </c>
      <c r="U34" s="5">
        <v>14540.30599784163</v>
      </c>
      <c r="V34" s="5">
        <v>13380.778762537309</v>
      </c>
      <c r="W34" s="5">
        <v>18323.80372139017</v>
      </c>
      <c r="X34" s="5">
        <v>21502.57888766934</v>
      </c>
      <c r="Y34" s="5">
        <v>23523.23537085958</v>
      </c>
      <c r="Z34" s="5">
        <v>24685.844444298771</v>
      </c>
      <c r="AA34" s="5">
        <v>24506.691771444701</v>
      </c>
      <c r="AB34" s="5">
        <v>27790.121732935509</v>
      </c>
      <c r="AC34" s="5">
        <v>25988.861236432262</v>
      </c>
      <c r="AD34" s="5">
        <v>25955.37695367615</v>
      </c>
      <c r="AE34" s="5">
        <v>26484.877290520839</v>
      </c>
    </row>
    <row r="35" spans="1:31">
      <c r="A35" s="56" t="s">
        <v>60</v>
      </c>
      <c r="B35" s="56" t="s">
        <v>197</v>
      </c>
      <c r="C35" s="56" t="s">
        <v>143</v>
      </c>
      <c r="D35" s="5">
        <v>4834.3779216416269</v>
      </c>
      <c r="E35" s="5">
        <v>5753.4723123966742</v>
      </c>
      <c r="F35" s="5">
        <v>6259.3999844681857</v>
      </c>
      <c r="G35" s="5">
        <v>6185.1810639049354</v>
      </c>
      <c r="H35" s="5">
        <v>6503.6210650202902</v>
      </c>
      <c r="I35" s="5">
        <v>7021.4778411327497</v>
      </c>
      <c r="J35" s="5">
        <v>5905.3168855181584</v>
      </c>
      <c r="K35" s="5">
        <v>5731.0541284878318</v>
      </c>
      <c r="L35" s="5">
        <v>5934.6556032243288</v>
      </c>
      <c r="M35" s="5">
        <v>5323.9119119448787</v>
      </c>
      <c r="N35" s="5">
        <v>5863.9559761036408</v>
      </c>
      <c r="O35" s="5">
        <v>6040.6761215628503</v>
      </c>
      <c r="P35" s="5">
        <v>6326.23097895508</v>
      </c>
      <c r="Q35" s="5">
        <v>6284.7108758462491</v>
      </c>
      <c r="R35" s="5">
        <v>6265.6935538880016</v>
      </c>
      <c r="S35" s="5">
        <v>6179.027676284506</v>
      </c>
      <c r="T35" s="5">
        <v>6682.0807783926148</v>
      </c>
      <c r="U35" s="5">
        <v>6591.7568629015304</v>
      </c>
      <c r="V35" s="5">
        <v>6724.3105948127804</v>
      </c>
      <c r="W35" s="5">
        <v>6372.4249851820696</v>
      </c>
      <c r="X35" s="5">
        <v>5182.5165149770992</v>
      </c>
      <c r="Y35" s="5">
        <v>7020.6100274869768</v>
      </c>
      <c r="Z35" s="5">
        <v>8575.0419303121053</v>
      </c>
      <c r="AA35" s="5">
        <v>10986.44056871242</v>
      </c>
      <c r="AB35" s="5">
        <v>11588.316029204971</v>
      </c>
      <c r="AC35" s="5">
        <v>12598.150366138359</v>
      </c>
      <c r="AD35" s="5">
        <v>12784.50408289016</v>
      </c>
      <c r="AE35" s="5">
        <v>13365.51264895144</v>
      </c>
    </row>
    <row r="36" spans="1:31">
      <c r="A36" s="56" t="s">
        <v>60</v>
      </c>
      <c r="B36" s="56" t="s">
        <v>197</v>
      </c>
      <c r="C36" s="56" t="s">
        <v>144</v>
      </c>
      <c r="D36" s="5">
        <v>8376.1567286999998</v>
      </c>
      <c r="E36" s="5">
        <v>8913.7006996999989</v>
      </c>
      <c r="F36" s="5">
        <v>9433.820148499999</v>
      </c>
      <c r="G36" s="5">
        <v>9980.5956320000005</v>
      </c>
      <c r="H36" s="5">
        <v>10534.898933500001</v>
      </c>
      <c r="I36" s="5">
        <v>11013.5864189</v>
      </c>
      <c r="J36" s="5">
        <v>11441.7374545</v>
      </c>
      <c r="K36" s="5">
        <v>11800.4974038</v>
      </c>
      <c r="L36" s="5">
        <v>12133.7162947</v>
      </c>
      <c r="M36" s="5">
        <v>12372.6385252</v>
      </c>
      <c r="N36" s="5">
        <v>12609.583355500001</v>
      </c>
      <c r="O36" s="5">
        <v>12841.9040508</v>
      </c>
      <c r="P36" s="5">
        <v>13093.550903699999</v>
      </c>
      <c r="Q36" s="5">
        <v>13287.056288100001</v>
      </c>
      <c r="R36" s="5">
        <v>13513.8976484</v>
      </c>
      <c r="S36" s="5">
        <v>13753.2862556</v>
      </c>
      <c r="T36" s="5">
        <v>14024.809845</v>
      </c>
      <c r="U36" s="5">
        <v>14237.0850524</v>
      </c>
      <c r="V36" s="5">
        <v>14474.916528899999</v>
      </c>
      <c r="W36" s="5">
        <v>14720.9379893</v>
      </c>
      <c r="X36" s="5">
        <v>15001.794301399999</v>
      </c>
      <c r="Y36" s="5">
        <v>15225.3203713</v>
      </c>
      <c r="Z36" s="5">
        <v>15543.973542199999</v>
      </c>
      <c r="AA36" s="5">
        <v>15961.151086399999</v>
      </c>
      <c r="AB36" s="5">
        <v>16443.050242900001</v>
      </c>
      <c r="AC36" s="5">
        <v>16849.504253300001</v>
      </c>
      <c r="AD36" s="5">
        <v>17272.892939500001</v>
      </c>
      <c r="AE36" s="5">
        <v>17272.892939500001</v>
      </c>
    </row>
    <row r="37" spans="1:31">
      <c r="A37" s="56" t="s">
        <v>60</v>
      </c>
      <c r="B37" s="56" t="s">
        <v>197</v>
      </c>
      <c r="C37" s="56" t="s">
        <v>146</v>
      </c>
      <c r="D37" s="5">
        <v>3.0637499999999978E-7</v>
      </c>
      <c r="E37" s="5">
        <v>3.1828500000000042E-7</v>
      </c>
      <c r="F37" s="5">
        <v>3.3860000000000019E-7</v>
      </c>
      <c r="G37" s="5">
        <v>3.574749999999997E-7</v>
      </c>
      <c r="H37" s="5">
        <v>3.8568000000000031E-7</v>
      </c>
      <c r="I37" s="5">
        <v>4.1091000000000028E-7</v>
      </c>
      <c r="J37" s="5">
        <v>4.0862000000000028E-7</v>
      </c>
      <c r="K37" s="5">
        <v>0.1596309486899998</v>
      </c>
      <c r="L37" s="5">
        <v>0.26267424038499793</v>
      </c>
      <c r="M37" s="5">
        <v>9.658400000000004E-7</v>
      </c>
      <c r="N37" s="5">
        <v>1.01217E-6</v>
      </c>
      <c r="O37" s="5">
        <v>1.075495000000001E-6</v>
      </c>
      <c r="P37" s="5">
        <v>1.1359100000000001E-6</v>
      </c>
      <c r="Q37" s="5">
        <v>1.240015E-6</v>
      </c>
      <c r="R37" s="5">
        <v>0.47356322367499959</v>
      </c>
      <c r="S37" s="5">
        <v>7.1442999999999976E-7</v>
      </c>
      <c r="T37" s="5">
        <v>7.2247000000000041E-7</v>
      </c>
      <c r="U37" s="5">
        <v>8.0038499999999969E-7</v>
      </c>
      <c r="V37" s="5">
        <v>8.6599500000000013E-7</v>
      </c>
      <c r="W37" s="5">
        <v>0.29487221528500013</v>
      </c>
      <c r="X37" s="5">
        <v>1.8543904653300001</v>
      </c>
      <c r="Y37" s="5">
        <v>0.88219191710500144</v>
      </c>
      <c r="Z37" s="5">
        <v>1.418469999999999E-6</v>
      </c>
      <c r="AA37" s="5">
        <v>0.33052266499500049</v>
      </c>
      <c r="AB37" s="5">
        <v>1.4777165614450061</v>
      </c>
      <c r="AC37" s="5">
        <v>0.31461515195000012</v>
      </c>
      <c r="AD37" s="5">
        <v>1.842259999999998E-6</v>
      </c>
      <c r="AE37" s="5">
        <v>0.96822091975499913</v>
      </c>
    </row>
    <row r="38" spans="1:31">
      <c r="A38" s="56" t="s">
        <v>60</v>
      </c>
      <c r="B38" s="56" t="s">
        <v>197</v>
      </c>
      <c r="C38" s="56" t="s">
        <v>149</v>
      </c>
      <c r="D38" s="5">
        <v>-1318.0995274146189</v>
      </c>
      <c r="E38" s="5">
        <v>-1766.6749585495591</v>
      </c>
      <c r="F38" s="5">
        <v>-2125.9203378007801</v>
      </c>
      <c r="G38" s="5">
        <v>-2166.8433709519959</v>
      </c>
      <c r="H38" s="5">
        <v>-2011.65458314428</v>
      </c>
      <c r="I38" s="5">
        <v>-2785.9248916926449</v>
      </c>
      <c r="J38" s="5">
        <v>-3296.7218440951301</v>
      </c>
      <c r="K38" s="5">
        <v>-3840.0423220960852</v>
      </c>
      <c r="L38" s="5">
        <v>-3889.8863694114352</v>
      </c>
      <c r="M38" s="5">
        <v>-3587.1654718554801</v>
      </c>
      <c r="N38" s="5">
        <v>-4076.1694654236562</v>
      </c>
      <c r="O38" s="5">
        <v>-4615.0250180693456</v>
      </c>
      <c r="P38" s="5">
        <v>-4693.283834250311</v>
      </c>
      <c r="Q38" s="5">
        <v>-4698.6541387402904</v>
      </c>
      <c r="R38" s="5">
        <v>-4790.1733616193897</v>
      </c>
      <c r="S38" s="5">
        <v>-4753.1324091692459</v>
      </c>
      <c r="T38" s="5">
        <v>-5805.0074751546717</v>
      </c>
      <c r="U38" s="5">
        <v>-5891.4086470516704</v>
      </c>
      <c r="V38" s="5">
        <v>-5788.7268801602941</v>
      </c>
      <c r="W38" s="5">
        <v>-5539.3338425603597</v>
      </c>
      <c r="X38" s="5">
        <v>-4609.5953032031803</v>
      </c>
      <c r="Y38" s="5">
        <v>-5258.4764699080206</v>
      </c>
      <c r="Z38" s="5">
        <v>-6758.7879286289781</v>
      </c>
      <c r="AA38" s="5">
        <v>-8659.6583336689691</v>
      </c>
      <c r="AB38" s="5">
        <v>-8897.0278616154483</v>
      </c>
      <c r="AC38" s="5">
        <v>-9259.6055066247645</v>
      </c>
      <c r="AD38" s="5">
        <v>-10293.53374642354</v>
      </c>
      <c r="AE38" s="5">
        <v>-11275.801784076981</v>
      </c>
    </row>
    <row r="39" spans="1:31">
      <c r="A39" s="56" t="s">
        <v>60</v>
      </c>
      <c r="B39" s="56" t="s">
        <v>197</v>
      </c>
      <c r="C39" s="56" t="s">
        <v>150</v>
      </c>
      <c r="D39" s="5">
        <v>-11.67692095471001</v>
      </c>
      <c r="E39" s="5">
        <v>-23.345259951740012</v>
      </c>
      <c r="F39" s="5">
        <v>-31.085474516590011</v>
      </c>
      <c r="G39" s="5">
        <v>-45.635484165850031</v>
      </c>
      <c r="H39" s="5">
        <v>-52.575022156279992</v>
      </c>
      <c r="I39" s="5">
        <v>-56.48354244591502</v>
      </c>
      <c r="J39" s="5">
        <v>-97.498911496150029</v>
      </c>
      <c r="K39" s="5">
        <v>-81.532143681115016</v>
      </c>
      <c r="L39" s="5">
        <v>-87.707848881265065</v>
      </c>
      <c r="M39" s="5">
        <v>-83.661609718274988</v>
      </c>
      <c r="N39" s="5">
        <v>-98.313198104934955</v>
      </c>
      <c r="O39" s="5">
        <v>-115.08494615102499</v>
      </c>
      <c r="P39" s="5">
        <v>-130.7521541067151</v>
      </c>
      <c r="Q39" s="5">
        <v>-147.33433945869001</v>
      </c>
      <c r="R39" s="5">
        <v>-168.61507627306</v>
      </c>
      <c r="S39" s="5">
        <v>-186.55998758870999</v>
      </c>
      <c r="T39" s="5">
        <v>-199.27842753595499</v>
      </c>
      <c r="U39" s="5">
        <v>-228.49686297167511</v>
      </c>
      <c r="V39" s="5">
        <v>-257.33469502951988</v>
      </c>
      <c r="W39" s="5">
        <v>-276.80996018461002</v>
      </c>
      <c r="X39" s="5">
        <v>-247.0227611701051</v>
      </c>
      <c r="Y39" s="5">
        <v>-294.95826954810502</v>
      </c>
      <c r="Z39" s="5">
        <v>-397.25389680506521</v>
      </c>
      <c r="AA39" s="5">
        <v>-447.38931207032022</v>
      </c>
      <c r="AB39" s="5">
        <v>-529.82071135319507</v>
      </c>
      <c r="AC39" s="5">
        <v>-632.12354788219523</v>
      </c>
      <c r="AD39" s="5">
        <v>-699.24115189384474</v>
      </c>
      <c r="AE39" s="5">
        <v>-721.72270794845031</v>
      </c>
    </row>
    <row r="40" spans="1:31">
      <c r="A40" s="56" t="s">
        <v>60</v>
      </c>
      <c r="B40" s="56" t="s">
        <v>197</v>
      </c>
      <c r="C40" s="56" t="s">
        <v>151</v>
      </c>
      <c r="D40" s="5">
        <v>-71.831171577040195</v>
      </c>
      <c r="E40" s="5">
        <v>-90.551525161640996</v>
      </c>
      <c r="F40" s="5">
        <v>-111.992663872349</v>
      </c>
      <c r="G40" s="5">
        <v>-135.12498665400199</v>
      </c>
      <c r="H40" s="5">
        <v>-157.85210169714901</v>
      </c>
      <c r="I40" s="5">
        <v>-177.546638926323</v>
      </c>
      <c r="J40" s="5">
        <v>-194.889826234586</v>
      </c>
      <c r="K40" s="5">
        <v>-209.41259107872</v>
      </c>
      <c r="L40" s="5">
        <v>-221.858874767489</v>
      </c>
      <c r="M40" s="5">
        <v>-230.743422502703</v>
      </c>
      <c r="N40" s="5">
        <v>-241.779187975789</v>
      </c>
      <c r="O40" s="5">
        <v>-251.44473306714301</v>
      </c>
      <c r="P40" s="5">
        <v>-263.707825483801</v>
      </c>
      <c r="Q40" s="5">
        <v>-272.70166071642097</v>
      </c>
      <c r="R40" s="5">
        <v>-283.23730452379402</v>
      </c>
      <c r="S40" s="5">
        <v>-291.73066370477898</v>
      </c>
      <c r="T40" s="5">
        <v>-304.12857867216098</v>
      </c>
      <c r="U40" s="5">
        <v>-313.58787920348402</v>
      </c>
      <c r="V40" s="5">
        <v>-325.01472698911499</v>
      </c>
      <c r="W40" s="5">
        <v>-337.06439785718197</v>
      </c>
      <c r="X40" s="5">
        <v>-348.24869925427799</v>
      </c>
      <c r="Y40" s="5">
        <v>-360.47691781391302</v>
      </c>
      <c r="Z40" s="5">
        <v>-373.08559157479198</v>
      </c>
      <c r="AA40" s="5">
        <v>-389.69924160821103</v>
      </c>
      <c r="AB40" s="5">
        <v>-404.120498393128</v>
      </c>
      <c r="AC40" s="5">
        <v>-417.464607494917</v>
      </c>
      <c r="AD40" s="5">
        <v>-429.42267617838098</v>
      </c>
      <c r="AE40" s="5">
        <v>-447.94546595657403</v>
      </c>
    </row>
    <row r="42" spans="1:31">
      <c r="A42" s="56" t="s">
        <v>60</v>
      </c>
      <c r="B42" s="56" t="s">
        <v>198</v>
      </c>
      <c r="C42" s="56" t="s">
        <v>131</v>
      </c>
      <c r="D42" s="5">
        <v>31708.34600983575</v>
      </c>
      <c r="E42" s="5">
        <v>27736.04607416167</v>
      </c>
      <c r="F42" s="5">
        <v>27632.802959954479</v>
      </c>
      <c r="G42" s="5">
        <v>23393.154844628629</v>
      </c>
      <c r="H42" s="5">
        <v>22794.405787912201</v>
      </c>
      <c r="I42" s="5">
        <v>22568.66251182439</v>
      </c>
      <c r="J42" s="5">
        <v>18869.759321348851</v>
      </c>
      <c r="K42" s="5">
        <v>20484.159504025261</v>
      </c>
      <c r="L42" s="5">
        <v>22192.755797427591</v>
      </c>
      <c r="M42" s="5">
        <v>20896.403880477101</v>
      </c>
      <c r="N42" s="5">
        <v>22047.289937967551</v>
      </c>
      <c r="O42" s="5">
        <v>23189.528277761459</v>
      </c>
      <c r="P42" s="5">
        <v>21207.062596671891</v>
      </c>
      <c r="Q42" s="5">
        <v>23369.300654422121</v>
      </c>
      <c r="R42" s="5">
        <v>23435.492093630492</v>
      </c>
      <c r="S42" s="5">
        <v>22811.419131063849</v>
      </c>
      <c r="T42" s="5">
        <v>23166.343167169369</v>
      </c>
      <c r="U42" s="5">
        <v>24742.715043523269</v>
      </c>
      <c r="V42" s="5">
        <v>24656.165803903321</v>
      </c>
      <c r="W42" s="5">
        <v>24863.066401782478</v>
      </c>
      <c r="X42" s="5">
        <v>24933.64825733285</v>
      </c>
      <c r="Y42" s="5">
        <v>25134.202581353991</v>
      </c>
      <c r="Z42" s="5">
        <v>8332.7656004166165</v>
      </c>
      <c r="AA42" s="5">
        <v>7422.8330255286101</v>
      </c>
      <c r="AB42" s="5">
        <v>0</v>
      </c>
      <c r="AC42" s="5">
        <v>0</v>
      </c>
      <c r="AD42" s="5">
        <v>0</v>
      </c>
      <c r="AE42" s="5">
        <v>0</v>
      </c>
    </row>
    <row r="43" spans="1:31">
      <c r="A43" s="56" t="s">
        <v>60</v>
      </c>
      <c r="B43" s="56" t="s">
        <v>198</v>
      </c>
      <c r="C43" s="56" t="s">
        <v>132</v>
      </c>
      <c r="D43" s="5">
        <v>2.0190646344749998</v>
      </c>
      <c r="E43" s="5">
        <v>2.5462458045149998</v>
      </c>
      <c r="F43" s="5">
        <v>0.90116457572999997</v>
      </c>
      <c r="G43" s="5">
        <v>1.8189562505750001</v>
      </c>
      <c r="H43" s="5">
        <v>0.31241055913999988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</row>
    <row r="44" spans="1:31">
      <c r="A44" s="56" t="s">
        <v>60</v>
      </c>
      <c r="B44" s="56" t="s">
        <v>198</v>
      </c>
      <c r="C44" s="56" t="s">
        <v>133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</row>
    <row r="45" spans="1:31">
      <c r="A45" s="56" t="s">
        <v>60</v>
      </c>
      <c r="B45" s="56" t="s">
        <v>198</v>
      </c>
      <c r="C45" s="56" t="s">
        <v>134</v>
      </c>
      <c r="D45" s="5">
        <v>0.38852866053500001</v>
      </c>
      <c r="E45" s="5">
        <v>1.44258718979</v>
      </c>
      <c r="F45" s="5">
        <v>7.8794254489999993E-2</v>
      </c>
      <c r="G45" s="5">
        <v>2.8087439407549999</v>
      </c>
      <c r="H45" s="5">
        <v>1.7065000000000001E-7</v>
      </c>
      <c r="I45" s="5">
        <v>11.598504353545</v>
      </c>
      <c r="J45" s="5">
        <v>5.1484862599949999</v>
      </c>
      <c r="K45" s="5">
        <v>4.3203947721800038</v>
      </c>
      <c r="L45" s="5">
        <v>2.165647755250002</v>
      </c>
      <c r="M45" s="5">
        <v>4.258117509845019</v>
      </c>
      <c r="N45" s="5">
        <v>0.48759796422999929</v>
      </c>
      <c r="O45" s="5">
        <v>8.1798000000000256E-7</v>
      </c>
      <c r="P45" s="5">
        <v>3.436411259820022</v>
      </c>
      <c r="Q45" s="5">
        <v>3.9532345117350212</v>
      </c>
      <c r="R45" s="5">
        <v>0.81467818776500212</v>
      </c>
      <c r="S45" s="5">
        <v>3.7976249194999943E-2</v>
      </c>
      <c r="T45" s="5">
        <v>3.1912323949000032</v>
      </c>
      <c r="U45" s="5">
        <v>0.31290906800000012</v>
      </c>
      <c r="V45" s="5">
        <v>4.4441295119999912E-2</v>
      </c>
      <c r="W45" s="5">
        <v>0.76504575486000015</v>
      </c>
      <c r="X45" s="5">
        <v>17.504786295284919</v>
      </c>
      <c r="Y45" s="5">
        <v>1.7389700000000011E-6</v>
      </c>
      <c r="Z45" s="5">
        <v>56.715933062994957</v>
      </c>
      <c r="AA45" s="5">
        <v>2.784761536070012</v>
      </c>
      <c r="AB45" s="5">
        <v>31.940587527539972</v>
      </c>
      <c r="AC45" s="5">
        <v>8.5956581216900041</v>
      </c>
      <c r="AD45" s="5">
        <v>27.38451338272003</v>
      </c>
      <c r="AE45" s="5">
        <v>45.28886274360999</v>
      </c>
    </row>
    <row r="46" spans="1:31">
      <c r="A46" s="56" t="s">
        <v>60</v>
      </c>
      <c r="B46" s="56" t="s">
        <v>198</v>
      </c>
      <c r="C46" s="56" t="s">
        <v>135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60</v>
      </c>
      <c r="B47" s="56" t="s">
        <v>198</v>
      </c>
      <c r="C47" s="56" t="s">
        <v>136</v>
      </c>
      <c r="D47" s="5">
        <v>1671.255030648764</v>
      </c>
      <c r="E47" s="5">
        <v>1339.12690424111</v>
      </c>
      <c r="F47" s="5">
        <v>2708.0857467219012</v>
      </c>
      <c r="G47" s="5">
        <v>3150.542601816544</v>
      </c>
      <c r="H47" s="5">
        <v>3281.6313988231959</v>
      </c>
      <c r="I47" s="5">
        <v>3419.7861127882161</v>
      </c>
      <c r="J47" s="5">
        <v>1578.2414688235001</v>
      </c>
      <c r="K47" s="5">
        <v>2106.242501587265</v>
      </c>
      <c r="L47" s="5">
        <v>2655.900982469575</v>
      </c>
      <c r="M47" s="5">
        <v>2009.0195749494001</v>
      </c>
      <c r="N47" s="5">
        <v>1904.9190650375549</v>
      </c>
      <c r="O47" s="5">
        <v>2959.93346516765</v>
      </c>
      <c r="P47" s="5">
        <v>2129.2855754747402</v>
      </c>
      <c r="Q47" s="5">
        <v>3111.8945862972678</v>
      </c>
      <c r="R47" s="5">
        <v>1932.2755759213501</v>
      </c>
      <c r="S47" s="5">
        <v>2078.8994376423848</v>
      </c>
      <c r="T47" s="5">
        <v>1533.0118544194049</v>
      </c>
      <c r="U47" s="5">
        <v>2997.21679719739</v>
      </c>
      <c r="V47" s="5">
        <v>2735.5517222078188</v>
      </c>
      <c r="W47" s="5">
        <v>2427.7471056673498</v>
      </c>
      <c r="X47" s="5">
        <v>2285.994837903183</v>
      </c>
      <c r="Y47" s="5">
        <v>2350.430554972495</v>
      </c>
      <c r="Z47" s="5">
        <v>3010.472964235315</v>
      </c>
      <c r="AA47" s="5">
        <v>2910.6046653224039</v>
      </c>
      <c r="AB47" s="5">
        <v>2649.0215646694</v>
      </c>
      <c r="AC47" s="5">
        <v>2406.7303652683149</v>
      </c>
      <c r="AD47" s="5">
        <v>2354.6921186454529</v>
      </c>
      <c r="AE47" s="5">
        <v>1556.7085894149141</v>
      </c>
    </row>
    <row r="48" spans="1:31">
      <c r="A48" s="56" t="s">
        <v>60</v>
      </c>
      <c r="B48" s="56" t="s">
        <v>198</v>
      </c>
      <c r="C48" s="56" t="s">
        <v>137</v>
      </c>
      <c r="D48" s="5">
        <v>248.12594074561011</v>
      </c>
      <c r="E48" s="5">
        <v>350.07714674765009</v>
      </c>
      <c r="F48" s="5">
        <v>241.44798427376489</v>
      </c>
      <c r="G48" s="5">
        <v>232.2300755376599</v>
      </c>
      <c r="H48" s="5">
        <v>251.85378380413491</v>
      </c>
      <c r="I48" s="5">
        <v>258.90620551222008</v>
      </c>
      <c r="J48" s="5">
        <v>302.01858791700522</v>
      </c>
      <c r="K48" s="5">
        <v>284.23652355985001</v>
      </c>
      <c r="L48" s="5">
        <v>257.25691110165491</v>
      </c>
      <c r="M48" s="5">
        <v>341.20092546409501</v>
      </c>
      <c r="N48" s="5">
        <v>350.08726852782502</v>
      </c>
      <c r="O48" s="5">
        <v>349.93052121388507</v>
      </c>
      <c r="P48" s="5">
        <v>374.80373089352508</v>
      </c>
      <c r="Q48" s="5">
        <v>363.12423010644511</v>
      </c>
      <c r="R48" s="5">
        <v>363.77827023118499</v>
      </c>
      <c r="S48" s="5">
        <v>350.05417871425948</v>
      </c>
      <c r="T48" s="5">
        <v>717.40773076521464</v>
      </c>
      <c r="U48" s="5">
        <v>620.23588414429003</v>
      </c>
      <c r="V48" s="5">
        <v>626.1032795657801</v>
      </c>
      <c r="W48" s="5">
        <v>616.74549942479496</v>
      </c>
      <c r="X48" s="5">
        <v>542.31651616872</v>
      </c>
      <c r="Y48" s="5">
        <v>555.86184243071045</v>
      </c>
      <c r="Z48" s="5">
        <v>629.65819175795536</v>
      </c>
      <c r="AA48" s="5">
        <v>1934.3764526621551</v>
      </c>
      <c r="AB48" s="5">
        <v>2664.133807225046</v>
      </c>
      <c r="AC48" s="5">
        <v>2784.935504486526</v>
      </c>
      <c r="AD48" s="5">
        <v>2830.256347953165</v>
      </c>
      <c r="AE48" s="5">
        <v>2975.0562681384949</v>
      </c>
    </row>
    <row r="49" spans="1:31">
      <c r="A49" s="56" t="s">
        <v>60</v>
      </c>
      <c r="B49" s="56" t="s">
        <v>198</v>
      </c>
      <c r="C49" s="56" t="s">
        <v>138</v>
      </c>
      <c r="D49" s="5">
        <v>12.04013863526</v>
      </c>
      <c r="E49" s="5">
        <v>25.335843492275011</v>
      </c>
      <c r="F49" s="5">
        <v>26.091210070464999</v>
      </c>
      <c r="G49" s="5">
        <v>35.774528139900021</v>
      </c>
      <c r="H49" s="5">
        <v>52.193781266464988</v>
      </c>
      <c r="I49" s="5">
        <v>64.680568434534962</v>
      </c>
      <c r="J49" s="5">
        <v>92.908286784894997</v>
      </c>
      <c r="K49" s="5">
        <v>99.39283061720505</v>
      </c>
      <c r="L49" s="5">
        <v>106.18648027976499</v>
      </c>
      <c r="M49" s="5">
        <v>113.2783151151349</v>
      </c>
      <c r="N49" s="5">
        <v>128.95804521023501</v>
      </c>
      <c r="O49" s="5">
        <v>149.33823185969499</v>
      </c>
      <c r="P49" s="5">
        <v>186.2077269131901</v>
      </c>
      <c r="Q49" s="5">
        <v>205.69185872998</v>
      </c>
      <c r="R49" s="5">
        <v>262.00887899196988</v>
      </c>
      <c r="S49" s="5">
        <v>294.68439017677503</v>
      </c>
      <c r="T49" s="5">
        <v>336.38667574278998</v>
      </c>
      <c r="U49" s="5">
        <v>322.75896921845509</v>
      </c>
      <c r="V49" s="5">
        <v>371.92148585394511</v>
      </c>
      <c r="W49" s="5">
        <v>403.43422876772507</v>
      </c>
      <c r="X49" s="5">
        <v>380.70849520353988</v>
      </c>
      <c r="Y49" s="5">
        <v>436.97611734485992</v>
      </c>
      <c r="Z49" s="5">
        <v>550.7527770096649</v>
      </c>
      <c r="AA49" s="5">
        <v>578.80563018001999</v>
      </c>
      <c r="AB49" s="5">
        <v>662.9882754788548</v>
      </c>
      <c r="AC49" s="5">
        <v>765.00795420945565</v>
      </c>
      <c r="AD49" s="5">
        <v>844.51190333593013</v>
      </c>
      <c r="AE49" s="5">
        <v>900.04457062069969</v>
      </c>
    </row>
    <row r="50" spans="1:31">
      <c r="A50" s="56" t="s">
        <v>60</v>
      </c>
      <c r="B50" s="56" t="s">
        <v>198</v>
      </c>
      <c r="C50" s="56" t="s">
        <v>139</v>
      </c>
      <c r="D50" s="5">
        <v>65.904919397267506</v>
      </c>
      <c r="E50" s="5">
        <v>80.245121262036307</v>
      </c>
      <c r="F50" s="5">
        <v>94.493498278266898</v>
      </c>
      <c r="G50" s="5">
        <v>109.978986907812</v>
      </c>
      <c r="H50" s="5">
        <v>125.931602345952</v>
      </c>
      <c r="I50" s="5">
        <v>140.52143920496499</v>
      </c>
      <c r="J50" s="5">
        <v>155.32338688139299</v>
      </c>
      <c r="K50" s="5">
        <v>167.992793569664</v>
      </c>
      <c r="L50" s="5">
        <v>177.458792791435</v>
      </c>
      <c r="M50" s="5">
        <v>184.168535974847</v>
      </c>
      <c r="N50" s="5">
        <v>192.75780278861799</v>
      </c>
      <c r="O50" s="5">
        <v>200.69335153869599</v>
      </c>
      <c r="P50" s="5">
        <v>210.45810598579899</v>
      </c>
      <c r="Q50" s="5">
        <v>217.381068808614</v>
      </c>
      <c r="R50" s="5">
        <v>226.30734456836001</v>
      </c>
      <c r="S50" s="5">
        <v>232.89264625060801</v>
      </c>
      <c r="T50" s="5">
        <v>242.42335052095601</v>
      </c>
      <c r="U50" s="5">
        <v>251.14900937798899</v>
      </c>
      <c r="V50" s="5">
        <v>260.38698690657299</v>
      </c>
      <c r="W50" s="5">
        <v>269.511432332487</v>
      </c>
      <c r="X50" s="5">
        <v>279.82722649528603</v>
      </c>
      <c r="Y50" s="5">
        <v>288.49898029521103</v>
      </c>
      <c r="Z50" s="5">
        <v>299.37339162528298</v>
      </c>
      <c r="AA50" s="5">
        <v>312.695553325226</v>
      </c>
      <c r="AB50" s="5">
        <v>324.81187180348502</v>
      </c>
      <c r="AC50" s="5">
        <v>335.96396457461901</v>
      </c>
      <c r="AD50" s="5">
        <v>345.894605056518</v>
      </c>
      <c r="AE50" s="5">
        <v>360.63452831272298</v>
      </c>
    </row>
    <row r="51" spans="1:31">
      <c r="A51" s="56" t="s">
        <v>60</v>
      </c>
      <c r="B51" s="56" t="s">
        <v>198</v>
      </c>
      <c r="C51" s="56" t="s">
        <v>140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</row>
    <row r="52" spans="1:31">
      <c r="A52" s="56" t="s">
        <v>60</v>
      </c>
      <c r="B52" s="56" t="s">
        <v>198</v>
      </c>
      <c r="C52" s="56" t="s">
        <v>141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</row>
    <row r="53" spans="1:31">
      <c r="A53" s="56" t="s">
        <v>60</v>
      </c>
      <c r="B53" s="56" t="s">
        <v>198</v>
      </c>
      <c r="C53" s="56" t="s">
        <v>142</v>
      </c>
      <c r="D53" s="5">
        <v>10812.509660943881</v>
      </c>
      <c r="E53" s="5">
        <v>12996.70687964508</v>
      </c>
      <c r="F53" s="5">
        <v>12517.94087243713</v>
      </c>
      <c r="G53" s="5">
        <v>12955.841872007069</v>
      </c>
      <c r="H53" s="5">
        <v>12182.15289133443</v>
      </c>
      <c r="I53" s="5">
        <v>12781.10035809795</v>
      </c>
      <c r="J53" s="5">
        <v>12496.298197317619</v>
      </c>
      <c r="K53" s="5">
        <v>12790.925444965251</v>
      </c>
      <c r="L53" s="5">
        <v>12077.542508408569</v>
      </c>
      <c r="M53" s="5">
        <v>12266.879066723461</v>
      </c>
      <c r="N53" s="5">
        <v>12970.128554906971</v>
      </c>
      <c r="O53" s="5">
        <v>11983.463614960439</v>
      </c>
      <c r="P53" s="5">
        <v>13740.15546427371</v>
      </c>
      <c r="Q53" s="5">
        <v>12051.530919229661</v>
      </c>
      <c r="R53" s="5">
        <v>12457.10321213705</v>
      </c>
      <c r="S53" s="5">
        <v>10963.354170848599</v>
      </c>
      <c r="T53" s="5">
        <v>11387.624617433259</v>
      </c>
      <c r="U53" s="5">
        <v>11857.538010214381</v>
      </c>
      <c r="V53" s="5">
        <v>12259.58911833168</v>
      </c>
      <c r="W53" s="5">
        <v>12112.479893588819</v>
      </c>
      <c r="X53" s="5">
        <v>11484.554983464301</v>
      </c>
      <c r="Y53" s="5">
        <v>14328.11739690851</v>
      </c>
      <c r="Z53" s="5">
        <v>16130.15809704877</v>
      </c>
      <c r="AA53" s="5">
        <v>21613.141640261689</v>
      </c>
      <c r="AB53" s="5">
        <v>20288.921914094179</v>
      </c>
      <c r="AC53" s="5">
        <v>23558.881174503229</v>
      </c>
      <c r="AD53" s="5">
        <v>22359.43440384516</v>
      </c>
      <c r="AE53" s="5">
        <v>22836.708442796771</v>
      </c>
    </row>
    <row r="54" spans="1:31">
      <c r="A54" s="56" t="s">
        <v>60</v>
      </c>
      <c r="B54" s="56" t="s">
        <v>198</v>
      </c>
      <c r="C54" s="56" t="s">
        <v>143</v>
      </c>
      <c r="D54" s="5">
        <v>1530.1368635236599</v>
      </c>
      <c r="E54" s="5">
        <v>1122.97371682981</v>
      </c>
      <c r="F54" s="5">
        <v>1409.6943834521951</v>
      </c>
      <c r="G54" s="5">
        <v>1395.46593977047</v>
      </c>
      <c r="H54" s="5">
        <v>1253.0722370252661</v>
      </c>
      <c r="I54" s="5">
        <v>1232.9606494392799</v>
      </c>
      <c r="J54" s="5">
        <v>1062.7774319370351</v>
      </c>
      <c r="K54" s="5">
        <v>1194.167241487615</v>
      </c>
      <c r="L54" s="5">
        <v>1238.552915079041</v>
      </c>
      <c r="M54" s="5">
        <v>1209.8152740886801</v>
      </c>
      <c r="N54" s="5">
        <v>1250.48932034931</v>
      </c>
      <c r="O54" s="5">
        <v>1232.7726108566951</v>
      </c>
      <c r="P54" s="5">
        <v>1152.2313539169249</v>
      </c>
      <c r="Q54" s="5">
        <v>1286.747345922425</v>
      </c>
      <c r="R54" s="5">
        <v>1295.492652846845</v>
      </c>
      <c r="S54" s="5">
        <v>1291.00274596245</v>
      </c>
      <c r="T54" s="5">
        <v>1442.8680632544349</v>
      </c>
      <c r="U54" s="5">
        <v>2071.7136699502062</v>
      </c>
      <c r="V54" s="5">
        <v>1992.290393498685</v>
      </c>
      <c r="W54" s="5">
        <v>1954.121258545495</v>
      </c>
      <c r="X54" s="5">
        <v>1799.726011090796</v>
      </c>
      <c r="Y54" s="5">
        <v>1778.1276215217899</v>
      </c>
      <c r="Z54" s="5">
        <v>1775.0394482783161</v>
      </c>
      <c r="AA54" s="5">
        <v>1631.349405128235</v>
      </c>
      <c r="AB54" s="5">
        <v>1790.8887820852999</v>
      </c>
      <c r="AC54" s="5">
        <v>1412.9127777582351</v>
      </c>
      <c r="AD54" s="5">
        <v>523.82744007586507</v>
      </c>
      <c r="AE54" s="5">
        <v>478.268596900185</v>
      </c>
    </row>
    <row r="55" spans="1:31">
      <c r="A55" s="56" t="s">
        <v>60</v>
      </c>
      <c r="B55" s="56" t="s">
        <v>198</v>
      </c>
      <c r="C55" s="56" t="s">
        <v>144</v>
      </c>
      <c r="D55" s="5">
        <v>6105.4625809999998</v>
      </c>
      <c r="E55" s="5">
        <v>6936.3041499999999</v>
      </c>
      <c r="F55" s="5">
        <v>7670.306783</v>
      </c>
      <c r="G55" s="5">
        <v>8432.006797</v>
      </c>
      <c r="H55" s="5">
        <v>9199.2186820000006</v>
      </c>
      <c r="I55" s="5">
        <v>9825.1172050000005</v>
      </c>
      <c r="J55" s="5">
        <v>10239.22349</v>
      </c>
      <c r="K55" s="5">
        <v>10590.514300000001</v>
      </c>
      <c r="L55" s="5">
        <v>10914.4036</v>
      </c>
      <c r="M55" s="5">
        <v>11181.829299999999</v>
      </c>
      <c r="N55" s="5">
        <v>11395.886189999999</v>
      </c>
      <c r="O55" s="5">
        <v>11621.272129999999</v>
      </c>
      <c r="P55" s="5">
        <v>11849.66282</v>
      </c>
      <c r="Q55" s="5">
        <v>12044.323469999999</v>
      </c>
      <c r="R55" s="5">
        <v>12207.96118</v>
      </c>
      <c r="S55" s="5">
        <v>12398.619000000001</v>
      </c>
      <c r="T55" s="5">
        <v>12611.29825</v>
      </c>
      <c r="U55" s="5">
        <v>12810.92015</v>
      </c>
      <c r="V55" s="5">
        <v>12995.046780000001</v>
      </c>
      <c r="W55" s="5">
        <v>13222.81509</v>
      </c>
      <c r="X55" s="5">
        <v>13479.721380000001</v>
      </c>
      <c r="Y55" s="5">
        <v>13759.439249999999</v>
      </c>
      <c r="Z55" s="5">
        <v>14121.49567</v>
      </c>
      <c r="AA55" s="5">
        <v>14597.92013</v>
      </c>
      <c r="AB55" s="5">
        <v>15107.85482</v>
      </c>
      <c r="AC55" s="5">
        <v>15581.280360000001</v>
      </c>
      <c r="AD55" s="5">
        <v>16002.787410000001</v>
      </c>
      <c r="AE55" s="5">
        <v>16002.787410000001</v>
      </c>
    </row>
    <row r="56" spans="1:31">
      <c r="A56" s="56" t="s">
        <v>60</v>
      </c>
      <c r="B56" s="56" t="s">
        <v>198</v>
      </c>
      <c r="C56" s="56" t="s">
        <v>146</v>
      </c>
      <c r="D56" s="5">
        <v>2.9427000000000042E-7</v>
      </c>
      <c r="E56" s="5">
        <v>3.0596499999999952E-7</v>
      </c>
      <c r="F56" s="5">
        <v>3.3099000000000008E-7</v>
      </c>
      <c r="G56" s="5">
        <v>3.5438499999999958E-7</v>
      </c>
      <c r="H56" s="5">
        <v>3.7614500000000038E-7</v>
      </c>
      <c r="I56" s="5">
        <v>1.8374083119999989E-2</v>
      </c>
      <c r="J56" s="5">
        <v>4.0239500000000002E-7</v>
      </c>
      <c r="K56" s="5">
        <v>8.1754499999999987E-7</v>
      </c>
      <c r="L56" s="5">
        <v>8.7767499999999918E-7</v>
      </c>
      <c r="M56" s="5">
        <v>9.137799999999997E-7</v>
      </c>
      <c r="N56" s="5">
        <v>9.6017500000000178E-7</v>
      </c>
      <c r="O56" s="5">
        <v>1.019174999999999E-6</v>
      </c>
      <c r="P56" s="5">
        <v>1.0714199999999999E-6</v>
      </c>
      <c r="Q56" s="5">
        <v>1.147984999999999E-6</v>
      </c>
      <c r="R56" s="5">
        <v>6.1579999999999978E-7</v>
      </c>
      <c r="S56" s="5">
        <v>6.7003499999999974E-7</v>
      </c>
      <c r="T56" s="5">
        <v>6.8879000000000033E-7</v>
      </c>
      <c r="U56" s="5">
        <v>7.9182500000000014E-7</v>
      </c>
      <c r="V56" s="5">
        <v>8.4704999999999937E-7</v>
      </c>
      <c r="W56" s="5">
        <v>9.1714499999999984E-7</v>
      </c>
      <c r="X56" s="5">
        <v>0.31416596951000197</v>
      </c>
      <c r="Y56" s="5">
        <v>1.211825E-6</v>
      </c>
      <c r="Z56" s="5">
        <v>1.4234199999999999E-6</v>
      </c>
      <c r="AA56" s="5">
        <v>1.395224999999999E-6</v>
      </c>
      <c r="AB56" s="5">
        <v>2.8100547382750092</v>
      </c>
      <c r="AC56" s="5">
        <v>1.6922300000000009E-6</v>
      </c>
      <c r="AD56" s="5">
        <v>1.9513899999999981E-6</v>
      </c>
      <c r="AE56" s="5">
        <v>1.423777412385</v>
      </c>
    </row>
    <row r="57" spans="1:31">
      <c r="A57" s="56" t="s">
        <v>60</v>
      </c>
      <c r="B57" s="56" t="s">
        <v>198</v>
      </c>
      <c r="C57" s="56" t="s">
        <v>149</v>
      </c>
      <c r="D57" s="5">
        <v>-295.38811680608001</v>
      </c>
      <c r="E57" s="5">
        <v>-417.29436229246011</v>
      </c>
      <c r="F57" s="5">
        <v>-286.90244157895012</v>
      </c>
      <c r="G57" s="5">
        <v>-277.00018594967997</v>
      </c>
      <c r="H57" s="5">
        <v>-299.29030001463008</v>
      </c>
      <c r="I57" s="5">
        <v>-308.22177011569488</v>
      </c>
      <c r="J57" s="5">
        <v>-359.54605360893993</v>
      </c>
      <c r="K57" s="5">
        <v>-338.91264856934993</v>
      </c>
      <c r="L57" s="5">
        <v>-305.72260233605488</v>
      </c>
      <c r="M57" s="5">
        <v>-406.19170670776509</v>
      </c>
      <c r="N57" s="5">
        <v>-417.30641420090478</v>
      </c>
      <c r="O57" s="5">
        <v>-416.04836566133503</v>
      </c>
      <c r="P57" s="5">
        <v>-446.7307876848302</v>
      </c>
      <c r="Q57" s="5">
        <v>-431.75516553484499</v>
      </c>
      <c r="R57" s="5">
        <v>-433.60523736859972</v>
      </c>
      <c r="S57" s="5">
        <v>-416.19557635636011</v>
      </c>
      <c r="T57" s="5">
        <v>-849.93948822918037</v>
      </c>
      <c r="U57" s="5">
        <v>-732.27941098090992</v>
      </c>
      <c r="V57" s="5">
        <v>-740.49789209640005</v>
      </c>
      <c r="W57" s="5">
        <v>-729.31323549473007</v>
      </c>
      <c r="X57" s="5">
        <v>-641.13162386192528</v>
      </c>
      <c r="Y57" s="5">
        <v>-658.65809512634496</v>
      </c>
      <c r="Z57" s="5">
        <v>-743.19882461220016</v>
      </c>
      <c r="AA57" s="5">
        <v>-2285.156755421051</v>
      </c>
      <c r="AB57" s="5">
        <v>-3152.5657125889802</v>
      </c>
      <c r="AC57" s="5">
        <v>-3308.5236961565452</v>
      </c>
      <c r="AD57" s="5">
        <v>-3347.267273581519</v>
      </c>
      <c r="AE57" s="5">
        <v>-3529.2933764613522</v>
      </c>
    </row>
    <row r="58" spans="1:31">
      <c r="A58" s="56" t="s">
        <v>60</v>
      </c>
      <c r="B58" s="56" t="s">
        <v>198</v>
      </c>
      <c r="C58" s="56" t="s">
        <v>150</v>
      </c>
      <c r="D58" s="5">
        <v>-14.163469297295009</v>
      </c>
      <c r="E58" s="5">
        <v>-29.83707012977003</v>
      </c>
      <c r="F58" s="5">
        <v>-30.659367342019991</v>
      </c>
      <c r="G58" s="5">
        <v>-42.14832950464497</v>
      </c>
      <c r="H58" s="5">
        <v>-61.333572452970017</v>
      </c>
      <c r="I58" s="5">
        <v>-76.087267044459949</v>
      </c>
      <c r="J58" s="5">
        <v>-109.29306603160499</v>
      </c>
      <c r="K58" s="5">
        <v>-117.7872993015451</v>
      </c>
      <c r="L58" s="5">
        <v>-126.6021448109001</v>
      </c>
      <c r="M58" s="5">
        <v>-136.13361849847001</v>
      </c>
      <c r="N58" s="5">
        <v>-156.75240499115</v>
      </c>
      <c r="O58" s="5">
        <v>-183.15668316227001</v>
      </c>
      <c r="P58" s="5">
        <v>-231.7327167784251</v>
      </c>
      <c r="Q58" s="5">
        <v>-257.21725419885502</v>
      </c>
      <c r="R58" s="5">
        <v>-335.18492466868469</v>
      </c>
      <c r="S58" s="5">
        <v>-380.06092665402991</v>
      </c>
      <c r="T58" s="5">
        <v>-438.81009121799508</v>
      </c>
      <c r="U58" s="5">
        <v>-423.50611435463509</v>
      </c>
      <c r="V58" s="5">
        <v>-491.04974865576531</v>
      </c>
      <c r="W58" s="5">
        <v>-532.53000954627532</v>
      </c>
      <c r="X58" s="5">
        <v>-505.30328898821477</v>
      </c>
      <c r="Y58" s="5">
        <v>-584.35124019507487</v>
      </c>
      <c r="Z58" s="5">
        <v>-730.70609906701998</v>
      </c>
      <c r="AA58" s="5">
        <v>-771.36773225504521</v>
      </c>
      <c r="AB58" s="5">
        <v>-880.19729334054989</v>
      </c>
      <c r="AC58" s="5">
        <v>-1021.7478561494549</v>
      </c>
      <c r="AD58" s="5">
        <v>-1121.3861397983389</v>
      </c>
      <c r="AE58" s="5">
        <v>-1205.931368679514</v>
      </c>
    </row>
    <row r="59" spans="1:31">
      <c r="A59" s="56" t="s">
        <v>60</v>
      </c>
      <c r="B59" s="56" t="s">
        <v>198</v>
      </c>
      <c r="C59" s="56" t="s">
        <v>151</v>
      </c>
      <c r="D59" s="5">
        <v>-78.452303323326703</v>
      </c>
      <c r="E59" s="5">
        <v>-95.168920289938299</v>
      </c>
      <c r="F59" s="5">
        <v>-112.547529440446</v>
      </c>
      <c r="G59" s="5">
        <v>-130.62533132844899</v>
      </c>
      <c r="H59" s="5">
        <v>-149.38892892707699</v>
      </c>
      <c r="I59" s="5">
        <v>-167.02730557232101</v>
      </c>
      <c r="J59" s="5">
        <v>-185.207471683694</v>
      </c>
      <c r="K59" s="5">
        <v>-199.52029026588701</v>
      </c>
      <c r="L59" s="5">
        <v>-211.21686054655399</v>
      </c>
      <c r="M59" s="5">
        <v>-219.40522163752499</v>
      </c>
      <c r="N59" s="5">
        <v>-228.99943195029201</v>
      </c>
      <c r="O59" s="5">
        <v>-238.88754572320201</v>
      </c>
      <c r="P59" s="5">
        <v>-250.05800869809599</v>
      </c>
      <c r="Q59" s="5">
        <v>-259.23889855302002</v>
      </c>
      <c r="R59" s="5">
        <v>-268.77394617472498</v>
      </c>
      <c r="S59" s="5">
        <v>-276.97867915569998</v>
      </c>
      <c r="T59" s="5">
        <v>-287.388438099523</v>
      </c>
      <c r="U59" s="5">
        <v>-300.97912276071298</v>
      </c>
      <c r="V59" s="5">
        <v>-309.46269719017101</v>
      </c>
      <c r="W59" s="5">
        <v>-321.48254221777501</v>
      </c>
      <c r="X59" s="5">
        <v>-332.32198801724701</v>
      </c>
      <c r="Y59" s="5">
        <v>-342.88981617157202</v>
      </c>
      <c r="Z59" s="5">
        <v>-356.47700496549902</v>
      </c>
      <c r="AA59" s="5">
        <v>-373.343501512594</v>
      </c>
      <c r="AB59" s="5">
        <v>-386.59120426586799</v>
      </c>
      <c r="AC59" s="5">
        <v>-399.55606627588702</v>
      </c>
      <c r="AD59" s="5">
        <v>-411.45394761539501</v>
      </c>
      <c r="AE59" s="5">
        <v>-428.49812417060099</v>
      </c>
    </row>
    <row r="61" spans="1:31">
      <c r="A61" s="56" t="s">
        <v>60</v>
      </c>
      <c r="B61" s="56" t="s">
        <v>199</v>
      </c>
      <c r="C61" s="56" t="s">
        <v>132</v>
      </c>
      <c r="D61" s="5">
        <v>348.68349934509979</v>
      </c>
      <c r="E61" s="5">
        <v>288.90800625094499</v>
      </c>
      <c r="F61" s="5">
        <v>32.351207546989997</v>
      </c>
      <c r="G61" s="5">
        <v>21.352461811855001</v>
      </c>
      <c r="H61" s="5">
        <v>32.785193609379988</v>
      </c>
      <c r="I61" s="5">
        <v>38.818479835589997</v>
      </c>
      <c r="J61" s="5">
        <v>27.605963954069999</v>
      </c>
      <c r="K61" s="5">
        <v>35.363847665689967</v>
      </c>
      <c r="L61" s="5">
        <v>37.660677846179937</v>
      </c>
      <c r="M61" s="5">
        <v>41.354025324354957</v>
      </c>
      <c r="N61" s="5">
        <v>27.236285586714931</v>
      </c>
      <c r="O61" s="5">
        <v>29.107347385789971</v>
      </c>
      <c r="P61" s="5">
        <v>33.734100451605002</v>
      </c>
      <c r="Q61" s="5">
        <v>68.42791392652498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56" t="s">
        <v>60</v>
      </c>
      <c r="B62" s="56" t="s">
        <v>199</v>
      </c>
      <c r="C62" s="56" t="s">
        <v>133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60</v>
      </c>
      <c r="B63" s="56" t="s">
        <v>199</v>
      </c>
      <c r="C63" s="56" t="s">
        <v>134</v>
      </c>
      <c r="D63" s="5">
        <v>33.557518731070033</v>
      </c>
      <c r="E63" s="5">
        <v>26.88325718803495</v>
      </c>
      <c r="F63" s="5">
        <v>5.6255933047949993</v>
      </c>
      <c r="G63" s="5">
        <v>2.923981061190001</v>
      </c>
      <c r="H63" s="5">
        <v>6.0552068449400007</v>
      </c>
      <c r="I63" s="5">
        <v>17.178648713805</v>
      </c>
      <c r="J63" s="5">
        <v>7.3918202204600014</v>
      </c>
      <c r="K63" s="5">
        <v>10.14095117804003</v>
      </c>
      <c r="L63" s="5">
        <v>14.64038521929003</v>
      </c>
      <c r="M63" s="5">
        <v>16.10468802651005</v>
      </c>
      <c r="N63" s="5">
        <v>8.2175905335900197</v>
      </c>
      <c r="O63" s="5">
        <v>4.7385064976950257</v>
      </c>
      <c r="P63" s="5">
        <v>7.640010519264985</v>
      </c>
      <c r="Q63" s="5">
        <v>27.437713962470031</v>
      </c>
      <c r="R63" s="5">
        <v>22.925246118089952</v>
      </c>
      <c r="S63" s="5">
        <v>43.919506700169947</v>
      </c>
      <c r="T63" s="5">
        <v>33.254813848025009</v>
      </c>
      <c r="U63" s="5">
        <v>96.295939828064974</v>
      </c>
      <c r="V63" s="5">
        <v>86.347983276280019</v>
      </c>
      <c r="W63" s="5">
        <v>196.6661913034749</v>
      </c>
      <c r="X63" s="5">
        <v>192.81647187401481</v>
      </c>
      <c r="Y63" s="5">
        <v>37.597585979094909</v>
      </c>
      <c r="Z63" s="5">
        <v>133.01580206006</v>
      </c>
      <c r="AA63" s="5">
        <v>88.401334575100009</v>
      </c>
      <c r="AB63" s="5">
        <v>193.26481453884989</v>
      </c>
      <c r="AC63" s="5">
        <v>221.39951605865991</v>
      </c>
      <c r="AD63" s="5">
        <v>522.14867033746975</v>
      </c>
      <c r="AE63" s="5">
        <v>304.41895665559008</v>
      </c>
    </row>
    <row r="64" spans="1:31">
      <c r="A64" s="56" t="s">
        <v>60</v>
      </c>
      <c r="B64" s="56" t="s">
        <v>199</v>
      </c>
      <c r="C64" s="56" t="s">
        <v>135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</row>
    <row r="65" spans="1:31">
      <c r="A65" s="56" t="s">
        <v>60</v>
      </c>
      <c r="B65" s="56" t="s">
        <v>199</v>
      </c>
      <c r="C65" s="56" t="s">
        <v>136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</row>
    <row r="66" spans="1:31">
      <c r="A66" s="56" t="s">
        <v>60</v>
      </c>
      <c r="B66" s="56" t="s">
        <v>199</v>
      </c>
      <c r="C66" s="56" t="s">
        <v>137</v>
      </c>
      <c r="D66" s="5">
        <v>485.43613006197</v>
      </c>
      <c r="E66" s="5">
        <v>611.66324731108011</v>
      </c>
      <c r="F66" s="5">
        <v>413.12090082485503</v>
      </c>
      <c r="G66" s="5">
        <v>395.24603501532499</v>
      </c>
      <c r="H66" s="5">
        <v>437.43529422451979</v>
      </c>
      <c r="I66" s="5">
        <v>427.94249509850488</v>
      </c>
      <c r="J66" s="5">
        <v>518.97885869592483</v>
      </c>
      <c r="K66" s="5">
        <v>473.14856556639478</v>
      </c>
      <c r="L66" s="5">
        <v>435.56075896493479</v>
      </c>
      <c r="M66" s="5">
        <v>402.79994070688008</v>
      </c>
      <c r="N66" s="5">
        <v>408.10740770453009</v>
      </c>
      <c r="O66" s="5">
        <v>516.36220395460009</v>
      </c>
      <c r="P66" s="5">
        <v>524.18732097332008</v>
      </c>
      <c r="Q66" s="5">
        <v>559.03716937035472</v>
      </c>
      <c r="R66" s="5">
        <v>1129.358498985225</v>
      </c>
      <c r="S66" s="5">
        <v>1152.44887848127</v>
      </c>
      <c r="T66" s="5">
        <v>1413.650315647111</v>
      </c>
      <c r="U66" s="5">
        <v>1346.3460267613109</v>
      </c>
      <c r="V66" s="5">
        <v>1349.784434083155</v>
      </c>
      <c r="W66" s="5">
        <v>1310.0817367249399</v>
      </c>
      <c r="X66" s="5">
        <v>1178.2697534359811</v>
      </c>
      <c r="Y66" s="5">
        <v>1208.4575035549999</v>
      </c>
      <c r="Z66" s="5">
        <v>1340.6617493458309</v>
      </c>
      <c r="AA66" s="5">
        <v>1531.700405768795</v>
      </c>
      <c r="AB66" s="5">
        <v>1583.267580279675</v>
      </c>
      <c r="AC66" s="5">
        <v>1680.90795185307</v>
      </c>
      <c r="AD66" s="5">
        <v>1766.863569136086</v>
      </c>
      <c r="AE66" s="5">
        <v>1726.6776191712399</v>
      </c>
    </row>
    <row r="67" spans="1:31">
      <c r="A67" s="56" t="s">
        <v>60</v>
      </c>
      <c r="B67" s="56" t="s">
        <v>199</v>
      </c>
      <c r="C67" s="56" t="s">
        <v>138</v>
      </c>
      <c r="D67" s="5">
        <v>89.046636678770099</v>
      </c>
      <c r="E67" s="5">
        <v>129.44255868391991</v>
      </c>
      <c r="F67" s="5">
        <v>106.21108995397999</v>
      </c>
      <c r="G67" s="5">
        <v>119.4470215444851</v>
      </c>
      <c r="H67" s="5">
        <v>142.73797348676499</v>
      </c>
      <c r="I67" s="5">
        <v>153.23856070946499</v>
      </c>
      <c r="J67" s="5">
        <v>194.97103748489991</v>
      </c>
      <c r="K67" s="5">
        <v>189.15594829298499</v>
      </c>
      <c r="L67" s="5">
        <v>187.39180562129991</v>
      </c>
      <c r="M67" s="5">
        <v>183.33232812228499</v>
      </c>
      <c r="N67" s="5">
        <v>193.4540111513549</v>
      </c>
      <c r="O67" s="5">
        <v>203.48061339421989</v>
      </c>
      <c r="P67" s="5">
        <v>216.9055613593849</v>
      </c>
      <c r="Q67" s="5">
        <v>218.79203132767501</v>
      </c>
      <c r="R67" s="5">
        <v>220.5489965128551</v>
      </c>
      <c r="S67" s="5">
        <v>223.12850499553991</v>
      </c>
      <c r="T67" s="5">
        <v>234.34391964246001</v>
      </c>
      <c r="U67" s="5">
        <v>223.07152001223491</v>
      </c>
      <c r="V67" s="5">
        <v>240.42997982118499</v>
      </c>
      <c r="W67" s="5">
        <v>241.23384910930011</v>
      </c>
      <c r="X67" s="5">
        <v>215.93071575781519</v>
      </c>
      <c r="Y67" s="5">
        <v>234.6620580201751</v>
      </c>
      <c r="Z67" s="5">
        <v>294.26483659978987</v>
      </c>
      <c r="AA67" s="5">
        <v>317.10888727065498</v>
      </c>
      <c r="AB67" s="5">
        <v>341.81779289246509</v>
      </c>
      <c r="AC67" s="5">
        <v>386.94685321819509</v>
      </c>
      <c r="AD67" s="5">
        <v>435.11860563178482</v>
      </c>
      <c r="AE67" s="5">
        <v>430.74248048147012</v>
      </c>
    </row>
    <row r="68" spans="1:31">
      <c r="A68" s="56" t="s">
        <v>60</v>
      </c>
      <c r="B68" s="56" t="s">
        <v>199</v>
      </c>
      <c r="C68" s="56" t="s">
        <v>139</v>
      </c>
      <c r="D68" s="5">
        <v>71.459932980953397</v>
      </c>
      <c r="E68" s="5">
        <v>80.788516493967407</v>
      </c>
      <c r="F68" s="5">
        <v>89.166596122342298</v>
      </c>
      <c r="G68" s="5">
        <v>97.263031118039507</v>
      </c>
      <c r="H68" s="5">
        <v>104.927308139972</v>
      </c>
      <c r="I68" s="5">
        <v>111.66826880381601</v>
      </c>
      <c r="J68" s="5">
        <v>118.13058401182001</v>
      </c>
      <c r="K68" s="5">
        <v>123.410630539038</v>
      </c>
      <c r="L68" s="5">
        <v>127.201898969756</v>
      </c>
      <c r="M68" s="5">
        <v>128.82302695158299</v>
      </c>
      <c r="N68" s="5">
        <v>131.72341379075999</v>
      </c>
      <c r="O68" s="5">
        <v>134.06614168494201</v>
      </c>
      <c r="P68" s="5">
        <v>137.67238634283601</v>
      </c>
      <c r="Q68" s="5">
        <v>139.21760536269201</v>
      </c>
      <c r="R68" s="5">
        <v>141.65143501300901</v>
      </c>
      <c r="S68" s="5">
        <v>142.85997133361599</v>
      </c>
      <c r="T68" s="5">
        <v>145.797004064177</v>
      </c>
      <c r="U68" s="5">
        <v>147.276249235835</v>
      </c>
      <c r="V68" s="5">
        <v>150.03725531805699</v>
      </c>
      <c r="W68" s="5">
        <v>152.05228539109899</v>
      </c>
      <c r="X68" s="5">
        <v>154.387025515722</v>
      </c>
      <c r="Y68" s="5">
        <v>155.638003732367</v>
      </c>
      <c r="Z68" s="5">
        <v>157.78606718581599</v>
      </c>
      <c r="AA68" s="5">
        <v>161.09867050384099</v>
      </c>
      <c r="AB68" s="5">
        <v>163.946113429148</v>
      </c>
      <c r="AC68" s="5">
        <v>165.25637875217299</v>
      </c>
      <c r="AD68" s="5">
        <v>166.44154982163201</v>
      </c>
      <c r="AE68" s="5">
        <v>170.346344615655</v>
      </c>
    </row>
    <row r="69" spans="1:31">
      <c r="A69" s="56" t="s">
        <v>60</v>
      </c>
      <c r="B69" s="56" t="s">
        <v>199</v>
      </c>
      <c r="C69" s="56" t="s">
        <v>140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60</v>
      </c>
      <c r="B70" s="56" t="s">
        <v>199</v>
      </c>
      <c r="C70" s="56" t="s">
        <v>141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</row>
    <row r="71" spans="1:31">
      <c r="A71" s="56" t="s">
        <v>60</v>
      </c>
      <c r="B71" s="56" t="s">
        <v>199</v>
      </c>
      <c r="C71" s="56" t="s">
        <v>142</v>
      </c>
      <c r="D71" s="5">
        <v>5803.165302156086</v>
      </c>
      <c r="E71" s="5">
        <v>6021.1399020475037</v>
      </c>
      <c r="F71" s="5">
        <v>6114.1757579566111</v>
      </c>
      <c r="G71" s="5">
        <v>6245.8387570128343</v>
      </c>
      <c r="H71" s="5">
        <v>5783.5801792086186</v>
      </c>
      <c r="I71" s="5">
        <v>6353.6318291639009</v>
      </c>
      <c r="J71" s="5">
        <v>5814.4305056529111</v>
      </c>
      <c r="K71" s="5">
        <v>5470.9297276758616</v>
      </c>
      <c r="L71" s="5">
        <v>5433.0984790009907</v>
      </c>
      <c r="M71" s="5">
        <v>5451.5224954547048</v>
      </c>
      <c r="N71" s="5">
        <v>5308.6145577518682</v>
      </c>
      <c r="O71" s="5">
        <v>5125.2324843289816</v>
      </c>
      <c r="P71" s="5">
        <v>5289.8964411445268</v>
      </c>
      <c r="Q71" s="5">
        <v>4155.3842343189854</v>
      </c>
      <c r="R71" s="5">
        <v>4211.9300533380592</v>
      </c>
      <c r="S71" s="5">
        <v>3779.048866854449</v>
      </c>
      <c r="T71" s="5">
        <v>4754.1599620688694</v>
      </c>
      <c r="U71" s="5">
        <v>6177.0453479286298</v>
      </c>
      <c r="V71" s="5">
        <v>8363.9420096517224</v>
      </c>
      <c r="W71" s="5">
        <v>8353.7665554105242</v>
      </c>
      <c r="X71" s="5">
        <v>7750.6351280212966</v>
      </c>
      <c r="Y71" s="5">
        <v>7962.4044108273192</v>
      </c>
      <c r="Z71" s="5">
        <v>10262.970160136651</v>
      </c>
      <c r="AA71" s="5">
        <v>11423.953862415559</v>
      </c>
      <c r="AB71" s="5">
        <v>11600.70162083781</v>
      </c>
      <c r="AC71" s="5">
        <v>11574.18374282988</v>
      </c>
      <c r="AD71" s="5">
        <v>10327.348201406259</v>
      </c>
      <c r="AE71" s="5">
        <v>12290.10228164141</v>
      </c>
    </row>
    <row r="72" spans="1:31">
      <c r="A72" s="56" t="s">
        <v>60</v>
      </c>
      <c r="B72" s="56" t="s">
        <v>199</v>
      </c>
      <c r="C72" s="56" t="s">
        <v>143</v>
      </c>
      <c r="D72" s="5">
        <v>671.37690778603996</v>
      </c>
      <c r="E72" s="5">
        <v>547.47184484080003</v>
      </c>
      <c r="F72" s="5">
        <v>745.10161617894028</v>
      </c>
      <c r="G72" s="5">
        <v>750.19248224424473</v>
      </c>
      <c r="H72" s="5">
        <v>727.77908571473517</v>
      </c>
      <c r="I72" s="5">
        <v>704.13731921134513</v>
      </c>
      <c r="J72" s="5">
        <v>608.94644137502473</v>
      </c>
      <c r="K72" s="5">
        <v>661.22349810257481</v>
      </c>
      <c r="L72" s="5">
        <v>641.67015485112029</v>
      </c>
      <c r="M72" s="5">
        <v>665.26342542598491</v>
      </c>
      <c r="N72" s="5">
        <v>682.75000817021498</v>
      </c>
      <c r="O72" s="5">
        <v>685.85509820072969</v>
      </c>
      <c r="P72" s="5">
        <v>653.95434475406978</v>
      </c>
      <c r="Q72" s="5">
        <v>689.73501932948011</v>
      </c>
      <c r="R72" s="5">
        <v>726.7546339428601</v>
      </c>
      <c r="S72" s="5">
        <v>759.9401048675204</v>
      </c>
      <c r="T72" s="5">
        <v>801.01916488196468</v>
      </c>
      <c r="U72" s="5">
        <v>939.70242520362524</v>
      </c>
      <c r="V72" s="5">
        <v>787.42255824313997</v>
      </c>
      <c r="W72" s="5">
        <v>758.70599036410499</v>
      </c>
      <c r="X72" s="5">
        <v>731.04270681399021</v>
      </c>
      <c r="Y72" s="5">
        <v>353.96588519598993</v>
      </c>
      <c r="Z72" s="5">
        <v>312.46597000448008</v>
      </c>
      <c r="AA72" s="5">
        <v>292.08691090153508</v>
      </c>
      <c r="AB72" s="5">
        <v>160.8468728255599</v>
      </c>
      <c r="AC72" s="5">
        <v>153.2878798201798</v>
      </c>
      <c r="AD72" s="5">
        <v>874.25052673896982</v>
      </c>
      <c r="AE72" s="5">
        <v>930.21309744346479</v>
      </c>
    </row>
    <row r="73" spans="1:31">
      <c r="A73" s="56" t="s">
        <v>60</v>
      </c>
      <c r="B73" s="56" t="s">
        <v>199</v>
      </c>
      <c r="C73" s="56" t="s">
        <v>144</v>
      </c>
      <c r="D73" s="5">
        <v>3537.4721530000002</v>
      </c>
      <c r="E73" s="5">
        <v>3735.8403920000001</v>
      </c>
      <c r="F73" s="5">
        <v>3929.8921439999999</v>
      </c>
      <c r="G73" s="5">
        <v>4133.5683499999996</v>
      </c>
      <c r="H73" s="5">
        <v>4323.3951129999996</v>
      </c>
      <c r="I73" s="5">
        <v>4490.1072100000001</v>
      </c>
      <c r="J73" s="5">
        <v>4643.0092720000002</v>
      </c>
      <c r="K73" s="5">
        <v>4774.1118589999996</v>
      </c>
      <c r="L73" s="5">
        <v>4878.0336319999997</v>
      </c>
      <c r="M73" s="5">
        <v>4956.3041160000002</v>
      </c>
      <c r="N73" s="5">
        <v>5037.1784159999997</v>
      </c>
      <c r="O73" s="5">
        <v>5120.4892170000003</v>
      </c>
      <c r="P73" s="5">
        <v>5193.8669529999997</v>
      </c>
      <c r="Q73" s="5">
        <v>5252.478478</v>
      </c>
      <c r="R73" s="5">
        <v>5325.7912800000004</v>
      </c>
      <c r="S73" s="5">
        <v>5409.5415640000001</v>
      </c>
      <c r="T73" s="5">
        <v>5488.2112559999996</v>
      </c>
      <c r="U73" s="5">
        <v>5554.1026160000001</v>
      </c>
      <c r="V73" s="5">
        <v>5631.4144489999999</v>
      </c>
      <c r="W73" s="5">
        <v>5716.320952</v>
      </c>
      <c r="X73" s="5">
        <v>5796.701368</v>
      </c>
      <c r="Y73" s="5">
        <v>5864.3798420000003</v>
      </c>
      <c r="Z73" s="5">
        <v>5963.0230540000002</v>
      </c>
      <c r="AA73" s="5">
        <v>6097.4163719999997</v>
      </c>
      <c r="AB73" s="5">
        <v>6235.7200320000002</v>
      </c>
      <c r="AC73" s="5">
        <v>6354.2672480000001</v>
      </c>
      <c r="AD73" s="5">
        <v>6478.5099039999996</v>
      </c>
      <c r="AE73" s="5">
        <v>6478.5099039999996</v>
      </c>
    </row>
    <row r="74" spans="1:31">
      <c r="A74" s="56" t="s">
        <v>60</v>
      </c>
      <c r="B74" s="56" t="s">
        <v>199</v>
      </c>
      <c r="C74" s="56" t="s">
        <v>146</v>
      </c>
      <c r="D74" s="5">
        <v>3.2390000000000019E-7</v>
      </c>
      <c r="E74" s="5">
        <v>3.3351999999999983E-7</v>
      </c>
      <c r="F74" s="5">
        <v>3.396449999999997E-7</v>
      </c>
      <c r="G74" s="5">
        <v>3.6022999999999978E-7</v>
      </c>
      <c r="H74" s="5">
        <v>3.8380500000000001E-7</v>
      </c>
      <c r="I74" s="5">
        <v>4.0921499999999992E-7</v>
      </c>
      <c r="J74" s="5">
        <v>4.0838499999999972E-7</v>
      </c>
      <c r="K74" s="5">
        <v>8.3203499999999942E-7</v>
      </c>
      <c r="L74" s="5">
        <v>9.0017500000000045E-7</v>
      </c>
      <c r="M74" s="5">
        <v>9.4639999999999985E-7</v>
      </c>
      <c r="N74" s="5">
        <v>9.9058000000000018E-7</v>
      </c>
      <c r="O74" s="5">
        <v>1.056629999999998E-6</v>
      </c>
      <c r="P74" s="5">
        <v>1.121855E-6</v>
      </c>
      <c r="Q74" s="5">
        <v>6.0419238199999968E-2</v>
      </c>
      <c r="R74" s="5">
        <v>6.6311500000000015E-7</v>
      </c>
      <c r="S74" s="5">
        <v>6.1393035535000043E-2</v>
      </c>
      <c r="T74" s="5">
        <v>7.2543499999999998E-7</v>
      </c>
      <c r="U74" s="5">
        <v>0.10101242839000001</v>
      </c>
      <c r="V74" s="5">
        <v>8.664500000000003E-7</v>
      </c>
      <c r="W74" s="5">
        <v>6.3088420600000028E-2</v>
      </c>
      <c r="X74" s="5">
        <v>0.125214065865</v>
      </c>
      <c r="Y74" s="5">
        <v>0.13289809785000051</v>
      </c>
      <c r="Z74" s="5">
        <v>1.542214999999999E-6</v>
      </c>
      <c r="AA74" s="5">
        <v>1.420884999999999E-6</v>
      </c>
      <c r="AB74" s="5">
        <v>0.62406318989999909</v>
      </c>
      <c r="AC74" s="5">
        <v>1.6912199999999991E-6</v>
      </c>
      <c r="AD74" s="5">
        <v>2.061255000000002E-6</v>
      </c>
      <c r="AE74" s="5">
        <v>0.54915357505999995</v>
      </c>
    </row>
    <row r="75" spans="1:31">
      <c r="A75" s="56" t="s">
        <v>60</v>
      </c>
      <c r="B75" s="56" t="s">
        <v>199</v>
      </c>
      <c r="C75" s="56" t="s">
        <v>149</v>
      </c>
      <c r="D75" s="5">
        <v>-577.90032938453987</v>
      </c>
      <c r="E75" s="5">
        <v>-728.1707529656552</v>
      </c>
      <c r="F75" s="5">
        <v>-491.8107457055952</v>
      </c>
      <c r="G75" s="5">
        <v>-470.5311361508999</v>
      </c>
      <c r="H75" s="5">
        <v>-520.7564584628152</v>
      </c>
      <c r="I75" s="5">
        <v>-509.77852735294499</v>
      </c>
      <c r="J75" s="5">
        <v>-617.50913741155512</v>
      </c>
      <c r="K75" s="5">
        <v>-563.55854496353993</v>
      </c>
      <c r="L75" s="5">
        <v>-518.23860202271999</v>
      </c>
      <c r="M75" s="5">
        <v>-479.52388600451479</v>
      </c>
      <c r="N75" s="5">
        <v>-486.41957550818489</v>
      </c>
      <c r="O75" s="5">
        <v>-615.6100108936148</v>
      </c>
      <c r="P75" s="5">
        <v>-625.63293309291021</v>
      </c>
      <c r="Q75" s="5">
        <v>-667.64921703645985</v>
      </c>
      <c r="R75" s="5">
        <v>-1338.4640945780509</v>
      </c>
      <c r="S75" s="5">
        <v>-1365.2277579740139</v>
      </c>
      <c r="T75" s="5">
        <v>-1673.8357625583851</v>
      </c>
      <c r="U75" s="5">
        <v>-1591.448556559428</v>
      </c>
      <c r="V75" s="5">
        <v>-1597.127828526681</v>
      </c>
      <c r="W75" s="5">
        <v>-1549.2792580756061</v>
      </c>
      <c r="X75" s="5">
        <v>-1393.3120794147339</v>
      </c>
      <c r="Y75" s="5">
        <v>-1432.7808963738851</v>
      </c>
      <c r="Z75" s="5">
        <v>-1582.2898440619999</v>
      </c>
      <c r="AA75" s="5">
        <v>-1814.68503205821</v>
      </c>
      <c r="AB75" s="5">
        <v>-1867.268216817806</v>
      </c>
      <c r="AC75" s="5">
        <v>-1988.8302696781859</v>
      </c>
      <c r="AD75" s="5">
        <v>-2087.0046854331081</v>
      </c>
      <c r="AE75" s="5">
        <v>-2041.447770725666</v>
      </c>
    </row>
    <row r="76" spans="1:31">
      <c r="A76" s="56" t="s">
        <v>60</v>
      </c>
      <c r="B76" s="56" t="s">
        <v>199</v>
      </c>
      <c r="C76" s="56" t="s">
        <v>150</v>
      </c>
      <c r="D76" s="5">
        <v>-104.7503968133349</v>
      </c>
      <c r="E76" s="5">
        <v>-152.27031488046521</v>
      </c>
      <c r="F76" s="5">
        <v>-124.94187621456</v>
      </c>
      <c r="G76" s="5">
        <v>-140.51202164521001</v>
      </c>
      <c r="H76" s="5">
        <v>-167.9104338724751</v>
      </c>
      <c r="I76" s="5">
        <v>-180.4439497718999</v>
      </c>
      <c r="J76" s="5">
        <v>-229.17392089984509</v>
      </c>
      <c r="K76" s="5">
        <v>-222.7580599392299</v>
      </c>
      <c r="L76" s="5">
        <v>-220.49880010010489</v>
      </c>
      <c r="M76" s="5">
        <v>-216.06696553216989</v>
      </c>
      <c r="N76" s="5">
        <v>-228.61443784648</v>
      </c>
      <c r="O76" s="5">
        <v>-240.13206199302991</v>
      </c>
      <c r="P76" s="5">
        <v>-256.89823625514498</v>
      </c>
      <c r="Q76" s="5">
        <v>-259.67684202094517</v>
      </c>
      <c r="R76" s="5">
        <v>-262.60887122744009</v>
      </c>
      <c r="S76" s="5">
        <v>-266.37183500856992</v>
      </c>
      <c r="T76" s="5">
        <v>-280.88110314661998</v>
      </c>
      <c r="U76" s="5">
        <v>-268.55560992600988</v>
      </c>
      <c r="V76" s="5">
        <v>-290.32670278524489</v>
      </c>
      <c r="W76" s="5">
        <v>-292.06614145950488</v>
      </c>
      <c r="X76" s="5">
        <v>-262.14807080989499</v>
      </c>
      <c r="Y76" s="5">
        <v>-287.09103169691502</v>
      </c>
      <c r="Z76" s="5">
        <v>-358.50091926459481</v>
      </c>
      <c r="AA76" s="5">
        <v>-387.88725506132511</v>
      </c>
      <c r="AB76" s="5">
        <v>-417.80016739307018</v>
      </c>
      <c r="AC76" s="5">
        <v>-474.80114299040991</v>
      </c>
      <c r="AD76" s="5">
        <v>-533.16080355908537</v>
      </c>
      <c r="AE76" s="5">
        <v>-532.30889777272512</v>
      </c>
    </row>
    <row r="77" spans="1:31">
      <c r="A77" s="56" t="s">
        <v>60</v>
      </c>
      <c r="B77" s="56" t="s">
        <v>199</v>
      </c>
      <c r="C77" s="56" t="s">
        <v>151</v>
      </c>
      <c r="D77" s="5">
        <v>-84.087573554204596</v>
      </c>
      <c r="E77" s="5">
        <v>-94.893766769371595</v>
      </c>
      <c r="F77" s="5">
        <v>-104.79818928827</v>
      </c>
      <c r="G77" s="5">
        <v>-114.03727709239899</v>
      </c>
      <c r="H77" s="5">
        <v>-122.555795236355</v>
      </c>
      <c r="I77" s="5">
        <v>-131.06745387141299</v>
      </c>
      <c r="J77" s="5">
        <v>-137.71176574155601</v>
      </c>
      <c r="K77" s="5">
        <v>-144.04037476180801</v>
      </c>
      <c r="L77" s="5">
        <v>-148.151105495482</v>
      </c>
      <c r="M77" s="5">
        <v>-149.755800401074</v>
      </c>
      <c r="N77" s="5">
        <v>-152.472105847801</v>
      </c>
      <c r="O77" s="5">
        <v>-155.97032278962399</v>
      </c>
      <c r="P77" s="5">
        <v>-159.314469564945</v>
      </c>
      <c r="Q77" s="5">
        <v>-161.41294197039699</v>
      </c>
      <c r="R77" s="5">
        <v>-163.84021505292699</v>
      </c>
      <c r="S77" s="5">
        <v>-164.95152610901999</v>
      </c>
      <c r="T77" s="5">
        <v>-168.30226210270499</v>
      </c>
      <c r="U77" s="5">
        <v>-170.17420003870299</v>
      </c>
      <c r="V77" s="5">
        <v>-173.299412146702</v>
      </c>
      <c r="W77" s="5">
        <v>-175.56882866094699</v>
      </c>
      <c r="X77" s="5">
        <v>-177.979914737527</v>
      </c>
      <c r="Y77" s="5">
        <v>-178.78867698952601</v>
      </c>
      <c r="Z77" s="5">
        <v>-182.22160139625399</v>
      </c>
      <c r="AA77" s="5">
        <v>-185.02797432316601</v>
      </c>
      <c r="AB77" s="5">
        <v>-188.774714123357</v>
      </c>
      <c r="AC77" s="5">
        <v>-190.02460867904</v>
      </c>
      <c r="AD77" s="5">
        <v>-190.98848891321899</v>
      </c>
      <c r="AE77" s="5">
        <v>-195.06884509678</v>
      </c>
    </row>
    <row r="79" spans="1:31">
      <c r="A79" s="56" t="s">
        <v>60</v>
      </c>
      <c r="B79" s="56" t="s">
        <v>200</v>
      </c>
      <c r="C79" s="56" t="s">
        <v>132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60</v>
      </c>
      <c r="B80" s="56" t="s">
        <v>200</v>
      </c>
      <c r="C80" s="56" t="s">
        <v>133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</row>
    <row r="81" spans="1:31">
      <c r="A81" s="56" t="s">
        <v>60</v>
      </c>
      <c r="B81" s="56" t="s">
        <v>200</v>
      </c>
      <c r="C81" s="56" t="s">
        <v>134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1.6250000000000001E-9</v>
      </c>
      <c r="M81" s="5">
        <v>2.4299999999999999E-8</v>
      </c>
      <c r="N81" s="5">
        <v>1.8349999999999999E-8</v>
      </c>
      <c r="O81" s="5">
        <v>1.960949999999993E-7</v>
      </c>
      <c r="P81" s="5">
        <v>2.1929500000000019E-7</v>
      </c>
      <c r="Q81" s="5">
        <v>4.3083999999999911E-7</v>
      </c>
      <c r="R81" s="5">
        <v>1.055E-9</v>
      </c>
      <c r="S81" s="5">
        <v>9.5000000000000007E-9</v>
      </c>
      <c r="T81" s="5">
        <v>6.230000000000001E-9</v>
      </c>
      <c r="U81" s="5">
        <v>1.2655E-8</v>
      </c>
      <c r="V81" s="5">
        <v>1.1565E-8</v>
      </c>
      <c r="W81" s="5">
        <v>3.2569999999999993E-8</v>
      </c>
      <c r="X81" s="5">
        <v>0.66753052419500014</v>
      </c>
      <c r="Y81" s="5">
        <v>5.7060000000000003E-8</v>
      </c>
      <c r="Z81" s="5">
        <v>0.7190778487199998</v>
      </c>
      <c r="AA81" s="5">
        <v>2.8570000000000002E-7</v>
      </c>
      <c r="AB81" s="5">
        <v>1.7147238458250109</v>
      </c>
      <c r="AC81" s="5">
        <v>8.2335500000000059E-7</v>
      </c>
      <c r="AD81" s="5">
        <v>1.1677949999999999E-6</v>
      </c>
      <c r="AE81" s="5">
        <v>7.1989000000000055E-7</v>
      </c>
    </row>
    <row r="82" spans="1:31">
      <c r="A82" s="56" t="s">
        <v>60</v>
      </c>
      <c r="B82" s="56" t="s">
        <v>200</v>
      </c>
      <c r="C82" s="56" t="s">
        <v>135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56" t="s">
        <v>60</v>
      </c>
      <c r="B83" s="56" t="s">
        <v>200</v>
      </c>
      <c r="C83" s="56" t="s">
        <v>136</v>
      </c>
      <c r="D83" s="5">
        <v>7185.8080443981662</v>
      </c>
      <c r="E83" s="5">
        <v>7512.1497939242581</v>
      </c>
      <c r="F83" s="5">
        <v>8137.3791898261406</v>
      </c>
      <c r="G83" s="5">
        <v>8136.5105620781287</v>
      </c>
      <c r="H83" s="5">
        <v>5299.8801820484559</v>
      </c>
      <c r="I83" s="5">
        <v>4819.6097399782948</v>
      </c>
      <c r="J83" s="5">
        <v>6085.3171307507864</v>
      </c>
      <c r="K83" s="5">
        <v>7332.175950126978</v>
      </c>
      <c r="L83" s="5">
        <v>7094.3254025291999</v>
      </c>
      <c r="M83" s="5">
        <v>9817.76389744474</v>
      </c>
      <c r="N83" s="5">
        <v>8653.7626100430189</v>
      </c>
      <c r="O83" s="5">
        <v>7499.0275038245818</v>
      </c>
      <c r="P83" s="5">
        <v>9209.8344588330219</v>
      </c>
      <c r="Q83" s="5">
        <v>8284.5111419428486</v>
      </c>
      <c r="R83" s="5">
        <v>8184.1230824768727</v>
      </c>
      <c r="S83" s="5">
        <v>9129.857973805103</v>
      </c>
      <c r="T83" s="5">
        <v>8251.0284264325182</v>
      </c>
      <c r="U83" s="5">
        <v>9036.8292517849422</v>
      </c>
      <c r="V83" s="5">
        <v>8774.3056532577157</v>
      </c>
      <c r="W83" s="5">
        <v>6993.8083986260444</v>
      </c>
      <c r="X83" s="5">
        <v>9584.8686470025968</v>
      </c>
      <c r="Y83" s="5">
        <v>8660.5106882600994</v>
      </c>
      <c r="Z83" s="5">
        <v>7465.0394857249412</v>
      </c>
      <c r="AA83" s="5">
        <v>7719.9327405746426</v>
      </c>
      <c r="AB83" s="5">
        <v>8429.0049214047267</v>
      </c>
      <c r="AC83" s="5">
        <v>7916.1382976162513</v>
      </c>
      <c r="AD83" s="5">
        <v>8552.2644595411712</v>
      </c>
      <c r="AE83" s="5">
        <v>7817.5561678141848</v>
      </c>
    </row>
    <row r="84" spans="1:31">
      <c r="A84" s="56" t="s">
        <v>60</v>
      </c>
      <c r="B84" s="56" t="s">
        <v>200</v>
      </c>
      <c r="C84" s="56" t="s">
        <v>137</v>
      </c>
      <c r="D84" s="5">
        <v>2.086E-8</v>
      </c>
      <c r="E84" s="5">
        <v>1.0558E-7</v>
      </c>
      <c r="F84" s="5">
        <v>1.568080000000001E-6</v>
      </c>
      <c r="G84" s="5">
        <v>4.1970350000000022E-6</v>
      </c>
      <c r="H84" s="5">
        <v>8.8900850000000055E-6</v>
      </c>
      <c r="I84" s="5">
        <v>2.946524000000001E-5</v>
      </c>
      <c r="J84" s="5">
        <v>3.4225060000000003E-5</v>
      </c>
      <c r="K84" s="5">
        <v>1.0622598999999999E-4</v>
      </c>
      <c r="L84" s="5">
        <v>1.07465265E-4</v>
      </c>
      <c r="M84" s="5">
        <v>1.0842434499999999E-4</v>
      </c>
      <c r="N84" s="5">
        <v>1.0816748E-4</v>
      </c>
      <c r="O84" s="5">
        <v>4.2611251500000019E-4</v>
      </c>
      <c r="P84" s="5">
        <v>4.4327058000000018E-4</v>
      </c>
      <c r="Q84" s="5">
        <v>4.1955004999999989E-4</v>
      </c>
      <c r="R84" s="5">
        <v>4.1884883999999983E-4</v>
      </c>
      <c r="S84" s="5">
        <v>3.9280442999999982E-4</v>
      </c>
      <c r="T84" s="5">
        <v>3.9001867500000013E-4</v>
      </c>
      <c r="U84" s="5">
        <v>3.6657197999999998E-4</v>
      </c>
      <c r="V84" s="5">
        <v>3.8906073999999991E-4</v>
      </c>
      <c r="W84" s="5">
        <v>3.9235089000000021E-4</v>
      </c>
      <c r="X84" s="5">
        <v>3.3179602499999988E-4</v>
      </c>
      <c r="Y84" s="5">
        <v>4.0921711499999989E-4</v>
      </c>
      <c r="Z84" s="5">
        <v>5.9174999500000028E-4</v>
      </c>
      <c r="AA84" s="5">
        <v>9.6548946499999948E-4</v>
      </c>
      <c r="AB84" s="5">
        <v>9.7906120000000011E-4</v>
      </c>
      <c r="AC84" s="5">
        <v>1.07147655E-3</v>
      </c>
      <c r="AD84" s="5">
        <v>1.0943264350000009E-3</v>
      </c>
      <c r="AE84" s="5">
        <v>1.0804588700000001E-3</v>
      </c>
    </row>
    <row r="85" spans="1:31">
      <c r="A85" s="56" t="s">
        <v>60</v>
      </c>
      <c r="B85" s="56" t="s">
        <v>200</v>
      </c>
      <c r="C85" s="56" t="s">
        <v>138</v>
      </c>
      <c r="D85" s="5">
        <v>8.1373052134999874E-2</v>
      </c>
      <c r="E85" s="5">
        <v>0.13286346705499999</v>
      </c>
      <c r="F85" s="5">
        <v>0.6380821419799998</v>
      </c>
      <c r="G85" s="5">
        <v>1.115583204810001</v>
      </c>
      <c r="H85" s="5">
        <v>3.774972266730003</v>
      </c>
      <c r="I85" s="5">
        <v>4.9614475212049962</v>
      </c>
      <c r="J85" s="5">
        <v>9.0049658085999926</v>
      </c>
      <c r="K85" s="5">
        <v>8.8756310335649893</v>
      </c>
      <c r="L85" s="5">
        <v>8.8482958343900098</v>
      </c>
      <c r="M85" s="5">
        <v>9.7887248259849944</v>
      </c>
      <c r="N85" s="5">
        <v>10.564247702015001</v>
      </c>
      <c r="O85" s="5">
        <v>12.22601339654501</v>
      </c>
      <c r="P85" s="5">
        <v>13.896657759445009</v>
      </c>
      <c r="Q85" s="5">
        <v>14.13509906986501</v>
      </c>
      <c r="R85" s="5">
        <v>16.366184717709999</v>
      </c>
      <c r="S85" s="5">
        <v>16.180518663935</v>
      </c>
      <c r="T85" s="5">
        <v>17.53062404795001</v>
      </c>
      <c r="U85" s="5">
        <v>15.9049024758</v>
      </c>
      <c r="V85" s="5">
        <v>18.730709879795</v>
      </c>
      <c r="W85" s="5">
        <v>20.173823528059991</v>
      </c>
      <c r="X85" s="5">
        <v>14.283818181124991</v>
      </c>
      <c r="Y85" s="5">
        <v>20.064384044649991</v>
      </c>
      <c r="Z85" s="5">
        <v>30.172022957515001</v>
      </c>
      <c r="AA85" s="5">
        <v>34.003904085964997</v>
      </c>
      <c r="AB85" s="5">
        <v>35.478667654905003</v>
      </c>
      <c r="AC85" s="5">
        <v>43.375963706439997</v>
      </c>
      <c r="AD85" s="5">
        <v>49.282246888114997</v>
      </c>
      <c r="AE85" s="5">
        <v>51.322435177314993</v>
      </c>
    </row>
    <row r="86" spans="1:31">
      <c r="A86" s="56" t="s">
        <v>60</v>
      </c>
      <c r="B86" s="56" t="s">
        <v>200</v>
      </c>
      <c r="C86" s="56" t="s">
        <v>139</v>
      </c>
      <c r="D86" s="5">
        <v>8.1428847158790596</v>
      </c>
      <c r="E86" s="5">
        <v>9.9834355950313807</v>
      </c>
      <c r="F86" s="5">
        <v>11.9709020076155</v>
      </c>
      <c r="G86" s="5">
        <v>14.2468631872252</v>
      </c>
      <c r="H86" s="5">
        <v>16.380898182884099</v>
      </c>
      <c r="I86" s="5">
        <v>18.1919496655849</v>
      </c>
      <c r="J86" s="5">
        <v>20.015429160295501</v>
      </c>
      <c r="K86" s="5">
        <v>21.441773933497199</v>
      </c>
      <c r="L86" s="5">
        <v>22.562628521205301</v>
      </c>
      <c r="M86" s="5">
        <v>23.411837338096799</v>
      </c>
      <c r="N86" s="5">
        <v>24.380521031490201</v>
      </c>
      <c r="O86" s="5">
        <v>25.306482530262301</v>
      </c>
      <c r="P86" s="5">
        <v>26.226248429597199</v>
      </c>
      <c r="Q86" s="5">
        <v>27.085378083115199</v>
      </c>
      <c r="R86" s="5">
        <v>28.0229475835357</v>
      </c>
      <c r="S86" s="5">
        <v>28.8226454043538</v>
      </c>
      <c r="T86" s="5">
        <v>29.918755432686101</v>
      </c>
      <c r="U86" s="5">
        <v>30.7950209568817</v>
      </c>
      <c r="V86" s="5">
        <v>31.710069667531499</v>
      </c>
      <c r="W86" s="5">
        <v>32.756394557516302</v>
      </c>
      <c r="X86" s="5">
        <v>33.776980380016703</v>
      </c>
      <c r="Y86" s="5">
        <v>34.892531318081303</v>
      </c>
      <c r="Z86" s="5">
        <v>36.107478573766699</v>
      </c>
      <c r="AA86" s="5">
        <v>37.318416362737203</v>
      </c>
      <c r="AB86" s="5">
        <v>38.122185646605303</v>
      </c>
      <c r="AC86" s="5">
        <v>39.365126332518798</v>
      </c>
      <c r="AD86" s="5">
        <v>40.589864904281001</v>
      </c>
      <c r="AE86" s="5">
        <v>42.016881018664201</v>
      </c>
    </row>
    <row r="87" spans="1:31">
      <c r="A87" s="56" t="s">
        <v>60</v>
      </c>
      <c r="B87" s="56" t="s">
        <v>200</v>
      </c>
      <c r="C87" s="56" t="s">
        <v>140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</row>
    <row r="88" spans="1:31">
      <c r="A88" s="56" t="s">
        <v>60</v>
      </c>
      <c r="B88" s="56" t="s">
        <v>200</v>
      </c>
      <c r="C88" s="56" t="s">
        <v>141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</row>
    <row r="89" spans="1:31">
      <c r="A89" s="56" t="s">
        <v>60</v>
      </c>
      <c r="B89" s="56" t="s">
        <v>200</v>
      </c>
      <c r="C89" s="56" t="s">
        <v>142</v>
      </c>
      <c r="D89" s="5">
        <v>1844.918814919685</v>
      </c>
      <c r="E89" s="5">
        <v>2667.1734047985501</v>
      </c>
      <c r="F89" s="5">
        <v>3147.2800086267398</v>
      </c>
      <c r="G89" s="5">
        <v>3643.2571281686151</v>
      </c>
      <c r="H89" s="5">
        <v>4117.5581007749497</v>
      </c>
      <c r="I89" s="5">
        <v>4645.7023605463382</v>
      </c>
      <c r="J89" s="5">
        <v>5218.2594532289741</v>
      </c>
      <c r="K89" s="5">
        <v>5955.2181080591999</v>
      </c>
      <c r="L89" s="5">
        <v>6144.8263640196874</v>
      </c>
      <c r="M89" s="5">
        <v>6845.9499019743998</v>
      </c>
      <c r="N89" s="5">
        <v>7082.9434306206267</v>
      </c>
      <c r="O89" s="5">
        <v>7291.0210562409147</v>
      </c>
      <c r="P89" s="5">
        <v>8455.793152894541</v>
      </c>
      <c r="Q89" s="5">
        <v>8670.1346338925996</v>
      </c>
      <c r="R89" s="5">
        <v>9069.8307209591949</v>
      </c>
      <c r="S89" s="5">
        <v>9888.7193379005112</v>
      </c>
      <c r="T89" s="5">
        <v>10586.55618461765</v>
      </c>
      <c r="U89" s="5">
        <v>11538.125398337559</v>
      </c>
      <c r="V89" s="5">
        <v>11870.63295334816</v>
      </c>
      <c r="W89" s="5">
        <v>11227.623616064981</v>
      </c>
      <c r="X89" s="5">
        <v>11609.01353137855</v>
      </c>
      <c r="Y89" s="5">
        <v>10786.281690534521</v>
      </c>
      <c r="Z89" s="5">
        <v>10305.20152076631</v>
      </c>
      <c r="AA89" s="5">
        <v>11185.566379608459</v>
      </c>
      <c r="AB89" s="5">
        <v>11025.143154274539</v>
      </c>
      <c r="AC89" s="5">
        <v>10488.21518059934</v>
      </c>
      <c r="AD89" s="5">
        <v>10732.089390146701</v>
      </c>
      <c r="AE89" s="5">
        <v>9887.1416044014495</v>
      </c>
    </row>
    <row r="90" spans="1:31">
      <c r="A90" s="56" t="s">
        <v>60</v>
      </c>
      <c r="B90" s="56" t="s">
        <v>200</v>
      </c>
      <c r="C90" s="56" t="s">
        <v>143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</row>
    <row r="91" spans="1:31">
      <c r="A91" s="56" t="s">
        <v>60</v>
      </c>
      <c r="B91" s="56" t="s">
        <v>200</v>
      </c>
      <c r="C91" s="56" t="s">
        <v>144</v>
      </c>
      <c r="D91" s="5">
        <v>302.62401110000002</v>
      </c>
      <c r="E91" s="5">
        <v>331.10867109999998</v>
      </c>
      <c r="F91" s="5">
        <v>362.16651239999999</v>
      </c>
      <c r="G91" s="5">
        <v>393.85514690000002</v>
      </c>
      <c r="H91" s="5">
        <v>423.5144234</v>
      </c>
      <c r="I91" s="5">
        <v>451.01906739999998</v>
      </c>
      <c r="J91" s="5">
        <v>473.47962840000002</v>
      </c>
      <c r="K91" s="5">
        <v>490.66549839999999</v>
      </c>
      <c r="L91" s="5">
        <v>502.99931229999999</v>
      </c>
      <c r="M91" s="5">
        <v>511.82405219999998</v>
      </c>
      <c r="N91" s="5">
        <v>519.08526189999998</v>
      </c>
      <c r="O91" s="5">
        <v>526.31655450000005</v>
      </c>
      <c r="P91" s="5">
        <v>531.97870209999996</v>
      </c>
      <c r="Q91" s="5">
        <v>536.71313599999996</v>
      </c>
      <c r="R91" s="5">
        <v>541.80873799999995</v>
      </c>
      <c r="S91" s="5">
        <v>547.94270470000004</v>
      </c>
      <c r="T91" s="5">
        <v>553.21486990000005</v>
      </c>
      <c r="U91" s="5">
        <v>558.40549290000001</v>
      </c>
      <c r="V91" s="5">
        <v>564.15824210000005</v>
      </c>
      <c r="W91" s="5">
        <v>571.00484440000002</v>
      </c>
      <c r="X91" s="5">
        <v>577.10299380000004</v>
      </c>
      <c r="Y91" s="5">
        <v>583.72644700000001</v>
      </c>
      <c r="Z91" s="5">
        <v>595.56138699999997</v>
      </c>
      <c r="AA91" s="5">
        <v>613.56838619999996</v>
      </c>
      <c r="AB91" s="5">
        <v>631.626848</v>
      </c>
      <c r="AC91" s="5">
        <v>648.54181310000001</v>
      </c>
      <c r="AD91" s="5">
        <v>664.3763136</v>
      </c>
      <c r="AE91" s="5">
        <v>664.3763136</v>
      </c>
    </row>
    <row r="92" spans="1:31">
      <c r="A92" s="56" t="s">
        <v>60</v>
      </c>
      <c r="B92" s="56" t="s">
        <v>200</v>
      </c>
      <c r="C92" s="56" t="s">
        <v>146</v>
      </c>
      <c r="D92" s="5">
        <v>2.9076999999999878E-7</v>
      </c>
      <c r="E92" s="5">
        <v>2.9928999999999892E-7</v>
      </c>
      <c r="F92" s="5">
        <v>3.2081999999999898E-7</v>
      </c>
      <c r="G92" s="5">
        <v>3.3824999999999979E-7</v>
      </c>
      <c r="H92" s="5">
        <v>3.4985499999999821E-7</v>
      </c>
      <c r="I92" s="5">
        <v>3.6811000000000088E-7</v>
      </c>
      <c r="J92" s="5">
        <v>3.869950000000004E-7</v>
      </c>
      <c r="K92" s="5">
        <v>7.8011499999999719E-7</v>
      </c>
      <c r="L92" s="5">
        <v>8.3705999999999847E-7</v>
      </c>
      <c r="M92" s="5">
        <v>8.8648499999999948E-7</v>
      </c>
      <c r="N92" s="5">
        <v>9.3263499999999977E-7</v>
      </c>
      <c r="O92" s="5">
        <v>9.9253000000000001E-7</v>
      </c>
      <c r="P92" s="5">
        <v>1.037089999999998E-6</v>
      </c>
      <c r="Q92" s="5">
        <v>1.1046599999999999E-6</v>
      </c>
      <c r="R92" s="5">
        <v>5.6811999999999972E-7</v>
      </c>
      <c r="S92" s="5">
        <v>5.9719500000000068E-7</v>
      </c>
      <c r="T92" s="5">
        <v>6.2991499999999797E-7</v>
      </c>
      <c r="U92" s="5">
        <v>6.8365000000000139E-7</v>
      </c>
      <c r="V92" s="5">
        <v>7.1529999999999879E-7</v>
      </c>
      <c r="W92" s="5">
        <v>8.2353999999999955E-7</v>
      </c>
      <c r="X92" s="5">
        <v>0.115074919809999</v>
      </c>
      <c r="Y92" s="5">
        <v>1.011625E-6</v>
      </c>
      <c r="Z92" s="5">
        <v>1.227585000000001E-6</v>
      </c>
      <c r="AA92" s="5">
        <v>1.088120000000001E-6</v>
      </c>
      <c r="AB92" s="5">
        <v>0.37563562475999729</v>
      </c>
      <c r="AC92" s="5">
        <v>1.2658049999999999E-6</v>
      </c>
      <c r="AD92" s="5">
        <v>1.403724999999996E-6</v>
      </c>
      <c r="AE92" s="5">
        <v>9.2795757255E-2</v>
      </c>
    </row>
    <row r="93" spans="1:31">
      <c r="A93" s="56" t="s">
        <v>60</v>
      </c>
      <c r="B93" s="56" t="s">
        <v>200</v>
      </c>
      <c r="C93" s="56" t="s">
        <v>149</v>
      </c>
      <c r="D93" s="5">
        <v>-1.579E-7</v>
      </c>
      <c r="E93" s="5">
        <v>-2.7431999999999988E-7</v>
      </c>
      <c r="F93" s="5">
        <v>-7.8562949999999925E-6</v>
      </c>
      <c r="G93" s="5">
        <v>-9.7333750000000108E-6</v>
      </c>
      <c r="H93" s="5">
        <v>-1.1771114999999991E-5</v>
      </c>
      <c r="I93" s="5">
        <v>-3.9039915000000013E-5</v>
      </c>
      <c r="J93" s="5">
        <v>-4.4304679999999988E-5</v>
      </c>
      <c r="K93" s="5">
        <v>-1.3624595000000001E-4</v>
      </c>
      <c r="L93" s="5">
        <v>-1.39785675E-4</v>
      </c>
      <c r="M93" s="5">
        <v>-1.3950685499999999E-4</v>
      </c>
      <c r="N93" s="5">
        <v>-1.4070455499999999E-4</v>
      </c>
      <c r="O93" s="5">
        <v>-5.4699877499999965E-4</v>
      </c>
      <c r="P93" s="5">
        <v>-5.7414206999999986E-4</v>
      </c>
      <c r="Q93" s="5">
        <v>-5.3717954000000027E-4</v>
      </c>
      <c r="R93" s="5">
        <v>-5.4267606500000003E-4</v>
      </c>
      <c r="S93" s="5">
        <v>-5.0677064500000016E-4</v>
      </c>
      <c r="T93" s="5">
        <v>-5.0525631500000019E-4</v>
      </c>
      <c r="U93" s="5">
        <v>-4.7176639999999979E-4</v>
      </c>
      <c r="V93" s="5">
        <v>-5.0496471999999983E-4</v>
      </c>
      <c r="W93" s="5">
        <v>-5.0455163499999996E-4</v>
      </c>
      <c r="X93" s="5">
        <v>-4.2321270500000001E-4</v>
      </c>
      <c r="Y93" s="5">
        <v>-5.3252470499999961E-4</v>
      </c>
      <c r="Z93" s="5">
        <v>-7.5676131500000004E-4</v>
      </c>
      <c r="AA93" s="5">
        <v>-1.2600135449999991E-3</v>
      </c>
      <c r="AB93" s="5">
        <v>-1.2631566600000001E-3</v>
      </c>
      <c r="AC93" s="5">
        <v>-1.392622520000001E-3</v>
      </c>
      <c r="AD93" s="5">
        <v>-1.41712656E-3</v>
      </c>
      <c r="AE93" s="5">
        <v>-1.397518955E-3</v>
      </c>
    </row>
    <row r="94" spans="1:31">
      <c r="A94" s="56" t="s">
        <v>60</v>
      </c>
      <c r="B94" s="56" t="s">
        <v>200</v>
      </c>
      <c r="C94" s="56" t="s">
        <v>150</v>
      </c>
      <c r="D94" s="5">
        <v>-9.5723547520000007E-2</v>
      </c>
      <c r="E94" s="5">
        <v>-0.15964748028000009</v>
      </c>
      <c r="F94" s="5">
        <v>-0.75201274876500057</v>
      </c>
      <c r="G94" s="5">
        <v>-1.307566189390001</v>
      </c>
      <c r="H94" s="5">
        <v>-4.4407051241200017</v>
      </c>
      <c r="I94" s="5">
        <v>-5.8364238543049938</v>
      </c>
      <c r="J94" s="5">
        <v>-10.593026834130001</v>
      </c>
      <c r="K94" s="5">
        <v>-10.469802778129999</v>
      </c>
      <c r="L94" s="5">
        <v>-10.44479928855999</v>
      </c>
      <c r="M94" s="5">
        <v>-11.563981631109989</v>
      </c>
      <c r="N94" s="5">
        <v>-12.556555410605</v>
      </c>
      <c r="O94" s="5">
        <v>-14.542519451015011</v>
      </c>
      <c r="P94" s="5">
        <v>-16.668457483015001</v>
      </c>
      <c r="Q94" s="5">
        <v>-16.981952819600011</v>
      </c>
      <c r="R94" s="5">
        <v>-19.840666748889991</v>
      </c>
      <c r="S94" s="5">
        <v>-19.735912636225009</v>
      </c>
      <c r="T94" s="5">
        <v>-21.569016932115002</v>
      </c>
      <c r="U94" s="5">
        <v>-19.78679515508999</v>
      </c>
      <c r="V94" s="5">
        <v>-23.538889785430019</v>
      </c>
      <c r="W94" s="5">
        <v>-25.38422152140998</v>
      </c>
      <c r="X94" s="5">
        <v>-18.047926830505009</v>
      </c>
      <c r="Y94" s="5">
        <v>-25.707864559720011</v>
      </c>
      <c r="Z94" s="5">
        <v>-38.472011025834988</v>
      </c>
      <c r="AA94" s="5">
        <v>-43.473737025259993</v>
      </c>
      <c r="AB94" s="5">
        <v>-45.105415266925007</v>
      </c>
      <c r="AC94" s="5">
        <v>-55.615165877000003</v>
      </c>
      <c r="AD94" s="5">
        <v>-63.071202735829957</v>
      </c>
      <c r="AE94" s="5">
        <v>-66.031895740300058</v>
      </c>
    </row>
    <row r="95" spans="1:31">
      <c r="A95" s="56" t="s">
        <v>60</v>
      </c>
      <c r="B95" s="56" t="s">
        <v>200</v>
      </c>
      <c r="C95" s="56" t="s">
        <v>151</v>
      </c>
      <c r="D95" s="5">
        <v>-9.6021129640758591</v>
      </c>
      <c r="E95" s="5">
        <v>-11.7934489411277</v>
      </c>
      <c r="F95" s="5">
        <v>-14.142584011240601</v>
      </c>
      <c r="G95" s="5">
        <v>-16.810704934594401</v>
      </c>
      <c r="H95" s="5">
        <v>-19.263268900615099</v>
      </c>
      <c r="I95" s="5">
        <v>-21.4360273371795</v>
      </c>
      <c r="J95" s="5">
        <v>-23.681207686924701</v>
      </c>
      <c r="K95" s="5">
        <v>-25.340051425218199</v>
      </c>
      <c r="L95" s="5">
        <v>-26.614188746785601</v>
      </c>
      <c r="M95" s="5">
        <v>-27.578713285334</v>
      </c>
      <c r="N95" s="5">
        <v>-28.646916982913801</v>
      </c>
      <c r="O95" s="5">
        <v>-29.841837555959799</v>
      </c>
      <c r="P95" s="5">
        <v>-30.9774345830862</v>
      </c>
      <c r="Q95" s="5">
        <v>-31.982645981576599</v>
      </c>
      <c r="R95" s="5">
        <v>-32.9595208005533</v>
      </c>
      <c r="S95" s="5">
        <v>-33.9346550170185</v>
      </c>
      <c r="T95" s="5">
        <v>-35.143145797780797</v>
      </c>
      <c r="U95" s="5">
        <v>-36.468645531829601</v>
      </c>
      <c r="V95" s="5">
        <v>-37.444884155906799</v>
      </c>
      <c r="W95" s="5">
        <v>-38.668726680810003</v>
      </c>
      <c r="X95" s="5">
        <v>-39.729898313944297</v>
      </c>
      <c r="Y95" s="5">
        <v>-40.977875338692201</v>
      </c>
      <c r="Z95" s="5">
        <v>-42.557856546601897</v>
      </c>
      <c r="AA95" s="5">
        <v>-44.1517037448438</v>
      </c>
      <c r="AB95" s="5">
        <v>-45.252329805985497</v>
      </c>
      <c r="AC95" s="5">
        <v>-46.564486685038297</v>
      </c>
      <c r="AD95" s="5">
        <v>-47.958590428041802</v>
      </c>
      <c r="AE95" s="5">
        <v>-49.481811981462101</v>
      </c>
    </row>
    <row r="97" spans="1:31">
      <c r="A97" s="56" t="s">
        <v>70</v>
      </c>
      <c r="B97" s="56" t="s">
        <v>163</v>
      </c>
      <c r="C97" s="56" t="s">
        <v>130</v>
      </c>
      <c r="D97" s="5">
        <v>33523.337532768302</v>
      </c>
      <c r="E97" s="5">
        <v>32552.77222757756</v>
      </c>
      <c r="F97" s="5">
        <v>27668.438344199891</v>
      </c>
      <c r="G97" s="5">
        <v>26972.283098529431</v>
      </c>
      <c r="H97" s="5">
        <v>20282.521348299149</v>
      </c>
      <c r="I97" s="5">
        <v>14853.16285251863</v>
      </c>
      <c r="J97" s="5">
        <v>14146.19653786152</v>
      </c>
      <c r="K97" s="5">
        <v>9512.7242337319985</v>
      </c>
      <c r="L97" s="5">
        <v>5238.7869359561446</v>
      </c>
      <c r="M97" s="5">
        <v>4911.6492788778787</v>
      </c>
      <c r="N97" s="5">
        <v>4824.104159195942</v>
      </c>
      <c r="O97" s="5">
        <v>5502.8697543925164</v>
      </c>
      <c r="P97" s="5">
        <v>5840.1311720391996</v>
      </c>
      <c r="Q97" s="5">
        <v>5973.6811198204887</v>
      </c>
      <c r="R97" s="5">
        <v>8070.5936893700873</v>
      </c>
      <c r="S97" s="5">
        <v>8234.5214288200823</v>
      </c>
      <c r="T97" s="5">
        <v>6989.9816981762633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</row>
    <row r="98" spans="1:31">
      <c r="A98" s="56" t="s">
        <v>70</v>
      </c>
      <c r="B98" s="56" t="s">
        <v>163</v>
      </c>
      <c r="C98" s="56" t="s">
        <v>132</v>
      </c>
      <c r="D98" s="5">
        <v>1.669149772910002</v>
      </c>
      <c r="E98" s="5">
        <v>1.6358255374449999</v>
      </c>
      <c r="F98" s="5">
        <v>19.05828107524</v>
      </c>
      <c r="G98" s="5">
        <v>12.256926069684971</v>
      </c>
      <c r="H98" s="5">
        <v>29.785194939984951</v>
      </c>
      <c r="I98" s="5">
        <v>8.0509300005450086</v>
      </c>
      <c r="J98" s="5">
        <v>0.1174544546599999</v>
      </c>
      <c r="K98" s="5">
        <v>3.80046387528001</v>
      </c>
      <c r="L98" s="5">
        <v>13.81542597407498</v>
      </c>
      <c r="M98" s="5">
        <v>20.32582526359495</v>
      </c>
      <c r="N98" s="5">
        <v>12.93854327664997</v>
      </c>
      <c r="O98" s="5">
        <v>15.26207912135999</v>
      </c>
      <c r="P98" s="5">
        <v>9.4453931491549881</v>
      </c>
      <c r="Q98" s="5">
        <v>41.69273883494499</v>
      </c>
      <c r="R98" s="5">
        <v>35.984458318504977</v>
      </c>
      <c r="S98" s="5">
        <v>431.34893427097938</v>
      </c>
      <c r="T98" s="5">
        <v>189.2364981514452</v>
      </c>
      <c r="U98" s="5">
        <v>398.99296383998012</v>
      </c>
      <c r="V98" s="5">
        <v>569.45301585083985</v>
      </c>
      <c r="W98" s="5">
        <v>710.41943688855451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</row>
    <row r="99" spans="1:31">
      <c r="A99" s="56" t="s">
        <v>70</v>
      </c>
      <c r="B99" s="56" t="s">
        <v>163</v>
      </c>
      <c r="C99" s="56" t="s">
        <v>133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56" t="s">
        <v>70</v>
      </c>
      <c r="B100" s="56" t="s">
        <v>163</v>
      </c>
      <c r="C100" s="56" t="s">
        <v>134</v>
      </c>
      <c r="D100" s="5">
        <v>0.36458793623500002</v>
      </c>
      <c r="E100" s="5">
        <v>0.38866827260499998</v>
      </c>
      <c r="F100" s="5">
        <v>17.748214226605</v>
      </c>
      <c r="G100" s="5">
        <v>10.922070015979999</v>
      </c>
      <c r="H100" s="5">
        <v>26.03308292102</v>
      </c>
      <c r="I100" s="5">
        <v>3.0691910452250002</v>
      </c>
      <c r="J100" s="5">
        <v>2.7649999999999999E-9</v>
      </c>
      <c r="K100" s="5">
        <v>1.192051306630008</v>
      </c>
      <c r="L100" s="5">
        <v>6.865370680845003</v>
      </c>
      <c r="M100" s="5">
        <v>39.421623925374838</v>
      </c>
      <c r="N100" s="5">
        <v>3.2908007893400102</v>
      </c>
      <c r="O100" s="5">
        <v>3.658364884595017</v>
      </c>
      <c r="P100" s="5">
        <v>1.4816136371549831</v>
      </c>
      <c r="Q100" s="5">
        <v>22.462547866834988</v>
      </c>
      <c r="R100" s="5">
        <v>5.0106084003700149</v>
      </c>
      <c r="S100" s="5">
        <v>24.116799801954951</v>
      </c>
      <c r="T100" s="5">
        <v>8.6146611886250071</v>
      </c>
      <c r="U100" s="5">
        <v>37.478290292689962</v>
      </c>
      <c r="V100" s="5">
        <v>29.352949753174961</v>
      </c>
      <c r="W100" s="5">
        <v>100.5469535019599</v>
      </c>
      <c r="X100" s="5">
        <v>235.92421476910991</v>
      </c>
      <c r="Y100" s="5">
        <v>115.05716795725991</v>
      </c>
      <c r="Z100" s="5">
        <v>674.94233387989493</v>
      </c>
      <c r="AA100" s="5">
        <v>515.00235843390976</v>
      </c>
      <c r="AB100" s="5">
        <v>1002.5320864443649</v>
      </c>
      <c r="AC100" s="5">
        <v>724.06290723030497</v>
      </c>
      <c r="AD100" s="5">
        <v>2410.0580669898959</v>
      </c>
      <c r="AE100" s="5">
        <v>1695.6257741016741</v>
      </c>
    </row>
    <row r="101" spans="1:31">
      <c r="A101" s="56" t="s">
        <v>70</v>
      </c>
      <c r="B101" s="56" t="s">
        <v>163</v>
      </c>
      <c r="C101" s="56" t="s">
        <v>135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</row>
    <row r="102" spans="1:31">
      <c r="A102" s="56" t="s">
        <v>70</v>
      </c>
      <c r="B102" s="56" t="s">
        <v>163</v>
      </c>
      <c r="C102" s="56" t="s">
        <v>136</v>
      </c>
      <c r="D102" s="5">
        <v>4672.9292090140243</v>
      </c>
      <c r="E102" s="5">
        <v>3728.7766872051452</v>
      </c>
      <c r="F102" s="5">
        <v>2695.0868815006361</v>
      </c>
      <c r="G102" s="5">
        <v>2550.9890859726138</v>
      </c>
      <c r="H102" s="5">
        <v>3184.781303008514</v>
      </c>
      <c r="I102" s="5">
        <v>2506.2956016824301</v>
      </c>
      <c r="J102" s="5">
        <v>867.53815874634483</v>
      </c>
      <c r="K102" s="5">
        <v>2031.3722800964661</v>
      </c>
      <c r="L102" s="5">
        <v>2920.8530688314299</v>
      </c>
      <c r="M102" s="5">
        <v>2534.91353563452</v>
      </c>
      <c r="N102" s="5">
        <v>3083.424091392244</v>
      </c>
      <c r="O102" s="5">
        <v>3157.9873651642379</v>
      </c>
      <c r="P102" s="5">
        <v>3431.0039700966022</v>
      </c>
      <c r="Q102" s="5">
        <v>3580.1066350548531</v>
      </c>
      <c r="R102" s="5">
        <v>3127.2544972732589</v>
      </c>
      <c r="S102" s="5">
        <v>3504.7248359128912</v>
      </c>
      <c r="T102" s="5">
        <v>2464.5467599403009</v>
      </c>
      <c r="U102" s="5">
        <v>3039.5411249690101</v>
      </c>
      <c r="V102" s="5">
        <v>3077.0410057006288</v>
      </c>
      <c r="W102" s="5">
        <v>2619.1534584956798</v>
      </c>
      <c r="X102" s="5">
        <v>2586.9674188734298</v>
      </c>
      <c r="Y102" s="5">
        <v>3040.0122293526001</v>
      </c>
      <c r="Z102" s="5">
        <v>3633.5348145450339</v>
      </c>
      <c r="AA102" s="5">
        <v>2960.8264612556968</v>
      </c>
      <c r="AB102" s="5">
        <v>2514.9089171883802</v>
      </c>
      <c r="AC102" s="5">
        <v>2968.4944249715909</v>
      </c>
      <c r="AD102" s="5">
        <v>3204.8160191627062</v>
      </c>
      <c r="AE102" s="5">
        <v>2044.1766115622529</v>
      </c>
    </row>
    <row r="103" spans="1:31">
      <c r="A103" s="56" t="s">
        <v>70</v>
      </c>
      <c r="B103" s="56" t="s">
        <v>163</v>
      </c>
      <c r="C103" s="56" t="s">
        <v>137</v>
      </c>
      <c r="D103" s="5">
        <v>499.20313961761508</v>
      </c>
      <c r="E103" s="5">
        <v>562.44314021982041</v>
      </c>
      <c r="F103" s="5">
        <v>2868.2990949513901</v>
      </c>
      <c r="G103" s="5">
        <v>3530.915367769574</v>
      </c>
      <c r="H103" s="5">
        <v>5306.6717489283856</v>
      </c>
      <c r="I103" s="5">
        <v>9102.6814042774458</v>
      </c>
      <c r="J103" s="5">
        <v>10537.377807663361</v>
      </c>
      <c r="K103" s="5">
        <v>10249.95313010284</v>
      </c>
      <c r="L103" s="5">
        <v>9288.6715151612771</v>
      </c>
      <c r="M103" s="5">
        <v>9019.1580875944528</v>
      </c>
      <c r="N103" s="5">
        <v>8685.1928531841659</v>
      </c>
      <c r="O103" s="5">
        <v>9190.2427358209898</v>
      </c>
      <c r="P103" s="5">
        <v>9431.5069571173408</v>
      </c>
      <c r="Q103" s="5">
        <v>9284.3767393384951</v>
      </c>
      <c r="R103" s="5">
        <v>9705.7127583784932</v>
      </c>
      <c r="S103" s="5">
        <v>9907.6457860985793</v>
      </c>
      <c r="T103" s="5">
        <v>11507.591732192261</v>
      </c>
      <c r="U103" s="5">
        <v>11760.069336355329</v>
      </c>
      <c r="V103" s="5">
        <v>11600.03027217106</v>
      </c>
      <c r="W103" s="5">
        <v>11265.81201122506</v>
      </c>
      <c r="X103" s="5">
        <v>10783.379659747059</v>
      </c>
      <c r="Y103" s="5">
        <v>10628.278974557081</v>
      </c>
      <c r="Z103" s="5">
        <v>11893.67819317602</v>
      </c>
      <c r="AA103" s="5">
        <v>12024.513296798919</v>
      </c>
      <c r="AB103" s="5">
        <v>12117.7680029565</v>
      </c>
      <c r="AC103" s="5">
        <v>12774.741085160949</v>
      </c>
      <c r="AD103" s="5">
        <v>12705.98505215311</v>
      </c>
      <c r="AE103" s="5">
        <v>14040.43525892933</v>
      </c>
    </row>
    <row r="104" spans="1:31">
      <c r="A104" s="56" t="s">
        <v>70</v>
      </c>
      <c r="B104" s="56" t="s">
        <v>163</v>
      </c>
      <c r="C104" s="56" t="s">
        <v>138</v>
      </c>
      <c r="D104" s="5">
        <v>16.886264974845002</v>
      </c>
      <c r="E104" s="5">
        <v>30.599145822245021</v>
      </c>
      <c r="F104" s="5">
        <v>36.843913748550001</v>
      </c>
      <c r="G104" s="5">
        <v>50.662819594424988</v>
      </c>
      <c r="H104" s="5">
        <v>59.634455720465013</v>
      </c>
      <c r="I104" s="5">
        <v>67.261244641604975</v>
      </c>
      <c r="J104" s="5">
        <v>113.93490122463</v>
      </c>
      <c r="K104" s="5">
        <v>110.231567578745</v>
      </c>
      <c r="L104" s="5">
        <v>115.53408022484</v>
      </c>
      <c r="M104" s="5">
        <v>117.94056545393499</v>
      </c>
      <c r="N104" s="5">
        <v>133.59367485326999</v>
      </c>
      <c r="O104" s="5">
        <v>163.87064045501</v>
      </c>
      <c r="P104" s="5">
        <v>192.42569252851499</v>
      </c>
      <c r="Q104" s="5">
        <v>221.88777460256989</v>
      </c>
      <c r="R104" s="5">
        <v>259.97034353023491</v>
      </c>
      <c r="S104" s="5">
        <v>289.6490988234151</v>
      </c>
      <c r="T104" s="5">
        <v>318.32174370621487</v>
      </c>
      <c r="U104" s="5">
        <v>374.24115985314512</v>
      </c>
      <c r="V104" s="5">
        <v>416.71985443343988</v>
      </c>
      <c r="W104" s="5">
        <v>449.9916729933949</v>
      </c>
      <c r="X104" s="5">
        <v>403.21028665096009</v>
      </c>
      <c r="Y104" s="5">
        <v>437.57108499289978</v>
      </c>
      <c r="Z104" s="5">
        <v>628.77204400126993</v>
      </c>
      <c r="AA104" s="5">
        <v>699.47357597452503</v>
      </c>
      <c r="AB104" s="5">
        <v>807.02618789444023</v>
      </c>
      <c r="AC104" s="5">
        <v>962.7830776052748</v>
      </c>
      <c r="AD104" s="5">
        <v>1065.406014966145</v>
      </c>
      <c r="AE104" s="5">
        <v>1129.28199001288</v>
      </c>
    </row>
    <row r="105" spans="1:31">
      <c r="A105" s="56" t="s">
        <v>70</v>
      </c>
      <c r="B105" s="56" t="s">
        <v>163</v>
      </c>
      <c r="C105" s="56" t="s">
        <v>139</v>
      </c>
      <c r="D105" s="5">
        <v>110.495196148915</v>
      </c>
      <c r="E105" s="5">
        <v>134.74144735995799</v>
      </c>
      <c r="F105" s="5">
        <v>155.62055965789401</v>
      </c>
      <c r="G105" s="5">
        <v>178.91441313040301</v>
      </c>
      <c r="H105" s="5">
        <v>201.33018090475201</v>
      </c>
      <c r="I105" s="5">
        <v>218.818594557241</v>
      </c>
      <c r="J105" s="5">
        <v>238.707510015709</v>
      </c>
      <c r="K105" s="5">
        <v>255.828600766374</v>
      </c>
      <c r="L105" s="5">
        <v>269.53524707365102</v>
      </c>
      <c r="M105" s="5">
        <v>279.06357548537102</v>
      </c>
      <c r="N105" s="5">
        <v>289.83002279325899</v>
      </c>
      <c r="O105" s="5">
        <v>299.24803600858701</v>
      </c>
      <c r="P105" s="5">
        <v>311.979779571047</v>
      </c>
      <c r="Q105" s="5">
        <v>319.37141224486498</v>
      </c>
      <c r="R105" s="5">
        <v>329.88438343585898</v>
      </c>
      <c r="S105" s="5">
        <v>337.92630807138403</v>
      </c>
      <c r="T105" s="5">
        <v>349.68646200716898</v>
      </c>
      <c r="U105" s="5">
        <v>356.731794692873</v>
      </c>
      <c r="V105" s="5">
        <v>369.66561032928303</v>
      </c>
      <c r="W105" s="5">
        <v>380.04200882854701</v>
      </c>
      <c r="X105" s="5">
        <v>391.77373275282099</v>
      </c>
      <c r="Y105" s="5">
        <v>401.89062306864997</v>
      </c>
      <c r="Z105" s="5">
        <v>413.90648630128101</v>
      </c>
      <c r="AA105" s="5">
        <v>429.85809378360398</v>
      </c>
      <c r="AB105" s="5">
        <v>443.15764330701103</v>
      </c>
      <c r="AC105" s="5">
        <v>454.91654566967401</v>
      </c>
      <c r="AD105" s="5">
        <v>465.99504381012702</v>
      </c>
      <c r="AE105" s="5">
        <v>482.780529902468</v>
      </c>
    </row>
    <row r="106" spans="1:31">
      <c r="A106" s="56" t="s">
        <v>70</v>
      </c>
      <c r="B106" s="56" t="s">
        <v>163</v>
      </c>
      <c r="C106" s="56" t="s">
        <v>140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70</v>
      </c>
      <c r="B107" s="56" t="s">
        <v>163</v>
      </c>
      <c r="C107" s="56" t="s">
        <v>141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70</v>
      </c>
      <c r="B108" s="56" t="s">
        <v>163</v>
      </c>
      <c r="C108" s="56" t="s">
        <v>142</v>
      </c>
      <c r="D108" s="5">
        <v>6519.2017881319916</v>
      </c>
      <c r="E108" s="5">
        <v>9081.8446500775426</v>
      </c>
      <c r="F108" s="5">
        <v>11912.478565524239</v>
      </c>
      <c r="G108" s="5">
        <v>14791.42334355749</v>
      </c>
      <c r="H108" s="5">
        <v>19809.370718965001</v>
      </c>
      <c r="I108" s="5">
        <v>23572.781062735809</v>
      </c>
      <c r="J108" s="5">
        <v>21712.837357136061</v>
      </c>
      <c r="K108" s="5">
        <v>22269.681930611081</v>
      </c>
      <c r="L108" s="5">
        <v>22569.624025883531</v>
      </c>
      <c r="M108" s="5">
        <v>24411.511401300231</v>
      </c>
      <c r="N108" s="5">
        <v>23205.1970183751</v>
      </c>
      <c r="O108" s="5">
        <v>23177.504576850879</v>
      </c>
      <c r="P108" s="5">
        <v>22584.045788245279</v>
      </c>
      <c r="Q108" s="5">
        <v>22498.890784900279</v>
      </c>
      <c r="R108" s="5">
        <v>22247.897587233099</v>
      </c>
      <c r="S108" s="5">
        <v>21226.279410083709</v>
      </c>
      <c r="T108" s="5">
        <v>22992.299316585191</v>
      </c>
      <c r="U108" s="5">
        <v>21632.164429187142</v>
      </c>
      <c r="V108" s="5">
        <v>22310.475382106779</v>
      </c>
      <c r="W108" s="5">
        <v>27037.774798434919</v>
      </c>
      <c r="X108" s="5">
        <v>29834.49996060416</v>
      </c>
      <c r="Y108" s="5">
        <v>28465.99770849296</v>
      </c>
      <c r="Z108" s="5">
        <v>39380.415146287887</v>
      </c>
      <c r="AA108" s="5">
        <v>36917.838324215671</v>
      </c>
      <c r="AB108" s="5">
        <v>41516.524749195858</v>
      </c>
      <c r="AC108" s="5">
        <v>39684.379196103851</v>
      </c>
      <c r="AD108" s="5">
        <v>39300.004392277187</v>
      </c>
      <c r="AE108" s="5">
        <v>41719.559742117548</v>
      </c>
    </row>
    <row r="109" spans="1:31">
      <c r="A109" s="56" t="s">
        <v>70</v>
      </c>
      <c r="B109" s="56" t="s">
        <v>163</v>
      </c>
      <c r="C109" s="56" t="s">
        <v>143</v>
      </c>
      <c r="D109" s="5">
        <v>6959.3661504387046</v>
      </c>
      <c r="E109" s="5">
        <v>5558.6838874334599</v>
      </c>
      <c r="F109" s="5">
        <v>7179.3274496109771</v>
      </c>
      <c r="G109" s="5">
        <v>7055.8745399657346</v>
      </c>
      <c r="H109" s="5">
        <v>7725.838096637628</v>
      </c>
      <c r="I109" s="5">
        <v>11461.90191060812</v>
      </c>
      <c r="J109" s="5">
        <v>11746.6045820084</v>
      </c>
      <c r="K109" s="5">
        <v>13472.384314153751</v>
      </c>
      <c r="L109" s="5">
        <v>14278.46232949851</v>
      </c>
      <c r="M109" s="5">
        <v>12885.2491576381</v>
      </c>
      <c r="N109" s="5">
        <v>13480.25413005432</v>
      </c>
      <c r="O109" s="5">
        <v>14484.581092974509</v>
      </c>
      <c r="P109" s="5">
        <v>14488.142832697889</v>
      </c>
      <c r="Q109" s="5">
        <v>14545.25462217164</v>
      </c>
      <c r="R109" s="5">
        <v>14760.77884317365</v>
      </c>
      <c r="S109" s="5">
        <v>14119.127404913879</v>
      </c>
      <c r="T109" s="5">
        <v>15607.426138378971</v>
      </c>
      <c r="U109" s="5">
        <v>15482.6423490221</v>
      </c>
      <c r="V109" s="5">
        <v>15062.646813609061</v>
      </c>
      <c r="W109" s="5">
        <v>14646.312899830289</v>
      </c>
      <c r="X109" s="5">
        <v>12849.339467159019</v>
      </c>
      <c r="Y109" s="5">
        <v>13562.08358381124</v>
      </c>
      <c r="Z109" s="5">
        <v>14757.32108712256</v>
      </c>
      <c r="AA109" s="5">
        <v>14728.64359268819</v>
      </c>
      <c r="AB109" s="5">
        <v>15213.10202130719</v>
      </c>
      <c r="AC109" s="5">
        <v>18511.3040344318</v>
      </c>
      <c r="AD109" s="5">
        <v>19480.850097807059</v>
      </c>
      <c r="AE109" s="5">
        <v>20156.33415169131</v>
      </c>
    </row>
    <row r="110" spans="1:31">
      <c r="A110" s="56" t="s">
        <v>70</v>
      </c>
      <c r="B110" s="56" t="s">
        <v>163</v>
      </c>
      <c r="C110" s="56" t="s">
        <v>144</v>
      </c>
      <c r="D110" s="5">
        <v>8271.4261812999994</v>
      </c>
      <c r="E110" s="5">
        <v>8901.7108387000007</v>
      </c>
      <c r="F110" s="5">
        <v>9556.1843449999997</v>
      </c>
      <c r="G110" s="5">
        <v>10225.799655000001</v>
      </c>
      <c r="H110" s="5">
        <v>10898.126473</v>
      </c>
      <c r="I110" s="5">
        <v>11508.784019000001</v>
      </c>
      <c r="J110" s="5">
        <v>12021.737800999999</v>
      </c>
      <c r="K110" s="5">
        <v>12416.897824</v>
      </c>
      <c r="L110" s="5">
        <v>12766.605610000001</v>
      </c>
      <c r="M110" s="5">
        <v>13024.051715</v>
      </c>
      <c r="N110" s="5">
        <v>13251.472489</v>
      </c>
      <c r="O110" s="5">
        <v>13455.869173999999</v>
      </c>
      <c r="P110" s="5">
        <v>13665.192416</v>
      </c>
      <c r="Q110" s="5">
        <v>13823.635779</v>
      </c>
      <c r="R110" s="5">
        <v>14002.023660000001</v>
      </c>
      <c r="S110" s="5">
        <v>14187.577698999999</v>
      </c>
      <c r="T110" s="5">
        <v>14398.148701</v>
      </c>
      <c r="U110" s="5">
        <v>14574.092314</v>
      </c>
      <c r="V110" s="5">
        <v>14761.722347000001</v>
      </c>
      <c r="W110" s="5">
        <v>14944.959226999999</v>
      </c>
      <c r="X110" s="5">
        <v>15155.110601</v>
      </c>
      <c r="Y110" s="5">
        <v>15362.543301</v>
      </c>
      <c r="Z110" s="5">
        <v>15722.948194000001</v>
      </c>
      <c r="AA110" s="5">
        <v>16212.014313</v>
      </c>
      <c r="AB110" s="5">
        <v>16752.733393999999</v>
      </c>
      <c r="AC110" s="5">
        <v>17235.553371999998</v>
      </c>
      <c r="AD110" s="5">
        <v>17709.514048000001</v>
      </c>
      <c r="AE110" s="5">
        <v>17709.514048000001</v>
      </c>
    </row>
    <row r="111" spans="1:31">
      <c r="A111" s="56" t="s">
        <v>70</v>
      </c>
      <c r="B111" s="56" t="s">
        <v>163</v>
      </c>
      <c r="C111" s="56" t="s">
        <v>146</v>
      </c>
      <c r="D111" s="5">
        <v>3.1139999999999989E-7</v>
      </c>
      <c r="E111" s="5">
        <v>3.2472000000000049E-7</v>
      </c>
      <c r="F111" s="5">
        <v>3.4484499999999972E-7</v>
      </c>
      <c r="G111" s="5">
        <v>0.103639998315</v>
      </c>
      <c r="H111" s="5">
        <v>0.15454876497500061</v>
      </c>
      <c r="I111" s="5">
        <v>4.0633499999999989E-7</v>
      </c>
      <c r="J111" s="5">
        <v>4.0443000000000029E-7</v>
      </c>
      <c r="K111" s="5">
        <v>8.321149999999994E-7</v>
      </c>
      <c r="L111" s="5">
        <v>9.0415999999999917E-7</v>
      </c>
      <c r="M111" s="5">
        <v>9.5197999999999908E-7</v>
      </c>
      <c r="N111" s="5">
        <v>1.003115E-6</v>
      </c>
      <c r="O111" s="5">
        <v>1.0680650000000001E-6</v>
      </c>
      <c r="P111" s="5">
        <v>1.1368450000000011E-6</v>
      </c>
      <c r="Q111" s="5">
        <v>1.2503600000000009E-6</v>
      </c>
      <c r="R111" s="5">
        <v>2.315812031500001E-2</v>
      </c>
      <c r="S111" s="5">
        <v>7.2987000000000012E-7</v>
      </c>
      <c r="T111" s="5">
        <v>7.356650000000001E-7</v>
      </c>
      <c r="U111" s="5">
        <v>8.2725499999999971E-7</v>
      </c>
      <c r="V111" s="5">
        <v>8.9259999999999887E-7</v>
      </c>
      <c r="W111" s="5">
        <v>9.652000000000003E-7</v>
      </c>
      <c r="X111" s="5">
        <v>1.5211926079250011</v>
      </c>
      <c r="Y111" s="5">
        <v>1.2869900000000001E-6</v>
      </c>
      <c r="Z111" s="5">
        <v>1.467865E-6</v>
      </c>
      <c r="AA111" s="5">
        <v>1.4672799999999989E-6</v>
      </c>
      <c r="AB111" s="5">
        <v>2.986707225500008</v>
      </c>
      <c r="AC111" s="5">
        <v>1.7484700000000009E-6</v>
      </c>
      <c r="AD111" s="5">
        <v>1.9815249999999992E-6</v>
      </c>
      <c r="AE111" s="5">
        <v>0.27863152995000001</v>
      </c>
    </row>
    <row r="112" spans="1:31">
      <c r="A112" s="56" t="s">
        <v>70</v>
      </c>
      <c r="B112" s="56" t="s">
        <v>163</v>
      </c>
      <c r="C112" s="56" t="s">
        <v>149</v>
      </c>
      <c r="D112" s="5">
        <v>-1760.353869358421</v>
      </c>
      <c r="E112" s="5">
        <v>-2122.347608086654</v>
      </c>
      <c r="F112" s="5">
        <v>-4774.5486393190431</v>
      </c>
      <c r="G112" s="5">
        <v>-5809.2415040106443</v>
      </c>
      <c r="H112" s="5">
        <v>-7568.7972012185692</v>
      </c>
      <c r="I112" s="5">
        <v>-12463.742373928801</v>
      </c>
      <c r="J112" s="5">
        <v>-14160.41595236596</v>
      </c>
      <c r="K112" s="5">
        <v>-13859.76914181513</v>
      </c>
      <c r="L112" s="5">
        <v>-13100.274768275611</v>
      </c>
      <c r="M112" s="5">
        <v>-12325.875022223259</v>
      </c>
      <c r="N112" s="5">
        <v>-11882.820021687899</v>
      </c>
      <c r="O112" s="5">
        <v>-12851.748115865401</v>
      </c>
      <c r="P112" s="5">
        <v>-13095.319570523419</v>
      </c>
      <c r="Q112" s="5">
        <v>-13100.458221986561</v>
      </c>
      <c r="R112" s="5">
        <v>-13860.60295187763</v>
      </c>
      <c r="S112" s="5">
        <v>-13712.232753381541</v>
      </c>
      <c r="T112" s="5">
        <v>-15703.150731808581</v>
      </c>
      <c r="U112" s="5">
        <v>-16101.782592701191</v>
      </c>
      <c r="V112" s="5">
        <v>-15804.65590436367</v>
      </c>
      <c r="W112" s="5">
        <v>-15463.11343661022</v>
      </c>
      <c r="X112" s="5">
        <v>-14415.610830843851</v>
      </c>
      <c r="Y112" s="5">
        <v>-14273.584743503439</v>
      </c>
      <c r="Z112" s="5">
        <v>-15963.472188703079</v>
      </c>
      <c r="AA112" s="5">
        <v>-16069.84698239711</v>
      </c>
      <c r="AB112" s="5">
        <v>-16047.664438381549</v>
      </c>
      <c r="AC112" s="5">
        <v>-17653.315645606279</v>
      </c>
      <c r="AD112" s="5">
        <v>-16948.346272852919</v>
      </c>
      <c r="AE112" s="5">
        <v>-18955.033095140461</v>
      </c>
    </row>
    <row r="113" spans="1:31">
      <c r="A113" s="56" t="s">
        <v>70</v>
      </c>
      <c r="B113" s="56" t="s">
        <v>163</v>
      </c>
      <c r="C113" s="56" t="s">
        <v>150</v>
      </c>
      <c r="D113" s="5">
        <v>-19.864229852419999</v>
      </c>
      <c r="E113" s="5">
        <v>-35.995436929679997</v>
      </c>
      <c r="F113" s="5">
        <v>-43.341496399450001</v>
      </c>
      <c r="G113" s="5">
        <v>-59.59742598804003</v>
      </c>
      <c r="H113" s="5">
        <v>-70.151248717240009</v>
      </c>
      <c r="I113" s="5">
        <v>-79.123053692760038</v>
      </c>
      <c r="J113" s="5">
        <v>-134.02781421853001</v>
      </c>
      <c r="K113" s="5">
        <v>-130.40990698038999</v>
      </c>
      <c r="L113" s="5">
        <v>-137.789249922735</v>
      </c>
      <c r="M113" s="5">
        <v>-141.69628529322</v>
      </c>
      <c r="N113" s="5">
        <v>-162.52467839630501</v>
      </c>
      <c r="O113" s="5">
        <v>-201.88217658151501</v>
      </c>
      <c r="P113" s="5">
        <v>-240.90675763258</v>
      </c>
      <c r="Q113" s="5">
        <v>-280.15972212377511</v>
      </c>
      <c r="R113" s="5">
        <v>-333.20117262820497</v>
      </c>
      <c r="S113" s="5">
        <v>-374.12604954247502</v>
      </c>
      <c r="T113" s="5">
        <v>-414.71963737481002</v>
      </c>
      <c r="U113" s="5">
        <v>-492.37404526353009</v>
      </c>
      <c r="V113" s="5">
        <v>-548.57922659843496</v>
      </c>
      <c r="W113" s="5">
        <v>-593.11638040469529</v>
      </c>
      <c r="X113" s="5">
        <v>-531.88513463891991</v>
      </c>
      <c r="Y113" s="5">
        <v>-577.79410399188964</v>
      </c>
      <c r="Z113" s="5">
        <v>-834.86800959415461</v>
      </c>
      <c r="AA113" s="5">
        <v>-929.96083979545483</v>
      </c>
      <c r="AB113" s="5">
        <v>-1066.400951913625</v>
      </c>
      <c r="AC113" s="5">
        <v>-1286.586058417925</v>
      </c>
      <c r="AD113" s="5">
        <v>-1413.0361578648849</v>
      </c>
      <c r="AE113" s="5">
        <v>-1510.4766838163951</v>
      </c>
    </row>
    <row r="114" spans="1:31">
      <c r="A114" s="56" t="s">
        <v>70</v>
      </c>
      <c r="B114" s="56" t="s">
        <v>163</v>
      </c>
      <c r="C114" s="56" t="s">
        <v>151</v>
      </c>
      <c r="D114" s="5">
        <v>-131.160586889142</v>
      </c>
      <c r="E114" s="5">
        <v>-159.93332829915099</v>
      </c>
      <c r="F114" s="5">
        <v>-185.08587232800201</v>
      </c>
      <c r="G114" s="5">
        <v>-212.159379936752</v>
      </c>
      <c r="H114" s="5">
        <v>-238.93076751176099</v>
      </c>
      <c r="I114" s="5">
        <v>-259.70735070673999</v>
      </c>
      <c r="J114" s="5">
        <v>-284.00826295990498</v>
      </c>
      <c r="K114" s="5">
        <v>-303.62895228782202</v>
      </c>
      <c r="L114" s="5">
        <v>-320.14002455194401</v>
      </c>
      <c r="M114" s="5">
        <v>-331.25904913646599</v>
      </c>
      <c r="N114" s="5">
        <v>-343.91004180235399</v>
      </c>
      <c r="O114" s="5">
        <v>-355.20428695942297</v>
      </c>
      <c r="P114" s="5">
        <v>-370.851944173417</v>
      </c>
      <c r="Q114" s="5">
        <v>-379.76916979057103</v>
      </c>
      <c r="R114" s="5">
        <v>-390.99580391871802</v>
      </c>
      <c r="S114" s="5">
        <v>-400.93601505031199</v>
      </c>
      <c r="T114" s="5">
        <v>-414.53034415658499</v>
      </c>
      <c r="U114" s="5">
        <v>-424.914451741731</v>
      </c>
      <c r="V114" s="5">
        <v>-438.52867020675899</v>
      </c>
      <c r="W114" s="5">
        <v>-451.905326386485</v>
      </c>
      <c r="X114" s="5">
        <v>-463.91879312500998</v>
      </c>
      <c r="Y114" s="5">
        <v>-476.85984260963198</v>
      </c>
      <c r="Z114" s="5">
        <v>-491.27362355032398</v>
      </c>
      <c r="AA114" s="5">
        <v>-511.58320740038602</v>
      </c>
      <c r="AB114" s="5">
        <v>-526.07167389193501</v>
      </c>
      <c r="AC114" s="5">
        <v>-539.248234919732</v>
      </c>
      <c r="AD114" s="5">
        <v>-552.86044881302496</v>
      </c>
      <c r="AE114" s="5">
        <v>-572.57878911425098</v>
      </c>
    </row>
    <row r="116" spans="1:31">
      <c r="A116" s="56" t="s">
        <v>70</v>
      </c>
      <c r="B116" s="56" t="s">
        <v>197</v>
      </c>
      <c r="C116" s="56" t="s">
        <v>130</v>
      </c>
      <c r="D116" s="5">
        <v>39049.097399296843</v>
      </c>
      <c r="E116" s="5">
        <v>37097.935305404753</v>
      </c>
      <c r="F116" s="5">
        <v>34579.190367952957</v>
      </c>
      <c r="G116" s="5">
        <v>33603.19427886176</v>
      </c>
      <c r="H116" s="5">
        <v>32712.925853412471</v>
      </c>
      <c r="I116" s="5">
        <v>30911.885553333959</v>
      </c>
      <c r="J116" s="5">
        <v>22475.80060652937</v>
      </c>
      <c r="K116" s="5">
        <v>21528.3182788794</v>
      </c>
      <c r="L116" s="5">
        <v>22716.828800707419</v>
      </c>
      <c r="M116" s="5">
        <v>22640.85876639577</v>
      </c>
      <c r="N116" s="5">
        <v>23349.23846662524</v>
      </c>
      <c r="O116" s="5">
        <v>23540.316224691342</v>
      </c>
      <c r="P116" s="5">
        <v>23478.531621395839</v>
      </c>
      <c r="Q116" s="5">
        <v>24828.280704225072</v>
      </c>
      <c r="R116" s="5">
        <v>25792.366632467008</v>
      </c>
      <c r="S116" s="5">
        <v>25670.62733133839</v>
      </c>
      <c r="T116" s="5">
        <v>24561.73116906549</v>
      </c>
      <c r="U116" s="5">
        <v>25826.420671185359</v>
      </c>
      <c r="V116" s="5">
        <v>25677.019802197799</v>
      </c>
      <c r="W116" s="5">
        <v>21155.66517060596</v>
      </c>
      <c r="X116" s="5">
        <v>17777.18810058463</v>
      </c>
      <c r="Y116" s="5">
        <v>15247.37147500127</v>
      </c>
      <c r="Z116" s="5">
        <v>13599.061331590379</v>
      </c>
      <c r="AA116" s="5">
        <v>10209.628401413451</v>
      </c>
      <c r="AB116" s="5">
        <v>10737.54658951461</v>
      </c>
      <c r="AC116" s="5">
        <v>10668.87186833383</v>
      </c>
      <c r="AD116" s="5">
        <v>10917.19447451529</v>
      </c>
      <c r="AE116" s="5">
        <v>10372.37739658373</v>
      </c>
    </row>
    <row r="117" spans="1:31">
      <c r="A117" s="56" t="s">
        <v>70</v>
      </c>
      <c r="B117" s="56" t="s">
        <v>197</v>
      </c>
      <c r="C117" s="56" t="s">
        <v>132</v>
      </c>
      <c r="D117" s="5">
        <v>968.35534784272431</v>
      </c>
      <c r="E117" s="5">
        <v>965.81332036590504</v>
      </c>
      <c r="F117" s="5">
        <v>971.79083342487911</v>
      </c>
      <c r="G117" s="5">
        <v>988.16877922957053</v>
      </c>
      <c r="H117" s="5">
        <v>1049.305056011839</v>
      </c>
      <c r="I117" s="5">
        <v>80.576586566340012</v>
      </c>
      <c r="J117" s="5">
        <v>26.766203886934981</v>
      </c>
      <c r="K117" s="5">
        <v>140.35793576986501</v>
      </c>
      <c r="L117" s="5">
        <v>123.21404170229999</v>
      </c>
      <c r="M117" s="5">
        <v>164.090848791165</v>
      </c>
      <c r="N117" s="5">
        <v>83.771765781964945</v>
      </c>
      <c r="O117" s="5">
        <v>104.6263439896</v>
      </c>
      <c r="P117" s="5">
        <v>46.693962729794997</v>
      </c>
      <c r="Q117" s="5">
        <v>348.22643048178998</v>
      </c>
      <c r="R117" s="5">
        <v>604.12556013959443</v>
      </c>
      <c r="S117" s="5">
        <v>711.61383029018521</v>
      </c>
      <c r="T117" s="5">
        <v>316.82364997183521</v>
      </c>
      <c r="U117" s="5">
        <v>712.12573112443499</v>
      </c>
      <c r="V117" s="5">
        <v>1197.5197776622799</v>
      </c>
      <c r="W117" s="5">
        <v>1040.823335745305</v>
      </c>
      <c r="X117" s="5">
        <v>1567.319792381727</v>
      </c>
      <c r="Y117" s="5">
        <v>1805.19963933754</v>
      </c>
      <c r="Z117" s="5">
        <v>498.56752732063518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56" t="s">
        <v>70</v>
      </c>
      <c r="B118" s="56" t="s">
        <v>197</v>
      </c>
      <c r="C118" s="56" t="s">
        <v>133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</row>
    <row r="119" spans="1:31">
      <c r="A119" s="56" t="s">
        <v>70</v>
      </c>
      <c r="B119" s="56" t="s">
        <v>197</v>
      </c>
      <c r="C119" s="56" t="s">
        <v>134</v>
      </c>
      <c r="D119" s="5">
        <v>2.0599999999999999E-9</v>
      </c>
      <c r="E119" s="5">
        <v>4.2649999999999996E-9</v>
      </c>
      <c r="F119" s="5">
        <v>7.5320994500000012E-3</v>
      </c>
      <c r="G119" s="5">
        <v>1.0536794251949999</v>
      </c>
      <c r="H119" s="5">
        <v>4.8040332855600019</v>
      </c>
      <c r="I119" s="5">
        <v>7.7024322175200028</v>
      </c>
      <c r="J119" s="5">
        <v>2.6605146637649999</v>
      </c>
      <c r="K119" s="5">
        <v>15.98329219530498</v>
      </c>
      <c r="L119" s="5">
        <v>12.258625163850009</v>
      </c>
      <c r="M119" s="5">
        <v>26.254236196064952</v>
      </c>
      <c r="N119" s="5">
        <v>22.259182756849931</v>
      </c>
      <c r="O119" s="5">
        <v>9.4490208336199508</v>
      </c>
      <c r="P119" s="5">
        <v>5.0296502765450253</v>
      </c>
      <c r="Q119" s="5">
        <v>17.41357953115001</v>
      </c>
      <c r="R119" s="5">
        <v>40.532052314354942</v>
      </c>
      <c r="S119" s="5">
        <v>23.870501169944959</v>
      </c>
      <c r="T119" s="5">
        <v>8.6471765434750125</v>
      </c>
      <c r="U119" s="5">
        <v>20.39673544147</v>
      </c>
      <c r="V119" s="5">
        <v>50.788862931684982</v>
      </c>
      <c r="W119" s="5">
        <v>169.94916457686</v>
      </c>
      <c r="X119" s="5">
        <v>161.69397457113999</v>
      </c>
      <c r="Y119" s="5">
        <v>180.00130034993981</v>
      </c>
      <c r="Z119" s="5">
        <v>1154.96307345687</v>
      </c>
      <c r="AA119" s="5">
        <v>1945.41594927796</v>
      </c>
      <c r="AB119" s="5">
        <v>1282.448069800304</v>
      </c>
      <c r="AC119" s="5">
        <v>2418.8986752479241</v>
      </c>
      <c r="AD119" s="5">
        <v>2948.1010144810712</v>
      </c>
      <c r="AE119" s="5">
        <v>2189.665605206646</v>
      </c>
    </row>
    <row r="120" spans="1:31">
      <c r="A120" s="56" t="s">
        <v>70</v>
      </c>
      <c r="B120" s="56" t="s">
        <v>197</v>
      </c>
      <c r="C120" s="56" t="s">
        <v>135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</row>
    <row r="121" spans="1:31">
      <c r="A121" s="56" t="s">
        <v>70</v>
      </c>
      <c r="B121" s="56" t="s">
        <v>197</v>
      </c>
      <c r="C121" s="56" t="s">
        <v>136</v>
      </c>
      <c r="D121" s="5">
        <v>213.0451655248001</v>
      </c>
      <c r="E121" s="5">
        <v>251.42043565427011</v>
      </c>
      <c r="F121" s="5">
        <v>199.22103724388501</v>
      </c>
      <c r="G121" s="5">
        <v>126.74201444726999</v>
      </c>
      <c r="H121" s="5">
        <v>180.51341488729</v>
      </c>
      <c r="I121" s="5">
        <v>184.41773051466009</v>
      </c>
      <c r="J121" s="5">
        <v>308.66522652345998</v>
      </c>
      <c r="K121" s="5">
        <v>160.58268954037001</v>
      </c>
      <c r="L121" s="5">
        <v>280.02972093440502</v>
      </c>
      <c r="M121" s="5">
        <v>299.17999854080989</v>
      </c>
      <c r="N121" s="5">
        <v>248.91690564030989</v>
      </c>
      <c r="O121" s="5">
        <v>213.04515309596999</v>
      </c>
      <c r="P121" s="5">
        <v>251.42041962829001</v>
      </c>
      <c r="Q121" s="5">
        <v>199.22102511124501</v>
      </c>
      <c r="R121" s="5">
        <v>54.607372643074989</v>
      </c>
      <c r="S121" s="5">
        <v>64.035427512475025</v>
      </c>
      <c r="T121" s="5">
        <v>77.214284760654863</v>
      </c>
      <c r="U121" s="5">
        <v>166.56127628246489</v>
      </c>
      <c r="V121" s="5">
        <v>81.759809968109991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70</v>
      </c>
      <c r="B122" s="56" t="s">
        <v>197</v>
      </c>
      <c r="C122" s="56" t="s">
        <v>137</v>
      </c>
      <c r="D122" s="5">
        <v>925.00420922256012</v>
      </c>
      <c r="E122" s="5">
        <v>1227.885256794345</v>
      </c>
      <c r="F122" s="5">
        <v>1526.2289181710939</v>
      </c>
      <c r="G122" s="5">
        <v>1547.481854426635</v>
      </c>
      <c r="H122" s="5">
        <v>1449.506897878985</v>
      </c>
      <c r="I122" s="5">
        <v>2074.1478476196739</v>
      </c>
      <c r="J122" s="5">
        <v>2411.274486272795</v>
      </c>
      <c r="K122" s="5">
        <v>2931.1502074661939</v>
      </c>
      <c r="L122" s="5">
        <v>2993.7728593197198</v>
      </c>
      <c r="M122" s="5">
        <v>2786.4448041363189</v>
      </c>
      <c r="N122" s="5">
        <v>3185.632121505304</v>
      </c>
      <c r="O122" s="5">
        <v>3637.5739182025009</v>
      </c>
      <c r="P122" s="5">
        <v>3694.68253947822</v>
      </c>
      <c r="Q122" s="5">
        <v>3700.2742083067142</v>
      </c>
      <c r="R122" s="5">
        <v>3767.9653566120401</v>
      </c>
      <c r="S122" s="5">
        <v>3737.3899370136692</v>
      </c>
      <c r="T122" s="5">
        <v>4651.9760832114052</v>
      </c>
      <c r="U122" s="5">
        <v>4720.7404979651437</v>
      </c>
      <c r="V122" s="5">
        <v>4649.0253689533083</v>
      </c>
      <c r="W122" s="5">
        <v>4453.6389514988523</v>
      </c>
      <c r="X122" s="5">
        <v>3725.427987206006</v>
      </c>
      <c r="Y122" s="5">
        <v>4207.4736958697004</v>
      </c>
      <c r="Z122" s="5">
        <v>5451.4437598328423</v>
      </c>
      <c r="AA122" s="5">
        <v>6865.4764565060668</v>
      </c>
      <c r="AB122" s="5">
        <v>7079.1923079059043</v>
      </c>
      <c r="AC122" s="5">
        <v>7323.712545440183</v>
      </c>
      <c r="AD122" s="5">
        <v>8181.923048772358</v>
      </c>
      <c r="AE122" s="5">
        <v>9002.9307243596704</v>
      </c>
    </row>
    <row r="123" spans="1:31">
      <c r="A123" s="56" t="s">
        <v>70</v>
      </c>
      <c r="B123" s="56" t="s">
        <v>197</v>
      </c>
      <c r="C123" s="56" t="s">
        <v>138</v>
      </c>
      <c r="D123" s="5">
        <v>9.9263645816949975</v>
      </c>
      <c r="E123" s="5">
        <v>19.84543274438499</v>
      </c>
      <c r="F123" s="5">
        <v>26.42526590465501</v>
      </c>
      <c r="G123" s="5">
        <v>38.793995343019994</v>
      </c>
      <c r="H123" s="5">
        <v>44.693186639354977</v>
      </c>
      <c r="I123" s="5">
        <v>48.015757140070008</v>
      </c>
      <c r="J123" s="5">
        <v>82.882265481555052</v>
      </c>
      <c r="K123" s="5">
        <v>69.150083713815008</v>
      </c>
      <c r="L123" s="5">
        <v>74.138170232630003</v>
      </c>
      <c r="M123" s="5">
        <v>70.404055016694969</v>
      </c>
      <c r="N123" s="5">
        <v>82.235057740359963</v>
      </c>
      <c r="O123" s="5">
        <v>95.733029810915014</v>
      </c>
      <c r="P123" s="5">
        <v>107.93050984315499</v>
      </c>
      <c r="Q123" s="5">
        <v>120.73392694538001</v>
      </c>
      <c r="R123" s="5">
        <v>136.84787623231509</v>
      </c>
      <c r="S123" s="5">
        <v>149.97267334381499</v>
      </c>
      <c r="T123" s="5">
        <v>159.17412647364009</v>
      </c>
      <c r="U123" s="5">
        <v>181.16999240812009</v>
      </c>
      <c r="V123" s="5">
        <v>203.29416830108511</v>
      </c>
      <c r="W123" s="5">
        <v>217.80399009250499</v>
      </c>
      <c r="X123" s="5">
        <v>194.45555058201489</v>
      </c>
      <c r="Y123" s="5">
        <v>229.97484597485499</v>
      </c>
      <c r="Z123" s="5">
        <v>310.04852431666012</v>
      </c>
      <c r="AA123" s="5">
        <v>347.67067555943481</v>
      </c>
      <c r="AB123" s="5">
        <v>413.31476267862502</v>
      </c>
      <c r="AC123" s="5">
        <v>489.82348420217988</v>
      </c>
      <c r="AD123" s="5">
        <v>542.22321327788484</v>
      </c>
      <c r="AE123" s="5">
        <v>558.12503859002493</v>
      </c>
    </row>
    <row r="124" spans="1:31">
      <c r="A124" s="56" t="s">
        <v>70</v>
      </c>
      <c r="B124" s="56" t="s">
        <v>197</v>
      </c>
      <c r="C124" s="56" t="s">
        <v>139</v>
      </c>
      <c r="D124" s="5">
        <v>61.6903841990895</v>
      </c>
      <c r="E124" s="5">
        <v>77.6445241976283</v>
      </c>
      <c r="F124" s="5">
        <v>95.725472256142396</v>
      </c>
      <c r="G124" s="5">
        <v>115.697666569449</v>
      </c>
      <c r="H124" s="5">
        <v>135.35867382653799</v>
      </c>
      <c r="I124" s="5">
        <v>152.151551638162</v>
      </c>
      <c r="J124" s="5">
        <v>166.96029849886699</v>
      </c>
      <c r="K124" s="5">
        <v>179.82446767604</v>
      </c>
      <c r="L124" s="5">
        <v>190.54003639987599</v>
      </c>
      <c r="M124" s="5">
        <v>198.827170288323</v>
      </c>
      <c r="N124" s="5">
        <v>208.20748492822301</v>
      </c>
      <c r="O124" s="5">
        <v>216.99277760374699</v>
      </c>
      <c r="P124" s="5">
        <v>227.51069212119501</v>
      </c>
      <c r="Q124" s="5">
        <v>235.091110985672</v>
      </c>
      <c r="R124" s="5">
        <v>244.91587463797501</v>
      </c>
      <c r="S124" s="5">
        <v>252.73238619322299</v>
      </c>
      <c r="T124" s="5">
        <v>263.29485358027</v>
      </c>
      <c r="U124" s="5">
        <v>271.01149940000897</v>
      </c>
      <c r="V124" s="5">
        <v>281.77997471460299</v>
      </c>
      <c r="W124" s="5">
        <v>291.49801309982001</v>
      </c>
      <c r="X124" s="5">
        <v>302.19276187319002</v>
      </c>
      <c r="Y124" s="5">
        <v>312.27575175381799</v>
      </c>
      <c r="Z124" s="5">
        <v>323.72012097378899</v>
      </c>
      <c r="AA124" s="5">
        <v>337.44233167668301</v>
      </c>
      <c r="AB124" s="5">
        <v>350.58608044078699</v>
      </c>
      <c r="AC124" s="5">
        <v>362.20921759151599</v>
      </c>
      <c r="AD124" s="5">
        <v>373.08375207584902</v>
      </c>
      <c r="AE124" s="5">
        <v>388.70366223370701</v>
      </c>
    </row>
    <row r="125" spans="1:31">
      <c r="A125" s="56" t="s">
        <v>70</v>
      </c>
      <c r="B125" s="56" t="s">
        <v>197</v>
      </c>
      <c r="C125" s="56" t="s">
        <v>140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</row>
    <row r="126" spans="1:31">
      <c r="A126" s="56" t="s">
        <v>70</v>
      </c>
      <c r="B126" s="56" t="s">
        <v>197</v>
      </c>
      <c r="C126" s="56" t="s">
        <v>141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</row>
    <row r="127" spans="1:31">
      <c r="A127" s="56" t="s">
        <v>70</v>
      </c>
      <c r="B127" s="56" t="s">
        <v>197</v>
      </c>
      <c r="C127" s="56" t="s">
        <v>142</v>
      </c>
      <c r="D127" s="5">
        <v>4072.0980071244799</v>
      </c>
      <c r="E127" s="5">
        <v>5666.2200412086277</v>
      </c>
      <c r="F127" s="5">
        <v>6028.6744153156242</v>
      </c>
      <c r="G127" s="5">
        <v>7027.5335579291323</v>
      </c>
      <c r="H127" s="5">
        <v>7519.147409017829</v>
      </c>
      <c r="I127" s="5">
        <v>7929.88796172613</v>
      </c>
      <c r="J127" s="5">
        <v>9933.8876397227432</v>
      </c>
      <c r="K127" s="5">
        <v>8592.344460194292</v>
      </c>
      <c r="L127" s="5">
        <v>9337.9701733665224</v>
      </c>
      <c r="M127" s="5">
        <v>9115.7055658202535</v>
      </c>
      <c r="N127" s="5">
        <v>9270.4777104485474</v>
      </c>
      <c r="O127" s="5">
        <v>9411.3572425831317</v>
      </c>
      <c r="P127" s="5">
        <v>9366.972747755266</v>
      </c>
      <c r="Q127" s="5">
        <v>9497.3412913886878</v>
      </c>
      <c r="R127" s="5">
        <v>10097.673872338401</v>
      </c>
      <c r="S127" s="5">
        <v>12511.58956344654</v>
      </c>
      <c r="T127" s="5">
        <v>13796.46380066138</v>
      </c>
      <c r="U127" s="5">
        <v>14540.30599784163</v>
      </c>
      <c r="V127" s="5">
        <v>13380.778762537309</v>
      </c>
      <c r="W127" s="5">
        <v>18323.80372139017</v>
      </c>
      <c r="X127" s="5">
        <v>21502.57888766934</v>
      </c>
      <c r="Y127" s="5">
        <v>23523.23537085958</v>
      </c>
      <c r="Z127" s="5">
        <v>24685.844444298771</v>
      </c>
      <c r="AA127" s="5">
        <v>24506.691771444701</v>
      </c>
      <c r="AB127" s="5">
        <v>27790.121732935509</v>
      </c>
      <c r="AC127" s="5">
        <v>25988.861236432262</v>
      </c>
      <c r="AD127" s="5">
        <v>25955.37695367615</v>
      </c>
      <c r="AE127" s="5">
        <v>26484.877290520839</v>
      </c>
    </row>
    <row r="128" spans="1:31">
      <c r="A128" s="56" t="s">
        <v>70</v>
      </c>
      <c r="B128" s="56" t="s">
        <v>197</v>
      </c>
      <c r="C128" s="56" t="s">
        <v>143</v>
      </c>
      <c r="D128" s="5">
        <v>4834.3779216416269</v>
      </c>
      <c r="E128" s="5">
        <v>5753.4723123966742</v>
      </c>
      <c r="F128" s="5">
        <v>6259.3999844681857</v>
      </c>
      <c r="G128" s="5">
        <v>6185.1810639049354</v>
      </c>
      <c r="H128" s="5">
        <v>6503.6210650202902</v>
      </c>
      <c r="I128" s="5">
        <v>7021.4778411327497</v>
      </c>
      <c r="J128" s="5">
        <v>5905.3168855181584</v>
      </c>
      <c r="K128" s="5">
        <v>5731.0541284878318</v>
      </c>
      <c r="L128" s="5">
        <v>5934.6556032243288</v>
      </c>
      <c r="M128" s="5">
        <v>5323.9119119448787</v>
      </c>
      <c r="N128" s="5">
        <v>5863.9559761036408</v>
      </c>
      <c r="O128" s="5">
        <v>6040.6761215628503</v>
      </c>
      <c r="P128" s="5">
        <v>6326.23097895508</v>
      </c>
      <c r="Q128" s="5">
        <v>6284.7108758462491</v>
      </c>
      <c r="R128" s="5">
        <v>6265.6935538880016</v>
      </c>
      <c r="S128" s="5">
        <v>6179.027676284506</v>
      </c>
      <c r="T128" s="5">
        <v>6682.0807783926148</v>
      </c>
      <c r="U128" s="5">
        <v>6591.7568629015304</v>
      </c>
      <c r="V128" s="5">
        <v>6724.3105948127804</v>
      </c>
      <c r="W128" s="5">
        <v>6372.4249851820696</v>
      </c>
      <c r="X128" s="5">
        <v>5182.5165149770992</v>
      </c>
      <c r="Y128" s="5">
        <v>7020.6100274869768</v>
      </c>
      <c r="Z128" s="5">
        <v>8575.0419303121053</v>
      </c>
      <c r="AA128" s="5">
        <v>10986.44056871242</v>
      </c>
      <c r="AB128" s="5">
        <v>11588.316029204971</v>
      </c>
      <c r="AC128" s="5">
        <v>12598.150366138359</v>
      </c>
      <c r="AD128" s="5">
        <v>12784.50408289016</v>
      </c>
      <c r="AE128" s="5">
        <v>13365.51264895144</v>
      </c>
    </row>
    <row r="129" spans="1:31">
      <c r="A129" s="56" t="s">
        <v>70</v>
      </c>
      <c r="B129" s="56" t="s">
        <v>197</v>
      </c>
      <c r="C129" s="56" t="s">
        <v>144</v>
      </c>
      <c r="D129" s="5">
        <v>8376.1567286999998</v>
      </c>
      <c r="E129" s="5">
        <v>8913.7006996999989</v>
      </c>
      <c r="F129" s="5">
        <v>9433.820148499999</v>
      </c>
      <c r="G129" s="5">
        <v>9980.5956320000005</v>
      </c>
      <c r="H129" s="5">
        <v>10534.898933500001</v>
      </c>
      <c r="I129" s="5">
        <v>11013.5864189</v>
      </c>
      <c r="J129" s="5">
        <v>11441.7374545</v>
      </c>
      <c r="K129" s="5">
        <v>11800.4974038</v>
      </c>
      <c r="L129" s="5">
        <v>12133.7162947</v>
      </c>
      <c r="M129" s="5">
        <v>12372.6385252</v>
      </c>
      <c r="N129" s="5">
        <v>12609.583355500001</v>
      </c>
      <c r="O129" s="5">
        <v>12841.9040508</v>
      </c>
      <c r="P129" s="5">
        <v>13093.550903699999</v>
      </c>
      <c r="Q129" s="5">
        <v>13287.056288100001</v>
      </c>
      <c r="R129" s="5">
        <v>13513.8976484</v>
      </c>
      <c r="S129" s="5">
        <v>13753.2862556</v>
      </c>
      <c r="T129" s="5">
        <v>14024.809845</v>
      </c>
      <c r="U129" s="5">
        <v>14237.0850524</v>
      </c>
      <c r="V129" s="5">
        <v>14474.916528899999</v>
      </c>
      <c r="W129" s="5">
        <v>14720.9379893</v>
      </c>
      <c r="X129" s="5">
        <v>15001.794301399999</v>
      </c>
      <c r="Y129" s="5">
        <v>15225.3203713</v>
      </c>
      <c r="Z129" s="5">
        <v>15543.973542199999</v>
      </c>
      <c r="AA129" s="5">
        <v>15961.151086399999</v>
      </c>
      <c r="AB129" s="5">
        <v>16443.050242900001</v>
      </c>
      <c r="AC129" s="5">
        <v>16849.504253300001</v>
      </c>
      <c r="AD129" s="5">
        <v>17272.892939500001</v>
      </c>
      <c r="AE129" s="5">
        <v>17272.892939500001</v>
      </c>
    </row>
    <row r="130" spans="1:31">
      <c r="A130" s="56" t="s">
        <v>70</v>
      </c>
      <c r="B130" s="56" t="s">
        <v>197</v>
      </c>
      <c r="C130" s="56" t="s">
        <v>146</v>
      </c>
      <c r="D130" s="5">
        <v>3.0637499999999978E-7</v>
      </c>
      <c r="E130" s="5">
        <v>3.1828500000000042E-7</v>
      </c>
      <c r="F130" s="5">
        <v>3.3860000000000019E-7</v>
      </c>
      <c r="G130" s="5">
        <v>3.574749999999997E-7</v>
      </c>
      <c r="H130" s="5">
        <v>3.8568000000000031E-7</v>
      </c>
      <c r="I130" s="5">
        <v>4.1091000000000028E-7</v>
      </c>
      <c r="J130" s="5">
        <v>4.0862000000000028E-7</v>
      </c>
      <c r="K130" s="5">
        <v>0.1596309486899998</v>
      </c>
      <c r="L130" s="5">
        <v>0.26267424038499793</v>
      </c>
      <c r="M130" s="5">
        <v>9.658400000000004E-7</v>
      </c>
      <c r="N130" s="5">
        <v>1.01217E-6</v>
      </c>
      <c r="O130" s="5">
        <v>1.075495000000001E-6</v>
      </c>
      <c r="P130" s="5">
        <v>1.1359100000000001E-6</v>
      </c>
      <c r="Q130" s="5">
        <v>1.240015E-6</v>
      </c>
      <c r="R130" s="5">
        <v>0.47356322367499959</v>
      </c>
      <c r="S130" s="5">
        <v>7.1442999999999976E-7</v>
      </c>
      <c r="T130" s="5">
        <v>7.2247000000000041E-7</v>
      </c>
      <c r="U130" s="5">
        <v>8.0038499999999969E-7</v>
      </c>
      <c r="V130" s="5">
        <v>8.6599500000000013E-7</v>
      </c>
      <c r="W130" s="5">
        <v>0.29487221528500013</v>
      </c>
      <c r="X130" s="5">
        <v>1.8543904653300001</v>
      </c>
      <c r="Y130" s="5">
        <v>0.88219191710500144</v>
      </c>
      <c r="Z130" s="5">
        <v>1.418469999999999E-6</v>
      </c>
      <c r="AA130" s="5">
        <v>0.33052266499500049</v>
      </c>
      <c r="AB130" s="5">
        <v>1.4777165614450061</v>
      </c>
      <c r="AC130" s="5">
        <v>0.31461515195000012</v>
      </c>
      <c r="AD130" s="5">
        <v>1.842259999999998E-6</v>
      </c>
      <c r="AE130" s="5">
        <v>0.96822091975499913</v>
      </c>
    </row>
    <row r="131" spans="1:31">
      <c r="A131" s="56" t="s">
        <v>70</v>
      </c>
      <c r="B131" s="56" t="s">
        <v>197</v>
      </c>
      <c r="C131" s="56" t="s">
        <v>149</v>
      </c>
      <c r="D131" s="5">
        <v>-1318.0995274146189</v>
      </c>
      <c r="E131" s="5">
        <v>-1766.6749585495591</v>
      </c>
      <c r="F131" s="5">
        <v>-2125.9203378007801</v>
      </c>
      <c r="G131" s="5">
        <v>-2166.8433709519959</v>
      </c>
      <c r="H131" s="5">
        <v>-2011.65458314428</v>
      </c>
      <c r="I131" s="5">
        <v>-2785.9248916926449</v>
      </c>
      <c r="J131" s="5">
        <v>-3296.7218440951301</v>
      </c>
      <c r="K131" s="5">
        <v>-3840.0423220960852</v>
      </c>
      <c r="L131" s="5">
        <v>-3889.8863694114352</v>
      </c>
      <c r="M131" s="5">
        <v>-3587.1654718554801</v>
      </c>
      <c r="N131" s="5">
        <v>-4076.1694654236562</v>
      </c>
      <c r="O131" s="5">
        <v>-4615.0250180693456</v>
      </c>
      <c r="P131" s="5">
        <v>-4693.283834250311</v>
      </c>
      <c r="Q131" s="5">
        <v>-4698.6541387402904</v>
      </c>
      <c r="R131" s="5">
        <v>-4790.1733616193897</v>
      </c>
      <c r="S131" s="5">
        <v>-4753.1324091692459</v>
      </c>
      <c r="T131" s="5">
        <v>-5805.0074751546717</v>
      </c>
      <c r="U131" s="5">
        <v>-5891.4086470516704</v>
      </c>
      <c r="V131" s="5">
        <v>-5788.7268801602941</v>
      </c>
      <c r="W131" s="5">
        <v>-5539.3338425603597</v>
      </c>
      <c r="X131" s="5">
        <v>-4609.5953032031803</v>
      </c>
      <c r="Y131" s="5">
        <v>-5258.4764699080206</v>
      </c>
      <c r="Z131" s="5">
        <v>-6758.7879286289781</v>
      </c>
      <c r="AA131" s="5">
        <v>-8659.6583336689691</v>
      </c>
      <c r="AB131" s="5">
        <v>-8897.0278616154483</v>
      </c>
      <c r="AC131" s="5">
        <v>-9259.6055066247645</v>
      </c>
      <c r="AD131" s="5">
        <v>-10293.53374642354</v>
      </c>
      <c r="AE131" s="5">
        <v>-11275.801784076981</v>
      </c>
    </row>
    <row r="132" spans="1:31">
      <c r="A132" s="56" t="s">
        <v>70</v>
      </c>
      <c r="B132" s="56" t="s">
        <v>197</v>
      </c>
      <c r="C132" s="56" t="s">
        <v>150</v>
      </c>
      <c r="D132" s="5">
        <v>-11.67692095471001</v>
      </c>
      <c r="E132" s="5">
        <v>-23.345259951740012</v>
      </c>
      <c r="F132" s="5">
        <v>-31.085474516590011</v>
      </c>
      <c r="G132" s="5">
        <v>-45.635484165850031</v>
      </c>
      <c r="H132" s="5">
        <v>-52.575022156279992</v>
      </c>
      <c r="I132" s="5">
        <v>-56.48354244591502</v>
      </c>
      <c r="J132" s="5">
        <v>-97.498911496150029</v>
      </c>
      <c r="K132" s="5">
        <v>-81.532143681115016</v>
      </c>
      <c r="L132" s="5">
        <v>-87.707848881265065</v>
      </c>
      <c r="M132" s="5">
        <v>-83.661609718274988</v>
      </c>
      <c r="N132" s="5">
        <v>-98.313198104934955</v>
      </c>
      <c r="O132" s="5">
        <v>-115.08494615102499</v>
      </c>
      <c r="P132" s="5">
        <v>-130.7521541067151</v>
      </c>
      <c r="Q132" s="5">
        <v>-147.33433945869001</v>
      </c>
      <c r="R132" s="5">
        <v>-168.61507627306</v>
      </c>
      <c r="S132" s="5">
        <v>-186.55998758870999</v>
      </c>
      <c r="T132" s="5">
        <v>-199.27842753595499</v>
      </c>
      <c r="U132" s="5">
        <v>-228.49686297167511</v>
      </c>
      <c r="V132" s="5">
        <v>-257.33469502951988</v>
      </c>
      <c r="W132" s="5">
        <v>-276.80996018461002</v>
      </c>
      <c r="X132" s="5">
        <v>-247.0227611701051</v>
      </c>
      <c r="Y132" s="5">
        <v>-294.95826954810502</v>
      </c>
      <c r="Z132" s="5">
        <v>-397.25389680506521</v>
      </c>
      <c r="AA132" s="5">
        <v>-447.38931207032022</v>
      </c>
      <c r="AB132" s="5">
        <v>-529.82071135319507</v>
      </c>
      <c r="AC132" s="5">
        <v>-632.12354788219523</v>
      </c>
      <c r="AD132" s="5">
        <v>-699.24115189384474</v>
      </c>
      <c r="AE132" s="5">
        <v>-721.72270794845031</v>
      </c>
    </row>
    <row r="133" spans="1:31">
      <c r="A133" s="56" t="s">
        <v>70</v>
      </c>
      <c r="B133" s="56" t="s">
        <v>197</v>
      </c>
      <c r="C133" s="56" t="s">
        <v>151</v>
      </c>
      <c r="D133" s="5">
        <v>-71.831171577040195</v>
      </c>
      <c r="E133" s="5">
        <v>-90.551525161640996</v>
      </c>
      <c r="F133" s="5">
        <v>-111.992663872349</v>
      </c>
      <c r="G133" s="5">
        <v>-135.12498665400199</v>
      </c>
      <c r="H133" s="5">
        <v>-157.85210169714901</v>
      </c>
      <c r="I133" s="5">
        <v>-177.546638926323</v>
      </c>
      <c r="J133" s="5">
        <v>-194.889826234586</v>
      </c>
      <c r="K133" s="5">
        <v>-209.41259107872</v>
      </c>
      <c r="L133" s="5">
        <v>-221.858874767489</v>
      </c>
      <c r="M133" s="5">
        <v>-230.743422502703</v>
      </c>
      <c r="N133" s="5">
        <v>-241.779187975789</v>
      </c>
      <c r="O133" s="5">
        <v>-251.44473306714301</v>
      </c>
      <c r="P133" s="5">
        <v>-263.707825483801</v>
      </c>
      <c r="Q133" s="5">
        <v>-272.70166071642097</v>
      </c>
      <c r="R133" s="5">
        <v>-283.23730452379402</v>
      </c>
      <c r="S133" s="5">
        <v>-291.73066370477898</v>
      </c>
      <c r="T133" s="5">
        <v>-304.12857867216098</v>
      </c>
      <c r="U133" s="5">
        <v>-313.58787920348402</v>
      </c>
      <c r="V133" s="5">
        <v>-325.01472698911499</v>
      </c>
      <c r="W133" s="5">
        <v>-337.06439785718197</v>
      </c>
      <c r="X133" s="5">
        <v>-348.24869925427799</v>
      </c>
      <c r="Y133" s="5">
        <v>-360.47691781391302</v>
      </c>
      <c r="Z133" s="5">
        <v>-373.08559157479198</v>
      </c>
      <c r="AA133" s="5">
        <v>-389.69924160821103</v>
      </c>
      <c r="AB133" s="5">
        <v>-404.120498393128</v>
      </c>
      <c r="AC133" s="5">
        <v>-417.464607494917</v>
      </c>
      <c r="AD133" s="5">
        <v>-429.42267617838098</v>
      </c>
      <c r="AE133" s="5">
        <v>-447.94546595657403</v>
      </c>
    </row>
    <row r="135" spans="1:31">
      <c r="A135" s="56" t="s">
        <v>70</v>
      </c>
      <c r="B135" s="56" t="s">
        <v>198</v>
      </c>
      <c r="C135" s="56" t="s">
        <v>131</v>
      </c>
      <c r="D135" s="5">
        <v>31708.34600983575</v>
      </c>
      <c r="E135" s="5">
        <v>27736.04607416167</v>
      </c>
      <c r="F135" s="5">
        <v>27632.802959954479</v>
      </c>
      <c r="G135" s="5">
        <v>23393.154844628629</v>
      </c>
      <c r="H135" s="5">
        <v>22794.405787912201</v>
      </c>
      <c r="I135" s="5">
        <v>22568.66251182439</v>
      </c>
      <c r="J135" s="5">
        <v>18869.759321348851</v>
      </c>
      <c r="K135" s="5">
        <v>20484.159504025261</v>
      </c>
      <c r="L135" s="5">
        <v>22192.755797427591</v>
      </c>
      <c r="M135" s="5">
        <v>20896.403880477101</v>
      </c>
      <c r="N135" s="5">
        <v>22047.289937967551</v>
      </c>
      <c r="O135" s="5">
        <v>23189.528277761459</v>
      </c>
      <c r="P135" s="5">
        <v>21207.062596671891</v>
      </c>
      <c r="Q135" s="5">
        <v>23369.300654422121</v>
      </c>
      <c r="R135" s="5">
        <v>23435.492093630492</v>
      </c>
      <c r="S135" s="5">
        <v>22811.419131063849</v>
      </c>
      <c r="T135" s="5">
        <v>23166.343167169369</v>
      </c>
      <c r="U135" s="5">
        <v>24742.715043523269</v>
      </c>
      <c r="V135" s="5">
        <v>24656.165803903321</v>
      </c>
      <c r="W135" s="5">
        <v>24863.066401782478</v>
      </c>
      <c r="X135" s="5">
        <v>24933.64825733285</v>
      </c>
      <c r="Y135" s="5">
        <v>25134.202581353991</v>
      </c>
      <c r="Z135" s="5">
        <v>8332.7656004166165</v>
      </c>
      <c r="AA135" s="5">
        <v>7422.8330255286101</v>
      </c>
      <c r="AB135" s="5">
        <v>0</v>
      </c>
      <c r="AC135" s="5">
        <v>0</v>
      </c>
      <c r="AD135" s="5">
        <v>0</v>
      </c>
      <c r="AE135" s="5">
        <v>0</v>
      </c>
    </row>
    <row r="136" spans="1:31">
      <c r="A136" s="56" t="s">
        <v>70</v>
      </c>
      <c r="B136" s="56" t="s">
        <v>198</v>
      </c>
      <c r="C136" s="56" t="s">
        <v>132</v>
      </c>
      <c r="D136" s="5">
        <v>2.0190646344749998</v>
      </c>
      <c r="E136" s="5">
        <v>2.5462458045149998</v>
      </c>
      <c r="F136" s="5">
        <v>0.90116457572999997</v>
      </c>
      <c r="G136" s="5">
        <v>1.8189562505750001</v>
      </c>
      <c r="H136" s="5">
        <v>0.31241055913999988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</row>
    <row r="137" spans="1:31">
      <c r="A137" s="56" t="s">
        <v>70</v>
      </c>
      <c r="B137" s="56" t="s">
        <v>198</v>
      </c>
      <c r="C137" s="56" t="s">
        <v>133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56" t="s">
        <v>70</v>
      </c>
      <c r="B138" s="56" t="s">
        <v>198</v>
      </c>
      <c r="C138" s="56" t="s">
        <v>134</v>
      </c>
      <c r="D138" s="5">
        <v>0.38852866053500001</v>
      </c>
      <c r="E138" s="5">
        <v>1.44258718979</v>
      </c>
      <c r="F138" s="5">
        <v>7.8794254489999993E-2</v>
      </c>
      <c r="G138" s="5">
        <v>2.8087439407549999</v>
      </c>
      <c r="H138" s="5">
        <v>1.7065000000000001E-7</v>
      </c>
      <c r="I138" s="5">
        <v>11.598504353545</v>
      </c>
      <c r="J138" s="5">
        <v>5.1484862599949999</v>
      </c>
      <c r="K138" s="5">
        <v>4.3203947721800038</v>
      </c>
      <c r="L138" s="5">
        <v>2.165647755250002</v>
      </c>
      <c r="M138" s="5">
        <v>4.258117509845019</v>
      </c>
      <c r="N138" s="5">
        <v>0.48759796422999929</v>
      </c>
      <c r="O138" s="5">
        <v>8.1798000000000256E-7</v>
      </c>
      <c r="P138" s="5">
        <v>3.436411259820022</v>
      </c>
      <c r="Q138" s="5">
        <v>3.9532345117350212</v>
      </c>
      <c r="R138" s="5">
        <v>0.81467818776500212</v>
      </c>
      <c r="S138" s="5">
        <v>3.7976249194999943E-2</v>
      </c>
      <c r="T138" s="5">
        <v>3.1912323949000032</v>
      </c>
      <c r="U138" s="5">
        <v>0.31290906800000012</v>
      </c>
      <c r="V138" s="5">
        <v>4.4441295119999912E-2</v>
      </c>
      <c r="W138" s="5">
        <v>0.76504575486000015</v>
      </c>
      <c r="X138" s="5">
        <v>17.504786295284919</v>
      </c>
      <c r="Y138" s="5">
        <v>1.7389700000000011E-6</v>
      </c>
      <c r="Z138" s="5">
        <v>56.715933062994957</v>
      </c>
      <c r="AA138" s="5">
        <v>2.784761536070012</v>
      </c>
      <c r="AB138" s="5">
        <v>31.940587527539972</v>
      </c>
      <c r="AC138" s="5">
        <v>8.5956581216900041</v>
      </c>
      <c r="AD138" s="5">
        <v>27.38451338272003</v>
      </c>
      <c r="AE138" s="5">
        <v>45.28886274360999</v>
      </c>
    </row>
    <row r="139" spans="1:31">
      <c r="A139" s="56" t="s">
        <v>70</v>
      </c>
      <c r="B139" s="56" t="s">
        <v>198</v>
      </c>
      <c r="C139" s="56" t="s">
        <v>135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</row>
    <row r="140" spans="1:31">
      <c r="A140" s="56" t="s">
        <v>70</v>
      </c>
      <c r="B140" s="56" t="s">
        <v>198</v>
      </c>
      <c r="C140" s="56" t="s">
        <v>136</v>
      </c>
      <c r="D140" s="5">
        <v>1671.255030648764</v>
      </c>
      <c r="E140" s="5">
        <v>1339.12690424111</v>
      </c>
      <c r="F140" s="5">
        <v>2708.0857467219012</v>
      </c>
      <c r="G140" s="5">
        <v>3150.542601816544</v>
      </c>
      <c r="H140" s="5">
        <v>3281.6313988231959</v>
      </c>
      <c r="I140" s="5">
        <v>3419.7861127882161</v>
      </c>
      <c r="J140" s="5">
        <v>1578.2414688235001</v>
      </c>
      <c r="K140" s="5">
        <v>2106.242501587265</v>
      </c>
      <c r="L140" s="5">
        <v>2655.900982469575</v>
      </c>
      <c r="M140" s="5">
        <v>2009.0195749494001</v>
      </c>
      <c r="N140" s="5">
        <v>1904.9190650375549</v>
      </c>
      <c r="O140" s="5">
        <v>2959.93346516765</v>
      </c>
      <c r="P140" s="5">
        <v>2129.2855754747402</v>
      </c>
      <c r="Q140" s="5">
        <v>3111.8945862972678</v>
      </c>
      <c r="R140" s="5">
        <v>1932.2755759213501</v>
      </c>
      <c r="S140" s="5">
        <v>2078.8994376423848</v>
      </c>
      <c r="T140" s="5">
        <v>1533.0118544194049</v>
      </c>
      <c r="U140" s="5">
        <v>2997.21679719739</v>
      </c>
      <c r="V140" s="5">
        <v>2735.5517222078188</v>
      </c>
      <c r="W140" s="5">
        <v>2427.7471056673498</v>
      </c>
      <c r="X140" s="5">
        <v>2285.994837903183</v>
      </c>
      <c r="Y140" s="5">
        <v>2350.430554972495</v>
      </c>
      <c r="Z140" s="5">
        <v>3010.472964235315</v>
      </c>
      <c r="AA140" s="5">
        <v>2910.6046653224039</v>
      </c>
      <c r="AB140" s="5">
        <v>2649.0215646694</v>
      </c>
      <c r="AC140" s="5">
        <v>2406.7303652683149</v>
      </c>
      <c r="AD140" s="5">
        <v>2354.6921186454529</v>
      </c>
      <c r="AE140" s="5">
        <v>1556.7085894149141</v>
      </c>
    </row>
    <row r="141" spans="1:31">
      <c r="A141" s="56" t="s">
        <v>70</v>
      </c>
      <c r="B141" s="56" t="s">
        <v>198</v>
      </c>
      <c r="C141" s="56" t="s">
        <v>137</v>
      </c>
      <c r="D141" s="5">
        <v>248.12594074561011</v>
      </c>
      <c r="E141" s="5">
        <v>350.07714674765009</v>
      </c>
      <c r="F141" s="5">
        <v>241.44798427376489</v>
      </c>
      <c r="G141" s="5">
        <v>232.2300755376599</v>
      </c>
      <c r="H141" s="5">
        <v>251.85378380413491</v>
      </c>
      <c r="I141" s="5">
        <v>258.90620551222008</v>
      </c>
      <c r="J141" s="5">
        <v>302.01858791700522</v>
      </c>
      <c r="K141" s="5">
        <v>284.23652355985001</v>
      </c>
      <c r="L141" s="5">
        <v>257.25691110165491</v>
      </c>
      <c r="M141" s="5">
        <v>341.20092546409501</v>
      </c>
      <c r="N141" s="5">
        <v>350.08726852782502</v>
      </c>
      <c r="O141" s="5">
        <v>349.93052121388507</v>
      </c>
      <c r="P141" s="5">
        <v>374.80373089352508</v>
      </c>
      <c r="Q141" s="5">
        <v>363.12423010644511</v>
      </c>
      <c r="R141" s="5">
        <v>363.77827023118499</v>
      </c>
      <c r="S141" s="5">
        <v>350.05417871425948</v>
      </c>
      <c r="T141" s="5">
        <v>717.40773076521464</v>
      </c>
      <c r="U141" s="5">
        <v>620.23588414429003</v>
      </c>
      <c r="V141" s="5">
        <v>626.1032795657801</v>
      </c>
      <c r="W141" s="5">
        <v>616.74549942479496</v>
      </c>
      <c r="X141" s="5">
        <v>542.31651616872</v>
      </c>
      <c r="Y141" s="5">
        <v>555.86184243071045</v>
      </c>
      <c r="Z141" s="5">
        <v>629.65819175795536</v>
      </c>
      <c r="AA141" s="5">
        <v>1934.3764526621551</v>
      </c>
      <c r="AB141" s="5">
        <v>2664.133807225046</v>
      </c>
      <c r="AC141" s="5">
        <v>2784.935504486526</v>
      </c>
      <c r="AD141" s="5">
        <v>2830.256347953165</v>
      </c>
      <c r="AE141" s="5">
        <v>2975.0562681384949</v>
      </c>
    </row>
    <row r="142" spans="1:31">
      <c r="A142" s="56" t="s">
        <v>70</v>
      </c>
      <c r="B142" s="56" t="s">
        <v>198</v>
      </c>
      <c r="C142" s="56" t="s">
        <v>138</v>
      </c>
      <c r="D142" s="5">
        <v>12.04013863526</v>
      </c>
      <c r="E142" s="5">
        <v>25.335843492275011</v>
      </c>
      <c r="F142" s="5">
        <v>26.091210070464999</v>
      </c>
      <c r="G142" s="5">
        <v>35.774528139900021</v>
      </c>
      <c r="H142" s="5">
        <v>52.193781266464988</v>
      </c>
      <c r="I142" s="5">
        <v>64.680568434534962</v>
      </c>
      <c r="J142" s="5">
        <v>92.908286784894997</v>
      </c>
      <c r="K142" s="5">
        <v>99.39283061720505</v>
      </c>
      <c r="L142" s="5">
        <v>106.18648027976499</v>
      </c>
      <c r="M142" s="5">
        <v>113.2783151151349</v>
      </c>
      <c r="N142" s="5">
        <v>128.95804521023501</v>
      </c>
      <c r="O142" s="5">
        <v>149.33823185969499</v>
      </c>
      <c r="P142" s="5">
        <v>186.2077269131901</v>
      </c>
      <c r="Q142" s="5">
        <v>205.69185872998</v>
      </c>
      <c r="R142" s="5">
        <v>262.00887899196988</v>
      </c>
      <c r="S142" s="5">
        <v>294.68439017677503</v>
      </c>
      <c r="T142" s="5">
        <v>336.38667574278998</v>
      </c>
      <c r="U142" s="5">
        <v>322.75896921845509</v>
      </c>
      <c r="V142" s="5">
        <v>371.92148585394511</v>
      </c>
      <c r="W142" s="5">
        <v>403.43422876772507</v>
      </c>
      <c r="X142" s="5">
        <v>380.70849520353988</v>
      </c>
      <c r="Y142" s="5">
        <v>436.97611734485992</v>
      </c>
      <c r="Z142" s="5">
        <v>550.7527770096649</v>
      </c>
      <c r="AA142" s="5">
        <v>578.80563018001999</v>
      </c>
      <c r="AB142" s="5">
        <v>662.9882754788548</v>
      </c>
      <c r="AC142" s="5">
        <v>765.00795420945565</v>
      </c>
      <c r="AD142" s="5">
        <v>844.51190333593013</v>
      </c>
      <c r="AE142" s="5">
        <v>900.04457062069969</v>
      </c>
    </row>
    <row r="143" spans="1:31">
      <c r="A143" s="56" t="s">
        <v>70</v>
      </c>
      <c r="B143" s="56" t="s">
        <v>198</v>
      </c>
      <c r="C143" s="56" t="s">
        <v>139</v>
      </c>
      <c r="D143" s="5">
        <v>65.904919397267506</v>
      </c>
      <c r="E143" s="5">
        <v>80.245121262036307</v>
      </c>
      <c r="F143" s="5">
        <v>94.493498278266898</v>
      </c>
      <c r="G143" s="5">
        <v>109.978986907812</v>
      </c>
      <c r="H143" s="5">
        <v>125.931602345952</v>
      </c>
      <c r="I143" s="5">
        <v>140.52143920496499</v>
      </c>
      <c r="J143" s="5">
        <v>155.32338688139299</v>
      </c>
      <c r="K143" s="5">
        <v>167.992793569664</v>
      </c>
      <c r="L143" s="5">
        <v>177.458792791435</v>
      </c>
      <c r="M143" s="5">
        <v>184.168535974847</v>
      </c>
      <c r="N143" s="5">
        <v>192.75780278861799</v>
      </c>
      <c r="O143" s="5">
        <v>200.69335153869599</v>
      </c>
      <c r="P143" s="5">
        <v>210.45810598579899</v>
      </c>
      <c r="Q143" s="5">
        <v>217.381068808614</v>
      </c>
      <c r="R143" s="5">
        <v>226.30734456836001</v>
      </c>
      <c r="S143" s="5">
        <v>232.89264625060801</v>
      </c>
      <c r="T143" s="5">
        <v>242.42335052095601</v>
      </c>
      <c r="U143" s="5">
        <v>251.14900937798899</v>
      </c>
      <c r="V143" s="5">
        <v>260.38698690657299</v>
      </c>
      <c r="W143" s="5">
        <v>269.511432332487</v>
      </c>
      <c r="X143" s="5">
        <v>279.82722649528603</v>
      </c>
      <c r="Y143" s="5">
        <v>288.49898029521103</v>
      </c>
      <c r="Z143" s="5">
        <v>299.37339162528298</v>
      </c>
      <c r="AA143" s="5">
        <v>312.695553325226</v>
      </c>
      <c r="AB143" s="5">
        <v>324.81187180348502</v>
      </c>
      <c r="AC143" s="5">
        <v>335.96396457461901</v>
      </c>
      <c r="AD143" s="5">
        <v>345.894605056518</v>
      </c>
      <c r="AE143" s="5">
        <v>360.63452831272298</v>
      </c>
    </row>
    <row r="144" spans="1:31">
      <c r="A144" s="56" t="s">
        <v>70</v>
      </c>
      <c r="B144" s="56" t="s">
        <v>198</v>
      </c>
      <c r="C144" s="56" t="s">
        <v>140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56" t="s">
        <v>70</v>
      </c>
      <c r="B145" s="56" t="s">
        <v>198</v>
      </c>
      <c r="C145" s="56" t="s">
        <v>141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>
      <c r="A146" s="56" t="s">
        <v>70</v>
      </c>
      <c r="B146" s="56" t="s">
        <v>198</v>
      </c>
      <c r="C146" s="56" t="s">
        <v>142</v>
      </c>
      <c r="D146" s="5">
        <v>10812.509660943881</v>
      </c>
      <c r="E146" s="5">
        <v>12996.70687964508</v>
      </c>
      <c r="F146" s="5">
        <v>12517.94087243713</v>
      </c>
      <c r="G146" s="5">
        <v>12955.841872007069</v>
      </c>
      <c r="H146" s="5">
        <v>12182.15289133443</v>
      </c>
      <c r="I146" s="5">
        <v>12781.10035809795</v>
      </c>
      <c r="J146" s="5">
        <v>12496.298197317619</v>
      </c>
      <c r="K146" s="5">
        <v>12790.925444965251</v>
      </c>
      <c r="L146" s="5">
        <v>12077.542508408569</v>
      </c>
      <c r="M146" s="5">
        <v>12266.879066723461</v>
      </c>
      <c r="N146" s="5">
        <v>12970.128554906971</v>
      </c>
      <c r="O146" s="5">
        <v>11983.463614960439</v>
      </c>
      <c r="P146" s="5">
        <v>13740.15546427371</v>
      </c>
      <c r="Q146" s="5">
        <v>12051.530919229661</v>
      </c>
      <c r="R146" s="5">
        <v>12457.10321213705</v>
      </c>
      <c r="S146" s="5">
        <v>10963.354170848599</v>
      </c>
      <c r="T146" s="5">
        <v>11387.624617433259</v>
      </c>
      <c r="U146" s="5">
        <v>11857.538010214381</v>
      </c>
      <c r="V146" s="5">
        <v>12259.58911833168</v>
      </c>
      <c r="W146" s="5">
        <v>12112.479893588819</v>
      </c>
      <c r="X146" s="5">
        <v>11484.554983464301</v>
      </c>
      <c r="Y146" s="5">
        <v>14328.11739690851</v>
      </c>
      <c r="Z146" s="5">
        <v>16130.15809704877</v>
      </c>
      <c r="AA146" s="5">
        <v>21613.141640261689</v>
      </c>
      <c r="AB146" s="5">
        <v>20288.921914094179</v>
      </c>
      <c r="AC146" s="5">
        <v>23558.881174503229</v>
      </c>
      <c r="AD146" s="5">
        <v>22359.43440384516</v>
      </c>
      <c r="AE146" s="5">
        <v>22836.708442796771</v>
      </c>
    </row>
    <row r="147" spans="1:31">
      <c r="A147" s="56" t="s">
        <v>70</v>
      </c>
      <c r="B147" s="56" t="s">
        <v>198</v>
      </c>
      <c r="C147" s="56" t="s">
        <v>143</v>
      </c>
      <c r="D147" s="5">
        <v>1530.1368635236599</v>
      </c>
      <c r="E147" s="5">
        <v>1122.97371682981</v>
      </c>
      <c r="F147" s="5">
        <v>1409.6943834521951</v>
      </c>
      <c r="G147" s="5">
        <v>1395.46593977047</v>
      </c>
      <c r="H147" s="5">
        <v>1253.0722370252661</v>
      </c>
      <c r="I147" s="5">
        <v>1232.9606494392799</v>
      </c>
      <c r="J147" s="5">
        <v>1062.7774319370351</v>
      </c>
      <c r="K147" s="5">
        <v>1194.167241487615</v>
      </c>
      <c r="L147" s="5">
        <v>1238.552915079041</v>
      </c>
      <c r="M147" s="5">
        <v>1209.8152740886801</v>
      </c>
      <c r="N147" s="5">
        <v>1250.48932034931</v>
      </c>
      <c r="O147" s="5">
        <v>1232.7726108566951</v>
      </c>
      <c r="P147" s="5">
        <v>1152.2313539169249</v>
      </c>
      <c r="Q147" s="5">
        <v>1286.747345922425</v>
      </c>
      <c r="R147" s="5">
        <v>1295.492652846845</v>
      </c>
      <c r="S147" s="5">
        <v>1291.00274596245</v>
      </c>
      <c r="T147" s="5">
        <v>1442.8680632544349</v>
      </c>
      <c r="U147" s="5">
        <v>2071.7136699502062</v>
      </c>
      <c r="V147" s="5">
        <v>1992.290393498685</v>
      </c>
      <c r="W147" s="5">
        <v>1954.121258545495</v>
      </c>
      <c r="X147" s="5">
        <v>1799.726011090796</v>
      </c>
      <c r="Y147" s="5">
        <v>1778.1276215217899</v>
      </c>
      <c r="Z147" s="5">
        <v>1775.0394482783161</v>
      </c>
      <c r="AA147" s="5">
        <v>1631.349405128235</v>
      </c>
      <c r="AB147" s="5">
        <v>1790.8887820852999</v>
      </c>
      <c r="AC147" s="5">
        <v>1412.9127777582351</v>
      </c>
      <c r="AD147" s="5">
        <v>523.82744007586507</v>
      </c>
      <c r="AE147" s="5">
        <v>478.268596900185</v>
      </c>
    </row>
    <row r="148" spans="1:31">
      <c r="A148" s="56" t="s">
        <v>70</v>
      </c>
      <c r="B148" s="56" t="s">
        <v>198</v>
      </c>
      <c r="C148" s="56" t="s">
        <v>144</v>
      </c>
      <c r="D148" s="5">
        <v>6105.4625809999998</v>
      </c>
      <c r="E148" s="5">
        <v>6936.3041499999999</v>
      </c>
      <c r="F148" s="5">
        <v>7670.306783</v>
      </c>
      <c r="G148" s="5">
        <v>8432.006797</v>
      </c>
      <c r="H148" s="5">
        <v>9199.2186820000006</v>
      </c>
      <c r="I148" s="5">
        <v>9825.1172050000005</v>
      </c>
      <c r="J148" s="5">
        <v>10239.22349</v>
      </c>
      <c r="K148" s="5">
        <v>10590.514300000001</v>
      </c>
      <c r="L148" s="5">
        <v>10914.4036</v>
      </c>
      <c r="M148" s="5">
        <v>11181.829299999999</v>
      </c>
      <c r="N148" s="5">
        <v>11395.886189999999</v>
      </c>
      <c r="O148" s="5">
        <v>11621.272129999999</v>
      </c>
      <c r="P148" s="5">
        <v>11849.66282</v>
      </c>
      <c r="Q148" s="5">
        <v>12044.323469999999</v>
      </c>
      <c r="R148" s="5">
        <v>12207.96118</v>
      </c>
      <c r="S148" s="5">
        <v>12398.619000000001</v>
      </c>
      <c r="T148" s="5">
        <v>12611.29825</v>
      </c>
      <c r="U148" s="5">
        <v>12810.92015</v>
      </c>
      <c r="V148" s="5">
        <v>12995.046780000001</v>
      </c>
      <c r="W148" s="5">
        <v>13222.81509</v>
      </c>
      <c r="X148" s="5">
        <v>13479.721380000001</v>
      </c>
      <c r="Y148" s="5">
        <v>13759.439249999999</v>
      </c>
      <c r="Z148" s="5">
        <v>14121.49567</v>
      </c>
      <c r="AA148" s="5">
        <v>14597.92013</v>
      </c>
      <c r="AB148" s="5">
        <v>15107.85482</v>
      </c>
      <c r="AC148" s="5">
        <v>15581.280360000001</v>
      </c>
      <c r="AD148" s="5">
        <v>16002.787410000001</v>
      </c>
      <c r="AE148" s="5">
        <v>16002.787410000001</v>
      </c>
    </row>
    <row r="149" spans="1:31">
      <c r="A149" s="56" t="s">
        <v>70</v>
      </c>
      <c r="B149" s="56" t="s">
        <v>198</v>
      </c>
      <c r="C149" s="56" t="s">
        <v>146</v>
      </c>
      <c r="D149" s="5">
        <v>2.9427000000000042E-7</v>
      </c>
      <c r="E149" s="5">
        <v>3.0596499999999952E-7</v>
      </c>
      <c r="F149" s="5">
        <v>3.3099000000000008E-7</v>
      </c>
      <c r="G149" s="5">
        <v>3.5438499999999958E-7</v>
      </c>
      <c r="H149" s="5">
        <v>3.7614500000000038E-7</v>
      </c>
      <c r="I149" s="5">
        <v>1.8374083119999989E-2</v>
      </c>
      <c r="J149" s="5">
        <v>4.0239500000000002E-7</v>
      </c>
      <c r="K149" s="5">
        <v>8.1754499999999987E-7</v>
      </c>
      <c r="L149" s="5">
        <v>8.7767499999999918E-7</v>
      </c>
      <c r="M149" s="5">
        <v>9.137799999999997E-7</v>
      </c>
      <c r="N149" s="5">
        <v>9.6017500000000178E-7</v>
      </c>
      <c r="O149" s="5">
        <v>1.019174999999999E-6</v>
      </c>
      <c r="P149" s="5">
        <v>1.0714199999999999E-6</v>
      </c>
      <c r="Q149" s="5">
        <v>1.147984999999999E-6</v>
      </c>
      <c r="R149" s="5">
        <v>6.1579999999999978E-7</v>
      </c>
      <c r="S149" s="5">
        <v>6.7003499999999974E-7</v>
      </c>
      <c r="T149" s="5">
        <v>6.8879000000000033E-7</v>
      </c>
      <c r="U149" s="5">
        <v>7.9182500000000014E-7</v>
      </c>
      <c r="V149" s="5">
        <v>8.4704999999999937E-7</v>
      </c>
      <c r="W149" s="5">
        <v>9.1714499999999984E-7</v>
      </c>
      <c r="X149" s="5">
        <v>0.31416596951000197</v>
      </c>
      <c r="Y149" s="5">
        <v>1.211825E-6</v>
      </c>
      <c r="Z149" s="5">
        <v>1.4234199999999999E-6</v>
      </c>
      <c r="AA149" s="5">
        <v>1.395224999999999E-6</v>
      </c>
      <c r="AB149" s="5">
        <v>2.8100547382750092</v>
      </c>
      <c r="AC149" s="5">
        <v>1.6922300000000009E-6</v>
      </c>
      <c r="AD149" s="5">
        <v>1.9513899999999981E-6</v>
      </c>
      <c r="AE149" s="5">
        <v>1.423777412385</v>
      </c>
    </row>
    <row r="150" spans="1:31">
      <c r="A150" s="56" t="s">
        <v>70</v>
      </c>
      <c r="B150" s="56" t="s">
        <v>198</v>
      </c>
      <c r="C150" s="56" t="s">
        <v>149</v>
      </c>
      <c r="D150" s="5">
        <v>-295.38811680608001</v>
      </c>
      <c r="E150" s="5">
        <v>-417.29436229246011</v>
      </c>
      <c r="F150" s="5">
        <v>-286.90244157895012</v>
      </c>
      <c r="G150" s="5">
        <v>-277.00018594967997</v>
      </c>
      <c r="H150" s="5">
        <v>-299.29030001463008</v>
      </c>
      <c r="I150" s="5">
        <v>-308.22177011569488</v>
      </c>
      <c r="J150" s="5">
        <v>-359.54605360893993</v>
      </c>
      <c r="K150" s="5">
        <v>-338.91264856934993</v>
      </c>
      <c r="L150" s="5">
        <v>-305.72260233605488</v>
      </c>
      <c r="M150" s="5">
        <v>-406.19170670776509</v>
      </c>
      <c r="N150" s="5">
        <v>-417.30641420090478</v>
      </c>
      <c r="O150" s="5">
        <v>-416.04836566133503</v>
      </c>
      <c r="P150" s="5">
        <v>-446.7307876848302</v>
      </c>
      <c r="Q150" s="5">
        <v>-431.75516553484499</v>
      </c>
      <c r="R150" s="5">
        <v>-433.60523736859972</v>
      </c>
      <c r="S150" s="5">
        <v>-416.19557635636011</v>
      </c>
      <c r="T150" s="5">
        <v>-849.93948822918037</v>
      </c>
      <c r="U150" s="5">
        <v>-732.27941098090992</v>
      </c>
      <c r="V150" s="5">
        <v>-740.49789209640005</v>
      </c>
      <c r="W150" s="5">
        <v>-729.31323549473007</v>
      </c>
      <c r="X150" s="5">
        <v>-641.13162386192528</v>
      </c>
      <c r="Y150" s="5">
        <v>-658.65809512634496</v>
      </c>
      <c r="Z150" s="5">
        <v>-743.19882461220016</v>
      </c>
      <c r="AA150" s="5">
        <v>-2285.156755421051</v>
      </c>
      <c r="AB150" s="5">
        <v>-3152.5657125889802</v>
      </c>
      <c r="AC150" s="5">
        <v>-3308.5236961565452</v>
      </c>
      <c r="AD150" s="5">
        <v>-3347.267273581519</v>
      </c>
      <c r="AE150" s="5">
        <v>-3529.2933764613522</v>
      </c>
    </row>
    <row r="151" spans="1:31">
      <c r="A151" s="56" t="s">
        <v>70</v>
      </c>
      <c r="B151" s="56" t="s">
        <v>198</v>
      </c>
      <c r="C151" s="56" t="s">
        <v>150</v>
      </c>
      <c r="D151" s="5">
        <v>-14.163469297295009</v>
      </c>
      <c r="E151" s="5">
        <v>-29.83707012977003</v>
      </c>
      <c r="F151" s="5">
        <v>-30.659367342019991</v>
      </c>
      <c r="G151" s="5">
        <v>-42.14832950464497</v>
      </c>
      <c r="H151" s="5">
        <v>-61.333572452970017</v>
      </c>
      <c r="I151" s="5">
        <v>-76.087267044459949</v>
      </c>
      <c r="J151" s="5">
        <v>-109.29306603160499</v>
      </c>
      <c r="K151" s="5">
        <v>-117.7872993015451</v>
      </c>
      <c r="L151" s="5">
        <v>-126.6021448109001</v>
      </c>
      <c r="M151" s="5">
        <v>-136.13361849847001</v>
      </c>
      <c r="N151" s="5">
        <v>-156.75240499115</v>
      </c>
      <c r="O151" s="5">
        <v>-183.15668316227001</v>
      </c>
      <c r="P151" s="5">
        <v>-231.7327167784251</v>
      </c>
      <c r="Q151" s="5">
        <v>-257.21725419885502</v>
      </c>
      <c r="R151" s="5">
        <v>-335.18492466868469</v>
      </c>
      <c r="S151" s="5">
        <v>-380.06092665402991</v>
      </c>
      <c r="T151" s="5">
        <v>-438.81009121799508</v>
      </c>
      <c r="U151" s="5">
        <v>-423.50611435463509</v>
      </c>
      <c r="V151" s="5">
        <v>-491.04974865576531</v>
      </c>
      <c r="W151" s="5">
        <v>-532.53000954627532</v>
      </c>
      <c r="X151" s="5">
        <v>-505.30328898821477</v>
      </c>
      <c r="Y151" s="5">
        <v>-584.35124019507487</v>
      </c>
      <c r="Z151" s="5">
        <v>-730.70609906701998</v>
      </c>
      <c r="AA151" s="5">
        <v>-771.36773225504521</v>
      </c>
      <c r="AB151" s="5">
        <v>-880.19729334054989</v>
      </c>
      <c r="AC151" s="5">
        <v>-1021.7478561494549</v>
      </c>
      <c r="AD151" s="5">
        <v>-1121.3861397983389</v>
      </c>
      <c r="AE151" s="5">
        <v>-1205.931368679514</v>
      </c>
    </row>
    <row r="152" spans="1:31">
      <c r="A152" s="56" t="s">
        <v>70</v>
      </c>
      <c r="B152" s="56" t="s">
        <v>198</v>
      </c>
      <c r="C152" s="56" t="s">
        <v>151</v>
      </c>
      <c r="D152" s="5">
        <v>-78.452303323326703</v>
      </c>
      <c r="E152" s="5">
        <v>-95.168920289938299</v>
      </c>
      <c r="F152" s="5">
        <v>-112.547529440446</v>
      </c>
      <c r="G152" s="5">
        <v>-130.62533132844899</v>
      </c>
      <c r="H152" s="5">
        <v>-149.38892892707699</v>
      </c>
      <c r="I152" s="5">
        <v>-167.02730557232101</v>
      </c>
      <c r="J152" s="5">
        <v>-185.207471683694</v>
      </c>
      <c r="K152" s="5">
        <v>-199.52029026588701</v>
      </c>
      <c r="L152" s="5">
        <v>-211.21686054655399</v>
      </c>
      <c r="M152" s="5">
        <v>-219.40522163752499</v>
      </c>
      <c r="N152" s="5">
        <v>-228.99943195029201</v>
      </c>
      <c r="O152" s="5">
        <v>-238.88754572320201</v>
      </c>
      <c r="P152" s="5">
        <v>-250.05800869809599</v>
      </c>
      <c r="Q152" s="5">
        <v>-259.23889855302002</v>
      </c>
      <c r="R152" s="5">
        <v>-268.77394617472498</v>
      </c>
      <c r="S152" s="5">
        <v>-276.97867915569998</v>
      </c>
      <c r="T152" s="5">
        <v>-287.388438099523</v>
      </c>
      <c r="U152" s="5">
        <v>-300.97912276071298</v>
      </c>
      <c r="V152" s="5">
        <v>-309.46269719017101</v>
      </c>
      <c r="W152" s="5">
        <v>-321.48254221777501</v>
      </c>
      <c r="X152" s="5">
        <v>-332.32198801724701</v>
      </c>
      <c r="Y152" s="5">
        <v>-342.88981617157202</v>
      </c>
      <c r="Z152" s="5">
        <v>-356.47700496549902</v>
      </c>
      <c r="AA152" s="5">
        <v>-373.343501512594</v>
      </c>
      <c r="AB152" s="5">
        <v>-386.59120426586799</v>
      </c>
      <c r="AC152" s="5">
        <v>-399.55606627588702</v>
      </c>
      <c r="AD152" s="5">
        <v>-411.45394761539501</v>
      </c>
      <c r="AE152" s="5">
        <v>-428.49812417060099</v>
      </c>
    </row>
    <row r="154" spans="1:31">
      <c r="A154" s="56" t="s">
        <v>70</v>
      </c>
      <c r="B154" s="56" t="s">
        <v>199</v>
      </c>
      <c r="C154" s="56" t="s">
        <v>132</v>
      </c>
      <c r="D154" s="5">
        <v>348.68349934509979</v>
      </c>
      <c r="E154" s="5">
        <v>288.90800625094499</v>
      </c>
      <c r="F154" s="5">
        <v>32.351207546989997</v>
      </c>
      <c r="G154" s="5">
        <v>21.352461811855001</v>
      </c>
      <c r="H154" s="5">
        <v>32.785193609379988</v>
      </c>
      <c r="I154" s="5">
        <v>38.818479835589997</v>
      </c>
      <c r="J154" s="5">
        <v>27.605963954069999</v>
      </c>
      <c r="K154" s="5">
        <v>35.363847665689967</v>
      </c>
      <c r="L154" s="5">
        <v>37.660677846179937</v>
      </c>
      <c r="M154" s="5">
        <v>41.354025324354957</v>
      </c>
      <c r="N154" s="5">
        <v>27.236285586714931</v>
      </c>
      <c r="O154" s="5">
        <v>29.107347385789971</v>
      </c>
      <c r="P154" s="5">
        <v>33.734100451605002</v>
      </c>
      <c r="Q154" s="5">
        <v>68.42791392652498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5" spans="1:31">
      <c r="A155" s="56" t="s">
        <v>70</v>
      </c>
      <c r="B155" s="56" t="s">
        <v>199</v>
      </c>
      <c r="C155" s="56" t="s">
        <v>133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70</v>
      </c>
      <c r="B156" s="56" t="s">
        <v>199</v>
      </c>
      <c r="C156" s="56" t="s">
        <v>134</v>
      </c>
      <c r="D156" s="5">
        <v>33.557518731070033</v>
      </c>
      <c r="E156" s="5">
        <v>26.88325718803495</v>
      </c>
      <c r="F156" s="5">
        <v>5.6255933047949993</v>
      </c>
      <c r="G156" s="5">
        <v>2.923981061190001</v>
      </c>
      <c r="H156" s="5">
        <v>6.0552068449400007</v>
      </c>
      <c r="I156" s="5">
        <v>17.178648713805</v>
      </c>
      <c r="J156" s="5">
        <v>7.3918202204600014</v>
      </c>
      <c r="K156" s="5">
        <v>10.14095117804003</v>
      </c>
      <c r="L156" s="5">
        <v>14.64038521929003</v>
      </c>
      <c r="M156" s="5">
        <v>16.10468802651005</v>
      </c>
      <c r="N156" s="5">
        <v>8.2175905335900197</v>
      </c>
      <c r="O156" s="5">
        <v>4.7385064976950257</v>
      </c>
      <c r="P156" s="5">
        <v>7.640010519264985</v>
      </c>
      <c r="Q156" s="5">
        <v>27.437713962470031</v>
      </c>
      <c r="R156" s="5">
        <v>22.925246118089952</v>
      </c>
      <c r="S156" s="5">
        <v>43.919506700169947</v>
      </c>
      <c r="T156" s="5">
        <v>33.254813848025009</v>
      </c>
      <c r="U156" s="5">
        <v>96.295939828064974</v>
      </c>
      <c r="V156" s="5">
        <v>86.347983276280019</v>
      </c>
      <c r="W156" s="5">
        <v>196.6661913034749</v>
      </c>
      <c r="X156" s="5">
        <v>192.81647187401481</v>
      </c>
      <c r="Y156" s="5">
        <v>37.597585979094909</v>
      </c>
      <c r="Z156" s="5">
        <v>133.01580206006</v>
      </c>
      <c r="AA156" s="5">
        <v>88.401334575100009</v>
      </c>
      <c r="AB156" s="5">
        <v>193.26481453884989</v>
      </c>
      <c r="AC156" s="5">
        <v>221.39951605865991</v>
      </c>
      <c r="AD156" s="5">
        <v>522.14867033746975</v>
      </c>
      <c r="AE156" s="5">
        <v>304.41895665559008</v>
      </c>
    </row>
    <row r="157" spans="1:31">
      <c r="A157" s="56" t="s">
        <v>70</v>
      </c>
      <c r="B157" s="56" t="s">
        <v>199</v>
      </c>
      <c r="C157" s="56" t="s">
        <v>135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</row>
    <row r="158" spans="1:31">
      <c r="A158" s="56" t="s">
        <v>70</v>
      </c>
      <c r="B158" s="56" t="s">
        <v>199</v>
      </c>
      <c r="C158" s="56" t="s">
        <v>136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</row>
    <row r="159" spans="1:31">
      <c r="A159" s="56" t="s">
        <v>70</v>
      </c>
      <c r="B159" s="56" t="s">
        <v>199</v>
      </c>
      <c r="C159" s="56" t="s">
        <v>137</v>
      </c>
      <c r="D159" s="5">
        <v>485.43613006197</v>
      </c>
      <c r="E159" s="5">
        <v>611.66324731108011</v>
      </c>
      <c r="F159" s="5">
        <v>413.12090082485503</v>
      </c>
      <c r="G159" s="5">
        <v>395.24603501532499</v>
      </c>
      <c r="H159" s="5">
        <v>437.43529422451979</v>
      </c>
      <c r="I159" s="5">
        <v>427.94249509850488</v>
      </c>
      <c r="J159" s="5">
        <v>518.97885869592483</v>
      </c>
      <c r="K159" s="5">
        <v>473.14856556639478</v>
      </c>
      <c r="L159" s="5">
        <v>435.56075896493479</v>
      </c>
      <c r="M159" s="5">
        <v>402.79994070688008</v>
      </c>
      <c r="N159" s="5">
        <v>408.10740770453009</v>
      </c>
      <c r="O159" s="5">
        <v>516.36220395460009</v>
      </c>
      <c r="P159" s="5">
        <v>524.18732097332008</v>
      </c>
      <c r="Q159" s="5">
        <v>559.03716937035472</v>
      </c>
      <c r="R159" s="5">
        <v>1129.358498985225</v>
      </c>
      <c r="S159" s="5">
        <v>1152.44887848127</v>
      </c>
      <c r="T159" s="5">
        <v>1413.650315647111</v>
      </c>
      <c r="U159" s="5">
        <v>1346.3460267613109</v>
      </c>
      <c r="V159" s="5">
        <v>1349.784434083155</v>
      </c>
      <c r="W159" s="5">
        <v>1310.0817367249399</v>
      </c>
      <c r="X159" s="5">
        <v>1178.2697534359811</v>
      </c>
      <c r="Y159" s="5">
        <v>1208.4575035549999</v>
      </c>
      <c r="Z159" s="5">
        <v>1340.6617493458309</v>
      </c>
      <c r="AA159" s="5">
        <v>1531.700405768795</v>
      </c>
      <c r="AB159" s="5">
        <v>1583.267580279675</v>
      </c>
      <c r="AC159" s="5">
        <v>1680.90795185307</v>
      </c>
      <c r="AD159" s="5">
        <v>1766.863569136086</v>
      </c>
      <c r="AE159" s="5">
        <v>1726.6776191712399</v>
      </c>
    </row>
    <row r="160" spans="1:31">
      <c r="A160" s="56" t="s">
        <v>70</v>
      </c>
      <c r="B160" s="56" t="s">
        <v>199</v>
      </c>
      <c r="C160" s="56" t="s">
        <v>138</v>
      </c>
      <c r="D160" s="5">
        <v>89.046636678770099</v>
      </c>
      <c r="E160" s="5">
        <v>129.44255868391991</v>
      </c>
      <c r="F160" s="5">
        <v>106.21108995397999</v>
      </c>
      <c r="G160" s="5">
        <v>119.4470215444851</v>
      </c>
      <c r="H160" s="5">
        <v>142.73797348676499</v>
      </c>
      <c r="I160" s="5">
        <v>153.23856070946499</v>
      </c>
      <c r="J160" s="5">
        <v>194.97103748489991</v>
      </c>
      <c r="K160" s="5">
        <v>189.15594829298499</v>
      </c>
      <c r="L160" s="5">
        <v>187.39180562129991</v>
      </c>
      <c r="M160" s="5">
        <v>183.33232812228499</v>
      </c>
      <c r="N160" s="5">
        <v>193.4540111513549</v>
      </c>
      <c r="O160" s="5">
        <v>203.48061339421989</v>
      </c>
      <c r="P160" s="5">
        <v>216.9055613593849</v>
      </c>
      <c r="Q160" s="5">
        <v>218.79203132767501</v>
      </c>
      <c r="R160" s="5">
        <v>220.5489965128551</v>
      </c>
      <c r="S160" s="5">
        <v>223.12850499553991</v>
      </c>
      <c r="T160" s="5">
        <v>234.34391964246001</v>
      </c>
      <c r="U160" s="5">
        <v>223.07152001223491</v>
      </c>
      <c r="V160" s="5">
        <v>240.42997982118499</v>
      </c>
      <c r="W160" s="5">
        <v>241.23384910930011</v>
      </c>
      <c r="X160" s="5">
        <v>215.93071575781519</v>
      </c>
      <c r="Y160" s="5">
        <v>234.6620580201751</v>
      </c>
      <c r="Z160" s="5">
        <v>294.26483659978987</v>
      </c>
      <c r="AA160" s="5">
        <v>317.10888727065498</v>
      </c>
      <c r="AB160" s="5">
        <v>341.81779289246509</v>
      </c>
      <c r="AC160" s="5">
        <v>386.94685321819509</v>
      </c>
      <c r="AD160" s="5">
        <v>435.11860563178482</v>
      </c>
      <c r="AE160" s="5">
        <v>430.74248048147012</v>
      </c>
    </row>
    <row r="161" spans="1:31">
      <c r="A161" s="56" t="s">
        <v>70</v>
      </c>
      <c r="B161" s="56" t="s">
        <v>199</v>
      </c>
      <c r="C161" s="56" t="s">
        <v>139</v>
      </c>
      <c r="D161" s="5">
        <v>71.459932980953397</v>
      </c>
      <c r="E161" s="5">
        <v>80.788516493967407</v>
      </c>
      <c r="F161" s="5">
        <v>89.166596122342298</v>
      </c>
      <c r="G161" s="5">
        <v>97.263031118039507</v>
      </c>
      <c r="H161" s="5">
        <v>104.927308139972</v>
      </c>
      <c r="I161" s="5">
        <v>111.66826880381601</v>
      </c>
      <c r="J161" s="5">
        <v>118.13058401182001</v>
      </c>
      <c r="K161" s="5">
        <v>123.410630539038</v>
      </c>
      <c r="L161" s="5">
        <v>127.201898969756</v>
      </c>
      <c r="M161" s="5">
        <v>128.82302695158299</v>
      </c>
      <c r="N161" s="5">
        <v>131.72341379075999</v>
      </c>
      <c r="O161" s="5">
        <v>134.06614168494201</v>
      </c>
      <c r="P161" s="5">
        <v>137.67238634283601</v>
      </c>
      <c r="Q161" s="5">
        <v>139.21760536269201</v>
      </c>
      <c r="R161" s="5">
        <v>141.65143501300901</v>
      </c>
      <c r="S161" s="5">
        <v>142.85997133361599</v>
      </c>
      <c r="T161" s="5">
        <v>145.797004064177</v>
      </c>
      <c r="U161" s="5">
        <v>147.276249235835</v>
      </c>
      <c r="V161" s="5">
        <v>150.03725531805699</v>
      </c>
      <c r="W161" s="5">
        <v>152.05228539109899</v>
      </c>
      <c r="X161" s="5">
        <v>154.387025515722</v>
      </c>
      <c r="Y161" s="5">
        <v>155.638003732367</v>
      </c>
      <c r="Z161" s="5">
        <v>157.78606718581599</v>
      </c>
      <c r="AA161" s="5">
        <v>161.09867050384099</v>
      </c>
      <c r="AB161" s="5">
        <v>163.946113429148</v>
      </c>
      <c r="AC161" s="5">
        <v>165.25637875217299</v>
      </c>
      <c r="AD161" s="5">
        <v>166.44154982163201</v>
      </c>
      <c r="AE161" s="5">
        <v>170.346344615655</v>
      </c>
    </row>
    <row r="162" spans="1:31">
      <c r="A162" s="56" t="s">
        <v>70</v>
      </c>
      <c r="B162" s="56" t="s">
        <v>199</v>
      </c>
      <c r="C162" s="56" t="s">
        <v>140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</row>
    <row r="163" spans="1:31">
      <c r="A163" s="56" t="s">
        <v>70</v>
      </c>
      <c r="B163" s="56" t="s">
        <v>199</v>
      </c>
      <c r="C163" s="56" t="s">
        <v>141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56" t="s">
        <v>70</v>
      </c>
      <c r="B164" s="56" t="s">
        <v>199</v>
      </c>
      <c r="C164" s="56" t="s">
        <v>142</v>
      </c>
      <c r="D164" s="5">
        <v>5803.165302156086</v>
      </c>
      <c r="E164" s="5">
        <v>6021.1399020475037</v>
      </c>
      <c r="F164" s="5">
        <v>6114.1757579566111</v>
      </c>
      <c r="G164" s="5">
        <v>6245.8387570128343</v>
      </c>
      <c r="H164" s="5">
        <v>5783.5801792086186</v>
      </c>
      <c r="I164" s="5">
        <v>6353.6318291639009</v>
      </c>
      <c r="J164" s="5">
        <v>5814.4305056529111</v>
      </c>
      <c r="K164" s="5">
        <v>5470.9297276758616</v>
      </c>
      <c r="L164" s="5">
        <v>5433.0984790009907</v>
      </c>
      <c r="M164" s="5">
        <v>5451.5224954547048</v>
      </c>
      <c r="N164" s="5">
        <v>5308.6145577518682</v>
      </c>
      <c r="O164" s="5">
        <v>5125.2324843289816</v>
      </c>
      <c r="P164" s="5">
        <v>5289.8964411445268</v>
      </c>
      <c r="Q164" s="5">
        <v>4155.3842343189854</v>
      </c>
      <c r="R164" s="5">
        <v>4211.9300533380592</v>
      </c>
      <c r="S164" s="5">
        <v>3779.048866854449</v>
      </c>
      <c r="T164" s="5">
        <v>4754.1599620688694</v>
      </c>
      <c r="U164" s="5">
        <v>6177.0453479286298</v>
      </c>
      <c r="V164" s="5">
        <v>8363.9420096517224</v>
      </c>
      <c r="W164" s="5">
        <v>8353.7665554105242</v>
      </c>
      <c r="X164" s="5">
        <v>7750.6351280212966</v>
      </c>
      <c r="Y164" s="5">
        <v>7962.4044108273192</v>
      </c>
      <c r="Z164" s="5">
        <v>10262.970160136651</v>
      </c>
      <c r="AA164" s="5">
        <v>11423.953862415559</v>
      </c>
      <c r="AB164" s="5">
        <v>11600.70162083781</v>
      </c>
      <c r="AC164" s="5">
        <v>11574.18374282988</v>
      </c>
      <c r="AD164" s="5">
        <v>10327.348201406259</v>
      </c>
      <c r="AE164" s="5">
        <v>12290.10228164141</v>
      </c>
    </row>
    <row r="165" spans="1:31">
      <c r="A165" s="56" t="s">
        <v>70</v>
      </c>
      <c r="B165" s="56" t="s">
        <v>199</v>
      </c>
      <c r="C165" s="56" t="s">
        <v>143</v>
      </c>
      <c r="D165" s="5">
        <v>671.37690778603996</v>
      </c>
      <c r="E165" s="5">
        <v>547.47184484080003</v>
      </c>
      <c r="F165" s="5">
        <v>745.10161617894028</v>
      </c>
      <c r="G165" s="5">
        <v>750.19248224424473</v>
      </c>
      <c r="H165" s="5">
        <v>727.77908571473517</v>
      </c>
      <c r="I165" s="5">
        <v>704.13731921134513</v>
      </c>
      <c r="J165" s="5">
        <v>608.94644137502473</v>
      </c>
      <c r="K165" s="5">
        <v>661.22349810257481</v>
      </c>
      <c r="L165" s="5">
        <v>641.67015485112029</v>
      </c>
      <c r="M165" s="5">
        <v>665.26342542598491</v>
      </c>
      <c r="N165" s="5">
        <v>682.75000817021498</v>
      </c>
      <c r="O165" s="5">
        <v>685.85509820072969</v>
      </c>
      <c r="P165" s="5">
        <v>653.95434475406978</v>
      </c>
      <c r="Q165" s="5">
        <v>689.73501932948011</v>
      </c>
      <c r="R165" s="5">
        <v>726.7546339428601</v>
      </c>
      <c r="S165" s="5">
        <v>759.9401048675204</v>
      </c>
      <c r="T165" s="5">
        <v>801.01916488196468</v>
      </c>
      <c r="U165" s="5">
        <v>939.70242520362524</v>
      </c>
      <c r="V165" s="5">
        <v>787.42255824313997</v>
      </c>
      <c r="W165" s="5">
        <v>758.70599036410499</v>
      </c>
      <c r="X165" s="5">
        <v>731.04270681399021</v>
      </c>
      <c r="Y165" s="5">
        <v>353.96588519598993</v>
      </c>
      <c r="Z165" s="5">
        <v>312.46597000448008</v>
      </c>
      <c r="AA165" s="5">
        <v>292.08691090153508</v>
      </c>
      <c r="AB165" s="5">
        <v>160.8468728255599</v>
      </c>
      <c r="AC165" s="5">
        <v>153.2878798201798</v>
      </c>
      <c r="AD165" s="5">
        <v>874.25052673896982</v>
      </c>
      <c r="AE165" s="5">
        <v>930.21309744346479</v>
      </c>
    </row>
    <row r="166" spans="1:31">
      <c r="A166" s="56" t="s">
        <v>70</v>
      </c>
      <c r="B166" s="56" t="s">
        <v>199</v>
      </c>
      <c r="C166" s="56" t="s">
        <v>144</v>
      </c>
      <c r="D166" s="5">
        <v>3537.4721530000002</v>
      </c>
      <c r="E166" s="5">
        <v>3735.8403920000001</v>
      </c>
      <c r="F166" s="5">
        <v>3929.8921439999999</v>
      </c>
      <c r="G166" s="5">
        <v>4133.5683499999996</v>
      </c>
      <c r="H166" s="5">
        <v>4323.3951129999996</v>
      </c>
      <c r="I166" s="5">
        <v>4490.1072100000001</v>
      </c>
      <c r="J166" s="5">
        <v>4643.0092720000002</v>
      </c>
      <c r="K166" s="5">
        <v>4774.1118589999996</v>
      </c>
      <c r="L166" s="5">
        <v>4878.0336319999997</v>
      </c>
      <c r="M166" s="5">
        <v>4956.3041160000002</v>
      </c>
      <c r="N166" s="5">
        <v>5037.1784159999997</v>
      </c>
      <c r="O166" s="5">
        <v>5120.4892170000003</v>
      </c>
      <c r="P166" s="5">
        <v>5193.8669529999997</v>
      </c>
      <c r="Q166" s="5">
        <v>5252.478478</v>
      </c>
      <c r="R166" s="5">
        <v>5325.7912800000004</v>
      </c>
      <c r="S166" s="5">
        <v>5409.5415640000001</v>
      </c>
      <c r="T166" s="5">
        <v>5488.2112559999996</v>
      </c>
      <c r="U166" s="5">
        <v>5554.1026160000001</v>
      </c>
      <c r="V166" s="5">
        <v>5631.4144489999999</v>
      </c>
      <c r="W166" s="5">
        <v>5716.320952</v>
      </c>
      <c r="X166" s="5">
        <v>5796.701368</v>
      </c>
      <c r="Y166" s="5">
        <v>5864.3798420000003</v>
      </c>
      <c r="Z166" s="5">
        <v>5963.0230540000002</v>
      </c>
      <c r="AA166" s="5">
        <v>6097.4163719999997</v>
      </c>
      <c r="AB166" s="5">
        <v>6235.7200320000002</v>
      </c>
      <c r="AC166" s="5">
        <v>6354.2672480000001</v>
      </c>
      <c r="AD166" s="5">
        <v>6478.5099039999996</v>
      </c>
      <c r="AE166" s="5">
        <v>6478.5099039999996</v>
      </c>
    </row>
    <row r="167" spans="1:31">
      <c r="A167" s="56" t="s">
        <v>70</v>
      </c>
      <c r="B167" s="56" t="s">
        <v>199</v>
      </c>
      <c r="C167" s="56" t="s">
        <v>146</v>
      </c>
      <c r="D167" s="5">
        <v>3.2390000000000019E-7</v>
      </c>
      <c r="E167" s="5">
        <v>3.3351999999999983E-7</v>
      </c>
      <c r="F167" s="5">
        <v>3.396449999999997E-7</v>
      </c>
      <c r="G167" s="5">
        <v>3.6022999999999978E-7</v>
      </c>
      <c r="H167" s="5">
        <v>3.8380500000000001E-7</v>
      </c>
      <c r="I167" s="5">
        <v>4.0921499999999992E-7</v>
      </c>
      <c r="J167" s="5">
        <v>4.0838499999999972E-7</v>
      </c>
      <c r="K167" s="5">
        <v>8.3203499999999942E-7</v>
      </c>
      <c r="L167" s="5">
        <v>9.0017500000000045E-7</v>
      </c>
      <c r="M167" s="5">
        <v>9.4639999999999985E-7</v>
      </c>
      <c r="N167" s="5">
        <v>9.9058000000000018E-7</v>
      </c>
      <c r="O167" s="5">
        <v>1.056629999999998E-6</v>
      </c>
      <c r="P167" s="5">
        <v>1.121855E-6</v>
      </c>
      <c r="Q167" s="5">
        <v>6.0419238199999968E-2</v>
      </c>
      <c r="R167" s="5">
        <v>6.6311500000000015E-7</v>
      </c>
      <c r="S167" s="5">
        <v>6.1393035535000043E-2</v>
      </c>
      <c r="T167" s="5">
        <v>7.2543499999999998E-7</v>
      </c>
      <c r="U167" s="5">
        <v>0.10101242839000001</v>
      </c>
      <c r="V167" s="5">
        <v>8.664500000000003E-7</v>
      </c>
      <c r="W167" s="5">
        <v>6.3088420600000028E-2</v>
      </c>
      <c r="X167" s="5">
        <v>0.125214065865</v>
      </c>
      <c r="Y167" s="5">
        <v>0.13289809785000051</v>
      </c>
      <c r="Z167" s="5">
        <v>1.542214999999999E-6</v>
      </c>
      <c r="AA167" s="5">
        <v>1.420884999999999E-6</v>
      </c>
      <c r="AB167" s="5">
        <v>0.62406318989999909</v>
      </c>
      <c r="AC167" s="5">
        <v>1.6912199999999991E-6</v>
      </c>
      <c r="AD167" s="5">
        <v>2.061255000000002E-6</v>
      </c>
      <c r="AE167" s="5">
        <v>0.54915357505999995</v>
      </c>
    </row>
    <row r="168" spans="1:31">
      <c r="A168" s="56" t="s">
        <v>70</v>
      </c>
      <c r="B168" s="56" t="s">
        <v>199</v>
      </c>
      <c r="C168" s="56" t="s">
        <v>149</v>
      </c>
      <c r="D168" s="5">
        <v>-577.90032938453987</v>
      </c>
      <c r="E168" s="5">
        <v>-728.1707529656552</v>
      </c>
      <c r="F168" s="5">
        <v>-491.8107457055952</v>
      </c>
      <c r="G168" s="5">
        <v>-470.5311361508999</v>
      </c>
      <c r="H168" s="5">
        <v>-520.7564584628152</v>
      </c>
      <c r="I168" s="5">
        <v>-509.77852735294499</v>
      </c>
      <c r="J168" s="5">
        <v>-617.50913741155512</v>
      </c>
      <c r="K168" s="5">
        <v>-563.55854496353993</v>
      </c>
      <c r="L168" s="5">
        <v>-518.23860202271999</v>
      </c>
      <c r="M168" s="5">
        <v>-479.52388600451479</v>
      </c>
      <c r="N168" s="5">
        <v>-486.41957550818489</v>
      </c>
      <c r="O168" s="5">
        <v>-615.6100108936148</v>
      </c>
      <c r="P168" s="5">
        <v>-625.63293309291021</v>
      </c>
      <c r="Q168" s="5">
        <v>-667.64921703645985</v>
      </c>
      <c r="R168" s="5">
        <v>-1338.4640945780509</v>
      </c>
      <c r="S168" s="5">
        <v>-1365.2277579740139</v>
      </c>
      <c r="T168" s="5">
        <v>-1673.8357625583851</v>
      </c>
      <c r="U168" s="5">
        <v>-1591.448556559428</v>
      </c>
      <c r="V168" s="5">
        <v>-1597.127828526681</v>
      </c>
      <c r="W168" s="5">
        <v>-1549.2792580756061</v>
      </c>
      <c r="X168" s="5">
        <v>-1393.3120794147339</v>
      </c>
      <c r="Y168" s="5">
        <v>-1432.7808963738851</v>
      </c>
      <c r="Z168" s="5">
        <v>-1582.2898440619999</v>
      </c>
      <c r="AA168" s="5">
        <v>-1814.68503205821</v>
      </c>
      <c r="AB168" s="5">
        <v>-1867.268216817806</v>
      </c>
      <c r="AC168" s="5">
        <v>-1988.8302696781859</v>
      </c>
      <c r="AD168" s="5">
        <v>-2087.0046854331081</v>
      </c>
      <c r="AE168" s="5">
        <v>-2041.447770725666</v>
      </c>
    </row>
    <row r="169" spans="1:31">
      <c r="A169" s="56" t="s">
        <v>70</v>
      </c>
      <c r="B169" s="56" t="s">
        <v>199</v>
      </c>
      <c r="C169" s="56" t="s">
        <v>150</v>
      </c>
      <c r="D169" s="5">
        <v>-104.7503968133349</v>
      </c>
      <c r="E169" s="5">
        <v>-152.27031488046521</v>
      </c>
      <c r="F169" s="5">
        <v>-124.94187621456</v>
      </c>
      <c r="G169" s="5">
        <v>-140.51202164521001</v>
      </c>
      <c r="H169" s="5">
        <v>-167.9104338724751</v>
      </c>
      <c r="I169" s="5">
        <v>-180.4439497718999</v>
      </c>
      <c r="J169" s="5">
        <v>-229.17392089984509</v>
      </c>
      <c r="K169" s="5">
        <v>-222.7580599392299</v>
      </c>
      <c r="L169" s="5">
        <v>-220.49880010010489</v>
      </c>
      <c r="M169" s="5">
        <v>-216.06696553216989</v>
      </c>
      <c r="N169" s="5">
        <v>-228.61443784648</v>
      </c>
      <c r="O169" s="5">
        <v>-240.13206199302991</v>
      </c>
      <c r="P169" s="5">
        <v>-256.89823625514498</v>
      </c>
      <c r="Q169" s="5">
        <v>-259.67684202094517</v>
      </c>
      <c r="R169" s="5">
        <v>-262.60887122744009</v>
      </c>
      <c r="S169" s="5">
        <v>-266.37183500856992</v>
      </c>
      <c r="T169" s="5">
        <v>-280.88110314661998</v>
      </c>
      <c r="U169" s="5">
        <v>-268.55560992600988</v>
      </c>
      <c r="V169" s="5">
        <v>-290.32670278524489</v>
      </c>
      <c r="W169" s="5">
        <v>-292.06614145950488</v>
      </c>
      <c r="X169" s="5">
        <v>-262.14807080989499</v>
      </c>
      <c r="Y169" s="5">
        <v>-287.09103169691502</v>
      </c>
      <c r="Z169" s="5">
        <v>-358.50091926459481</v>
      </c>
      <c r="AA169" s="5">
        <v>-387.88725506132511</v>
      </c>
      <c r="AB169" s="5">
        <v>-417.80016739307018</v>
      </c>
      <c r="AC169" s="5">
        <v>-474.80114299040991</v>
      </c>
      <c r="AD169" s="5">
        <v>-533.16080355908537</v>
      </c>
      <c r="AE169" s="5">
        <v>-532.30889777272512</v>
      </c>
    </row>
    <row r="170" spans="1:31">
      <c r="A170" s="56" t="s">
        <v>70</v>
      </c>
      <c r="B170" s="56" t="s">
        <v>199</v>
      </c>
      <c r="C170" s="56" t="s">
        <v>151</v>
      </c>
      <c r="D170" s="5">
        <v>-84.087573554204596</v>
      </c>
      <c r="E170" s="5">
        <v>-94.893766769371595</v>
      </c>
      <c r="F170" s="5">
        <v>-104.79818928827</v>
      </c>
      <c r="G170" s="5">
        <v>-114.03727709239899</v>
      </c>
      <c r="H170" s="5">
        <v>-122.555795236355</v>
      </c>
      <c r="I170" s="5">
        <v>-131.06745387141299</v>
      </c>
      <c r="J170" s="5">
        <v>-137.71176574155601</v>
      </c>
      <c r="K170" s="5">
        <v>-144.04037476180801</v>
      </c>
      <c r="L170" s="5">
        <v>-148.151105495482</v>
      </c>
      <c r="M170" s="5">
        <v>-149.755800401074</v>
      </c>
      <c r="N170" s="5">
        <v>-152.472105847801</v>
      </c>
      <c r="O170" s="5">
        <v>-155.97032278962399</v>
      </c>
      <c r="P170" s="5">
        <v>-159.314469564945</v>
      </c>
      <c r="Q170" s="5">
        <v>-161.41294197039699</v>
      </c>
      <c r="R170" s="5">
        <v>-163.84021505292699</v>
      </c>
      <c r="S170" s="5">
        <v>-164.95152610901999</v>
      </c>
      <c r="T170" s="5">
        <v>-168.30226210270499</v>
      </c>
      <c r="U170" s="5">
        <v>-170.17420003870299</v>
      </c>
      <c r="V170" s="5">
        <v>-173.299412146702</v>
      </c>
      <c r="W170" s="5">
        <v>-175.56882866094699</v>
      </c>
      <c r="X170" s="5">
        <v>-177.979914737527</v>
      </c>
      <c r="Y170" s="5">
        <v>-178.78867698952601</v>
      </c>
      <c r="Z170" s="5">
        <v>-182.22160139625399</v>
      </c>
      <c r="AA170" s="5">
        <v>-185.02797432316601</v>
      </c>
      <c r="AB170" s="5">
        <v>-188.774714123357</v>
      </c>
      <c r="AC170" s="5">
        <v>-190.02460867904</v>
      </c>
      <c r="AD170" s="5">
        <v>-190.98848891321899</v>
      </c>
      <c r="AE170" s="5">
        <v>-195.06884509678</v>
      </c>
    </row>
    <row r="172" spans="1:31">
      <c r="A172" s="56" t="s">
        <v>70</v>
      </c>
      <c r="B172" s="56" t="s">
        <v>200</v>
      </c>
      <c r="C172" s="56" t="s">
        <v>132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</row>
    <row r="173" spans="1:31">
      <c r="A173" s="56" t="s">
        <v>70</v>
      </c>
      <c r="B173" s="56" t="s">
        <v>200</v>
      </c>
      <c r="C173" s="56" t="s">
        <v>133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</row>
    <row r="174" spans="1:31">
      <c r="A174" s="56" t="s">
        <v>70</v>
      </c>
      <c r="B174" s="56" t="s">
        <v>200</v>
      </c>
      <c r="C174" s="56" t="s">
        <v>134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1.6250000000000001E-9</v>
      </c>
      <c r="M174" s="5">
        <v>2.4299999999999999E-8</v>
      </c>
      <c r="N174" s="5">
        <v>1.8349999999999999E-8</v>
      </c>
      <c r="O174" s="5">
        <v>1.960949999999993E-7</v>
      </c>
      <c r="P174" s="5">
        <v>2.1929500000000019E-7</v>
      </c>
      <c r="Q174" s="5">
        <v>4.3083999999999911E-7</v>
      </c>
      <c r="R174" s="5">
        <v>1.055E-9</v>
      </c>
      <c r="S174" s="5">
        <v>9.5000000000000007E-9</v>
      </c>
      <c r="T174" s="5">
        <v>6.230000000000001E-9</v>
      </c>
      <c r="U174" s="5">
        <v>1.2655E-8</v>
      </c>
      <c r="V174" s="5">
        <v>1.1565E-8</v>
      </c>
      <c r="W174" s="5">
        <v>3.2569999999999993E-8</v>
      </c>
      <c r="X174" s="5">
        <v>0.66753052419500014</v>
      </c>
      <c r="Y174" s="5">
        <v>5.7060000000000003E-8</v>
      </c>
      <c r="Z174" s="5">
        <v>0.7190778487199998</v>
      </c>
      <c r="AA174" s="5">
        <v>2.8570000000000002E-7</v>
      </c>
      <c r="AB174" s="5">
        <v>1.7147238458250109</v>
      </c>
      <c r="AC174" s="5">
        <v>8.2335500000000059E-7</v>
      </c>
      <c r="AD174" s="5">
        <v>1.1677949999999999E-6</v>
      </c>
      <c r="AE174" s="5">
        <v>7.1989000000000055E-7</v>
      </c>
    </row>
    <row r="175" spans="1:31">
      <c r="A175" s="56" t="s">
        <v>70</v>
      </c>
      <c r="B175" s="56" t="s">
        <v>200</v>
      </c>
      <c r="C175" s="56" t="s">
        <v>135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70</v>
      </c>
      <c r="B176" s="56" t="s">
        <v>200</v>
      </c>
      <c r="C176" s="56" t="s">
        <v>136</v>
      </c>
      <c r="D176" s="5">
        <v>7185.8080443981662</v>
      </c>
      <c r="E176" s="5">
        <v>7512.1497939242581</v>
      </c>
      <c r="F176" s="5">
        <v>8137.3791898261406</v>
      </c>
      <c r="G176" s="5">
        <v>8136.5105620781287</v>
      </c>
      <c r="H176" s="5">
        <v>5299.8801820484559</v>
      </c>
      <c r="I176" s="5">
        <v>4819.6097399782948</v>
      </c>
      <c r="J176" s="5">
        <v>6085.3171307507864</v>
      </c>
      <c r="K176" s="5">
        <v>7332.175950126978</v>
      </c>
      <c r="L176" s="5">
        <v>7094.3254025291999</v>
      </c>
      <c r="M176" s="5">
        <v>9817.76389744474</v>
      </c>
      <c r="N176" s="5">
        <v>8653.7626100430189</v>
      </c>
      <c r="O176" s="5">
        <v>7499.0275038245818</v>
      </c>
      <c r="P176" s="5">
        <v>9209.8344588330219</v>
      </c>
      <c r="Q176" s="5">
        <v>8284.5111419428486</v>
      </c>
      <c r="R176" s="5">
        <v>8184.1230824768727</v>
      </c>
      <c r="S176" s="5">
        <v>9129.857973805103</v>
      </c>
      <c r="T176" s="5">
        <v>8251.0284264325182</v>
      </c>
      <c r="U176" s="5">
        <v>9036.8292517849422</v>
      </c>
      <c r="V176" s="5">
        <v>8774.3056532577157</v>
      </c>
      <c r="W176" s="5">
        <v>6993.8083986260444</v>
      </c>
      <c r="X176" s="5">
        <v>9584.8686470025968</v>
      </c>
      <c r="Y176" s="5">
        <v>8660.5106882600994</v>
      </c>
      <c r="Z176" s="5">
        <v>7465.0394857249412</v>
      </c>
      <c r="AA176" s="5">
        <v>7719.9327405746426</v>
      </c>
      <c r="AB176" s="5">
        <v>8429.0049214047267</v>
      </c>
      <c r="AC176" s="5">
        <v>7916.1382976162513</v>
      </c>
      <c r="AD176" s="5">
        <v>8552.2644595411712</v>
      </c>
      <c r="AE176" s="5">
        <v>7817.5561678141848</v>
      </c>
    </row>
    <row r="177" spans="1:31">
      <c r="A177" s="56" t="s">
        <v>70</v>
      </c>
      <c r="B177" s="56" t="s">
        <v>200</v>
      </c>
      <c r="C177" s="56" t="s">
        <v>137</v>
      </c>
      <c r="D177" s="5">
        <v>2.086E-8</v>
      </c>
      <c r="E177" s="5">
        <v>1.0558E-7</v>
      </c>
      <c r="F177" s="5">
        <v>1.568080000000001E-6</v>
      </c>
      <c r="G177" s="5">
        <v>4.1970350000000022E-6</v>
      </c>
      <c r="H177" s="5">
        <v>8.8900850000000055E-6</v>
      </c>
      <c r="I177" s="5">
        <v>2.946524000000001E-5</v>
      </c>
      <c r="J177" s="5">
        <v>3.4225060000000003E-5</v>
      </c>
      <c r="K177" s="5">
        <v>1.0622598999999999E-4</v>
      </c>
      <c r="L177" s="5">
        <v>1.07465265E-4</v>
      </c>
      <c r="M177" s="5">
        <v>1.0842434499999999E-4</v>
      </c>
      <c r="N177" s="5">
        <v>1.0816748E-4</v>
      </c>
      <c r="O177" s="5">
        <v>4.2611251500000019E-4</v>
      </c>
      <c r="P177" s="5">
        <v>4.4327058000000018E-4</v>
      </c>
      <c r="Q177" s="5">
        <v>4.1955004999999989E-4</v>
      </c>
      <c r="R177" s="5">
        <v>4.1884883999999983E-4</v>
      </c>
      <c r="S177" s="5">
        <v>3.9280442999999982E-4</v>
      </c>
      <c r="T177" s="5">
        <v>3.9001867500000013E-4</v>
      </c>
      <c r="U177" s="5">
        <v>3.6657197999999998E-4</v>
      </c>
      <c r="V177" s="5">
        <v>3.8906073999999991E-4</v>
      </c>
      <c r="W177" s="5">
        <v>3.9235089000000021E-4</v>
      </c>
      <c r="X177" s="5">
        <v>3.3179602499999988E-4</v>
      </c>
      <c r="Y177" s="5">
        <v>4.0921711499999989E-4</v>
      </c>
      <c r="Z177" s="5">
        <v>5.9174999500000028E-4</v>
      </c>
      <c r="AA177" s="5">
        <v>9.6548946499999948E-4</v>
      </c>
      <c r="AB177" s="5">
        <v>9.7906120000000011E-4</v>
      </c>
      <c r="AC177" s="5">
        <v>1.07147655E-3</v>
      </c>
      <c r="AD177" s="5">
        <v>1.0943264350000009E-3</v>
      </c>
      <c r="AE177" s="5">
        <v>1.0804588700000001E-3</v>
      </c>
    </row>
    <row r="178" spans="1:31">
      <c r="A178" s="56" t="s">
        <v>70</v>
      </c>
      <c r="B178" s="56" t="s">
        <v>200</v>
      </c>
      <c r="C178" s="56" t="s">
        <v>138</v>
      </c>
      <c r="D178" s="5">
        <v>8.1373052134999874E-2</v>
      </c>
      <c r="E178" s="5">
        <v>0.13286346705499999</v>
      </c>
      <c r="F178" s="5">
        <v>0.6380821419799998</v>
      </c>
      <c r="G178" s="5">
        <v>1.115583204810001</v>
      </c>
      <c r="H178" s="5">
        <v>3.774972266730003</v>
      </c>
      <c r="I178" s="5">
        <v>4.9614475212049962</v>
      </c>
      <c r="J178" s="5">
        <v>9.0049658085999926</v>
      </c>
      <c r="K178" s="5">
        <v>8.8756310335649893</v>
      </c>
      <c r="L178" s="5">
        <v>8.8482958343900098</v>
      </c>
      <c r="M178" s="5">
        <v>9.7887248259849944</v>
      </c>
      <c r="N178" s="5">
        <v>10.564247702015001</v>
      </c>
      <c r="O178" s="5">
        <v>12.22601339654501</v>
      </c>
      <c r="P178" s="5">
        <v>13.896657759445009</v>
      </c>
      <c r="Q178" s="5">
        <v>14.13509906986501</v>
      </c>
      <c r="R178" s="5">
        <v>16.366184717709999</v>
      </c>
      <c r="S178" s="5">
        <v>16.180518663935</v>
      </c>
      <c r="T178" s="5">
        <v>17.53062404795001</v>
      </c>
      <c r="U178" s="5">
        <v>15.9049024758</v>
      </c>
      <c r="V178" s="5">
        <v>18.730709879795</v>
      </c>
      <c r="W178" s="5">
        <v>20.173823528059991</v>
      </c>
      <c r="X178" s="5">
        <v>14.283818181124991</v>
      </c>
      <c r="Y178" s="5">
        <v>20.064384044649991</v>
      </c>
      <c r="Z178" s="5">
        <v>30.172022957515001</v>
      </c>
      <c r="AA178" s="5">
        <v>34.003904085964997</v>
      </c>
      <c r="AB178" s="5">
        <v>35.478667654905003</v>
      </c>
      <c r="AC178" s="5">
        <v>43.375963706439997</v>
      </c>
      <c r="AD178" s="5">
        <v>49.282246888114997</v>
      </c>
      <c r="AE178" s="5">
        <v>51.322435177314993</v>
      </c>
    </row>
    <row r="179" spans="1:31">
      <c r="A179" s="56" t="s">
        <v>70</v>
      </c>
      <c r="B179" s="56" t="s">
        <v>200</v>
      </c>
      <c r="C179" s="56" t="s">
        <v>139</v>
      </c>
      <c r="D179" s="5">
        <v>8.1428847158790596</v>
      </c>
      <c r="E179" s="5">
        <v>9.9834355950313807</v>
      </c>
      <c r="F179" s="5">
        <v>11.9709020076155</v>
      </c>
      <c r="G179" s="5">
        <v>14.2468631872252</v>
      </c>
      <c r="H179" s="5">
        <v>16.380898182884099</v>
      </c>
      <c r="I179" s="5">
        <v>18.1919496655849</v>
      </c>
      <c r="J179" s="5">
        <v>20.015429160295501</v>
      </c>
      <c r="K179" s="5">
        <v>21.441773933497199</v>
      </c>
      <c r="L179" s="5">
        <v>22.562628521205301</v>
      </c>
      <c r="M179" s="5">
        <v>23.411837338096799</v>
      </c>
      <c r="N179" s="5">
        <v>24.380521031490201</v>
      </c>
      <c r="O179" s="5">
        <v>25.306482530262301</v>
      </c>
      <c r="P179" s="5">
        <v>26.226248429597199</v>
      </c>
      <c r="Q179" s="5">
        <v>27.085378083115199</v>
      </c>
      <c r="R179" s="5">
        <v>28.0229475835357</v>
      </c>
      <c r="S179" s="5">
        <v>28.8226454043538</v>
      </c>
      <c r="T179" s="5">
        <v>29.918755432686101</v>
      </c>
      <c r="U179" s="5">
        <v>30.7950209568817</v>
      </c>
      <c r="V179" s="5">
        <v>31.710069667531499</v>
      </c>
      <c r="W179" s="5">
        <v>32.756394557516302</v>
      </c>
      <c r="X179" s="5">
        <v>33.776980380016703</v>
      </c>
      <c r="Y179" s="5">
        <v>34.892531318081303</v>
      </c>
      <c r="Z179" s="5">
        <v>36.107478573766699</v>
      </c>
      <c r="AA179" s="5">
        <v>37.318416362737203</v>
      </c>
      <c r="AB179" s="5">
        <v>38.122185646605303</v>
      </c>
      <c r="AC179" s="5">
        <v>39.365126332518798</v>
      </c>
      <c r="AD179" s="5">
        <v>40.589864904281001</v>
      </c>
      <c r="AE179" s="5">
        <v>42.016881018664201</v>
      </c>
    </row>
    <row r="180" spans="1:31">
      <c r="A180" s="56" t="s">
        <v>70</v>
      </c>
      <c r="B180" s="56" t="s">
        <v>200</v>
      </c>
      <c r="C180" s="56" t="s">
        <v>140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</row>
    <row r="181" spans="1:31">
      <c r="A181" s="56" t="s">
        <v>70</v>
      </c>
      <c r="B181" s="56" t="s">
        <v>200</v>
      </c>
      <c r="C181" s="56" t="s">
        <v>141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</row>
    <row r="182" spans="1:31">
      <c r="A182" s="56" t="s">
        <v>70</v>
      </c>
      <c r="B182" s="56" t="s">
        <v>200</v>
      </c>
      <c r="C182" s="56" t="s">
        <v>142</v>
      </c>
      <c r="D182" s="5">
        <v>1844.918814919685</v>
      </c>
      <c r="E182" s="5">
        <v>2667.1734047985501</v>
      </c>
      <c r="F182" s="5">
        <v>3147.2800086267398</v>
      </c>
      <c r="G182" s="5">
        <v>3643.2571281686151</v>
      </c>
      <c r="H182" s="5">
        <v>4117.5581007749497</v>
      </c>
      <c r="I182" s="5">
        <v>4645.7023605463382</v>
      </c>
      <c r="J182" s="5">
        <v>5218.2594532289741</v>
      </c>
      <c r="K182" s="5">
        <v>5955.2181080591999</v>
      </c>
      <c r="L182" s="5">
        <v>6144.8263640196874</v>
      </c>
      <c r="M182" s="5">
        <v>6845.9499019743998</v>
      </c>
      <c r="N182" s="5">
        <v>7082.9434306206267</v>
      </c>
      <c r="O182" s="5">
        <v>7291.0210562409147</v>
      </c>
      <c r="P182" s="5">
        <v>8455.793152894541</v>
      </c>
      <c r="Q182" s="5">
        <v>8670.1346338925996</v>
      </c>
      <c r="R182" s="5">
        <v>9069.8307209591949</v>
      </c>
      <c r="S182" s="5">
        <v>9888.7193379005112</v>
      </c>
      <c r="T182" s="5">
        <v>10586.55618461765</v>
      </c>
      <c r="U182" s="5">
        <v>11538.125398337559</v>
      </c>
      <c r="V182" s="5">
        <v>11870.63295334816</v>
      </c>
      <c r="W182" s="5">
        <v>11227.623616064981</v>
      </c>
      <c r="X182" s="5">
        <v>11609.01353137855</v>
      </c>
      <c r="Y182" s="5">
        <v>10786.281690534521</v>
      </c>
      <c r="Z182" s="5">
        <v>10305.20152076631</v>
      </c>
      <c r="AA182" s="5">
        <v>11185.566379608459</v>
      </c>
      <c r="AB182" s="5">
        <v>11025.143154274539</v>
      </c>
      <c r="AC182" s="5">
        <v>10488.21518059934</v>
      </c>
      <c r="AD182" s="5">
        <v>10732.089390146701</v>
      </c>
      <c r="AE182" s="5">
        <v>9887.1416044014495</v>
      </c>
    </row>
    <row r="183" spans="1:31">
      <c r="A183" s="56" t="s">
        <v>70</v>
      </c>
      <c r="B183" s="56" t="s">
        <v>200</v>
      </c>
      <c r="C183" s="56" t="s">
        <v>143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</row>
    <row r="184" spans="1:31">
      <c r="A184" s="56" t="s">
        <v>70</v>
      </c>
      <c r="B184" s="56" t="s">
        <v>200</v>
      </c>
      <c r="C184" s="56" t="s">
        <v>144</v>
      </c>
      <c r="D184" s="5">
        <v>302.62401110000002</v>
      </c>
      <c r="E184" s="5">
        <v>331.10867109999998</v>
      </c>
      <c r="F184" s="5">
        <v>362.16651239999999</v>
      </c>
      <c r="G184" s="5">
        <v>393.85514690000002</v>
      </c>
      <c r="H184" s="5">
        <v>423.5144234</v>
      </c>
      <c r="I184" s="5">
        <v>451.01906739999998</v>
      </c>
      <c r="J184" s="5">
        <v>473.47962840000002</v>
      </c>
      <c r="K184" s="5">
        <v>490.66549839999999</v>
      </c>
      <c r="L184" s="5">
        <v>502.99931229999999</v>
      </c>
      <c r="M184" s="5">
        <v>511.82405219999998</v>
      </c>
      <c r="N184" s="5">
        <v>519.08526189999998</v>
      </c>
      <c r="O184" s="5">
        <v>526.31655450000005</v>
      </c>
      <c r="P184" s="5">
        <v>531.97870209999996</v>
      </c>
      <c r="Q184" s="5">
        <v>536.71313599999996</v>
      </c>
      <c r="R184" s="5">
        <v>541.80873799999995</v>
      </c>
      <c r="S184" s="5">
        <v>547.94270470000004</v>
      </c>
      <c r="T184" s="5">
        <v>553.21486990000005</v>
      </c>
      <c r="U184" s="5">
        <v>558.40549290000001</v>
      </c>
      <c r="V184" s="5">
        <v>564.15824210000005</v>
      </c>
      <c r="W184" s="5">
        <v>571.00484440000002</v>
      </c>
      <c r="X184" s="5">
        <v>577.10299380000004</v>
      </c>
      <c r="Y184" s="5">
        <v>583.72644700000001</v>
      </c>
      <c r="Z184" s="5">
        <v>595.56138699999997</v>
      </c>
      <c r="AA184" s="5">
        <v>613.56838619999996</v>
      </c>
      <c r="AB184" s="5">
        <v>631.626848</v>
      </c>
      <c r="AC184" s="5">
        <v>648.54181310000001</v>
      </c>
      <c r="AD184" s="5">
        <v>664.3763136</v>
      </c>
      <c r="AE184" s="5">
        <v>664.3763136</v>
      </c>
    </row>
    <row r="185" spans="1:31">
      <c r="A185" s="56" t="s">
        <v>70</v>
      </c>
      <c r="B185" s="56" t="s">
        <v>200</v>
      </c>
      <c r="C185" s="56" t="s">
        <v>146</v>
      </c>
      <c r="D185" s="5">
        <v>2.9076999999999878E-7</v>
      </c>
      <c r="E185" s="5">
        <v>2.9928999999999892E-7</v>
      </c>
      <c r="F185" s="5">
        <v>3.2081999999999898E-7</v>
      </c>
      <c r="G185" s="5">
        <v>3.3824999999999979E-7</v>
      </c>
      <c r="H185" s="5">
        <v>3.4985499999999821E-7</v>
      </c>
      <c r="I185" s="5">
        <v>3.6811000000000088E-7</v>
      </c>
      <c r="J185" s="5">
        <v>3.869950000000004E-7</v>
      </c>
      <c r="K185" s="5">
        <v>7.8011499999999719E-7</v>
      </c>
      <c r="L185" s="5">
        <v>8.3705999999999847E-7</v>
      </c>
      <c r="M185" s="5">
        <v>8.8648499999999948E-7</v>
      </c>
      <c r="N185" s="5">
        <v>9.3263499999999977E-7</v>
      </c>
      <c r="O185" s="5">
        <v>9.9253000000000001E-7</v>
      </c>
      <c r="P185" s="5">
        <v>1.037089999999998E-6</v>
      </c>
      <c r="Q185" s="5">
        <v>1.1046599999999999E-6</v>
      </c>
      <c r="R185" s="5">
        <v>5.6811999999999972E-7</v>
      </c>
      <c r="S185" s="5">
        <v>5.9719500000000068E-7</v>
      </c>
      <c r="T185" s="5">
        <v>6.2991499999999797E-7</v>
      </c>
      <c r="U185" s="5">
        <v>6.8365000000000139E-7</v>
      </c>
      <c r="V185" s="5">
        <v>7.1529999999999879E-7</v>
      </c>
      <c r="W185" s="5">
        <v>8.2353999999999955E-7</v>
      </c>
      <c r="X185" s="5">
        <v>0.115074919809999</v>
      </c>
      <c r="Y185" s="5">
        <v>1.011625E-6</v>
      </c>
      <c r="Z185" s="5">
        <v>1.227585000000001E-6</v>
      </c>
      <c r="AA185" s="5">
        <v>1.088120000000001E-6</v>
      </c>
      <c r="AB185" s="5">
        <v>0.37563562475999729</v>
      </c>
      <c r="AC185" s="5">
        <v>1.2658049999999999E-6</v>
      </c>
      <c r="AD185" s="5">
        <v>1.403724999999996E-6</v>
      </c>
      <c r="AE185" s="5">
        <v>9.2795757255E-2</v>
      </c>
    </row>
    <row r="186" spans="1:31">
      <c r="A186" s="56" t="s">
        <v>70</v>
      </c>
      <c r="B186" s="56" t="s">
        <v>200</v>
      </c>
      <c r="C186" s="56" t="s">
        <v>149</v>
      </c>
      <c r="D186" s="5">
        <v>-1.579E-7</v>
      </c>
      <c r="E186" s="5">
        <v>-2.7431999999999988E-7</v>
      </c>
      <c r="F186" s="5">
        <v>-7.8562949999999925E-6</v>
      </c>
      <c r="G186" s="5">
        <v>-9.7333750000000108E-6</v>
      </c>
      <c r="H186" s="5">
        <v>-1.1771114999999991E-5</v>
      </c>
      <c r="I186" s="5">
        <v>-3.9039915000000013E-5</v>
      </c>
      <c r="J186" s="5">
        <v>-4.4304679999999988E-5</v>
      </c>
      <c r="K186" s="5">
        <v>-1.3624595000000001E-4</v>
      </c>
      <c r="L186" s="5">
        <v>-1.39785675E-4</v>
      </c>
      <c r="M186" s="5">
        <v>-1.3950685499999999E-4</v>
      </c>
      <c r="N186" s="5">
        <v>-1.4070455499999999E-4</v>
      </c>
      <c r="O186" s="5">
        <v>-5.4699877499999965E-4</v>
      </c>
      <c r="P186" s="5">
        <v>-5.7414206999999986E-4</v>
      </c>
      <c r="Q186" s="5">
        <v>-5.3717954000000027E-4</v>
      </c>
      <c r="R186" s="5">
        <v>-5.4267606500000003E-4</v>
      </c>
      <c r="S186" s="5">
        <v>-5.0677064500000016E-4</v>
      </c>
      <c r="T186" s="5">
        <v>-5.0525631500000019E-4</v>
      </c>
      <c r="U186" s="5">
        <v>-4.7176639999999979E-4</v>
      </c>
      <c r="V186" s="5">
        <v>-5.0496471999999983E-4</v>
      </c>
      <c r="W186" s="5">
        <v>-5.0455163499999996E-4</v>
      </c>
      <c r="X186" s="5">
        <v>-4.2321270500000001E-4</v>
      </c>
      <c r="Y186" s="5">
        <v>-5.3252470499999961E-4</v>
      </c>
      <c r="Z186" s="5">
        <v>-7.5676131500000004E-4</v>
      </c>
      <c r="AA186" s="5">
        <v>-1.2600135449999991E-3</v>
      </c>
      <c r="AB186" s="5">
        <v>-1.2631566600000001E-3</v>
      </c>
      <c r="AC186" s="5">
        <v>-1.392622520000001E-3</v>
      </c>
      <c r="AD186" s="5">
        <v>-1.41712656E-3</v>
      </c>
      <c r="AE186" s="5">
        <v>-1.397518955E-3</v>
      </c>
    </row>
    <row r="187" spans="1:31">
      <c r="A187" s="56" t="s">
        <v>70</v>
      </c>
      <c r="B187" s="56" t="s">
        <v>200</v>
      </c>
      <c r="C187" s="56" t="s">
        <v>150</v>
      </c>
      <c r="D187" s="5">
        <v>-9.5723547520000007E-2</v>
      </c>
      <c r="E187" s="5">
        <v>-0.15964748028000009</v>
      </c>
      <c r="F187" s="5">
        <v>-0.75201274876500057</v>
      </c>
      <c r="G187" s="5">
        <v>-1.307566189390001</v>
      </c>
      <c r="H187" s="5">
        <v>-4.4407051241200017</v>
      </c>
      <c r="I187" s="5">
        <v>-5.8364238543049938</v>
      </c>
      <c r="J187" s="5">
        <v>-10.593026834130001</v>
      </c>
      <c r="K187" s="5">
        <v>-10.469802778129999</v>
      </c>
      <c r="L187" s="5">
        <v>-10.44479928855999</v>
      </c>
      <c r="M187" s="5">
        <v>-11.563981631109989</v>
      </c>
      <c r="N187" s="5">
        <v>-12.556555410605</v>
      </c>
      <c r="O187" s="5">
        <v>-14.542519451015011</v>
      </c>
      <c r="P187" s="5">
        <v>-16.668457483015001</v>
      </c>
      <c r="Q187" s="5">
        <v>-16.981952819600011</v>
      </c>
      <c r="R187" s="5">
        <v>-19.840666748889991</v>
      </c>
      <c r="S187" s="5">
        <v>-19.735912636225009</v>
      </c>
      <c r="T187" s="5">
        <v>-21.569016932115002</v>
      </c>
      <c r="U187" s="5">
        <v>-19.78679515508999</v>
      </c>
      <c r="V187" s="5">
        <v>-23.538889785430019</v>
      </c>
      <c r="W187" s="5">
        <v>-25.38422152140998</v>
      </c>
      <c r="X187" s="5">
        <v>-18.047926830505009</v>
      </c>
      <c r="Y187" s="5">
        <v>-25.707864559720011</v>
      </c>
      <c r="Z187" s="5">
        <v>-38.472011025834988</v>
      </c>
      <c r="AA187" s="5">
        <v>-43.473737025259993</v>
      </c>
      <c r="AB187" s="5">
        <v>-45.105415266925007</v>
      </c>
      <c r="AC187" s="5">
        <v>-55.615165877000003</v>
      </c>
      <c r="AD187" s="5">
        <v>-63.071202735829957</v>
      </c>
      <c r="AE187" s="5">
        <v>-66.031895740300058</v>
      </c>
    </row>
    <row r="188" spans="1:31">
      <c r="A188" s="56" t="s">
        <v>70</v>
      </c>
      <c r="B188" s="56" t="s">
        <v>200</v>
      </c>
      <c r="C188" s="56" t="s">
        <v>151</v>
      </c>
      <c r="D188" s="5">
        <v>-9.6021129640758591</v>
      </c>
      <c r="E188" s="5">
        <v>-11.7934489411277</v>
      </c>
      <c r="F188" s="5">
        <v>-14.142584011240601</v>
      </c>
      <c r="G188" s="5">
        <v>-16.810704934594401</v>
      </c>
      <c r="H188" s="5">
        <v>-19.263268900615099</v>
      </c>
      <c r="I188" s="5">
        <v>-21.4360273371795</v>
      </c>
      <c r="J188" s="5">
        <v>-23.681207686924701</v>
      </c>
      <c r="K188" s="5">
        <v>-25.340051425218199</v>
      </c>
      <c r="L188" s="5">
        <v>-26.614188746785601</v>
      </c>
      <c r="M188" s="5">
        <v>-27.578713285334</v>
      </c>
      <c r="N188" s="5">
        <v>-28.646916982913801</v>
      </c>
      <c r="O188" s="5">
        <v>-29.841837555959799</v>
      </c>
      <c r="P188" s="5">
        <v>-30.9774345830862</v>
      </c>
      <c r="Q188" s="5">
        <v>-31.982645981576599</v>
      </c>
      <c r="R188" s="5">
        <v>-32.9595208005533</v>
      </c>
      <c r="S188" s="5">
        <v>-33.9346550170185</v>
      </c>
      <c r="T188" s="5">
        <v>-35.143145797780797</v>
      </c>
      <c r="U188" s="5">
        <v>-36.468645531829601</v>
      </c>
      <c r="V188" s="5">
        <v>-37.444884155906799</v>
      </c>
      <c r="W188" s="5">
        <v>-38.668726680810003</v>
      </c>
      <c r="X188" s="5">
        <v>-39.729898313944297</v>
      </c>
      <c r="Y188" s="5">
        <v>-40.977875338692201</v>
      </c>
      <c r="Z188" s="5">
        <v>-42.557856546601897</v>
      </c>
      <c r="AA188" s="5">
        <v>-44.1517037448438</v>
      </c>
      <c r="AB188" s="5">
        <v>-45.252329805985497</v>
      </c>
      <c r="AC188" s="5">
        <v>-46.564486685038297</v>
      </c>
      <c r="AD188" s="5">
        <v>-47.958590428041802</v>
      </c>
      <c r="AE188" s="5">
        <v>-49.481811981462101</v>
      </c>
    </row>
    <row r="190" spans="1:31">
      <c r="A190" s="56" t="s">
        <v>73</v>
      </c>
      <c r="B190" s="56" t="s">
        <v>163</v>
      </c>
      <c r="C190" s="56" t="s">
        <v>130</v>
      </c>
      <c r="D190" s="5">
        <v>33522.293611210327</v>
      </c>
      <c r="E190" s="5">
        <v>32530.903900676421</v>
      </c>
      <c r="F190" s="5">
        <v>27670.39980369568</v>
      </c>
      <c r="G190" s="5">
        <v>27046.2316421246</v>
      </c>
      <c r="H190" s="5">
        <v>19319.82482729137</v>
      </c>
      <c r="I190" s="5">
        <v>14860.120485287871</v>
      </c>
      <c r="J190" s="5">
        <v>14133.48698180764</v>
      </c>
      <c r="K190" s="5">
        <v>9512.6925176069199</v>
      </c>
      <c r="L190" s="5">
        <v>5241.0258246930853</v>
      </c>
      <c r="M190" s="5">
        <v>4914.454341423243</v>
      </c>
      <c r="N190" s="5">
        <v>4823.9030978428391</v>
      </c>
      <c r="O190" s="5">
        <v>5504.8543735966341</v>
      </c>
      <c r="P190" s="5">
        <v>5850.6438835777944</v>
      </c>
      <c r="Q190" s="5">
        <v>5986.1421823768624</v>
      </c>
      <c r="R190" s="5">
        <v>8071.0576742206067</v>
      </c>
      <c r="S190" s="5">
        <v>8242.0369396657989</v>
      </c>
      <c r="T190" s="5">
        <v>6984.7133365629534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73</v>
      </c>
      <c r="B191" s="56" t="s">
        <v>163</v>
      </c>
      <c r="C191" s="56" t="s">
        <v>132</v>
      </c>
      <c r="D191" s="5">
        <v>1.669149713805</v>
      </c>
      <c r="E191" s="5">
        <v>1.635167243185</v>
      </c>
      <c r="F191" s="5">
        <v>19.05816044486</v>
      </c>
      <c r="G191" s="5">
        <v>5.2984781250150004</v>
      </c>
      <c r="H191" s="5">
        <v>10.687629392005</v>
      </c>
      <c r="I191" s="5">
        <v>8.1254113415850018</v>
      </c>
      <c r="J191" s="5">
        <v>0.115592455575</v>
      </c>
      <c r="K191" s="5">
        <v>3.543317928295012</v>
      </c>
      <c r="L191" s="5">
        <v>13.449955336449939</v>
      </c>
      <c r="M191" s="5">
        <v>20.358917112505001</v>
      </c>
      <c r="N191" s="5">
        <v>13.36821530440994</v>
      </c>
      <c r="O191" s="5">
        <v>15.134967341529959</v>
      </c>
      <c r="P191" s="5">
        <v>9.3719933126649799</v>
      </c>
      <c r="Q191" s="5">
        <v>41.699401834699998</v>
      </c>
      <c r="R191" s="5">
        <v>35.961149637599988</v>
      </c>
      <c r="S191" s="5">
        <v>438.46187327852999</v>
      </c>
      <c r="T191" s="5">
        <v>189.56147305183509</v>
      </c>
      <c r="U191" s="5">
        <v>399.64087736611521</v>
      </c>
      <c r="V191" s="5">
        <v>570.53002726767488</v>
      </c>
      <c r="W191" s="5">
        <v>711.9292645286954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6" t="s">
        <v>73</v>
      </c>
      <c r="B192" s="56" t="s">
        <v>163</v>
      </c>
      <c r="C192" s="56" t="s">
        <v>133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</row>
    <row r="193" spans="1:31">
      <c r="A193" s="56" t="s">
        <v>73</v>
      </c>
      <c r="B193" s="56" t="s">
        <v>163</v>
      </c>
      <c r="C193" s="56" t="s">
        <v>134</v>
      </c>
      <c r="D193" s="5">
        <v>0.36458794183999998</v>
      </c>
      <c r="E193" s="5">
        <v>0.38851085033999999</v>
      </c>
      <c r="F193" s="5">
        <v>17.747956215679999</v>
      </c>
      <c r="G193" s="5">
        <v>3.8875140860449999</v>
      </c>
      <c r="H193" s="5">
        <v>5.9670472629400004</v>
      </c>
      <c r="I193" s="5">
        <v>2.8479249865699998</v>
      </c>
      <c r="J193" s="5">
        <v>0</v>
      </c>
      <c r="K193" s="5">
        <v>0.94460387080500396</v>
      </c>
      <c r="L193" s="5">
        <v>6.785829689485003</v>
      </c>
      <c r="M193" s="5">
        <v>39.386977522594833</v>
      </c>
      <c r="N193" s="5">
        <v>2.674845224825007</v>
      </c>
      <c r="O193" s="5">
        <v>3.4696227620050202</v>
      </c>
      <c r="P193" s="5">
        <v>1.3097642172349959</v>
      </c>
      <c r="Q193" s="5">
        <v>21.454033221344979</v>
      </c>
      <c r="R193" s="5">
        <v>5.0100348025000141</v>
      </c>
      <c r="S193" s="5">
        <v>23.842479349410009</v>
      </c>
      <c r="T193" s="5">
        <v>8.3660802872900124</v>
      </c>
      <c r="U193" s="5">
        <v>37.224182834354963</v>
      </c>
      <c r="V193" s="5">
        <v>29.85991521813996</v>
      </c>
      <c r="W193" s="5">
        <v>99.366878747884854</v>
      </c>
      <c r="X193" s="5">
        <v>235.46990926722989</v>
      </c>
      <c r="Y193" s="5">
        <v>114.63202748070491</v>
      </c>
      <c r="Z193" s="5">
        <v>682.58609024053987</v>
      </c>
      <c r="AA193" s="5">
        <v>516.9318500736299</v>
      </c>
      <c r="AB193" s="5">
        <v>1005.009727371555</v>
      </c>
      <c r="AC193" s="5">
        <v>725.94098065835919</v>
      </c>
      <c r="AD193" s="5">
        <v>2407.4960177039752</v>
      </c>
      <c r="AE193" s="5">
        <v>1692.328672341625</v>
      </c>
    </row>
    <row r="194" spans="1:31">
      <c r="A194" s="56" t="s">
        <v>73</v>
      </c>
      <c r="B194" s="56" t="s">
        <v>163</v>
      </c>
      <c r="C194" s="56" t="s">
        <v>135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</row>
    <row r="195" spans="1:31">
      <c r="A195" s="56" t="s">
        <v>73</v>
      </c>
      <c r="B195" s="56" t="s">
        <v>163</v>
      </c>
      <c r="C195" s="56" t="s">
        <v>136</v>
      </c>
      <c r="D195" s="5">
        <v>4682.5534913384963</v>
      </c>
      <c r="E195" s="5">
        <v>3744.1814531400801</v>
      </c>
      <c r="F195" s="5">
        <v>2723.3380658826759</v>
      </c>
      <c r="G195" s="5">
        <v>1930.7401221411651</v>
      </c>
      <c r="H195" s="5">
        <v>2641.825142597741</v>
      </c>
      <c r="I195" s="5">
        <v>2926.8942656302361</v>
      </c>
      <c r="J195" s="5">
        <v>995.70456222770031</v>
      </c>
      <c r="K195" s="5">
        <v>2033.279575052391</v>
      </c>
      <c r="L195" s="5">
        <v>2924.6577465818159</v>
      </c>
      <c r="M195" s="5">
        <v>2534.7933718423151</v>
      </c>
      <c r="N195" s="5">
        <v>3086.925966995896</v>
      </c>
      <c r="O195" s="5">
        <v>3158.18435472704</v>
      </c>
      <c r="P195" s="5">
        <v>3440.653726838384</v>
      </c>
      <c r="Q195" s="5">
        <v>3577.6517915868299</v>
      </c>
      <c r="R195" s="5">
        <v>3124.1883412493539</v>
      </c>
      <c r="S195" s="5">
        <v>3510.941731295291</v>
      </c>
      <c r="T195" s="5">
        <v>2471.44416397754</v>
      </c>
      <c r="U195" s="5">
        <v>3041.5526107392739</v>
      </c>
      <c r="V195" s="5">
        <v>3073.705084747065</v>
      </c>
      <c r="W195" s="5">
        <v>2621.23687361476</v>
      </c>
      <c r="X195" s="5">
        <v>2588.7120298130899</v>
      </c>
      <c r="Y195" s="5">
        <v>3041.3689684777341</v>
      </c>
      <c r="Z195" s="5">
        <v>3636.5700459924078</v>
      </c>
      <c r="AA195" s="5">
        <v>2963.2619211921342</v>
      </c>
      <c r="AB195" s="5">
        <v>2515.1649575118458</v>
      </c>
      <c r="AC195" s="5">
        <v>2963.8002818462951</v>
      </c>
      <c r="AD195" s="5">
        <v>3203.2855835448031</v>
      </c>
      <c r="AE195" s="5">
        <v>2042.4941798462251</v>
      </c>
    </row>
    <row r="196" spans="1:31">
      <c r="A196" s="56" t="s">
        <v>73</v>
      </c>
      <c r="B196" s="56" t="s">
        <v>163</v>
      </c>
      <c r="C196" s="56" t="s">
        <v>137</v>
      </c>
      <c r="D196" s="5">
        <v>499.32043266153022</v>
      </c>
      <c r="E196" s="5">
        <v>548.10489207982528</v>
      </c>
      <c r="F196" s="5">
        <v>2861.0325050597389</v>
      </c>
      <c r="G196" s="5">
        <v>5364.332681929649</v>
      </c>
      <c r="H196" s="5">
        <v>7353.9637584387401</v>
      </c>
      <c r="I196" s="5">
        <v>9003.4891928913094</v>
      </c>
      <c r="J196" s="5">
        <v>10522.552155920141</v>
      </c>
      <c r="K196" s="5">
        <v>10248.857622492231</v>
      </c>
      <c r="L196" s="5">
        <v>9285.7906522257581</v>
      </c>
      <c r="M196" s="5">
        <v>9018.5421705492281</v>
      </c>
      <c r="N196" s="5">
        <v>8688.6090759857525</v>
      </c>
      <c r="O196" s="5">
        <v>9196.9853979761592</v>
      </c>
      <c r="P196" s="5">
        <v>9423.7607790278707</v>
      </c>
      <c r="Q196" s="5">
        <v>9284.4479470656042</v>
      </c>
      <c r="R196" s="5">
        <v>9702.8524056962196</v>
      </c>
      <c r="S196" s="5">
        <v>9909.1880651247393</v>
      </c>
      <c r="T196" s="5">
        <v>11509.201495918631</v>
      </c>
      <c r="U196" s="5">
        <v>11755.31075785987</v>
      </c>
      <c r="V196" s="5">
        <v>11599.1054847585</v>
      </c>
      <c r="W196" s="5">
        <v>11265.52749768011</v>
      </c>
      <c r="X196" s="5">
        <v>10780.985011016221</v>
      </c>
      <c r="Y196" s="5">
        <v>10628.6652398731</v>
      </c>
      <c r="Z196" s="5">
        <v>11886.88050339248</v>
      </c>
      <c r="AA196" s="5">
        <v>12039.998337428849</v>
      </c>
      <c r="AB196" s="5">
        <v>12132.17540102111</v>
      </c>
      <c r="AC196" s="5">
        <v>12795.76670163231</v>
      </c>
      <c r="AD196" s="5">
        <v>12732.645157837371</v>
      </c>
      <c r="AE196" s="5">
        <v>14067.45592183179</v>
      </c>
    </row>
    <row r="197" spans="1:31">
      <c r="A197" s="56" t="s">
        <v>73</v>
      </c>
      <c r="B197" s="56" t="s">
        <v>163</v>
      </c>
      <c r="C197" s="56" t="s">
        <v>138</v>
      </c>
      <c r="D197" s="5">
        <v>16.88634372924</v>
      </c>
      <c r="E197" s="5">
        <v>30.573750586239999</v>
      </c>
      <c r="F197" s="5">
        <v>36.799497140270013</v>
      </c>
      <c r="G197" s="5">
        <v>46.459876730775008</v>
      </c>
      <c r="H197" s="5">
        <v>50.892101439734986</v>
      </c>
      <c r="I197" s="5">
        <v>67.727748169410006</v>
      </c>
      <c r="J197" s="5">
        <v>114.002096582815</v>
      </c>
      <c r="K197" s="5">
        <v>110.304393031605</v>
      </c>
      <c r="L197" s="5">
        <v>115.603941872715</v>
      </c>
      <c r="M197" s="5">
        <v>118.061040415085</v>
      </c>
      <c r="N197" s="5">
        <v>133.61459789956999</v>
      </c>
      <c r="O197" s="5">
        <v>164.17760723709</v>
      </c>
      <c r="P197" s="5">
        <v>192.64718790543509</v>
      </c>
      <c r="Q197" s="5">
        <v>221.85370001261001</v>
      </c>
      <c r="R197" s="5">
        <v>259.73439187547012</v>
      </c>
      <c r="S197" s="5">
        <v>290.12603139177997</v>
      </c>
      <c r="T197" s="5">
        <v>318.92326598782012</v>
      </c>
      <c r="U197" s="5">
        <v>374.65028812719498</v>
      </c>
      <c r="V197" s="5">
        <v>417.9387842207052</v>
      </c>
      <c r="W197" s="5">
        <v>451.22947087911513</v>
      </c>
      <c r="X197" s="5">
        <v>402.91287212570012</v>
      </c>
      <c r="Y197" s="5">
        <v>438.21084856049481</v>
      </c>
      <c r="Z197" s="5">
        <v>631.52875428058496</v>
      </c>
      <c r="AA197" s="5">
        <v>702.01736382665513</v>
      </c>
      <c r="AB197" s="5">
        <v>806.0773093896903</v>
      </c>
      <c r="AC197" s="5">
        <v>962.43010024897035</v>
      </c>
      <c r="AD197" s="5">
        <v>1064.09176915375</v>
      </c>
      <c r="AE197" s="5">
        <v>1129.7279084089751</v>
      </c>
    </row>
    <row r="198" spans="1:31">
      <c r="A198" s="56" t="s">
        <v>73</v>
      </c>
      <c r="B198" s="56" t="s">
        <v>163</v>
      </c>
      <c r="C198" s="56" t="s">
        <v>139</v>
      </c>
      <c r="D198" s="5">
        <v>110.495196148915</v>
      </c>
      <c r="E198" s="5">
        <v>134.74144735995799</v>
      </c>
      <c r="F198" s="5">
        <v>155.62055965789401</v>
      </c>
      <c r="G198" s="5">
        <v>178.91441313040301</v>
      </c>
      <c r="H198" s="5">
        <v>201.33018090475201</v>
      </c>
      <c r="I198" s="5">
        <v>218.818594557241</v>
      </c>
      <c r="J198" s="5">
        <v>238.707510015709</v>
      </c>
      <c r="K198" s="5">
        <v>255.828600766374</v>
      </c>
      <c r="L198" s="5">
        <v>269.53524707365102</v>
      </c>
      <c r="M198" s="5">
        <v>279.06357548537102</v>
      </c>
      <c r="N198" s="5">
        <v>289.83002279325899</v>
      </c>
      <c r="O198" s="5">
        <v>299.24803600858701</v>
      </c>
      <c r="P198" s="5">
        <v>311.979779571047</v>
      </c>
      <c r="Q198" s="5">
        <v>319.37141224486498</v>
      </c>
      <c r="R198" s="5">
        <v>329.88438343585898</v>
      </c>
      <c r="S198" s="5">
        <v>337.92630807138403</v>
      </c>
      <c r="T198" s="5">
        <v>349.68646200716898</v>
      </c>
      <c r="U198" s="5">
        <v>356.731794692873</v>
      </c>
      <c r="V198" s="5">
        <v>369.66561032928303</v>
      </c>
      <c r="W198" s="5">
        <v>380.04200882854701</v>
      </c>
      <c r="X198" s="5">
        <v>391.77373275282099</v>
      </c>
      <c r="Y198" s="5">
        <v>401.89062306864997</v>
      </c>
      <c r="Z198" s="5">
        <v>413.90648630128101</v>
      </c>
      <c r="AA198" s="5">
        <v>429.85809378360398</v>
      </c>
      <c r="AB198" s="5">
        <v>443.15764330701103</v>
      </c>
      <c r="AC198" s="5">
        <v>454.91654566967401</v>
      </c>
      <c r="AD198" s="5">
        <v>465.99504381012702</v>
      </c>
      <c r="AE198" s="5">
        <v>482.780529902468</v>
      </c>
    </row>
    <row r="199" spans="1:31">
      <c r="A199" s="56" t="s">
        <v>73</v>
      </c>
      <c r="B199" s="56" t="s">
        <v>163</v>
      </c>
      <c r="C199" s="56" t="s">
        <v>140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</row>
    <row r="200" spans="1:31">
      <c r="A200" s="56" t="s">
        <v>73</v>
      </c>
      <c r="B200" s="56" t="s">
        <v>163</v>
      </c>
      <c r="C200" s="56" t="s">
        <v>141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56" t="s">
        <v>73</v>
      </c>
      <c r="B201" s="56" t="s">
        <v>163</v>
      </c>
      <c r="C201" s="56" t="s">
        <v>142</v>
      </c>
      <c r="D201" s="5">
        <v>6513.5083894806075</v>
      </c>
      <c r="E201" s="5">
        <v>9076.7239959864219</v>
      </c>
      <c r="F201" s="5">
        <v>11912.494770396959</v>
      </c>
      <c r="G201" s="5">
        <v>14501.403150918421</v>
      </c>
      <c r="H201" s="5">
        <v>19646.284005132649</v>
      </c>
      <c r="I201" s="5">
        <v>23568.356045822358</v>
      </c>
      <c r="J201" s="5">
        <v>21705.171887620869</v>
      </c>
      <c r="K201" s="5">
        <v>22273.622902849311</v>
      </c>
      <c r="L201" s="5">
        <v>22595.424319997699</v>
      </c>
      <c r="M201" s="5">
        <v>24431.61786135603</v>
      </c>
      <c r="N201" s="5">
        <v>23226.760163409101</v>
      </c>
      <c r="O201" s="5">
        <v>23203.74671285952</v>
      </c>
      <c r="P201" s="5">
        <v>22603.76923045178</v>
      </c>
      <c r="Q201" s="5">
        <v>22523.562298356501</v>
      </c>
      <c r="R201" s="5">
        <v>22260.33518410485</v>
      </c>
      <c r="S201" s="5">
        <v>21235.69752044382</v>
      </c>
      <c r="T201" s="5">
        <v>23014.20256625543</v>
      </c>
      <c r="U201" s="5">
        <v>21655.67087522474</v>
      </c>
      <c r="V201" s="5">
        <v>22341.95109601719</v>
      </c>
      <c r="W201" s="5">
        <v>27066.948074352022</v>
      </c>
      <c r="X201" s="5">
        <v>29898.194596179401</v>
      </c>
      <c r="Y201" s="5">
        <v>28524.54204700757</v>
      </c>
      <c r="Z201" s="5">
        <v>39338.01080920329</v>
      </c>
      <c r="AA201" s="5">
        <v>36875.801925994732</v>
      </c>
      <c r="AB201" s="5">
        <v>41501.173612844883</v>
      </c>
      <c r="AC201" s="5">
        <v>39670.293112806197</v>
      </c>
      <c r="AD201" s="5">
        <v>39299.292620738022</v>
      </c>
      <c r="AE201" s="5">
        <v>41711.110688679168</v>
      </c>
    </row>
    <row r="202" spans="1:31">
      <c r="A202" s="56" t="s">
        <v>73</v>
      </c>
      <c r="B202" s="56" t="s">
        <v>163</v>
      </c>
      <c r="C202" s="56" t="s">
        <v>143</v>
      </c>
      <c r="D202" s="5">
        <v>6964.9798115771664</v>
      </c>
      <c r="E202" s="5">
        <v>5563.4331796740853</v>
      </c>
      <c r="F202" s="5">
        <v>7179.6543457897742</v>
      </c>
      <c r="G202" s="5">
        <v>8129.2189829088466</v>
      </c>
      <c r="H202" s="5">
        <v>8992.3675042609921</v>
      </c>
      <c r="I202" s="5">
        <v>11445.983437671561</v>
      </c>
      <c r="J202" s="5">
        <v>11736.622860985821</v>
      </c>
      <c r="K202" s="5">
        <v>13457.823950025801</v>
      </c>
      <c r="L202" s="5">
        <v>14248.492911931229</v>
      </c>
      <c r="M202" s="5">
        <v>12861.171081481179</v>
      </c>
      <c r="N202" s="5">
        <v>13447.85025881384</v>
      </c>
      <c r="O202" s="5">
        <v>14463.70987038961</v>
      </c>
      <c r="P202" s="5">
        <v>14465.43757515807</v>
      </c>
      <c r="Q202" s="5">
        <v>14524.756524816779</v>
      </c>
      <c r="R202" s="5">
        <v>14730.28801517747</v>
      </c>
      <c r="S202" s="5">
        <v>14099.348473226561</v>
      </c>
      <c r="T202" s="5">
        <v>15581.007229672399</v>
      </c>
      <c r="U202" s="5">
        <v>15460.00493860813</v>
      </c>
      <c r="V202" s="5">
        <v>15039.98549944273</v>
      </c>
      <c r="W202" s="5">
        <v>14624.453593794189</v>
      </c>
      <c r="X202" s="5">
        <v>12832.80781913035</v>
      </c>
      <c r="Y202" s="5">
        <v>13543.844258643119</v>
      </c>
      <c r="Z202" s="5">
        <v>14800.478302366821</v>
      </c>
      <c r="AA202" s="5">
        <v>14753.6303361224</v>
      </c>
      <c r="AB202" s="5">
        <v>15242.730557923889</v>
      </c>
      <c r="AC202" s="5">
        <v>18572.641153084471</v>
      </c>
      <c r="AD202" s="5">
        <v>19512.322032323849</v>
      </c>
      <c r="AE202" s="5">
        <v>20192.92748453196</v>
      </c>
    </row>
    <row r="203" spans="1:31">
      <c r="A203" s="56" t="s">
        <v>73</v>
      </c>
      <c r="B203" s="56" t="s">
        <v>163</v>
      </c>
      <c r="C203" s="56" t="s">
        <v>144</v>
      </c>
      <c r="D203" s="5">
        <v>8271.4261812999994</v>
      </c>
      <c r="E203" s="5">
        <v>8901.7108387000007</v>
      </c>
      <c r="F203" s="5">
        <v>9556.1843449999997</v>
      </c>
      <c r="G203" s="5">
        <v>10225.799655000001</v>
      </c>
      <c r="H203" s="5">
        <v>10898.126473</v>
      </c>
      <c r="I203" s="5">
        <v>11508.784019000001</v>
      </c>
      <c r="J203" s="5">
        <v>12021.737800999999</v>
      </c>
      <c r="K203" s="5">
        <v>12416.897824</v>
      </c>
      <c r="L203" s="5">
        <v>12766.605610000001</v>
      </c>
      <c r="M203" s="5">
        <v>13024.051715</v>
      </c>
      <c r="N203" s="5">
        <v>13251.472489</v>
      </c>
      <c r="O203" s="5">
        <v>13455.869173999999</v>
      </c>
      <c r="P203" s="5">
        <v>13665.192416</v>
      </c>
      <c r="Q203" s="5">
        <v>13823.635779</v>
      </c>
      <c r="R203" s="5">
        <v>14002.023660000001</v>
      </c>
      <c r="S203" s="5">
        <v>14187.577698999999</v>
      </c>
      <c r="T203" s="5">
        <v>14398.148701</v>
      </c>
      <c r="U203" s="5">
        <v>14574.092314</v>
      </c>
      <c r="V203" s="5">
        <v>14761.722347000001</v>
      </c>
      <c r="W203" s="5">
        <v>14944.959226999999</v>
      </c>
      <c r="X203" s="5">
        <v>15155.110601</v>
      </c>
      <c r="Y203" s="5">
        <v>15362.543301</v>
      </c>
      <c r="Z203" s="5">
        <v>15722.948194000001</v>
      </c>
      <c r="AA203" s="5">
        <v>16212.014313</v>
      </c>
      <c r="AB203" s="5">
        <v>16752.733393999999</v>
      </c>
      <c r="AC203" s="5">
        <v>17235.553371999998</v>
      </c>
      <c r="AD203" s="5">
        <v>17709.514048000001</v>
      </c>
      <c r="AE203" s="5">
        <v>17709.514048000001</v>
      </c>
    </row>
    <row r="204" spans="1:31">
      <c r="A204" s="56" t="s">
        <v>73</v>
      </c>
      <c r="B204" s="56" t="s">
        <v>163</v>
      </c>
      <c r="C204" s="56" t="s">
        <v>146</v>
      </c>
      <c r="D204" s="5">
        <v>1.4364000000000019E-7</v>
      </c>
      <c r="E204" s="5">
        <v>1.4975999999999959E-7</v>
      </c>
      <c r="F204" s="5">
        <v>1.5909000000000011E-7</v>
      </c>
      <c r="G204" s="5">
        <v>1.670850000000002E-7</v>
      </c>
      <c r="H204" s="5">
        <v>1.7851500000000011E-7</v>
      </c>
      <c r="I204" s="5">
        <v>1.8726500000000019E-7</v>
      </c>
      <c r="J204" s="5">
        <v>1.8651999999999979E-7</v>
      </c>
      <c r="K204" s="5">
        <v>7.268399999999997E-7</v>
      </c>
      <c r="L204" s="5">
        <v>7.8982499999999989E-7</v>
      </c>
      <c r="M204" s="5">
        <v>8.3169000000000027E-7</v>
      </c>
      <c r="N204" s="5">
        <v>8.7620999999999887E-7</v>
      </c>
      <c r="O204" s="5">
        <v>9.3280499999999864E-7</v>
      </c>
      <c r="P204" s="5">
        <v>9.9265499999999965E-7</v>
      </c>
      <c r="Q204" s="5">
        <v>1.0916000000000001E-6</v>
      </c>
      <c r="R204" s="5">
        <v>2.315841875000001E-2</v>
      </c>
      <c r="S204" s="5">
        <v>1.0508399999999989E-6</v>
      </c>
      <c r="T204" s="5">
        <v>1.0588449999999999E-6</v>
      </c>
      <c r="U204" s="5">
        <v>1.189935000000001E-6</v>
      </c>
      <c r="V204" s="5">
        <v>1.284019999999999E-6</v>
      </c>
      <c r="W204" s="5">
        <v>1.388985E-6</v>
      </c>
      <c r="X204" s="5">
        <v>1.5211930328600001</v>
      </c>
      <c r="Y204" s="5">
        <v>1.15622E-6</v>
      </c>
      <c r="Z204" s="5">
        <v>1.318170000000001E-6</v>
      </c>
      <c r="AA204" s="5">
        <v>1.318015000000001E-6</v>
      </c>
      <c r="AB204" s="5">
        <v>2.9867070667050042</v>
      </c>
      <c r="AC204" s="5">
        <v>1.5697500000000031E-6</v>
      </c>
      <c r="AD204" s="5">
        <v>1.7799600000000009E-6</v>
      </c>
      <c r="AE204" s="5">
        <v>0.27863133985499999</v>
      </c>
    </row>
    <row r="205" spans="1:31">
      <c r="A205" s="56" t="s">
        <v>73</v>
      </c>
      <c r="B205" s="56" t="s">
        <v>163</v>
      </c>
      <c r="C205" s="56" t="s">
        <v>149</v>
      </c>
      <c r="D205" s="5">
        <v>-1760.5205293885269</v>
      </c>
      <c r="E205" s="5">
        <v>-2101.845686462806</v>
      </c>
      <c r="F205" s="5">
        <v>-4772.5059192915833</v>
      </c>
      <c r="G205" s="5">
        <v>-7898.6068040447144</v>
      </c>
      <c r="H205" s="5">
        <v>-9697.5061713550222</v>
      </c>
      <c r="I205" s="5">
        <v>-12457.53708922124</v>
      </c>
      <c r="J205" s="5">
        <v>-14138.82881799576</v>
      </c>
      <c r="K205" s="5">
        <v>-13857.02497975607</v>
      </c>
      <c r="L205" s="5">
        <v>-13098.30971407914</v>
      </c>
      <c r="M205" s="5">
        <v>-12334.241101942969</v>
      </c>
      <c r="N205" s="5">
        <v>-11885.409508212781</v>
      </c>
      <c r="O205" s="5">
        <v>-12860.44398035256</v>
      </c>
      <c r="P205" s="5">
        <v>-13096.76320200673</v>
      </c>
      <c r="Q205" s="5">
        <v>-13104.28835507765</v>
      </c>
      <c r="R205" s="5">
        <v>-13855.947120139281</v>
      </c>
      <c r="S205" s="5">
        <v>-13717.862747476211</v>
      </c>
      <c r="T205" s="5">
        <v>-15708.66788558504</v>
      </c>
      <c r="U205" s="5">
        <v>-16100.21645713056</v>
      </c>
      <c r="V205" s="5">
        <v>-15804.30983196761</v>
      </c>
      <c r="W205" s="5">
        <v>-15465.130764732379</v>
      </c>
      <c r="X205" s="5">
        <v>-14416.075690721829</v>
      </c>
      <c r="Y205" s="5">
        <v>-14273.882262222</v>
      </c>
      <c r="Z205" s="5">
        <v>-15960.30644857394</v>
      </c>
      <c r="AA205" s="5">
        <v>-16086.50585269271</v>
      </c>
      <c r="AB205" s="5">
        <v>-16059.55020664159</v>
      </c>
      <c r="AC205" s="5">
        <v>-17675.298267394632</v>
      </c>
      <c r="AD205" s="5">
        <v>-16978.148577658681</v>
      </c>
      <c r="AE205" s="5">
        <v>-18986.042123894349</v>
      </c>
    </row>
    <row r="206" spans="1:31">
      <c r="A206" s="56" t="s">
        <v>73</v>
      </c>
      <c r="B206" s="56" t="s">
        <v>163</v>
      </c>
      <c r="C206" s="56" t="s">
        <v>150</v>
      </c>
      <c r="D206" s="5">
        <v>-19.864320560174999</v>
      </c>
      <c r="E206" s="5">
        <v>-35.965560573069993</v>
      </c>
      <c r="F206" s="5">
        <v>-43.289245448944982</v>
      </c>
      <c r="G206" s="5">
        <v>-54.65327445234</v>
      </c>
      <c r="H206" s="5">
        <v>-59.867141016555003</v>
      </c>
      <c r="I206" s="5">
        <v>-79.671825548605014</v>
      </c>
      <c r="J206" s="5">
        <v>-134.10685927118499</v>
      </c>
      <c r="K206" s="5">
        <v>-130.496036651965</v>
      </c>
      <c r="L206" s="5">
        <v>-137.870971652745</v>
      </c>
      <c r="M206" s="5">
        <v>-141.84660783295499</v>
      </c>
      <c r="N206" s="5">
        <v>-162.560609589645</v>
      </c>
      <c r="O206" s="5">
        <v>-202.22501506435489</v>
      </c>
      <c r="P206" s="5">
        <v>-241.16415139416009</v>
      </c>
      <c r="Q206" s="5">
        <v>-280.06607054684491</v>
      </c>
      <c r="R206" s="5">
        <v>-332.85789467526001</v>
      </c>
      <c r="S206" s="5">
        <v>-374.65039713109002</v>
      </c>
      <c r="T206" s="5">
        <v>-415.53975763152488</v>
      </c>
      <c r="U206" s="5">
        <v>-492.88354354585488</v>
      </c>
      <c r="V206" s="5">
        <v>-550.17410613160519</v>
      </c>
      <c r="W206" s="5">
        <v>-594.85406300550017</v>
      </c>
      <c r="X206" s="5">
        <v>-531.42192777952982</v>
      </c>
      <c r="Y206" s="5">
        <v>-578.63183172615481</v>
      </c>
      <c r="Z206" s="5">
        <v>-838.61877457566504</v>
      </c>
      <c r="AA206" s="5">
        <v>-933.2186568321905</v>
      </c>
      <c r="AB206" s="5">
        <v>-1065.100552658015</v>
      </c>
      <c r="AC206" s="5">
        <v>-1286.0170165370041</v>
      </c>
      <c r="AD206" s="5">
        <v>-1411.172439508865</v>
      </c>
      <c r="AE206" s="5">
        <v>-1511.0535016962349</v>
      </c>
    </row>
    <row r="207" spans="1:31">
      <c r="A207" s="56" t="s">
        <v>73</v>
      </c>
      <c r="B207" s="56" t="s">
        <v>163</v>
      </c>
      <c r="C207" s="56" t="s">
        <v>151</v>
      </c>
      <c r="D207" s="5">
        <v>-131.160586889142</v>
      </c>
      <c r="E207" s="5">
        <v>-159.93332829915099</v>
      </c>
      <c r="F207" s="5">
        <v>-185.08587232800201</v>
      </c>
      <c r="G207" s="5">
        <v>-212.159379936752</v>
      </c>
      <c r="H207" s="5">
        <v>-238.93076751176099</v>
      </c>
      <c r="I207" s="5">
        <v>-259.70735070673999</v>
      </c>
      <c r="J207" s="5">
        <v>-284.00826295990498</v>
      </c>
      <c r="K207" s="5">
        <v>-303.62895228782202</v>
      </c>
      <c r="L207" s="5">
        <v>-320.14002455194401</v>
      </c>
      <c r="M207" s="5">
        <v>-331.25904913646599</v>
      </c>
      <c r="N207" s="5">
        <v>-343.91004180235399</v>
      </c>
      <c r="O207" s="5">
        <v>-355.20428695942297</v>
      </c>
      <c r="P207" s="5">
        <v>-370.851944173417</v>
      </c>
      <c r="Q207" s="5">
        <v>-379.76916979057103</v>
      </c>
      <c r="R207" s="5">
        <v>-390.99580391871802</v>
      </c>
      <c r="S207" s="5">
        <v>-400.93601505031199</v>
      </c>
      <c r="T207" s="5">
        <v>-414.53034415658499</v>
      </c>
      <c r="U207" s="5">
        <v>-424.914451741731</v>
      </c>
      <c r="V207" s="5">
        <v>-438.52867020675899</v>
      </c>
      <c r="W207" s="5">
        <v>-451.905326386485</v>
      </c>
      <c r="X207" s="5">
        <v>-463.91879312500998</v>
      </c>
      <c r="Y207" s="5">
        <v>-476.85984260963198</v>
      </c>
      <c r="Z207" s="5">
        <v>-491.27362355032398</v>
      </c>
      <c r="AA207" s="5">
        <v>-511.58320740038602</v>
      </c>
      <c r="AB207" s="5">
        <v>-526.07167389193501</v>
      </c>
      <c r="AC207" s="5">
        <v>-539.248234919732</v>
      </c>
      <c r="AD207" s="5">
        <v>-552.86044881302496</v>
      </c>
      <c r="AE207" s="5">
        <v>-572.57878911425098</v>
      </c>
    </row>
    <row r="209" spans="1:31">
      <c r="A209" s="56" t="s">
        <v>73</v>
      </c>
      <c r="B209" s="56" t="s">
        <v>197</v>
      </c>
      <c r="C209" s="56" t="s">
        <v>130</v>
      </c>
      <c r="D209" s="5">
        <v>39038.691465964243</v>
      </c>
      <c r="E209" s="5">
        <v>37097.046892465187</v>
      </c>
      <c r="F209" s="5">
        <v>34506.705796916089</v>
      </c>
      <c r="G209" s="5">
        <v>32818.42465348012</v>
      </c>
      <c r="H209" s="5">
        <v>32077.840636252658</v>
      </c>
      <c r="I209" s="5">
        <v>30534.775331090521</v>
      </c>
      <c r="J209" s="5">
        <v>22340.243260952611</v>
      </c>
      <c r="K209" s="5">
        <v>21538.050618096291</v>
      </c>
      <c r="L209" s="5">
        <v>22729.650710343201</v>
      </c>
      <c r="M209" s="5">
        <v>22663.399919639342</v>
      </c>
      <c r="N209" s="5">
        <v>23358.613176595591</v>
      </c>
      <c r="O209" s="5">
        <v>23550.35012755018</v>
      </c>
      <c r="P209" s="5">
        <v>23482.369633005441</v>
      </c>
      <c r="Q209" s="5">
        <v>24828.616196605821</v>
      </c>
      <c r="R209" s="5">
        <v>25772.256884876952</v>
      </c>
      <c r="S209" s="5">
        <v>25679.946822822971</v>
      </c>
      <c r="T209" s="5">
        <v>24559.370347689</v>
      </c>
      <c r="U209" s="5">
        <v>25830.930345903569</v>
      </c>
      <c r="V209" s="5">
        <v>25672.370541207139</v>
      </c>
      <c r="W209" s="5">
        <v>21149.170382134231</v>
      </c>
      <c r="X209" s="5">
        <v>17776.0481013034</v>
      </c>
      <c r="Y209" s="5">
        <v>15244.71311621007</v>
      </c>
      <c r="Z209" s="5">
        <v>13583.284120935379</v>
      </c>
      <c r="AA209" s="5">
        <v>10203.040390450111</v>
      </c>
      <c r="AB209" s="5">
        <v>10728.355791663609</v>
      </c>
      <c r="AC209" s="5">
        <v>10670.583498854659</v>
      </c>
      <c r="AD209" s="5">
        <v>10915.81097382482</v>
      </c>
      <c r="AE209" s="5">
        <v>10362.363279100849</v>
      </c>
    </row>
    <row r="210" spans="1:31">
      <c r="A210" s="56" t="s">
        <v>73</v>
      </c>
      <c r="B210" s="56" t="s">
        <v>197</v>
      </c>
      <c r="C210" s="56" t="s">
        <v>132</v>
      </c>
      <c r="D210" s="5">
        <v>968.35534682105106</v>
      </c>
      <c r="E210" s="5">
        <v>965.81286060208163</v>
      </c>
      <c r="F210" s="5">
        <v>971.7908022175003</v>
      </c>
      <c r="G210" s="5">
        <v>982.33044100491395</v>
      </c>
      <c r="H210" s="5">
        <v>1006.451731928304</v>
      </c>
      <c r="I210" s="5">
        <v>80.473471618600001</v>
      </c>
      <c r="J210" s="5">
        <v>26.747192993615009</v>
      </c>
      <c r="K210" s="5">
        <v>140.50668440033991</v>
      </c>
      <c r="L210" s="5">
        <v>123.1140656278199</v>
      </c>
      <c r="M210" s="5">
        <v>164.04415125421991</v>
      </c>
      <c r="N210" s="5">
        <v>84.610749339744984</v>
      </c>
      <c r="O210" s="5">
        <v>104.8812301401299</v>
      </c>
      <c r="P210" s="5">
        <v>46.856011391719967</v>
      </c>
      <c r="Q210" s="5">
        <v>352.11568640382001</v>
      </c>
      <c r="R210" s="5">
        <v>610.35565937835577</v>
      </c>
      <c r="S210" s="5">
        <v>713.43736850388996</v>
      </c>
      <c r="T210" s="5">
        <v>318.46824627817978</v>
      </c>
      <c r="U210" s="5">
        <v>714.83955745309981</v>
      </c>
      <c r="V210" s="5">
        <v>1199.016273637639</v>
      </c>
      <c r="W210" s="5">
        <v>1041.0219218765651</v>
      </c>
      <c r="X210" s="5">
        <v>1567.1721886575961</v>
      </c>
      <c r="Y210" s="5">
        <v>1808.540390566385</v>
      </c>
      <c r="Z210" s="5">
        <v>499.32455519623551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</row>
    <row r="211" spans="1:31">
      <c r="A211" s="56" t="s">
        <v>73</v>
      </c>
      <c r="B211" s="56" t="s">
        <v>197</v>
      </c>
      <c r="C211" s="56" t="s">
        <v>133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</row>
    <row r="212" spans="1:31">
      <c r="A212" s="56" t="s">
        <v>73</v>
      </c>
      <c r="B212" s="56" t="s">
        <v>197</v>
      </c>
      <c r="C212" s="56" t="s">
        <v>134</v>
      </c>
      <c r="D212" s="5">
        <v>0</v>
      </c>
      <c r="E212" s="5">
        <v>0</v>
      </c>
      <c r="F212" s="5">
        <v>7.5320939399999998E-3</v>
      </c>
      <c r="G212" s="5">
        <v>0.99218062005499996</v>
      </c>
      <c r="H212" s="5">
        <v>3.4309347845449998</v>
      </c>
      <c r="I212" s="5">
        <v>7.6839828950699998</v>
      </c>
      <c r="J212" s="5">
        <v>2.6573517743549999</v>
      </c>
      <c r="K212" s="5">
        <v>15.96162480891498</v>
      </c>
      <c r="L212" s="5">
        <v>12.22573108528</v>
      </c>
      <c r="M212" s="5">
        <v>26.224029242154892</v>
      </c>
      <c r="N212" s="5">
        <v>22.225402612424961</v>
      </c>
      <c r="O212" s="5">
        <v>9.4243112630799359</v>
      </c>
      <c r="P212" s="5">
        <v>5.0203036177450233</v>
      </c>
      <c r="Q212" s="5">
        <v>17.37874799914</v>
      </c>
      <c r="R212" s="5">
        <v>40.359618547854943</v>
      </c>
      <c r="S212" s="5">
        <v>23.89494830485997</v>
      </c>
      <c r="T212" s="5">
        <v>8.7581481602000082</v>
      </c>
      <c r="U212" s="5">
        <v>20.466911173754958</v>
      </c>
      <c r="V212" s="5">
        <v>50.732633105744981</v>
      </c>
      <c r="W212" s="5">
        <v>169.87192539578001</v>
      </c>
      <c r="X212" s="5">
        <v>161.69280487271999</v>
      </c>
      <c r="Y212" s="5">
        <v>178.5822566258</v>
      </c>
      <c r="Z212" s="5">
        <v>1156.2714341056151</v>
      </c>
      <c r="AA212" s="5">
        <v>1939.4084999986781</v>
      </c>
      <c r="AB212" s="5">
        <v>1275.792833109206</v>
      </c>
      <c r="AC212" s="5">
        <v>2409.78277923214</v>
      </c>
      <c r="AD212" s="5">
        <v>2938.722903971046</v>
      </c>
      <c r="AE212" s="5">
        <v>2187.865721401904</v>
      </c>
    </row>
    <row r="213" spans="1:31">
      <c r="A213" s="56" t="s">
        <v>73</v>
      </c>
      <c r="B213" s="56" t="s">
        <v>197</v>
      </c>
      <c r="C213" s="56" t="s">
        <v>135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6" t="s">
        <v>73</v>
      </c>
      <c r="B214" s="56" t="s">
        <v>197</v>
      </c>
      <c r="C214" s="56" t="s">
        <v>136</v>
      </c>
      <c r="D214" s="5">
        <v>213.04516604327489</v>
      </c>
      <c r="E214" s="5">
        <v>251.42043624773501</v>
      </c>
      <c r="F214" s="5">
        <v>199.22103796554501</v>
      </c>
      <c r="G214" s="5">
        <v>126.7420137300399</v>
      </c>
      <c r="H214" s="5">
        <v>180.5134144485551</v>
      </c>
      <c r="I214" s="5">
        <v>184.417730854545</v>
      </c>
      <c r="J214" s="5">
        <v>308.66522742861002</v>
      </c>
      <c r="K214" s="5">
        <v>160.58269059188001</v>
      </c>
      <c r="L214" s="5">
        <v>280.029723182015</v>
      </c>
      <c r="M214" s="5">
        <v>299.18000120489501</v>
      </c>
      <c r="N214" s="5">
        <v>248.91690794224991</v>
      </c>
      <c r="O214" s="5">
        <v>213.04515513494991</v>
      </c>
      <c r="P214" s="5">
        <v>251.42042212860491</v>
      </c>
      <c r="Q214" s="5">
        <v>199.22102705473</v>
      </c>
      <c r="R214" s="5">
        <v>54.607371544609919</v>
      </c>
      <c r="S214" s="5">
        <v>64.035426349789958</v>
      </c>
      <c r="T214" s="5">
        <v>77.214283236029956</v>
      </c>
      <c r="U214" s="5">
        <v>166.561273779125</v>
      </c>
      <c r="V214" s="5">
        <v>81.759808475490033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</row>
    <row r="215" spans="1:31">
      <c r="A215" s="56" t="s">
        <v>73</v>
      </c>
      <c r="B215" s="56" t="s">
        <v>197</v>
      </c>
      <c r="C215" s="56" t="s">
        <v>137</v>
      </c>
      <c r="D215" s="5">
        <v>925.10640005501</v>
      </c>
      <c r="E215" s="5">
        <v>1227.701559068945</v>
      </c>
      <c r="F215" s="5">
        <v>1526.778746392516</v>
      </c>
      <c r="G215" s="5">
        <v>1530.329138904136</v>
      </c>
      <c r="H215" s="5">
        <v>1436.453913539696</v>
      </c>
      <c r="I215" s="5">
        <v>2085.101232827999</v>
      </c>
      <c r="J215" s="5">
        <v>2415.978375164545</v>
      </c>
      <c r="K215" s="5">
        <v>2934.0032006984752</v>
      </c>
      <c r="L215" s="5">
        <v>2998.5012107761258</v>
      </c>
      <c r="M215" s="5">
        <v>2789.6359459570149</v>
      </c>
      <c r="N215" s="5">
        <v>3190.3662972750149</v>
      </c>
      <c r="O215" s="5">
        <v>3640.2530943342049</v>
      </c>
      <c r="P215" s="5">
        <v>3698.7255133913441</v>
      </c>
      <c r="Q215" s="5">
        <v>3704.3401012983318</v>
      </c>
      <c r="R215" s="5">
        <v>3770.10352944636</v>
      </c>
      <c r="S215" s="5">
        <v>3741.818881839019</v>
      </c>
      <c r="T215" s="5">
        <v>4654.427169186456</v>
      </c>
      <c r="U215" s="5">
        <v>4725.8717284923987</v>
      </c>
      <c r="V215" s="5">
        <v>4650.39192715225</v>
      </c>
      <c r="W215" s="5">
        <v>4455.2867312256512</v>
      </c>
      <c r="X215" s="5">
        <v>3727.274031112539</v>
      </c>
      <c r="Y215" s="5">
        <v>4199.0657819785392</v>
      </c>
      <c r="Z215" s="5">
        <v>5456.8993255400655</v>
      </c>
      <c r="AA215" s="5">
        <v>6897.2301218894499</v>
      </c>
      <c r="AB215" s="5">
        <v>7080.7579234548248</v>
      </c>
      <c r="AC215" s="5">
        <v>7326.2327939018842</v>
      </c>
      <c r="AD215" s="5">
        <v>8163.2021947075154</v>
      </c>
      <c r="AE215" s="5">
        <v>8994.1931349039751</v>
      </c>
    </row>
    <row r="216" spans="1:31">
      <c r="A216" s="56" t="s">
        <v>73</v>
      </c>
      <c r="B216" s="56" t="s">
        <v>197</v>
      </c>
      <c r="C216" s="56" t="s">
        <v>138</v>
      </c>
      <c r="D216" s="5">
        <v>9.9264304426150005</v>
      </c>
      <c r="E216" s="5">
        <v>19.845659740240009</v>
      </c>
      <c r="F216" s="5">
        <v>26.425378992704999</v>
      </c>
      <c r="G216" s="5">
        <v>38.014587424059997</v>
      </c>
      <c r="H216" s="5">
        <v>42.885404745620001</v>
      </c>
      <c r="I216" s="5">
        <v>47.936364415214982</v>
      </c>
      <c r="J216" s="5">
        <v>82.883762136185027</v>
      </c>
      <c r="K216" s="5">
        <v>69.132787314629994</v>
      </c>
      <c r="L216" s="5">
        <v>74.23524947884998</v>
      </c>
      <c r="M216" s="5">
        <v>70.478515707250025</v>
      </c>
      <c r="N216" s="5">
        <v>82.212524622175067</v>
      </c>
      <c r="O216" s="5">
        <v>95.827296880850042</v>
      </c>
      <c r="P216" s="5">
        <v>108.02198238536999</v>
      </c>
      <c r="Q216" s="5">
        <v>120.79482711288</v>
      </c>
      <c r="R216" s="5">
        <v>136.86158572135511</v>
      </c>
      <c r="S216" s="5">
        <v>150.31047890875001</v>
      </c>
      <c r="T216" s="5">
        <v>159.33863199884499</v>
      </c>
      <c r="U216" s="5">
        <v>181.39748223468999</v>
      </c>
      <c r="V216" s="5">
        <v>203.44264174688999</v>
      </c>
      <c r="W216" s="5">
        <v>217.9755184774699</v>
      </c>
      <c r="X216" s="5">
        <v>194.73324503524501</v>
      </c>
      <c r="Y216" s="5">
        <v>230.937013415705</v>
      </c>
      <c r="Z216" s="5">
        <v>310.49782976992981</v>
      </c>
      <c r="AA216" s="5">
        <v>349.379777930025</v>
      </c>
      <c r="AB216" s="5">
        <v>413.20240201934502</v>
      </c>
      <c r="AC216" s="5">
        <v>489.17342995413969</v>
      </c>
      <c r="AD216" s="5">
        <v>542.34174821631018</v>
      </c>
      <c r="AE216" s="5">
        <v>558.34661067282491</v>
      </c>
    </row>
    <row r="217" spans="1:31">
      <c r="A217" s="56" t="s">
        <v>73</v>
      </c>
      <c r="B217" s="56" t="s">
        <v>197</v>
      </c>
      <c r="C217" s="56" t="s">
        <v>139</v>
      </c>
      <c r="D217" s="5">
        <v>61.6903841990895</v>
      </c>
      <c r="E217" s="5">
        <v>77.6445241976283</v>
      </c>
      <c r="F217" s="5">
        <v>95.725472256142396</v>
      </c>
      <c r="G217" s="5">
        <v>115.697666569449</v>
      </c>
      <c r="H217" s="5">
        <v>135.35867382653799</v>
      </c>
      <c r="I217" s="5">
        <v>152.151551638162</v>
      </c>
      <c r="J217" s="5">
        <v>166.96029849886699</v>
      </c>
      <c r="K217" s="5">
        <v>179.82446767604</v>
      </c>
      <c r="L217" s="5">
        <v>190.54003639987599</v>
      </c>
      <c r="M217" s="5">
        <v>198.827170288323</v>
      </c>
      <c r="N217" s="5">
        <v>208.20748492822301</v>
      </c>
      <c r="O217" s="5">
        <v>216.99277760374699</v>
      </c>
      <c r="P217" s="5">
        <v>227.51069212119501</v>
      </c>
      <c r="Q217" s="5">
        <v>235.091110985672</v>
      </c>
      <c r="R217" s="5">
        <v>244.91587463797501</v>
      </c>
      <c r="S217" s="5">
        <v>252.73238619322299</v>
      </c>
      <c r="T217" s="5">
        <v>263.29485358027</v>
      </c>
      <c r="U217" s="5">
        <v>271.01149940000897</v>
      </c>
      <c r="V217" s="5">
        <v>281.77997471460299</v>
      </c>
      <c r="W217" s="5">
        <v>291.49801309982001</v>
      </c>
      <c r="X217" s="5">
        <v>302.19276187319002</v>
      </c>
      <c r="Y217" s="5">
        <v>312.27575175381799</v>
      </c>
      <c r="Z217" s="5">
        <v>323.72012097378899</v>
      </c>
      <c r="AA217" s="5">
        <v>337.44233167668301</v>
      </c>
      <c r="AB217" s="5">
        <v>350.58608044078699</v>
      </c>
      <c r="AC217" s="5">
        <v>362.20921759151599</v>
      </c>
      <c r="AD217" s="5">
        <v>373.08375207584902</v>
      </c>
      <c r="AE217" s="5">
        <v>388.70366223370701</v>
      </c>
    </row>
    <row r="218" spans="1:31">
      <c r="A218" s="56" t="s">
        <v>73</v>
      </c>
      <c r="B218" s="56" t="s">
        <v>197</v>
      </c>
      <c r="C218" s="56" t="s">
        <v>140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</row>
    <row r="219" spans="1:31">
      <c r="A219" s="56" t="s">
        <v>73</v>
      </c>
      <c r="B219" s="56" t="s">
        <v>197</v>
      </c>
      <c r="C219" s="56" t="s">
        <v>141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</row>
    <row r="220" spans="1:31">
      <c r="A220" s="56" t="s">
        <v>73</v>
      </c>
      <c r="B220" s="56" t="s">
        <v>197</v>
      </c>
      <c r="C220" s="56" t="s">
        <v>142</v>
      </c>
      <c r="D220" s="5">
        <v>4101.3218797072896</v>
      </c>
      <c r="E220" s="5">
        <v>5666.2211639895913</v>
      </c>
      <c r="F220" s="5">
        <v>6028.6756742807784</v>
      </c>
      <c r="G220" s="5">
        <v>7027.5350789789472</v>
      </c>
      <c r="H220" s="5">
        <v>7519.1485084657852</v>
      </c>
      <c r="I220" s="5">
        <v>7929.10566751226</v>
      </c>
      <c r="J220" s="5">
        <v>9932.0385973577067</v>
      </c>
      <c r="K220" s="5">
        <v>8589.593967189403</v>
      </c>
      <c r="L220" s="5">
        <v>9334.0935669189894</v>
      </c>
      <c r="M220" s="5">
        <v>9111.9724284906151</v>
      </c>
      <c r="N220" s="5">
        <v>9267.5157130677435</v>
      </c>
      <c r="O220" s="5">
        <v>9407.493199636303</v>
      </c>
      <c r="P220" s="5">
        <v>9364.1197492478441</v>
      </c>
      <c r="Q220" s="5">
        <v>9493.5733638835864</v>
      </c>
      <c r="R220" s="5">
        <v>10130.282815609011</v>
      </c>
      <c r="S220" s="5">
        <v>12488.379873286071</v>
      </c>
      <c r="T220" s="5">
        <v>13796.79459686361</v>
      </c>
      <c r="U220" s="5">
        <v>14540.150058037139</v>
      </c>
      <c r="V220" s="5">
        <v>13380.96330725897</v>
      </c>
      <c r="W220" s="5">
        <v>18330.934297906591</v>
      </c>
      <c r="X220" s="5">
        <v>21492.201554032021</v>
      </c>
      <c r="Y220" s="5">
        <v>23507.356300038329</v>
      </c>
      <c r="Z220" s="5">
        <v>24668.302878422332</v>
      </c>
      <c r="AA220" s="5">
        <v>24487.61435789429</v>
      </c>
      <c r="AB220" s="5">
        <v>27851.772340219431</v>
      </c>
      <c r="AC220" s="5">
        <v>25995.859924422461</v>
      </c>
      <c r="AD220" s="5">
        <v>25968.499996734201</v>
      </c>
      <c r="AE220" s="5">
        <v>26498.641765592329</v>
      </c>
    </row>
    <row r="221" spans="1:31">
      <c r="A221" s="56" t="s">
        <v>73</v>
      </c>
      <c r="B221" s="56" t="s">
        <v>197</v>
      </c>
      <c r="C221" s="56" t="s">
        <v>143</v>
      </c>
      <c r="D221" s="5">
        <v>4805.0461203226996</v>
      </c>
      <c r="E221" s="5">
        <v>5753.4711902121144</v>
      </c>
      <c r="F221" s="5">
        <v>6259.3987290335799</v>
      </c>
      <c r="G221" s="5">
        <v>6185.1795416004998</v>
      </c>
      <c r="H221" s="5">
        <v>6503.6199571281504</v>
      </c>
      <c r="I221" s="5">
        <v>7022.2601241919047</v>
      </c>
      <c r="J221" s="5">
        <v>5907.1659165229648</v>
      </c>
      <c r="K221" s="5">
        <v>5731.1164281175452</v>
      </c>
      <c r="L221" s="5">
        <v>5932.8617396462096</v>
      </c>
      <c r="M221" s="5">
        <v>5322.1087894060374</v>
      </c>
      <c r="N221" s="5">
        <v>5863.7117996995667</v>
      </c>
      <c r="O221" s="5">
        <v>6037.6612208086544</v>
      </c>
      <c r="P221" s="5">
        <v>6326.6310873557704</v>
      </c>
      <c r="Q221" s="5">
        <v>6281.6234288546939</v>
      </c>
      <c r="R221" s="5">
        <v>6267.4394078096493</v>
      </c>
      <c r="S221" s="5">
        <v>6182.922304606871</v>
      </c>
      <c r="T221" s="5">
        <v>6684.5147056313017</v>
      </c>
      <c r="U221" s="5">
        <v>6594.4098018943969</v>
      </c>
      <c r="V221" s="5">
        <v>6726.8115263835798</v>
      </c>
      <c r="W221" s="5">
        <v>6374.6640900584134</v>
      </c>
      <c r="X221" s="5">
        <v>5177.7153013379266</v>
      </c>
      <c r="Y221" s="5">
        <v>7011.1215466084732</v>
      </c>
      <c r="Z221" s="5">
        <v>8597.3575497480906</v>
      </c>
      <c r="AA221" s="5">
        <v>11063.20666553668</v>
      </c>
      <c r="AB221" s="5">
        <v>11590.85844169182</v>
      </c>
      <c r="AC221" s="5">
        <v>12550.80217462367</v>
      </c>
      <c r="AD221" s="5">
        <v>12761.666397803239</v>
      </c>
      <c r="AE221" s="5">
        <v>13340.40263986143</v>
      </c>
    </row>
    <row r="222" spans="1:31">
      <c r="A222" s="56" t="s">
        <v>73</v>
      </c>
      <c r="B222" s="56" t="s">
        <v>197</v>
      </c>
      <c r="C222" s="56" t="s">
        <v>144</v>
      </c>
      <c r="D222" s="5">
        <v>8376.1567286999998</v>
      </c>
      <c r="E222" s="5">
        <v>8913.7006996999989</v>
      </c>
      <c r="F222" s="5">
        <v>9433.820148499999</v>
      </c>
      <c r="G222" s="5">
        <v>9980.5956320000005</v>
      </c>
      <c r="H222" s="5">
        <v>10534.898933500001</v>
      </c>
      <c r="I222" s="5">
        <v>11013.5864189</v>
      </c>
      <c r="J222" s="5">
        <v>11441.7374545</v>
      </c>
      <c r="K222" s="5">
        <v>11800.4974038</v>
      </c>
      <c r="L222" s="5">
        <v>12133.7162947</v>
      </c>
      <c r="M222" s="5">
        <v>12372.6385252</v>
      </c>
      <c r="N222" s="5">
        <v>12609.583355500001</v>
      </c>
      <c r="O222" s="5">
        <v>12841.9040508</v>
      </c>
      <c r="P222" s="5">
        <v>13093.550903699999</v>
      </c>
      <c r="Q222" s="5">
        <v>13287.056288100001</v>
      </c>
      <c r="R222" s="5">
        <v>13513.8976484</v>
      </c>
      <c r="S222" s="5">
        <v>13753.2862556</v>
      </c>
      <c r="T222" s="5">
        <v>14024.809845</v>
      </c>
      <c r="U222" s="5">
        <v>14237.0850524</v>
      </c>
      <c r="V222" s="5">
        <v>14474.916528899999</v>
      </c>
      <c r="W222" s="5">
        <v>14720.9379893</v>
      </c>
      <c r="X222" s="5">
        <v>15001.794301399999</v>
      </c>
      <c r="Y222" s="5">
        <v>15225.3203713</v>
      </c>
      <c r="Z222" s="5">
        <v>15543.973542199999</v>
      </c>
      <c r="AA222" s="5">
        <v>15961.151086399999</v>
      </c>
      <c r="AB222" s="5">
        <v>16443.050242900001</v>
      </c>
      <c r="AC222" s="5">
        <v>16849.504253300001</v>
      </c>
      <c r="AD222" s="5">
        <v>17272.892939500001</v>
      </c>
      <c r="AE222" s="5">
        <v>17272.892939500001</v>
      </c>
    </row>
    <row r="223" spans="1:31">
      <c r="A223" s="56" t="s">
        <v>73</v>
      </c>
      <c r="B223" s="56" t="s">
        <v>197</v>
      </c>
      <c r="C223" s="56" t="s">
        <v>146</v>
      </c>
      <c r="D223" s="5">
        <v>1.41395E-7</v>
      </c>
      <c r="E223" s="5">
        <v>1.4685499999999979E-7</v>
      </c>
      <c r="F223" s="5">
        <v>1.561850000000002E-7</v>
      </c>
      <c r="G223" s="5">
        <v>1.6438500000000011E-7</v>
      </c>
      <c r="H223" s="5">
        <v>1.7697500000000009E-7</v>
      </c>
      <c r="I223" s="5">
        <v>1.8950500000000029E-7</v>
      </c>
      <c r="J223" s="5">
        <v>1.8842499999999999E-7</v>
      </c>
      <c r="K223" s="5">
        <v>0.15963084189000029</v>
      </c>
      <c r="L223" s="5">
        <v>0.26267412770000198</v>
      </c>
      <c r="M223" s="5">
        <v>8.4354E-7</v>
      </c>
      <c r="N223" s="5">
        <v>8.8390999999999987E-7</v>
      </c>
      <c r="O223" s="5">
        <v>9.3911999999999974E-7</v>
      </c>
      <c r="P223" s="5">
        <v>9.919350000000001E-7</v>
      </c>
      <c r="Q223" s="5">
        <v>1.0826E-6</v>
      </c>
      <c r="R223" s="5">
        <v>0.47356351013500031</v>
      </c>
      <c r="S223" s="5">
        <v>1.0285299999999989E-6</v>
      </c>
      <c r="T223" s="5">
        <v>1.0403899999999989E-6</v>
      </c>
      <c r="U223" s="5">
        <v>1.151965E-6</v>
      </c>
      <c r="V223" s="5">
        <v>1.2470099999999999E-6</v>
      </c>
      <c r="W223" s="5">
        <v>0.29487261912999951</v>
      </c>
      <c r="X223" s="5">
        <v>1.89310246863</v>
      </c>
      <c r="Y223" s="5">
        <v>0.88219179159499972</v>
      </c>
      <c r="Z223" s="5">
        <v>1.274429999999999E-6</v>
      </c>
      <c r="AA223" s="5">
        <v>0.33052251929500009</v>
      </c>
      <c r="AB223" s="5">
        <v>1.4777164100300011</v>
      </c>
      <c r="AC223" s="5">
        <v>0.31461497833500041</v>
      </c>
      <c r="AD223" s="5">
        <v>1.6532550000000021E-6</v>
      </c>
      <c r="AE223" s="5">
        <v>0.96822073946999965</v>
      </c>
    </row>
    <row r="224" spans="1:31">
      <c r="A224" s="56" t="s">
        <v>73</v>
      </c>
      <c r="B224" s="56" t="s">
        <v>197</v>
      </c>
      <c r="C224" s="56" t="s">
        <v>149</v>
      </c>
      <c r="D224" s="5">
        <v>-1318.249745171471</v>
      </c>
      <c r="E224" s="5">
        <v>-1766.4170139179309</v>
      </c>
      <c r="F224" s="5">
        <v>-2126.6611834783171</v>
      </c>
      <c r="G224" s="5">
        <v>-2139.024935454805</v>
      </c>
      <c r="H224" s="5">
        <v>-1987.948821176406</v>
      </c>
      <c r="I224" s="5">
        <v>-2800.915479898923</v>
      </c>
      <c r="J224" s="5">
        <v>-3303.6883941809392</v>
      </c>
      <c r="K224" s="5">
        <v>-3844.261168382181</v>
      </c>
      <c r="L224" s="5">
        <v>-3896.5779479322809</v>
      </c>
      <c r="M224" s="5">
        <v>-3591.761827265017</v>
      </c>
      <c r="N224" s="5">
        <v>-4083.380167117331</v>
      </c>
      <c r="O224" s="5">
        <v>-4618.6834294437604</v>
      </c>
      <c r="P224" s="5">
        <v>-4699.1355425571664</v>
      </c>
      <c r="Q224" s="5">
        <v>-4704.2657929717134</v>
      </c>
      <c r="R224" s="5">
        <v>-4793.2538875196606</v>
      </c>
      <c r="S224" s="5">
        <v>-4759.2265942989834</v>
      </c>
      <c r="T224" s="5">
        <v>-5808.8391466161647</v>
      </c>
      <c r="U224" s="5">
        <v>-5898.7023723782122</v>
      </c>
      <c r="V224" s="5">
        <v>-5790.9349269919576</v>
      </c>
      <c r="W224" s="5">
        <v>-5542.1918710775271</v>
      </c>
      <c r="X224" s="5">
        <v>-4612.5440522825511</v>
      </c>
      <c r="Y224" s="5">
        <v>-5247.535216297324</v>
      </c>
      <c r="Z224" s="5">
        <v>-6765.4254855998424</v>
      </c>
      <c r="AA224" s="5">
        <v>-8700.4785197788406</v>
      </c>
      <c r="AB224" s="5">
        <v>-8898.3334142916938</v>
      </c>
      <c r="AC224" s="5">
        <v>-9261.5567975422746</v>
      </c>
      <c r="AD224" s="5">
        <v>-10271.95862585646</v>
      </c>
      <c r="AE224" s="5">
        <v>-11265.959990152471</v>
      </c>
    </row>
    <row r="225" spans="1:31">
      <c r="A225" s="56" t="s">
        <v>73</v>
      </c>
      <c r="B225" s="56" t="s">
        <v>197</v>
      </c>
      <c r="C225" s="56" t="s">
        <v>150</v>
      </c>
      <c r="D225" s="5">
        <v>-11.676995400799999</v>
      </c>
      <c r="E225" s="5">
        <v>-23.345523319129999</v>
      </c>
      <c r="F225" s="5">
        <v>-31.08560505374</v>
      </c>
      <c r="G225" s="5">
        <v>-44.718620259000019</v>
      </c>
      <c r="H225" s="5">
        <v>-50.448428370729999</v>
      </c>
      <c r="I225" s="5">
        <v>-56.390147839340017</v>
      </c>
      <c r="J225" s="5">
        <v>-97.500669938814909</v>
      </c>
      <c r="K225" s="5">
        <v>-81.511780255535072</v>
      </c>
      <c r="L225" s="5">
        <v>-87.822096267039967</v>
      </c>
      <c r="M225" s="5">
        <v>-83.746226785884943</v>
      </c>
      <c r="N225" s="5">
        <v>-98.286840696515</v>
      </c>
      <c r="O225" s="5">
        <v>-115.19391931037499</v>
      </c>
      <c r="P225" s="5">
        <v>-130.867129326655</v>
      </c>
      <c r="Q225" s="5">
        <v>-147.404229113745</v>
      </c>
      <c r="R225" s="5">
        <v>-168.64566795918489</v>
      </c>
      <c r="S225" s="5">
        <v>-186.93381358330001</v>
      </c>
      <c r="T225" s="5">
        <v>-199.51689261444989</v>
      </c>
      <c r="U225" s="5">
        <v>-228.78630646076519</v>
      </c>
      <c r="V225" s="5">
        <v>-257.51753803230503</v>
      </c>
      <c r="W225" s="5">
        <v>-277.04022101536498</v>
      </c>
      <c r="X225" s="5">
        <v>-247.40309038179501</v>
      </c>
      <c r="Y225" s="5">
        <v>-296.28870260597512</v>
      </c>
      <c r="Z225" s="5">
        <v>-397.8138487132349</v>
      </c>
      <c r="AA225" s="5">
        <v>-449.63136882847999</v>
      </c>
      <c r="AB225" s="5">
        <v>-529.66821664934469</v>
      </c>
      <c r="AC225" s="5">
        <v>-631.27580813461998</v>
      </c>
      <c r="AD225" s="5">
        <v>-699.37881076788483</v>
      </c>
      <c r="AE225" s="5">
        <v>-721.98464907459493</v>
      </c>
    </row>
    <row r="226" spans="1:31">
      <c r="A226" s="56" t="s">
        <v>73</v>
      </c>
      <c r="B226" s="56" t="s">
        <v>197</v>
      </c>
      <c r="C226" s="56" t="s">
        <v>151</v>
      </c>
      <c r="D226" s="5">
        <v>-71.831171577040195</v>
      </c>
      <c r="E226" s="5">
        <v>-90.551525161640996</v>
      </c>
      <c r="F226" s="5">
        <v>-111.992663872349</v>
      </c>
      <c r="G226" s="5">
        <v>-135.12498665400199</v>
      </c>
      <c r="H226" s="5">
        <v>-157.85210169714901</v>
      </c>
      <c r="I226" s="5">
        <v>-177.546638926323</v>
      </c>
      <c r="J226" s="5">
        <v>-194.889826234586</v>
      </c>
      <c r="K226" s="5">
        <v>-209.41259107872</v>
      </c>
      <c r="L226" s="5">
        <v>-221.858874767489</v>
      </c>
      <c r="M226" s="5">
        <v>-230.743422502703</v>
      </c>
      <c r="N226" s="5">
        <v>-241.779187975789</v>
      </c>
      <c r="O226" s="5">
        <v>-251.44473306714301</v>
      </c>
      <c r="P226" s="5">
        <v>-263.707825483801</v>
      </c>
      <c r="Q226" s="5">
        <v>-272.70166071642097</v>
      </c>
      <c r="R226" s="5">
        <v>-283.23730452379402</v>
      </c>
      <c r="S226" s="5">
        <v>-291.73066370477898</v>
      </c>
      <c r="T226" s="5">
        <v>-304.12857867216098</v>
      </c>
      <c r="U226" s="5">
        <v>-313.58787920348402</v>
      </c>
      <c r="V226" s="5">
        <v>-325.01472698911499</v>
      </c>
      <c r="W226" s="5">
        <v>-337.06439785718197</v>
      </c>
      <c r="X226" s="5">
        <v>-348.24869925427799</v>
      </c>
      <c r="Y226" s="5">
        <v>-360.47691781391302</v>
      </c>
      <c r="Z226" s="5">
        <v>-373.08559157479198</v>
      </c>
      <c r="AA226" s="5">
        <v>-389.69924160821103</v>
      </c>
      <c r="AB226" s="5">
        <v>-404.120498393128</v>
      </c>
      <c r="AC226" s="5">
        <v>-417.464607494917</v>
      </c>
      <c r="AD226" s="5">
        <v>-429.42267617838098</v>
      </c>
      <c r="AE226" s="5">
        <v>-447.94546595657403</v>
      </c>
    </row>
    <row r="228" spans="1:31">
      <c r="A228" s="56" t="s">
        <v>73</v>
      </c>
      <c r="B228" s="56" t="s">
        <v>198</v>
      </c>
      <c r="C228" s="56" t="s">
        <v>131</v>
      </c>
      <c r="D228" s="5">
        <v>31708.345701974009</v>
      </c>
      <c r="E228" s="5">
        <v>27736.050869278879</v>
      </c>
      <c r="F228" s="5">
        <v>27724.14172801805</v>
      </c>
      <c r="G228" s="5">
        <v>23471.747403728441</v>
      </c>
      <c r="H228" s="5">
        <v>22936.11478171331</v>
      </c>
      <c r="I228" s="5">
        <v>22563.68430189259</v>
      </c>
      <c r="J228" s="5">
        <v>18872.865616730371</v>
      </c>
      <c r="K228" s="5">
        <v>20487.333490344561</v>
      </c>
      <c r="L228" s="5">
        <v>22192.587026151628</v>
      </c>
      <c r="M228" s="5">
        <v>20898.222634019479</v>
      </c>
      <c r="N228" s="5">
        <v>22050.825055276709</v>
      </c>
      <c r="O228" s="5">
        <v>23189.596075791262</v>
      </c>
      <c r="P228" s="5">
        <v>21203.770596254501</v>
      </c>
      <c r="Q228" s="5">
        <v>23370.081363042598</v>
      </c>
      <c r="R228" s="5">
        <v>23434.09704567834</v>
      </c>
      <c r="S228" s="5">
        <v>22809.762147491248</v>
      </c>
      <c r="T228" s="5">
        <v>23163.53390091168</v>
      </c>
      <c r="U228" s="5">
        <v>24738.450905595189</v>
      </c>
      <c r="V228" s="5">
        <v>24653.279662984649</v>
      </c>
      <c r="W228" s="5">
        <v>24861.467340535692</v>
      </c>
      <c r="X228" s="5">
        <v>24918.237148739721</v>
      </c>
      <c r="Y228" s="5">
        <v>25131.694286782262</v>
      </c>
      <c r="Z228" s="5">
        <v>8329.2636963900168</v>
      </c>
      <c r="AA228" s="5">
        <v>7421.9818300698262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73</v>
      </c>
      <c r="B229" s="56" t="s">
        <v>198</v>
      </c>
      <c r="C229" s="56" t="s">
        <v>132</v>
      </c>
      <c r="D229" s="5">
        <v>2.01906437374</v>
      </c>
      <c r="E229" s="5">
        <v>2.546245817675</v>
      </c>
      <c r="F229" s="5">
        <v>0.90116461316000007</v>
      </c>
      <c r="G229" s="5">
        <v>1.815214344745</v>
      </c>
      <c r="H229" s="5">
        <v>0.30866947077500001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56" t="s">
        <v>73</v>
      </c>
      <c r="B230" s="56" t="s">
        <v>198</v>
      </c>
      <c r="C230" s="56" t="s">
        <v>133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</row>
    <row r="231" spans="1:31">
      <c r="A231" s="56" t="s">
        <v>73</v>
      </c>
      <c r="B231" s="56" t="s">
        <v>198</v>
      </c>
      <c r="C231" s="56" t="s">
        <v>134</v>
      </c>
      <c r="D231" s="5">
        <v>0.3885285799</v>
      </c>
      <c r="E231" s="5">
        <v>1.4425866948799999</v>
      </c>
      <c r="F231" s="5">
        <v>7.8794335175000008E-2</v>
      </c>
      <c r="G231" s="5">
        <v>2.8051666454949999</v>
      </c>
      <c r="H231" s="5">
        <v>6.0145E-8</v>
      </c>
      <c r="I231" s="5">
        <v>11.598491630854999</v>
      </c>
      <c r="J231" s="5">
        <v>5.1484823359999989</v>
      </c>
      <c r="K231" s="5">
        <v>4.3203808492550024</v>
      </c>
      <c r="L231" s="5">
        <v>2.1656447181999989</v>
      </c>
      <c r="M231" s="5">
        <v>4.2617112071950043</v>
      </c>
      <c r="N231" s="5">
        <v>0.4877081212949988</v>
      </c>
      <c r="O231" s="5">
        <v>6.8545999999999862E-7</v>
      </c>
      <c r="P231" s="5">
        <v>3.4366682106800202</v>
      </c>
      <c r="Q231" s="5">
        <v>3.9532260740450131</v>
      </c>
      <c r="R231" s="5">
        <v>0.81467878875999689</v>
      </c>
      <c r="S231" s="5">
        <v>3.7977333115000039E-2</v>
      </c>
      <c r="T231" s="5">
        <v>3.1897037121350098</v>
      </c>
      <c r="U231" s="5">
        <v>0.31291016189500009</v>
      </c>
      <c r="V231" s="5">
        <v>4.7969184025000021E-2</v>
      </c>
      <c r="W231" s="5">
        <v>0.76988619251000001</v>
      </c>
      <c r="X231" s="5">
        <v>17.491152668269908</v>
      </c>
      <c r="Y231" s="5">
        <v>1.397519999999999E-6</v>
      </c>
      <c r="Z231" s="5">
        <v>57.749481562940012</v>
      </c>
      <c r="AA231" s="5">
        <v>2.7847605031100109</v>
      </c>
      <c r="AB231" s="5">
        <v>32.439061077260007</v>
      </c>
      <c r="AC231" s="5">
        <v>8.6157512294149967</v>
      </c>
      <c r="AD231" s="5">
        <v>27.705303186459979</v>
      </c>
      <c r="AE231" s="5">
        <v>45.282105397354997</v>
      </c>
    </row>
    <row r="232" spans="1:31">
      <c r="A232" s="56" t="s">
        <v>73</v>
      </c>
      <c r="B232" s="56" t="s">
        <v>198</v>
      </c>
      <c r="C232" s="56" t="s">
        <v>135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</row>
    <row r="233" spans="1:31">
      <c r="A233" s="56" t="s">
        <v>73</v>
      </c>
      <c r="B233" s="56" t="s">
        <v>198</v>
      </c>
      <c r="C233" s="56" t="s">
        <v>136</v>
      </c>
      <c r="D233" s="5">
        <v>1671.25512997848</v>
      </c>
      <c r="E233" s="5">
        <v>1339.126648947195</v>
      </c>
      <c r="F233" s="5">
        <v>2752.132741013068</v>
      </c>
      <c r="G233" s="5">
        <v>3036.140396127546</v>
      </c>
      <c r="H233" s="5">
        <v>3326.688164290123</v>
      </c>
      <c r="I233" s="5">
        <v>3450.0127287457012</v>
      </c>
      <c r="J233" s="5">
        <v>1579.8173641102539</v>
      </c>
      <c r="K233" s="5">
        <v>2107.5808585195409</v>
      </c>
      <c r="L233" s="5">
        <v>2654.3746445962552</v>
      </c>
      <c r="M233" s="5">
        <v>2009.580695819609</v>
      </c>
      <c r="N233" s="5">
        <v>1906.9936362666699</v>
      </c>
      <c r="O233" s="5">
        <v>2958.3250044176511</v>
      </c>
      <c r="P233" s="5">
        <v>2128.4360741349192</v>
      </c>
      <c r="Q233" s="5">
        <v>3111.8991564626549</v>
      </c>
      <c r="R233" s="5">
        <v>1932.728638864605</v>
      </c>
      <c r="S233" s="5">
        <v>2082.8641698955162</v>
      </c>
      <c r="T233" s="5">
        <v>1530.030844381185</v>
      </c>
      <c r="U233" s="5">
        <v>2998.1469250276041</v>
      </c>
      <c r="V233" s="5">
        <v>2736.95966110581</v>
      </c>
      <c r="W233" s="5">
        <v>2428.5940195001199</v>
      </c>
      <c r="X233" s="5">
        <v>2281.3095366609809</v>
      </c>
      <c r="Y233" s="5">
        <v>2349.3865912077958</v>
      </c>
      <c r="Z233" s="5">
        <v>3013.9994067164921</v>
      </c>
      <c r="AA233" s="5">
        <v>2909.4870699550479</v>
      </c>
      <c r="AB233" s="5">
        <v>2645.9731603514069</v>
      </c>
      <c r="AC233" s="5">
        <v>2408.4700089090352</v>
      </c>
      <c r="AD233" s="5">
        <v>2353.152463669398</v>
      </c>
      <c r="AE233" s="5">
        <v>1558.0811613604401</v>
      </c>
    </row>
    <row r="234" spans="1:31">
      <c r="A234" s="56" t="s">
        <v>73</v>
      </c>
      <c r="B234" s="56" t="s">
        <v>198</v>
      </c>
      <c r="C234" s="56" t="s">
        <v>137</v>
      </c>
      <c r="D234" s="5">
        <v>248.12336406084</v>
      </c>
      <c r="E234" s="5">
        <v>350.06816410260012</v>
      </c>
      <c r="F234" s="5">
        <v>241.44388745577999</v>
      </c>
      <c r="G234" s="5">
        <v>221.34338751946021</v>
      </c>
      <c r="H234" s="5">
        <v>241.46281597992001</v>
      </c>
      <c r="I234" s="5">
        <v>259.24259191172501</v>
      </c>
      <c r="J234" s="5">
        <v>302.09509210242999</v>
      </c>
      <c r="K234" s="5">
        <v>284.04660786587021</v>
      </c>
      <c r="L234" s="5">
        <v>256.85024619466498</v>
      </c>
      <c r="M234" s="5">
        <v>341.30308120482988</v>
      </c>
      <c r="N234" s="5">
        <v>349.99863242652469</v>
      </c>
      <c r="O234" s="5">
        <v>350.2372934778702</v>
      </c>
      <c r="P234" s="5">
        <v>375.06844345385542</v>
      </c>
      <c r="Q234" s="5">
        <v>363.32623984188001</v>
      </c>
      <c r="R234" s="5">
        <v>364.17772500632009</v>
      </c>
      <c r="S234" s="5">
        <v>350.09514497907509</v>
      </c>
      <c r="T234" s="5">
        <v>718.6501828478099</v>
      </c>
      <c r="U234" s="5">
        <v>622.06379818233461</v>
      </c>
      <c r="V234" s="5">
        <v>627.85810427994988</v>
      </c>
      <c r="W234" s="5">
        <v>617.9699073963551</v>
      </c>
      <c r="X234" s="5">
        <v>542.63767407373007</v>
      </c>
      <c r="Y234" s="5">
        <v>556.88451735507533</v>
      </c>
      <c r="Z234" s="5">
        <v>630.94609330228025</v>
      </c>
      <c r="AA234" s="5">
        <v>1920.6931915635259</v>
      </c>
      <c r="AB234" s="5">
        <v>2674.755639861794</v>
      </c>
      <c r="AC234" s="5">
        <v>2798.0515457223901</v>
      </c>
      <c r="AD234" s="5">
        <v>2842.206276641034</v>
      </c>
      <c r="AE234" s="5">
        <v>2967.4590138926569</v>
      </c>
    </row>
    <row r="235" spans="1:31">
      <c r="A235" s="56" t="s">
        <v>73</v>
      </c>
      <c r="B235" s="56" t="s">
        <v>198</v>
      </c>
      <c r="C235" s="56" t="s">
        <v>138</v>
      </c>
      <c r="D235" s="5">
        <v>12.04018381196499</v>
      </c>
      <c r="E235" s="5">
        <v>25.335895203140002</v>
      </c>
      <c r="F235" s="5">
        <v>26.11086654882499</v>
      </c>
      <c r="G235" s="5">
        <v>34.262787632669983</v>
      </c>
      <c r="H235" s="5">
        <v>49.767019847739988</v>
      </c>
      <c r="I235" s="5">
        <v>64.684551375229987</v>
      </c>
      <c r="J235" s="5">
        <v>92.977356809750006</v>
      </c>
      <c r="K235" s="5">
        <v>99.41979892526993</v>
      </c>
      <c r="L235" s="5">
        <v>106.26740917041001</v>
      </c>
      <c r="M235" s="5">
        <v>113.31369732717999</v>
      </c>
      <c r="N235" s="5">
        <v>128.91613736006499</v>
      </c>
      <c r="O235" s="5">
        <v>149.43559849820011</v>
      </c>
      <c r="P235" s="5">
        <v>186.35718490204511</v>
      </c>
      <c r="Q235" s="5">
        <v>205.79507036223509</v>
      </c>
      <c r="R235" s="5">
        <v>261.96372441795518</v>
      </c>
      <c r="S235" s="5">
        <v>294.71687610501499</v>
      </c>
      <c r="T235" s="5">
        <v>336.60417550670979</v>
      </c>
      <c r="U235" s="5">
        <v>323.27945504748482</v>
      </c>
      <c r="V235" s="5">
        <v>372.2920800567353</v>
      </c>
      <c r="W235" s="5">
        <v>404.20556356472508</v>
      </c>
      <c r="X235" s="5">
        <v>380.384420386275</v>
      </c>
      <c r="Y235" s="5">
        <v>436.30588747194997</v>
      </c>
      <c r="Z235" s="5">
        <v>551.89907095912486</v>
      </c>
      <c r="AA235" s="5">
        <v>580.55557786150052</v>
      </c>
      <c r="AB235" s="5">
        <v>662.22213322253015</v>
      </c>
      <c r="AC235" s="5">
        <v>764.19652425358947</v>
      </c>
      <c r="AD235" s="5">
        <v>843.49718819489567</v>
      </c>
      <c r="AE235" s="5">
        <v>900.06599172678034</v>
      </c>
    </row>
    <row r="236" spans="1:31">
      <c r="A236" s="56" t="s">
        <v>73</v>
      </c>
      <c r="B236" s="56" t="s">
        <v>198</v>
      </c>
      <c r="C236" s="56" t="s">
        <v>139</v>
      </c>
      <c r="D236" s="5">
        <v>65.904919397267506</v>
      </c>
      <c r="E236" s="5">
        <v>80.245121262036307</v>
      </c>
      <c r="F236" s="5">
        <v>94.493498278266898</v>
      </c>
      <c r="G236" s="5">
        <v>109.978986907812</v>
      </c>
      <c r="H236" s="5">
        <v>125.931602345952</v>
      </c>
      <c r="I236" s="5">
        <v>140.52143920496499</v>
      </c>
      <c r="J236" s="5">
        <v>155.32338688139299</v>
      </c>
      <c r="K236" s="5">
        <v>167.992793569664</v>
      </c>
      <c r="L236" s="5">
        <v>177.458792791435</v>
      </c>
      <c r="M236" s="5">
        <v>184.168535974847</v>
      </c>
      <c r="N236" s="5">
        <v>192.75780278861799</v>
      </c>
      <c r="O236" s="5">
        <v>200.69335153869599</v>
      </c>
      <c r="P236" s="5">
        <v>210.45810598579899</v>
      </c>
      <c r="Q236" s="5">
        <v>217.381068808614</v>
      </c>
      <c r="R236" s="5">
        <v>226.30734456836001</v>
      </c>
      <c r="S236" s="5">
        <v>232.89264625060801</v>
      </c>
      <c r="T236" s="5">
        <v>242.42335052095601</v>
      </c>
      <c r="U236" s="5">
        <v>251.14900937798899</v>
      </c>
      <c r="V236" s="5">
        <v>260.38698690657299</v>
      </c>
      <c r="W236" s="5">
        <v>269.511432332487</v>
      </c>
      <c r="X236" s="5">
        <v>279.82722649528603</v>
      </c>
      <c r="Y236" s="5">
        <v>288.49898029521103</v>
      </c>
      <c r="Z236" s="5">
        <v>299.37339162528298</v>
      </c>
      <c r="AA236" s="5">
        <v>312.695553325226</v>
      </c>
      <c r="AB236" s="5">
        <v>324.81187180348502</v>
      </c>
      <c r="AC236" s="5">
        <v>335.96396457461901</v>
      </c>
      <c r="AD236" s="5">
        <v>345.894605056518</v>
      </c>
      <c r="AE236" s="5">
        <v>360.63452831272298</v>
      </c>
    </row>
    <row r="237" spans="1:31">
      <c r="A237" s="56" t="s">
        <v>73</v>
      </c>
      <c r="B237" s="56" t="s">
        <v>198</v>
      </c>
      <c r="C237" s="56" t="s">
        <v>140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</row>
    <row r="238" spans="1:31">
      <c r="A238" s="56" t="s">
        <v>73</v>
      </c>
      <c r="B238" s="56" t="s">
        <v>198</v>
      </c>
      <c r="C238" s="56" t="s">
        <v>141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</row>
    <row r="239" spans="1:31">
      <c r="A239" s="56" t="s">
        <v>73</v>
      </c>
      <c r="B239" s="56" t="s">
        <v>198</v>
      </c>
      <c r="C239" s="56" t="s">
        <v>142</v>
      </c>
      <c r="D239" s="5">
        <v>10796.7190035809</v>
      </c>
      <c r="E239" s="5">
        <v>13001.797620352319</v>
      </c>
      <c r="F239" s="5">
        <v>12520.69809587998</v>
      </c>
      <c r="G239" s="5">
        <v>13066.428325412</v>
      </c>
      <c r="H239" s="5">
        <v>12324.395061491021</v>
      </c>
      <c r="I239" s="5">
        <v>12781.78189358801</v>
      </c>
      <c r="J239" s="5">
        <v>12499.517352214099</v>
      </c>
      <c r="K239" s="5">
        <v>12791.634845674491</v>
      </c>
      <c r="L239" s="5">
        <v>12062.36849143855</v>
      </c>
      <c r="M239" s="5">
        <v>12240.36357913467</v>
      </c>
      <c r="N239" s="5">
        <v>12943.99715936079</v>
      </c>
      <c r="O239" s="5">
        <v>11958.56705940911</v>
      </c>
      <c r="P239" s="5">
        <v>13772.905818529751</v>
      </c>
      <c r="Q239" s="5">
        <v>12072.488594633191</v>
      </c>
      <c r="R239" s="5">
        <v>12457.658872930009</v>
      </c>
      <c r="S239" s="5">
        <v>10964.105855412039</v>
      </c>
      <c r="T239" s="5">
        <v>11387.14054199873</v>
      </c>
      <c r="U239" s="5">
        <v>11859.858620778219</v>
      </c>
      <c r="V239" s="5">
        <v>12259.14910724993</v>
      </c>
      <c r="W239" s="5">
        <v>12111.973509842401</v>
      </c>
      <c r="X239" s="5">
        <v>11483.37636401776</v>
      </c>
      <c r="Y239" s="5">
        <v>14329.31385532604</v>
      </c>
      <c r="Z239" s="5">
        <v>16144.757818623561</v>
      </c>
      <c r="AA239" s="5">
        <v>21590.997205671571</v>
      </c>
      <c r="AB239" s="5">
        <v>20226.58337707902</v>
      </c>
      <c r="AC239" s="5">
        <v>23558.369495101881</v>
      </c>
      <c r="AD239" s="5">
        <v>22360.620277564969</v>
      </c>
      <c r="AE239" s="5">
        <v>22834.172628027631</v>
      </c>
    </row>
    <row r="240" spans="1:31">
      <c r="A240" s="56" t="s">
        <v>73</v>
      </c>
      <c r="B240" s="56" t="s">
        <v>198</v>
      </c>
      <c r="C240" s="56" t="s">
        <v>143</v>
      </c>
      <c r="D240" s="5">
        <v>1547.217360242325</v>
      </c>
      <c r="E240" s="5">
        <v>1118.9299974527851</v>
      </c>
      <c r="F240" s="5">
        <v>1407.4656445790899</v>
      </c>
      <c r="G240" s="5">
        <v>1490.0887952048399</v>
      </c>
      <c r="H240" s="5">
        <v>1343.3313789379649</v>
      </c>
      <c r="I240" s="5">
        <v>1240.3224005202951</v>
      </c>
      <c r="J240" s="5">
        <v>1062.2725421309201</v>
      </c>
      <c r="K240" s="5">
        <v>1192.536308718785</v>
      </c>
      <c r="L240" s="5">
        <v>1252.8526841993601</v>
      </c>
      <c r="M240" s="5">
        <v>1234.51557284924</v>
      </c>
      <c r="N240" s="5">
        <v>1276.0661246898551</v>
      </c>
      <c r="O240" s="5">
        <v>1255.87495451431</v>
      </c>
      <c r="P240" s="5">
        <v>1118.629791434855</v>
      </c>
      <c r="Q240" s="5">
        <v>1264.6337556480501</v>
      </c>
      <c r="R240" s="5">
        <v>1295.4959063761651</v>
      </c>
      <c r="S240" s="5">
        <v>1291.3675926426449</v>
      </c>
      <c r="T240" s="5">
        <v>1442.5552779751399</v>
      </c>
      <c r="U240" s="5">
        <v>2071.88969658103</v>
      </c>
      <c r="V240" s="5">
        <v>1992.470291926569</v>
      </c>
      <c r="W240" s="5">
        <v>1954.7008027576201</v>
      </c>
      <c r="X240" s="5">
        <v>1799.6432701292399</v>
      </c>
      <c r="Y240" s="5">
        <v>1771.720355978146</v>
      </c>
      <c r="Z240" s="5">
        <v>1768.7496236239999</v>
      </c>
      <c r="AA240" s="5">
        <v>1653.10312953071</v>
      </c>
      <c r="AB240" s="5">
        <v>1781.114993411755</v>
      </c>
      <c r="AC240" s="5">
        <v>1415.633403954695</v>
      </c>
      <c r="AD240" s="5">
        <v>524.06211752497984</v>
      </c>
      <c r="AE240" s="5">
        <v>480.39352548798013</v>
      </c>
    </row>
    <row r="241" spans="1:31">
      <c r="A241" s="56" t="s">
        <v>73</v>
      </c>
      <c r="B241" s="56" t="s">
        <v>198</v>
      </c>
      <c r="C241" s="56" t="s">
        <v>144</v>
      </c>
      <c r="D241" s="5">
        <v>6105.4625809999998</v>
      </c>
      <c r="E241" s="5">
        <v>6936.3041499999999</v>
      </c>
      <c r="F241" s="5">
        <v>7670.306783</v>
      </c>
      <c r="G241" s="5">
        <v>8432.006797</v>
      </c>
      <c r="H241" s="5">
        <v>9199.2186820000006</v>
      </c>
      <c r="I241" s="5">
        <v>9825.1172050000005</v>
      </c>
      <c r="J241" s="5">
        <v>10239.22349</v>
      </c>
      <c r="K241" s="5">
        <v>10590.514300000001</v>
      </c>
      <c r="L241" s="5">
        <v>10914.4036</v>
      </c>
      <c r="M241" s="5">
        <v>11181.829299999999</v>
      </c>
      <c r="N241" s="5">
        <v>11395.886189999999</v>
      </c>
      <c r="O241" s="5">
        <v>11621.272129999999</v>
      </c>
      <c r="P241" s="5">
        <v>11849.66282</v>
      </c>
      <c r="Q241" s="5">
        <v>12044.323469999999</v>
      </c>
      <c r="R241" s="5">
        <v>12207.96118</v>
      </c>
      <c r="S241" s="5">
        <v>12398.619000000001</v>
      </c>
      <c r="T241" s="5">
        <v>12611.29825</v>
      </c>
      <c r="U241" s="5">
        <v>12810.92015</v>
      </c>
      <c r="V241" s="5">
        <v>12995.046780000001</v>
      </c>
      <c r="W241" s="5">
        <v>13222.81509</v>
      </c>
      <c r="X241" s="5">
        <v>13479.721380000001</v>
      </c>
      <c r="Y241" s="5">
        <v>13759.439249999999</v>
      </c>
      <c r="Z241" s="5">
        <v>14121.49567</v>
      </c>
      <c r="AA241" s="5">
        <v>14597.92013</v>
      </c>
      <c r="AB241" s="5">
        <v>15107.85482</v>
      </c>
      <c r="AC241" s="5">
        <v>15581.280360000001</v>
      </c>
      <c r="AD241" s="5">
        <v>16002.787410000001</v>
      </c>
      <c r="AE241" s="5">
        <v>16002.787410000001</v>
      </c>
    </row>
    <row r="242" spans="1:31">
      <c r="A242" s="56" t="s">
        <v>73</v>
      </c>
      <c r="B242" s="56" t="s">
        <v>198</v>
      </c>
      <c r="C242" s="56" t="s">
        <v>146</v>
      </c>
      <c r="D242" s="5">
        <v>1.3564499999999981E-7</v>
      </c>
      <c r="E242" s="5">
        <v>1.411100000000001E-7</v>
      </c>
      <c r="F242" s="5">
        <v>1.526049999999999E-7</v>
      </c>
      <c r="G242" s="5">
        <v>1.6303500000000019E-7</v>
      </c>
      <c r="H242" s="5">
        <v>1.7314500000000011E-7</v>
      </c>
      <c r="I242" s="5">
        <v>1.8373176844999981E-2</v>
      </c>
      <c r="J242" s="5">
        <v>1.8555500000000021E-7</v>
      </c>
      <c r="K242" s="5">
        <v>7.1416000000000004E-7</v>
      </c>
      <c r="L242" s="5">
        <v>7.6668000000000009E-7</v>
      </c>
      <c r="M242" s="5">
        <v>7.9815999999999915E-7</v>
      </c>
      <c r="N242" s="5">
        <v>8.3865000000000011E-7</v>
      </c>
      <c r="O242" s="5">
        <v>8.9022500000000023E-7</v>
      </c>
      <c r="P242" s="5">
        <v>9.3570999999999911E-7</v>
      </c>
      <c r="Q242" s="5">
        <v>1.0025849999999999E-6</v>
      </c>
      <c r="R242" s="5">
        <v>8.8624500000000006E-7</v>
      </c>
      <c r="S242" s="5">
        <v>9.6465999999999916E-7</v>
      </c>
      <c r="T242" s="5">
        <v>9.9140500000000093E-7</v>
      </c>
      <c r="U242" s="5">
        <v>1.1393799999999999E-6</v>
      </c>
      <c r="V242" s="5">
        <v>1.218759999999999E-6</v>
      </c>
      <c r="W242" s="5">
        <v>1.320105E-6</v>
      </c>
      <c r="X242" s="5">
        <v>0.31416639477999758</v>
      </c>
      <c r="Y242" s="5">
        <v>1.0884700000000001E-6</v>
      </c>
      <c r="Z242" s="5">
        <v>1.2780099999999999E-6</v>
      </c>
      <c r="AA242" s="5">
        <v>1.25322E-6</v>
      </c>
      <c r="AB242" s="5">
        <v>2.708127457690003</v>
      </c>
      <c r="AC242" s="5">
        <v>1.519530000000003E-6</v>
      </c>
      <c r="AD242" s="5">
        <v>1.752890000000001E-6</v>
      </c>
      <c r="AE242" s="5">
        <v>1.4276280458799999</v>
      </c>
    </row>
    <row r="243" spans="1:31">
      <c r="A243" s="56" t="s">
        <v>73</v>
      </c>
      <c r="B243" s="56" t="s">
        <v>198</v>
      </c>
      <c r="C243" s="56" t="s">
        <v>149</v>
      </c>
      <c r="D243" s="5">
        <v>-295.38504465115477</v>
      </c>
      <c r="E243" s="5">
        <v>-417.28366408267971</v>
      </c>
      <c r="F243" s="5">
        <v>-286.89756113481491</v>
      </c>
      <c r="G243" s="5">
        <v>-264.03983613915</v>
      </c>
      <c r="H243" s="5">
        <v>-286.92009400787998</v>
      </c>
      <c r="I243" s="5">
        <v>-308.62222500271992</v>
      </c>
      <c r="J243" s="5">
        <v>-359.63712444880008</v>
      </c>
      <c r="K243" s="5">
        <v>-338.68655580607509</v>
      </c>
      <c r="L243" s="5">
        <v>-305.23847494486</v>
      </c>
      <c r="M243" s="5">
        <v>-406.31331892747988</v>
      </c>
      <c r="N243" s="5">
        <v>-417.20089332017471</v>
      </c>
      <c r="O243" s="5">
        <v>-416.41356997080987</v>
      </c>
      <c r="P243" s="5">
        <v>-447.04592103533469</v>
      </c>
      <c r="Q243" s="5">
        <v>-431.99565282221511</v>
      </c>
      <c r="R243" s="5">
        <v>-434.08077860497491</v>
      </c>
      <c r="S243" s="5">
        <v>-416.24434630095982</v>
      </c>
      <c r="T243" s="5">
        <v>-851.40492943343497</v>
      </c>
      <c r="U243" s="5">
        <v>-734.44354552733034</v>
      </c>
      <c r="V243" s="5">
        <v>-742.5672236324051</v>
      </c>
      <c r="W243" s="5">
        <v>-730.75472835020503</v>
      </c>
      <c r="X243" s="5">
        <v>-641.51524687991503</v>
      </c>
      <c r="Y243" s="5">
        <v>-659.87030525043008</v>
      </c>
      <c r="Z243" s="5">
        <v>-744.71580238399542</v>
      </c>
      <c r="AA243" s="5">
        <v>-2269.025004540315</v>
      </c>
      <c r="AB243" s="5">
        <v>-3165.9393142524182</v>
      </c>
      <c r="AC243" s="5">
        <v>-3324.8957607487991</v>
      </c>
      <c r="AD243" s="5">
        <v>-3362.1297091833048</v>
      </c>
      <c r="AE243" s="5">
        <v>-3520.6606162234539</v>
      </c>
    </row>
    <row r="244" spans="1:31">
      <c r="A244" s="56" t="s">
        <v>73</v>
      </c>
      <c r="B244" s="56" t="s">
        <v>198</v>
      </c>
      <c r="C244" s="56" t="s">
        <v>150</v>
      </c>
      <c r="D244" s="5">
        <v>-14.163521929050001</v>
      </c>
      <c r="E244" s="5">
        <v>-29.83713063071</v>
      </c>
      <c r="F244" s="5">
        <v>-30.682490112395001</v>
      </c>
      <c r="G244" s="5">
        <v>-40.369986580005012</v>
      </c>
      <c r="H244" s="5">
        <v>-58.478840569704943</v>
      </c>
      <c r="I244" s="5">
        <v>-76.091951808109897</v>
      </c>
      <c r="J244" s="5">
        <v>-109.374316762425</v>
      </c>
      <c r="K244" s="5">
        <v>-117.82047509229</v>
      </c>
      <c r="L244" s="5">
        <v>-126.6978260974949</v>
      </c>
      <c r="M244" s="5">
        <v>-136.18335258749491</v>
      </c>
      <c r="N244" s="5">
        <v>-156.70038802566509</v>
      </c>
      <c r="O244" s="5">
        <v>-183.27619912396989</v>
      </c>
      <c r="P244" s="5">
        <v>-231.91559964054511</v>
      </c>
      <c r="Q244" s="5">
        <v>-257.35158528899501</v>
      </c>
      <c r="R244" s="5">
        <v>-335.11716669709477</v>
      </c>
      <c r="S244" s="5">
        <v>-380.10201855329501</v>
      </c>
      <c r="T244" s="5">
        <v>-439.08395699557479</v>
      </c>
      <c r="U244" s="5">
        <v>-424.19258738419512</v>
      </c>
      <c r="V244" s="5">
        <v>-491.47059292728977</v>
      </c>
      <c r="W244" s="5">
        <v>-533.59187596770528</v>
      </c>
      <c r="X244" s="5">
        <v>-504.90573834038003</v>
      </c>
      <c r="Y244" s="5">
        <v>-583.36778229538027</v>
      </c>
      <c r="Z244" s="5">
        <v>-732.23680918230536</v>
      </c>
      <c r="AA244" s="5">
        <v>-773.64418517981983</v>
      </c>
      <c r="AB244" s="5">
        <v>-879.16201334731488</v>
      </c>
      <c r="AC244" s="5">
        <v>-1020.60391443449</v>
      </c>
      <c r="AD244" s="5">
        <v>-1119.9452411208549</v>
      </c>
      <c r="AE244" s="5">
        <v>-1205.924682202231</v>
      </c>
    </row>
    <row r="245" spans="1:31">
      <c r="A245" s="56" t="s">
        <v>73</v>
      </c>
      <c r="B245" s="56" t="s">
        <v>198</v>
      </c>
      <c r="C245" s="56" t="s">
        <v>151</v>
      </c>
      <c r="D245" s="5">
        <v>-78.452303323326703</v>
      </c>
      <c r="E245" s="5">
        <v>-95.168920289938299</v>
      </c>
      <c r="F245" s="5">
        <v>-112.547529440446</v>
      </c>
      <c r="G245" s="5">
        <v>-130.62533132844899</v>
      </c>
      <c r="H245" s="5">
        <v>-149.38892892707699</v>
      </c>
      <c r="I245" s="5">
        <v>-167.02730557232101</v>
      </c>
      <c r="J245" s="5">
        <v>-185.207471683694</v>
      </c>
      <c r="K245" s="5">
        <v>-199.52029026588701</v>
      </c>
      <c r="L245" s="5">
        <v>-211.21686054655399</v>
      </c>
      <c r="M245" s="5">
        <v>-219.40522163752499</v>
      </c>
      <c r="N245" s="5">
        <v>-228.99943195029201</v>
      </c>
      <c r="O245" s="5">
        <v>-238.88754572320201</v>
      </c>
      <c r="P245" s="5">
        <v>-250.05800869809599</v>
      </c>
      <c r="Q245" s="5">
        <v>-259.23889855302002</v>
      </c>
      <c r="R245" s="5">
        <v>-268.77394617472498</v>
      </c>
      <c r="S245" s="5">
        <v>-276.97867915569998</v>
      </c>
      <c r="T245" s="5">
        <v>-287.388438099523</v>
      </c>
      <c r="U245" s="5">
        <v>-300.97912276071298</v>
      </c>
      <c r="V245" s="5">
        <v>-309.46269719017101</v>
      </c>
      <c r="W245" s="5">
        <v>-321.48254221777501</v>
      </c>
      <c r="X245" s="5">
        <v>-332.32198801724701</v>
      </c>
      <c r="Y245" s="5">
        <v>-342.88981617157202</v>
      </c>
      <c r="Z245" s="5">
        <v>-356.47700496549902</v>
      </c>
      <c r="AA245" s="5">
        <v>-373.343501512594</v>
      </c>
      <c r="AB245" s="5">
        <v>-386.59120426586799</v>
      </c>
      <c r="AC245" s="5">
        <v>-399.55606627588702</v>
      </c>
      <c r="AD245" s="5">
        <v>-411.45394761539501</v>
      </c>
      <c r="AE245" s="5">
        <v>-428.49812417060099</v>
      </c>
    </row>
    <row r="247" spans="1:31">
      <c r="A247" s="56" t="s">
        <v>73</v>
      </c>
      <c r="B247" s="56" t="s">
        <v>199</v>
      </c>
      <c r="C247" s="56" t="s">
        <v>132</v>
      </c>
      <c r="D247" s="5">
        <v>348.68350027477499</v>
      </c>
      <c r="E247" s="5">
        <v>288.90792389137999</v>
      </c>
      <c r="F247" s="5">
        <v>32.357562972350003</v>
      </c>
      <c r="G247" s="5">
        <v>19.47274310968</v>
      </c>
      <c r="H247" s="5">
        <v>26.153817765820001</v>
      </c>
      <c r="I247" s="5">
        <v>38.811342354579999</v>
      </c>
      <c r="J247" s="5">
        <v>27.532334446389999</v>
      </c>
      <c r="K247" s="5">
        <v>35.363851928014959</v>
      </c>
      <c r="L247" s="5">
        <v>37.661652568799937</v>
      </c>
      <c r="M247" s="5">
        <v>41.354029380534932</v>
      </c>
      <c r="N247" s="5">
        <v>27.236279521899931</v>
      </c>
      <c r="O247" s="5">
        <v>29.118035757434981</v>
      </c>
      <c r="P247" s="5">
        <v>33.721517462439969</v>
      </c>
      <c r="Q247" s="5">
        <v>68.441773375694979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</row>
    <row r="248" spans="1:31">
      <c r="A248" s="56" t="s">
        <v>73</v>
      </c>
      <c r="B248" s="56" t="s">
        <v>199</v>
      </c>
      <c r="C248" s="56" t="s">
        <v>133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</row>
    <row r="249" spans="1:31">
      <c r="A249" s="56" t="s">
        <v>73</v>
      </c>
      <c r="B249" s="56" t="s">
        <v>199</v>
      </c>
      <c r="C249" s="56" t="s">
        <v>134</v>
      </c>
      <c r="D249" s="5">
        <v>33.557518714064969</v>
      </c>
      <c r="E249" s="5">
        <v>26.883242416404979</v>
      </c>
      <c r="F249" s="5">
        <v>5.625586269754999</v>
      </c>
      <c r="G249" s="5">
        <v>2.8615074848600011</v>
      </c>
      <c r="H249" s="5">
        <v>3.3325609103099998</v>
      </c>
      <c r="I249" s="5">
        <v>17.131759028714999</v>
      </c>
      <c r="J249" s="5">
        <v>7.3918241709449992</v>
      </c>
      <c r="K249" s="5">
        <v>10.14895969083002</v>
      </c>
      <c r="L249" s="5">
        <v>14.63709452301501</v>
      </c>
      <c r="M249" s="5">
        <v>16.159711899070039</v>
      </c>
      <c r="N249" s="5">
        <v>8.2384800222600116</v>
      </c>
      <c r="O249" s="5">
        <v>4.7412620367950371</v>
      </c>
      <c r="P249" s="5">
        <v>7.641920309774977</v>
      </c>
      <c r="Q249" s="5">
        <v>27.434334968230001</v>
      </c>
      <c r="R249" s="5">
        <v>22.873416120859979</v>
      </c>
      <c r="S249" s="5">
        <v>43.921324271210032</v>
      </c>
      <c r="T249" s="5">
        <v>33.214962687010008</v>
      </c>
      <c r="U249" s="5">
        <v>96.544588557684975</v>
      </c>
      <c r="V249" s="5">
        <v>86.450408255409997</v>
      </c>
      <c r="W249" s="5">
        <v>197.43071033751491</v>
      </c>
      <c r="X249" s="5">
        <v>193.54615957078011</v>
      </c>
      <c r="Y249" s="5">
        <v>37.831950268464929</v>
      </c>
      <c r="Z249" s="5">
        <v>133.01902862807</v>
      </c>
      <c r="AA249" s="5">
        <v>88.88389375549005</v>
      </c>
      <c r="AB249" s="5">
        <v>193.50692854564471</v>
      </c>
      <c r="AC249" s="5">
        <v>220.55221338260461</v>
      </c>
      <c r="AD249" s="5">
        <v>522.03850532169508</v>
      </c>
      <c r="AE249" s="5">
        <v>304.3855930885548</v>
      </c>
    </row>
    <row r="250" spans="1:31">
      <c r="A250" s="56" t="s">
        <v>73</v>
      </c>
      <c r="B250" s="56" t="s">
        <v>199</v>
      </c>
      <c r="C250" s="56" t="s">
        <v>135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</row>
    <row r="251" spans="1:31">
      <c r="A251" s="56" t="s">
        <v>73</v>
      </c>
      <c r="B251" s="56" t="s">
        <v>199</v>
      </c>
      <c r="C251" s="56" t="s">
        <v>136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56" t="s">
        <v>73</v>
      </c>
      <c r="B252" s="56" t="s">
        <v>199</v>
      </c>
      <c r="C252" s="56" t="s">
        <v>137</v>
      </c>
      <c r="D252" s="5">
        <v>485.43703868680018</v>
      </c>
      <c r="E252" s="5">
        <v>611.6563143389601</v>
      </c>
      <c r="F252" s="5">
        <v>412.78675385679492</v>
      </c>
      <c r="G252" s="5">
        <v>370.62580562940508</v>
      </c>
      <c r="H252" s="5">
        <v>409.84758747814999</v>
      </c>
      <c r="I252" s="5">
        <v>428.24112104644013</v>
      </c>
      <c r="J252" s="5">
        <v>518.59320114549519</v>
      </c>
      <c r="K252" s="5">
        <v>473.34644371632987</v>
      </c>
      <c r="L252" s="5">
        <v>435.93866457998502</v>
      </c>
      <c r="M252" s="5">
        <v>402.671534250175</v>
      </c>
      <c r="N252" s="5">
        <v>408.2750751496252</v>
      </c>
      <c r="O252" s="5">
        <v>516.75514215454996</v>
      </c>
      <c r="P252" s="5">
        <v>524.57844693576521</v>
      </c>
      <c r="Q252" s="5">
        <v>559.12179039487501</v>
      </c>
      <c r="R252" s="5">
        <v>1129.4653200995799</v>
      </c>
      <c r="S252" s="5">
        <v>1152.7107572197051</v>
      </c>
      <c r="T252" s="5">
        <v>1412.390839095455</v>
      </c>
      <c r="U252" s="5">
        <v>1345.5449076547</v>
      </c>
      <c r="V252" s="5">
        <v>1348.6413065328411</v>
      </c>
      <c r="W252" s="5">
        <v>1308.4462251523851</v>
      </c>
      <c r="X252" s="5">
        <v>1177.3656215553351</v>
      </c>
      <c r="Y252" s="5">
        <v>1207.638661688065</v>
      </c>
      <c r="Z252" s="5">
        <v>1341.0275378864701</v>
      </c>
      <c r="AA252" s="5">
        <v>1536.3296399151311</v>
      </c>
      <c r="AB252" s="5">
        <v>1582.5734669470451</v>
      </c>
      <c r="AC252" s="5">
        <v>1681.7290633630159</v>
      </c>
      <c r="AD252" s="5">
        <v>1767.47543476801</v>
      </c>
      <c r="AE252" s="5">
        <v>1727.5092708514401</v>
      </c>
    </row>
    <row r="253" spans="1:31">
      <c r="A253" s="56" t="s">
        <v>73</v>
      </c>
      <c r="B253" s="56" t="s">
        <v>199</v>
      </c>
      <c r="C253" s="56" t="s">
        <v>138</v>
      </c>
      <c r="D253" s="5">
        <v>89.04682775945497</v>
      </c>
      <c r="E253" s="5">
        <v>129.4423390823749</v>
      </c>
      <c r="F253" s="5">
        <v>106.098811128435</v>
      </c>
      <c r="G253" s="5">
        <v>113.59407238786</v>
      </c>
      <c r="H253" s="5">
        <v>134.475219803545</v>
      </c>
      <c r="I253" s="5">
        <v>153.42664525500999</v>
      </c>
      <c r="J253" s="5">
        <v>194.61487560208499</v>
      </c>
      <c r="K253" s="5">
        <v>189.160354022825</v>
      </c>
      <c r="L253" s="5">
        <v>187.54415341155001</v>
      </c>
      <c r="M253" s="5">
        <v>183.373455620355</v>
      </c>
      <c r="N253" s="5">
        <v>193.49406433390499</v>
      </c>
      <c r="O253" s="5">
        <v>203.59912110127499</v>
      </c>
      <c r="P253" s="5">
        <v>217.1183013900401</v>
      </c>
      <c r="Q253" s="5">
        <v>218.84339844557999</v>
      </c>
      <c r="R253" s="5">
        <v>220.57068611066501</v>
      </c>
      <c r="S253" s="5">
        <v>223.19505074154489</v>
      </c>
      <c r="T253" s="5">
        <v>234.528925204335</v>
      </c>
      <c r="U253" s="5">
        <v>223.37315393692489</v>
      </c>
      <c r="V253" s="5">
        <v>240.60533355702501</v>
      </c>
      <c r="W253" s="5">
        <v>241.46677741865491</v>
      </c>
      <c r="X253" s="5">
        <v>216.07046935678019</v>
      </c>
      <c r="Y253" s="5">
        <v>234.61385372872999</v>
      </c>
      <c r="Z253" s="5">
        <v>294.93656684858013</v>
      </c>
      <c r="AA253" s="5">
        <v>318.10548382261499</v>
      </c>
      <c r="AB253" s="5">
        <v>341.36183075310993</v>
      </c>
      <c r="AC253" s="5">
        <v>386.85827508679478</v>
      </c>
      <c r="AD253" s="5">
        <v>435.11347565486977</v>
      </c>
      <c r="AE253" s="5">
        <v>430.92325922375511</v>
      </c>
    </row>
    <row r="254" spans="1:31">
      <c r="A254" s="56" t="s">
        <v>73</v>
      </c>
      <c r="B254" s="56" t="s">
        <v>199</v>
      </c>
      <c r="C254" s="56" t="s">
        <v>139</v>
      </c>
      <c r="D254" s="5">
        <v>71.459932980953397</v>
      </c>
      <c r="E254" s="5">
        <v>80.788516493967407</v>
      </c>
      <c r="F254" s="5">
        <v>89.166596122342298</v>
      </c>
      <c r="G254" s="5">
        <v>97.263031118039507</v>
      </c>
      <c r="H254" s="5">
        <v>104.927308139972</v>
      </c>
      <c r="I254" s="5">
        <v>111.66826880381601</v>
      </c>
      <c r="J254" s="5">
        <v>118.13058401182001</v>
      </c>
      <c r="K254" s="5">
        <v>123.410630539038</v>
      </c>
      <c r="L254" s="5">
        <v>127.201898969756</v>
      </c>
      <c r="M254" s="5">
        <v>128.82302695158299</v>
      </c>
      <c r="N254" s="5">
        <v>131.72341379075999</v>
      </c>
      <c r="O254" s="5">
        <v>134.06614168494201</v>
      </c>
      <c r="P254" s="5">
        <v>137.67238634283601</v>
      </c>
      <c r="Q254" s="5">
        <v>139.21760536269201</v>
      </c>
      <c r="R254" s="5">
        <v>141.65143501300901</v>
      </c>
      <c r="S254" s="5">
        <v>142.85997133361599</v>
      </c>
      <c r="T254" s="5">
        <v>145.797004064177</v>
      </c>
      <c r="U254" s="5">
        <v>147.276249235835</v>
      </c>
      <c r="V254" s="5">
        <v>150.03725531805699</v>
      </c>
      <c r="W254" s="5">
        <v>152.05228539109899</v>
      </c>
      <c r="X254" s="5">
        <v>154.387025515722</v>
      </c>
      <c r="Y254" s="5">
        <v>155.638003732367</v>
      </c>
      <c r="Z254" s="5">
        <v>157.78606718581599</v>
      </c>
      <c r="AA254" s="5">
        <v>161.09867050384099</v>
      </c>
      <c r="AB254" s="5">
        <v>163.946113429148</v>
      </c>
      <c r="AC254" s="5">
        <v>165.25637875217299</v>
      </c>
      <c r="AD254" s="5">
        <v>166.44154982163201</v>
      </c>
      <c r="AE254" s="5">
        <v>170.346344615655</v>
      </c>
    </row>
    <row r="255" spans="1:31">
      <c r="A255" s="56" t="s">
        <v>73</v>
      </c>
      <c r="B255" s="56" t="s">
        <v>199</v>
      </c>
      <c r="C255" s="56" t="s">
        <v>140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</row>
    <row r="256" spans="1:31">
      <c r="A256" s="56" t="s">
        <v>73</v>
      </c>
      <c r="B256" s="56" t="s">
        <v>199</v>
      </c>
      <c r="C256" s="56" t="s">
        <v>141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>
      <c r="A257" s="56" t="s">
        <v>73</v>
      </c>
      <c r="B257" s="56" t="s">
        <v>199</v>
      </c>
      <c r="C257" s="56" t="s">
        <v>142</v>
      </c>
      <c r="D257" s="5">
        <v>5802.7937311667256</v>
      </c>
      <c r="E257" s="5">
        <v>6024.592942576005</v>
      </c>
      <c r="F257" s="5">
        <v>6113.2528873201099</v>
      </c>
      <c r="G257" s="5">
        <v>6322.5962921186556</v>
      </c>
      <c r="H257" s="5">
        <v>5896.7103487956847</v>
      </c>
      <c r="I257" s="5">
        <v>6358.5439254101348</v>
      </c>
      <c r="J257" s="5">
        <v>5814.5085549233609</v>
      </c>
      <c r="K257" s="5">
        <v>5468.3028170534353</v>
      </c>
      <c r="L257" s="5">
        <v>5425.2072771005251</v>
      </c>
      <c r="M257" s="5">
        <v>5448.0039292697193</v>
      </c>
      <c r="N257" s="5">
        <v>5309.1872886984274</v>
      </c>
      <c r="O257" s="5">
        <v>5124.8379585306657</v>
      </c>
      <c r="P257" s="5">
        <v>5289.8482645859704</v>
      </c>
      <c r="Q257" s="5">
        <v>4150.458896672425</v>
      </c>
      <c r="R257" s="5">
        <v>4212.1667331789376</v>
      </c>
      <c r="S257" s="5">
        <v>3779.4634953724549</v>
      </c>
      <c r="T257" s="5">
        <v>4771.0105350800904</v>
      </c>
      <c r="U257" s="5">
        <v>6176.6760160563063</v>
      </c>
      <c r="V257" s="5">
        <v>8363.8353608428224</v>
      </c>
      <c r="W257" s="5">
        <v>8343.648833073712</v>
      </c>
      <c r="X257" s="5">
        <v>7739.8323293815492</v>
      </c>
      <c r="Y257" s="5">
        <v>7951.3672128426606</v>
      </c>
      <c r="Z257" s="5">
        <v>10261.40054599936</v>
      </c>
      <c r="AA257" s="5">
        <v>11421.62205177654</v>
      </c>
      <c r="AB257" s="5">
        <v>11600.69203913381</v>
      </c>
      <c r="AC257" s="5">
        <v>11573.64017928266</v>
      </c>
      <c r="AD257" s="5">
        <v>10324.95388096512</v>
      </c>
      <c r="AE257" s="5">
        <v>12289.411321051721</v>
      </c>
    </row>
    <row r="258" spans="1:31">
      <c r="A258" s="56" t="s">
        <v>73</v>
      </c>
      <c r="B258" s="56" t="s">
        <v>199</v>
      </c>
      <c r="C258" s="56" t="s">
        <v>143</v>
      </c>
      <c r="D258" s="5">
        <v>671.25073695385504</v>
      </c>
      <c r="E258" s="5">
        <v>543.49641674271504</v>
      </c>
      <c r="F258" s="5">
        <v>745.58789961595983</v>
      </c>
      <c r="G258" s="5">
        <v>796.29763351423514</v>
      </c>
      <c r="H258" s="5">
        <v>776.77793227775987</v>
      </c>
      <c r="I258" s="5">
        <v>704.03646474416496</v>
      </c>
      <c r="J258" s="5">
        <v>610.15912419821984</v>
      </c>
      <c r="K258" s="5">
        <v>662.96576495409965</v>
      </c>
      <c r="L258" s="5">
        <v>649.00232421544513</v>
      </c>
      <c r="M258" s="5">
        <v>667.50698601300508</v>
      </c>
      <c r="N258" s="5">
        <v>681.69014164930002</v>
      </c>
      <c r="O258" s="5">
        <v>685.06851489435496</v>
      </c>
      <c r="P258" s="5">
        <v>653.33976809914509</v>
      </c>
      <c r="Q258" s="5">
        <v>693.78034401349521</v>
      </c>
      <c r="R258" s="5">
        <v>726.84155824964012</v>
      </c>
      <c r="S258" s="5">
        <v>760.1530914440898</v>
      </c>
      <c r="T258" s="5">
        <v>800.3652973849596</v>
      </c>
      <c r="U258" s="5">
        <v>939.21739053376984</v>
      </c>
      <c r="V258" s="5">
        <v>787.31554574506026</v>
      </c>
      <c r="W258" s="5">
        <v>758.72830879860487</v>
      </c>
      <c r="X258" s="5">
        <v>730.87814347380993</v>
      </c>
      <c r="Y258" s="5">
        <v>353.96591033140987</v>
      </c>
      <c r="Z258" s="5">
        <v>312.28080219629032</v>
      </c>
      <c r="AA258" s="5">
        <v>291.71626370827988</v>
      </c>
      <c r="AB258" s="5">
        <v>160.63791459159</v>
      </c>
      <c r="AC258" s="5">
        <v>152.528001069965</v>
      </c>
      <c r="AD258" s="5">
        <v>873.22484106200545</v>
      </c>
      <c r="AE258" s="5">
        <v>928.1635581858103</v>
      </c>
    </row>
    <row r="259" spans="1:31">
      <c r="A259" s="56" t="s">
        <v>73</v>
      </c>
      <c r="B259" s="56" t="s">
        <v>199</v>
      </c>
      <c r="C259" s="56" t="s">
        <v>144</v>
      </c>
      <c r="D259" s="5">
        <v>3537.4721530000002</v>
      </c>
      <c r="E259" s="5">
        <v>3735.8403920000001</v>
      </c>
      <c r="F259" s="5">
        <v>3929.8921439999999</v>
      </c>
      <c r="G259" s="5">
        <v>4133.5683499999996</v>
      </c>
      <c r="H259" s="5">
        <v>4323.3951129999996</v>
      </c>
      <c r="I259" s="5">
        <v>4490.1072100000001</v>
      </c>
      <c r="J259" s="5">
        <v>4643.0092720000002</v>
      </c>
      <c r="K259" s="5">
        <v>4774.1118589999996</v>
      </c>
      <c r="L259" s="5">
        <v>4878.0336319999997</v>
      </c>
      <c r="M259" s="5">
        <v>4956.3041160000002</v>
      </c>
      <c r="N259" s="5">
        <v>5037.1784159999997</v>
      </c>
      <c r="O259" s="5">
        <v>5120.4892170000003</v>
      </c>
      <c r="P259" s="5">
        <v>5193.8669529999997</v>
      </c>
      <c r="Q259" s="5">
        <v>5252.478478</v>
      </c>
      <c r="R259" s="5">
        <v>5325.7912800000004</v>
      </c>
      <c r="S259" s="5">
        <v>5409.5415640000001</v>
      </c>
      <c r="T259" s="5">
        <v>5488.2112559999996</v>
      </c>
      <c r="U259" s="5">
        <v>5554.1026160000001</v>
      </c>
      <c r="V259" s="5">
        <v>5631.4144489999999</v>
      </c>
      <c r="W259" s="5">
        <v>5716.320952</v>
      </c>
      <c r="X259" s="5">
        <v>5796.701368</v>
      </c>
      <c r="Y259" s="5">
        <v>5864.3798420000003</v>
      </c>
      <c r="Z259" s="5">
        <v>5963.0230540000002</v>
      </c>
      <c r="AA259" s="5">
        <v>6097.4163719999997</v>
      </c>
      <c r="AB259" s="5">
        <v>6235.7200320000002</v>
      </c>
      <c r="AC259" s="5">
        <v>6354.2672480000001</v>
      </c>
      <c r="AD259" s="5">
        <v>6478.5099039999996</v>
      </c>
      <c r="AE259" s="5">
        <v>6478.5099039999996</v>
      </c>
    </row>
    <row r="260" spans="1:31">
      <c r="A260" s="56" t="s">
        <v>73</v>
      </c>
      <c r="B260" s="56" t="s">
        <v>199</v>
      </c>
      <c r="C260" s="56" t="s">
        <v>146</v>
      </c>
      <c r="D260" s="5">
        <v>1.4948499999999991E-7</v>
      </c>
      <c r="E260" s="5">
        <v>1.53855E-7</v>
      </c>
      <c r="F260" s="5">
        <v>1.5665500000000021E-7</v>
      </c>
      <c r="G260" s="5">
        <v>1.6549000000000009E-7</v>
      </c>
      <c r="H260" s="5">
        <v>1.7667000000000011E-7</v>
      </c>
      <c r="I260" s="5">
        <v>1.886250000000002E-7</v>
      </c>
      <c r="J260" s="5">
        <v>1.883050000000001E-7</v>
      </c>
      <c r="K260" s="5">
        <v>7.2637499999999999E-7</v>
      </c>
      <c r="L260" s="5">
        <v>7.8579499999999971E-7</v>
      </c>
      <c r="M260" s="5">
        <v>8.260849999999996E-7</v>
      </c>
      <c r="N260" s="5">
        <v>8.6460999999999948E-7</v>
      </c>
      <c r="O260" s="5">
        <v>9.2218499999999984E-7</v>
      </c>
      <c r="P260" s="5">
        <v>9.789949999999993E-7</v>
      </c>
      <c r="Q260" s="5">
        <v>6.0419080854999987E-2</v>
      </c>
      <c r="R260" s="5">
        <v>9.5377999999999953E-7</v>
      </c>
      <c r="S260" s="5">
        <v>6.1393348195000003E-2</v>
      </c>
      <c r="T260" s="5">
        <v>1.043539999999999E-6</v>
      </c>
      <c r="U260" s="5">
        <v>0.10101277805999991</v>
      </c>
      <c r="V260" s="5">
        <v>1.245749999999999E-6</v>
      </c>
      <c r="W260" s="5">
        <v>6.3088829379999975E-2</v>
      </c>
      <c r="X260" s="5">
        <v>0.1258569517150003</v>
      </c>
      <c r="Y260" s="5">
        <v>0.13289797169000089</v>
      </c>
      <c r="Z260" s="5">
        <v>1.3847249999999999E-6</v>
      </c>
      <c r="AA260" s="5">
        <v>1.276405000000001E-6</v>
      </c>
      <c r="AB260" s="5">
        <v>0.62406303448500144</v>
      </c>
      <c r="AC260" s="5">
        <v>1.5186750000000039E-6</v>
      </c>
      <c r="AD260" s="5">
        <v>1.851649999999999E-6</v>
      </c>
      <c r="AE260" s="5">
        <v>0.54915339884500003</v>
      </c>
    </row>
    <row r="261" spans="1:31">
      <c r="A261" s="56" t="s">
        <v>73</v>
      </c>
      <c r="B261" s="56" t="s">
        <v>199</v>
      </c>
      <c r="C261" s="56" t="s">
        <v>149</v>
      </c>
      <c r="D261" s="5">
        <v>-577.90141045275016</v>
      </c>
      <c r="E261" s="5">
        <v>-728.16249737324529</v>
      </c>
      <c r="F261" s="5">
        <v>-491.4129489082149</v>
      </c>
      <c r="G261" s="5">
        <v>-441.22132700920002</v>
      </c>
      <c r="H261" s="5">
        <v>-487.91393728289978</v>
      </c>
      <c r="I261" s="5">
        <v>-510.13403519668509</v>
      </c>
      <c r="J261" s="5">
        <v>-617.05001112916477</v>
      </c>
      <c r="K261" s="5">
        <v>-563.79411521072029</v>
      </c>
      <c r="L261" s="5">
        <v>-518.68849033336983</v>
      </c>
      <c r="M261" s="5">
        <v>-479.37102215960022</v>
      </c>
      <c r="N261" s="5">
        <v>-486.61918026325981</v>
      </c>
      <c r="O261" s="5">
        <v>-616.07614939748021</v>
      </c>
      <c r="P261" s="5">
        <v>-626.09699357630507</v>
      </c>
      <c r="Q261" s="5">
        <v>-667.75005734210515</v>
      </c>
      <c r="R261" s="5">
        <v>-1338.577132016055</v>
      </c>
      <c r="S261" s="5">
        <v>-1365.5511239756149</v>
      </c>
      <c r="T261" s="5">
        <v>-1672.3853015146551</v>
      </c>
      <c r="U261" s="5">
        <v>-1590.4954404284099</v>
      </c>
      <c r="V261" s="5">
        <v>-1595.78108545084</v>
      </c>
      <c r="W261" s="5">
        <v>-1547.36373902677</v>
      </c>
      <c r="X261" s="5">
        <v>-1392.2795872943359</v>
      </c>
      <c r="Y261" s="5">
        <v>-1431.82212808604</v>
      </c>
      <c r="Z261" s="5">
        <v>-1582.740375756305</v>
      </c>
      <c r="AA261" s="5">
        <v>-1820.1750347214199</v>
      </c>
      <c r="AB261" s="5">
        <v>-1866.439304325816</v>
      </c>
      <c r="AC261" s="5">
        <v>-1989.7994309918131</v>
      </c>
      <c r="AD261" s="5">
        <v>-2087.7224087370701</v>
      </c>
      <c r="AE261" s="5">
        <v>-2042.429254243679</v>
      </c>
    </row>
    <row r="262" spans="1:31">
      <c r="A262" s="56" t="s">
        <v>73</v>
      </c>
      <c r="B262" s="56" t="s">
        <v>199</v>
      </c>
      <c r="C262" s="56" t="s">
        <v>150</v>
      </c>
      <c r="D262" s="5">
        <v>-104.75062184892499</v>
      </c>
      <c r="E262" s="5">
        <v>-152.27005669655989</v>
      </c>
      <c r="F262" s="5">
        <v>-124.809796221225</v>
      </c>
      <c r="G262" s="5">
        <v>-133.62687915977</v>
      </c>
      <c r="H262" s="5">
        <v>-158.19050734521491</v>
      </c>
      <c r="I262" s="5">
        <v>-180.66519864166</v>
      </c>
      <c r="J262" s="5">
        <v>-228.75495278056511</v>
      </c>
      <c r="K262" s="5">
        <v>-222.76318497546001</v>
      </c>
      <c r="L262" s="5">
        <v>-220.67703482881001</v>
      </c>
      <c r="M262" s="5">
        <v>-216.11519027122981</v>
      </c>
      <c r="N262" s="5">
        <v>-228.6613846710502</v>
      </c>
      <c r="O262" s="5">
        <v>-240.267906413665</v>
      </c>
      <c r="P262" s="5">
        <v>-257.14994702643509</v>
      </c>
      <c r="Q262" s="5">
        <v>-259.73381309663</v>
      </c>
      <c r="R262" s="5">
        <v>-262.64502102620492</v>
      </c>
      <c r="S262" s="5">
        <v>-266.43542839752479</v>
      </c>
      <c r="T262" s="5">
        <v>-281.10067534322002</v>
      </c>
      <c r="U262" s="5">
        <v>-268.91109133456979</v>
      </c>
      <c r="V262" s="5">
        <v>-290.51596507170012</v>
      </c>
      <c r="W262" s="5">
        <v>-292.37478707961509</v>
      </c>
      <c r="X262" s="5">
        <v>-262.32669524973011</v>
      </c>
      <c r="Y262" s="5">
        <v>-286.96697203743503</v>
      </c>
      <c r="Z262" s="5">
        <v>-359.30924741888492</v>
      </c>
      <c r="AA262" s="5">
        <v>-389.10083069070498</v>
      </c>
      <c r="AB262" s="5">
        <v>-417.22464397055001</v>
      </c>
      <c r="AC262" s="5">
        <v>-474.68450600700533</v>
      </c>
      <c r="AD262" s="5">
        <v>-533.15754410545503</v>
      </c>
      <c r="AE262" s="5">
        <v>-532.57428704748997</v>
      </c>
    </row>
    <row r="263" spans="1:31">
      <c r="A263" s="56" t="s">
        <v>73</v>
      </c>
      <c r="B263" s="56" t="s">
        <v>199</v>
      </c>
      <c r="C263" s="56" t="s">
        <v>151</v>
      </c>
      <c r="D263" s="5">
        <v>-84.087573554204596</v>
      </c>
      <c r="E263" s="5">
        <v>-94.893766769371595</v>
      </c>
      <c r="F263" s="5">
        <v>-104.79818928827</v>
      </c>
      <c r="G263" s="5">
        <v>-114.03727709239899</v>
      </c>
      <c r="H263" s="5">
        <v>-122.555795236355</v>
      </c>
      <c r="I263" s="5">
        <v>-131.06745387141299</v>
      </c>
      <c r="J263" s="5">
        <v>-137.71176574155601</v>
      </c>
      <c r="K263" s="5">
        <v>-144.04037476180801</v>
      </c>
      <c r="L263" s="5">
        <v>-148.151105495482</v>
      </c>
      <c r="M263" s="5">
        <v>-149.755800401074</v>
      </c>
      <c r="N263" s="5">
        <v>-152.472105847801</v>
      </c>
      <c r="O263" s="5">
        <v>-155.97032278962399</v>
      </c>
      <c r="P263" s="5">
        <v>-159.314469564945</v>
      </c>
      <c r="Q263" s="5">
        <v>-161.41294197039699</v>
      </c>
      <c r="R263" s="5">
        <v>-163.84021505292699</v>
      </c>
      <c r="S263" s="5">
        <v>-164.95152610901999</v>
      </c>
      <c r="T263" s="5">
        <v>-168.30226210270499</v>
      </c>
      <c r="U263" s="5">
        <v>-170.17420003870299</v>
      </c>
      <c r="V263" s="5">
        <v>-173.299412146702</v>
      </c>
      <c r="W263" s="5">
        <v>-175.56882866094699</v>
      </c>
      <c r="X263" s="5">
        <v>-177.979914737527</v>
      </c>
      <c r="Y263" s="5">
        <v>-178.78867698952601</v>
      </c>
      <c r="Z263" s="5">
        <v>-182.22160139625399</v>
      </c>
      <c r="AA263" s="5">
        <v>-185.02797432316601</v>
      </c>
      <c r="AB263" s="5">
        <v>-188.774714123357</v>
      </c>
      <c r="AC263" s="5">
        <v>-190.02460867904</v>
      </c>
      <c r="AD263" s="5">
        <v>-190.98848891321899</v>
      </c>
      <c r="AE263" s="5">
        <v>-195.06884509678</v>
      </c>
    </row>
    <row r="265" spans="1:31">
      <c r="A265" s="56" t="s">
        <v>73</v>
      </c>
      <c r="B265" s="56" t="s">
        <v>200</v>
      </c>
      <c r="C265" s="56" t="s">
        <v>132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56" t="s">
        <v>73</v>
      </c>
      <c r="B266" s="56" t="s">
        <v>200</v>
      </c>
      <c r="C266" s="56" t="s">
        <v>133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</row>
    <row r="267" spans="1:31">
      <c r="A267" s="56" t="s">
        <v>73</v>
      </c>
      <c r="B267" s="56" t="s">
        <v>200</v>
      </c>
      <c r="C267" s="56" t="s">
        <v>134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1.4200000000000001E-9</v>
      </c>
      <c r="M267" s="5">
        <v>1.1854999999999999E-8</v>
      </c>
      <c r="N267" s="5">
        <v>6.8500000000000001E-9</v>
      </c>
      <c r="O267" s="5">
        <v>1.7065000000000001E-8</v>
      </c>
      <c r="P267" s="5">
        <v>1.006E-8</v>
      </c>
      <c r="Q267" s="5">
        <v>5.6210000000000012E-8</v>
      </c>
      <c r="R267" s="5">
        <v>3.7370000000000003E-8</v>
      </c>
      <c r="S267" s="5">
        <v>5.9614999999999995E-8</v>
      </c>
      <c r="T267" s="5">
        <v>4.372499999999999E-8</v>
      </c>
      <c r="U267" s="5">
        <v>4.2694999999999999E-8</v>
      </c>
      <c r="V267" s="5">
        <v>3.721E-8</v>
      </c>
      <c r="W267" s="5">
        <v>2.7603499999999968E-7</v>
      </c>
      <c r="X267" s="5">
        <v>0.66748023667001244</v>
      </c>
      <c r="Y267" s="5">
        <v>4.4274999999999998E-8</v>
      </c>
      <c r="Z267" s="5">
        <v>0.71907765754499997</v>
      </c>
      <c r="AA267" s="5">
        <v>1.2818500000000001E-7</v>
      </c>
      <c r="AB267" s="5">
        <v>1.714723454075</v>
      </c>
      <c r="AC267" s="5">
        <v>6.0273999999999959E-7</v>
      </c>
      <c r="AD267" s="5">
        <v>8.7706500000000119E-7</v>
      </c>
      <c r="AE267" s="5">
        <v>5.952249999999984E-7</v>
      </c>
    </row>
    <row r="268" spans="1:31">
      <c r="A268" s="56" t="s">
        <v>73</v>
      </c>
      <c r="B268" s="56" t="s">
        <v>200</v>
      </c>
      <c r="C268" s="56" t="s">
        <v>135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</row>
    <row r="269" spans="1:31">
      <c r="A269" s="56" t="s">
        <v>73</v>
      </c>
      <c r="B269" s="56" t="s">
        <v>200</v>
      </c>
      <c r="C269" s="56" t="s">
        <v>136</v>
      </c>
      <c r="D269" s="5">
        <v>7185.8080855791432</v>
      </c>
      <c r="E269" s="5">
        <v>7512.1574756296377</v>
      </c>
      <c r="F269" s="5">
        <v>8051.6358984276239</v>
      </c>
      <c r="G269" s="5">
        <v>8247.7698644253232</v>
      </c>
      <c r="H269" s="5">
        <v>5481.3498657395576</v>
      </c>
      <c r="I269" s="5">
        <v>4818.3089825238476</v>
      </c>
      <c r="J269" s="5">
        <v>6092.0003551449099</v>
      </c>
      <c r="K269" s="5">
        <v>7333.5174652067981</v>
      </c>
      <c r="L269" s="5">
        <v>7094.3168889873241</v>
      </c>
      <c r="M269" s="5">
        <v>9817.6517858140978</v>
      </c>
      <c r="N269" s="5">
        <v>8654.1393293820529</v>
      </c>
      <c r="O269" s="5">
        <v>7499.1619975027234</v>
      </c>
      <c r="P269" s="5">
        <v>9210.5919461966096</v>
      </c>
      <c r="Q269" s="5">
        <v>8284.2207680915035</v>
      </c>
      <c r="R269" s="5">
        <v>8183.6555948983478</v>
      </c>
      <c r="S269" s="5">
        <v>9131.3662515780816</v>
      </c>
      <c r="T269" s="5">
        <v>8249.7736716141299</v>
      </c>
      <c r="U269" s="5">
        <v>9035.9422551147127</v>
      </c>
      <c r="V269" s="5">
        <v>8772.6567211391048</v>
      </c>
      <c r="W269" s="5">
        <v>6994.6953131686387</v>
      </c>
      <c r="X269" s="5">
        <v>9584.8675583630684</v>
      </c>
      <c r="Y269" s="5">
        <v>8661.615330803279</v>
      </c>
      <c r="Z269" s="5">
        <v>7463.7270779422252</v>
      </c>
      <c r="AA269" s="5">
        <v>7710.1638339927813</v>
      </c>
      <c r="AB269" s="5">
        <v>8431.5326792030446</v>
      </c>
      <c r="AC269" s="5">
        <v>7914.7594078839311</v>
      </c>
      <c r="AD269" s="5">
        <v>8547.980631689943</v>
      </c>
      <c r="AE269" s="5">
        <v>7820.8278283741356</v>
      </c>
    </row>
    <row r="270" spans="1:31">
      <c r="A270" s="56" t="s">
        <v>73</v>
      </c>
      <c r="B270" s="56" t="s">
        <v>200</v>
      </c>
      <c r="C270" s="56" t="s">
        <v>137</v>
      </c>
      <c r="D270" s="5">
        <v>0</v>
      </c>
      <c r="E270" s="5">
        <v>6.1449999999999998E-9</v>
      </c>
      <c r="F270" s="5">
        <v>5.0849999999999997E-9</v>
      </c>
      <c r="G270" s="5">
        <v>5.5499999999999994E-10</v>
      </c>
      <c r="H270" s="5">
        <v>0</v>
      </c>
      <c r="I270" s="5">
        <v>3.1715999999999991E-7</v>
      </c>
      <c r="J270" s="5">
        <v>1.8068250000000001E-6</v>
      </c>
      <c r="K270" s="5">
        <v>9.1084469999999962E-5</v>
      </c>
      <c r="L270" s="5">
        <v>9.3470890000000019E-5</v>
      </c>
      <c r="M270" s="5">
        <v>9.4057784999999991E-5</v>
      </c>
      <c r="N270" s="5">
        <v>9.3986495000000005E-5</v>
      </c>
      <c r="O270" s="5">
        <v>3.7009136500000008E-4</v>
      </c>
      <c r="P270" s="5">
        <v>3.8414812499999978E-4</v>
      </c>
      <c r="Q270" s="5">
        <v>3.6437999500000021E-4</v>
      </c>
      <c r="R270" s="5">
        <v>3.7195717500000029E-4</v>
      </c>
      <c r="S270" s="5">
        <v>3.5874705999999979E-4</v>
      </c>
      <c r="T270" s="5">
        <v>3.6034384499999999E-4</v>
      </c>
      <c r="U270" s="5">
        <v>3.4146484500000007E-4</v>
      </c>
      <c r="V270" s="5">
        <v>3.5947874999999997E-4</v>
      </c>
      <c r="W270" s="5">
        <v>3.6298005000000029E-4</v>
      </c>
      <c r="X270" s="5">
        <v>3.6038230499999989E-4</v>
      </c>
      <c r="Y270" s="5">
        <v>3.6968805999999999E-4</v>
      </c>
      <c r="Z270" s="5">
        <v>5.4806508500000034E-4</v>
      </c>
      <c r="AA270" s="5">
        <v>8.8119784500000043E-4</v>
      </c>
      <c r="AB270" s="5">
        <v>9.2254231999999996E-4</v>
      </c>
      <c r="AC270" s="5">
        <v>1.008280984999999E-3</v>
      </c>
      <c r="AD270" s="5">
        <v>1.0287713299999999E-3</v>
      </c>
      <c r="AE270" s="5">
        <v>1.0146508900000001E-3</v>
      </c>
    </row>
    <row r="271" spans="1:31">
      <c r="A271" s="56" t="s">
        <v>73</v>
      </c>
      <c r="B271" s="56" t="s">
        <v>200</v>
      </c>
      <c r="C271" s="56" t="s">
        <v>138</v>
      </c>
      <c r="D271" s="5">
        <v>8.1325930204999994E-2</v>
      </c>
      <c r="E271" s="5">
        <v>0.1328256315700001</v>
      </c>
      <c r="F271" s="5">
        <v>0.63807025983500054</v>
      </c>
      <c r="G271" s="5">
        <v>1.065741365274999</v>
      </c>
      <c r="H271" s="5">
        <v>3.526699765985001</v>
      </c>
      <c r="I271" s="5">
        <v>4.960985968260001</v>
      </c>
      <c r="J271" s="5">
        <v>9.0059818554100044</v>
      </c>
      <c r="K271" s="5">
        <v>8.871758301864995</v>
      </c>
      <c r="L271" s="5">
        <v>8.8411795281899987</v>
      </c>
      <c r="M271" s="5">
        <v>9.7779829004250125</v>
      </c>
      <c r="N271" s="5">
        <v>10.558042201695001</v>
      </c>
      <c r="O271" s="5">
        <v>12.23535654819</v>
      </c>
      <c r="P271" s="5">
        <v>13.902532770009991</v>
      </c>
      <c r="Q271" s="5">
        <v>14.162914089665</v>
      </c>
      <c r="R271" s="5">
        <v>16.36560815584501</v>
      </c>
      <c r="S271" s="5">
        <v>16.190033514054999</v>
      </c>
      <c r="T271" s="5">
        <v>17.547002080205012</v>
      </c>
      <c r="U271" s="5">
        <v>15.904909516300011</v>
      </c>
      <c r="V271" s="5">
        <v>18.727901349499991</v>
      </c>
      <c r="W271" s="5">
        <v>20.266799337120009</v>
      </c>
      <c r="X271" s="5">
        <v>14.243433696055</v>
      </c>
      <c r="Y271" s="5">
        <v>20.041741733115</v>
      </c>
      <c r="Z271" s="5">
        <v>30.215877950960021</v>
      </c>
      <c r="AA271" s="5">
        <v>34.275643370674999</v>
      </c>
      <c r="AB271" s="5">
        <v>35.442470420144957</v>
      </c>
      <c r="AC271" s="5">
        <v>43.411771651305017</v>
      </c>
      <c r="AD271" s="5">
        <v>49.275230035565002</v>
      </c>
      <c r="AE271" s="5">
        <v>51.327788999969982</v>
      </c>
    </row>
    <row r="272" spans="1:31">
      <c r="A272" s="56" t="s">
        <v>73</v>
      </c>
      <c r="B272" s="56" t="s">
        <v>200</v>
      </c>
      <c r="C272" s="56" t="s">
        <v>139</v>
      </c>
      <c r="D272" s="5">
        <v>8.1428847158790596</v>
      </c>
      <c r="E272" s="5">
        <v>9.9834355950313807</v>
      </c>
      <c r="F272" s="5">
        <v>11.9709020076155</v>
      </c>
      <c r="G272" s="5">
        <v>14.2468631872252</v>
      </c>
      <c r="H272" s="5">
        <v>16.380898182884099</v>
      </c>
      <c r="I272" s="5">
        <v>18.1919496655849</v>
      </c>
      <c r="J272" s="5">
        <v>20.015429160295501</v>
      </c>
      <c r="K272" s="5">
        <v>21.441773933497199</v>
      </c>
      <c r="L272" s="5">
        <v>22.562628521205301</v>
      </c>
      <c r="M272" s="5">
        <v>23.411837338096799</v>
      </c>
      <c r="N272" s="5">
        <v>24.380521031490201</v>
      </c>
      <c r="O272" s="5">
        <v>25.306482530262301</v>
      </c>
      <c r="P272" s="5">
        <v>26.226248429597199</v>
      </c>
      <c r="Q272" s="5">
        <v>27.085378083115199</v>
      </c>
      <c r="R272" s="5">
        <v>28.0229475835357</v>
      </c>
      <c r="S272" s="5">
        <v>28.8226454043538</v>
      </c>
      <c r="T272" s="5">
        <v>29.918755432686101</v>
      </c>
      <c r="U272" s="5">
        <v>30.7950209568817</v>
      </c>
      <c r="V272" s="5">
        <v>31.710069667531499</v>
      </c>
      <c r="W272" s="5">
        <v>32.756394557516302</v>
      </c>
      <c r="X272" s="5">
        <v>33.776980380016703</v>
      </c>
      <c r="Y272" s="5">
        <v>34.892531318081303</v>
      </c>
      <c r="Z272" s="5">
        <v>36.107478573766699</v>
      </c>
      <c r="AA272" s="5">
        <v>37.318416362737203</v>
      </c>
      <c r="AB272" s="5">
        <v>38.122185646605303</v>
      </c>
      <c r="AC272" s="5">
        <v>39.365126332518798</v>
      </c>
      <c r="AD272" s="5">
        <v>40.589864904281001</v>
      </c>
      <c r="AE272" s="5">
        <v>42.016881018664201</v>
      </c>
    </row>
    <row r="273" spans="1:31">
      <c r="A273" s="56" t="s">
        <v>73</v>
      </c>
      <c r="B273" s="56" t="s">
        <v>200</v>
      </c>
      <c r="C273" s="56" t="s">
        <v>140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</row>
    <row r="274" spans="1:31">
      <c r="A274" s="56" t="s">
        <v>73</v>
      </c>
      <c r="B274" s="56" t="s">
        <v>200</v>
      </c>
      <c r="C274" s="56" t="s">
        <v>141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56" t="s">
        <v>73</v>
      </c>
      <c r="B275" s="56" t="s">
        <v>200</v>
      </c>
      <c r="C275" s="56" t="s">
        <v>142</v>
      </c>
      <c r="D275" s="5">
        <v>1844.918821579141</v>
      </c>
      <c r="E275" s="5">
        <v>2667.173921607699</v>
      </c>
      <c r="F275" s="5">
        <v>3147.281295361141</v>
      </c>
      <c r="G275" s="5">
        <v>3646.3311744758789</v>
      </c>
      <c r="H275" s="5">
        <v>4143.3888587721294</v>
      </c>
      <c r="I275" s="5">
        <v>4647.3623884563494</v>
      </c>
      <c r="J275" s="5">
        <v>5219.2142988387941</v>
      </c>
      <c r="K275" s="5">
        <v>5954.9182599530441</v>
      </c>
      <c r="L275" s="5">
        <v>6144.613645525782</v>
      </c>
      <c r="M275" s="5">
        <v>6845.3266375039593</v>
      </c>
      <c r="N275" s="5">
        <v>7083.1586828009131</v>
      </c>
      <c r="O275" s="5">
        <v>7290.1370726926052</v>
      </c>
      <c r="P275" s="5">
        <v>8455.267024602028</v>
      </c>
      <c r="Q275" s="5">
        <v>8669.4605252265501</v>
      </c>
      <c r="R275" s="5">
        <v>9069.8272723570699</v>
      </c>
      <c r="S275" s="5">
        <v>9888.9600231372515</v>
      </c>
      <c r="T275" s="5">
        <v>10586.035095050511</v>
      </c>
      <c r="U275" s="5">
        <v>11537.115379995421</v>
      </c>
      <c r="V275" s="5">
        <v>11870.25730821467</v>
      </c>
      <c r="W275" s="5">
        <v>11227.880427403241</v>
      </c>
      <c r="X275" s="5">
        <v>11608.92447545209</v>
      </c>
      <c r="Y275" s="5">
        <v>10785.94983408838</v>
      </c>
      <c r="Z275" s="5">
        <v>10303.881980962969</v>
      </c>
      <c r="AA275" s="5">
        <v>11183.391887948481</v>
      </c>
      <c r="AB275" s="5">
        <v>11027.027325067311</v>
      </c>
      <c r="AC275" s="5">
        <v>10488.91804194342</v>
      </c>
      <c r="AD275" s="5">
        <v>10732.09036546582</v>
      </c>
      <c r="AE275" s="5">
        <v>9886.6634592340579</v>
      </c>
    </row>
    <row r="276" spans="1:31">
      <c r="A276" s="56" t="s">
        <v>73</v>
      </c>
      <c r="B276" s="56" t="s">
        <v>200</v>
      </c>
      <c r="C276" s="56" t="s">
        <v>143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</row>
    <row r="277" spans="1:31">
      <c r="A277" s="56" t="s">
        <v>73</v>
      </c>
      <c r="B277" s="56" t="s">
        <v>200</v>
      </c>
      <c r="C277" s="56" t="s">
        <v>144</v>
      </c>
      <c r="D277" s="5">
        <v>302.62401110000002</v>
      </c>
      <c r="E277" s="5">
        <v>331.10867109999998</v>
      </c>
      <c r="F277" s="5">
        <v>362.16651239999999</v>
      </c>
      <c r="G277" s="5">
        <v>393.85514690000002</v>
      </c>
      <c r="H277" s="5">
        <v>423.5144234</v>
      </c>
      <c r="I277" s="5">
        <v>451.01906739999998</v>
      </c>
      <c r="J277" s="5">
        <v>473.47962840000002</v>
      </c>
      <c r="K277" s="5">
        <v>490.66549839999999</v>
      </c>
      <c r="L277" s="5">
        <v>502.99931229999999</v>
      </c>
      <c r="M277" s="5">
        <v>511.82405219999998</v>
      </c>
      <c r="N277" s="5">
        <v>519.08526189999998</v>
      </c>
      <c r="O277" s="5">
        <v>526.31655450000005</v>
      </c>
      <c r="P277" s="5">
        <v>531.97870209999996</v>
      </c>
      <c r="Q277" s="5">
        <v>536.71313599999996</v>
      </c>
      <c r="R277" s="5">
        <v>541.80873799999995</v>
      </c>
      <c r="S277" s="5">
        <v>547.94270470000004</v>
      </c>
      <c r="T277" s="5">
        <v>553.21486990000005</v>
      </c>
      <c r="U277" s="5">
        <v>558.40549290000001</v>
      </c>
      <c r="V277" s="5">
        <v>564.15824210000005</v>
      </c>
      <c r="W277" s="5">
        <v>571.00484440000002</v>
      </c>
      <c r="X277" s="5">
        <v>577.10299380000004</v>
      </c>
      <c r="Y277" s="5">
        <v>583.72644700000001</v>
      </c>
      <c r="Z277" s="5">
        <v>595.56138699999997</v>
      </c>
      <c r="AA277" s="5">
        <v>613.56838619999996</v>
      </c>
      <c r="AB277" s="5">
        <v>631.626848</v>
      </c>
      <c r="AC277" s="5">
        <v>648.54181310000001</v>
      </c>
      <c r="AD277" s="5">
        <v>664.3763136</v>
      </c>
      <c r="AE277" s="5">
        <v>664.3763136</v>
      </c>
    </row>
    <row r="278" spans="1:31">
      <c r="A278" s="56" t="s">
        <v>73</v>
      </c>
      <c r="B278" s="56" t="s">
        <v>200</v>
      </c>
      <c r="C278" s="56" t="s">
        <v>146</v>
      </c>
      <c r="D278" s="5">
        <v>1.3358999999999999E-7</v>
      </c>
      <c r="E278" s="5">
        <v>1.386099999999996E-7</v>
      </c>
      <c r="F278" s="5">
        <v>1.477600000000001E-7</v>
      </c>
      <c r="G278" s="5">
        <v>1.5626000000000029E-7</v>
      </c>
      <c r="H278" s="5">
        <v>1.615999999999997E-7</v>
      </c>
      <c r="I278" s="5">
        <v>1.70105E-7</v>
      </c>
      <c r="J278" s="5">
        <v>1.7847999999999981E-7</v>
      </c>
      <c r="K278" s="5">
        <v>6.8078999999999973E-7</v>
      </c>
      <c r="L278" s="5">
        <v>7.306749999999982E-7</v>
      </c>
      <c r="M278" s="5">
        <v>7.7386500000000032E-7</v>
      </c>
      <c r="N278" s="5">
        <v>8.1420999999999802E-7</v>
      </c>
      <c r="O278" s="5">
        <v>8.6639999999999945E-7</v>
      </c>
      <c r="P278" s="5">
        <v>9.0521500000000045E-7</v>
      </c>
      <c r="Q278" s="5">
        <v>9.6416499999999778E-7</v>
      </c>
      <c r="R278" s="5">
        <v>8.1728000000000039E-7</v>
      </c>
      <c r="S278" s="5">
        <v>8.59279999999999E-7</v>
      </c>
      <c r="T278" s="5">
        <v>9.062299999999985E-7</v>
      </c>
      <c r="U278" s="5">
        <v>9.8331000000000131E-7</v>
      </c>
      <c r="V278" s="5">
        <v>1.02883E-6</v>
      </c>
      <c r="W278" s="5">
        <v>1.184595000000001E-6</v>
      </c>
      <c r="X278" s="5">
        <v>0.1150752722350005</v>
      </c>
      <c r="Y278" s="5">
        <v>9.0865999999999718E-7</v>
      </c>
      <c r="Z278" s="5">
        <v>1.101059999999999E-6</v>
      </c>
      <c r="AA278" s="5">
        <v>9.7744500000000098E-7</v>
      </c>
      <c r="AB278" s="5">
        <v>0.37563549804500168</v>
      </c>
      <c r="AC278" s="5">
        <v>1.136735E-6</v>
      </c>
      <c r="AD278" s="5">
        <v>1.2611650000000029E-6</v>
      </c>
      <c r="AE278" s="5">
        <v>9.2786262000000008E-2</v>
      </c>
    </row>
    <row r="279" spans="1:31">
      <c r="A279" s="56" t="s">
        <v>73</v>
      </c>
      <c r="B279" s="56" t="s">
        <v>200</v>
      </c>
      <c r="C279" s="56" t="s">
        <v>149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-5.2142349999999982E-6</v>
      </c>
      <c r="J279" s="5">
        <v>-9.4111949999999986E-6</v>
      </c>
      <c r="K279" s="5">
        <v>-1.18595475E-4</v>
      </c>
      <c r="L279" s="5">
        <v>-1.2180184E-4</v>
      </c>
      <c r="M279" s="5">
        <v>-1.213872249999999E-4</v>
      </c>
      <c r="N279" s="5">
        <v>-1.2264544500000001E-4</v>
      </c>
      <c r="O279" s="5">
        <v>-4.7534180000000022E-4</v>
      </c>
      <c r="P279" s="5">
        <v>-4.985467600000001E-4</v>
      </c>
      <c r="Q279" s="5">
        <v>-4.6718145500000019E-4</v>
      </c>
      <c r="R279" s="5">
        <v>-4.8191389999999997E-4</v>
      </c>
      <c r="S279" s="5">
        <v>-4.626099150000003E-4</v>
      </c>
      <c r="T279" s="5">
        <v>-4.6583657499999989E-4</v>
      </c>
      <c r="U279" s="5">
        <v>-4.3871141500000013E-4</v>
      </c>
      <c r="V279" s="5">
        <v>-4.6496698999999998E-4</v>
      </c>
      <c r="W279" s="5">
        <v>-4.6618374999999977E-4</v>
      </c>
      <c r="X279" s="5">
        <v>-4.5740785500000001E-4</v>
      </c>
      <c r="Y279" s="5">
        <v>-4.8012038999999991E-4</v>
      </c>
      <c r="Z279" s="5">
        <v>-6.9746704999999992E-4</v>
      </c>
      <c r="AA279" s="5">
        <v>-1.1449958150000011E-3</v>
      </c>
      <c r="AB279" s="5">
        <v>-1.1871980850000009E-3</v>
      </c>
      <c r="AC279" s="5">
        <v>-1.306386090000001E-3</v>
      </c>
      <c r="AD279" s="5">
        <v>-1.3281758749999989E-3</v>
      </c>
      <c r="AE279" s="5">
        <v>-1.30856647E-3</v>
      </c>
    </row>
    <row r="280" spans="1:31">
      <c r="A280" s="56" t="s">
        <v>73</v>
      </c>
      <c r="B280" s="56" t="s">
        <v>200</v>
      </c>
      <c r="C280" s="56" t="s">
        <v>150</v>
      </c>
      <c r="D280" s="5">
        <v>-9.5666946109999873E-2</v>
      </c>
      <c r="E280" s="5">
        <v>-0.15960297658999981</v>
      </c>
      <c r="F280" s="5">
        <v>-0.75199819631500053</v>
      </c>
      <c r="G280" s="5">
        <v>-1.2489329684799999</v>
      </c>
      <c r="H280" s="5">
        <v>-4.1486486253100043</v>
      </c>
      <c r="I280" s="5">
        <v>-5.835879003235001</v>
      </c>
      <c r="J280" s="5">
        <v>-10.594224078670001</v>
      </c>
      <c r="K280" s="5">
        <v>-10.465254786304991</v>
      </c>
      <c r="L280" s="5">
        <v>-10.436378580005</v>
      </c>
      <c r="M280" s="5">
        <v>-11.551344504625</v>
      </c>
      <c r="N280" s="5">
        <v>-12.54916691796001</v>
      </c>
      <c r="O280" s="5">
        <v>-14.553619052785001</v>
      </c>
      <c r="P280" s="5">
        <v>-16.675579695995012</v>
      </c>
      <c r="Q280" s="5">
        <v>-17.015632615215001</v>
      </c>
      <c r="R280" s="5">
        <v>-19.840463227015011</v>
      </c>
      <c r="S280" s="5">
        <v>-19.747103906470009</v>
      </c>
      <c r="T280" s="5">
        <v>-21.58866737000001</v>
      </c>
      <c r="U280" s="5">
        <v>-19.78499476539502</v>
      </c>
      <c r="V280" s="5">
        <v>-23.53658055643999</v>
      </c>
      <c r="W280" s="5">
        <v>-25.50122417535999</v>
      </c>
      <c r="X280" s="5">
        <v>-18.001287466244989</v>
      </c>
      <c r="Y280" s="5">
        <v>-25.673126579190001</v>
      </c>
      <c r="Z280" s="5">
        <v>-38.528747115750008</v>
      </c>
      <c r="AA280" s="5">
        <v>-43.805064353375023</v>
      </c>
      <c r="AB280" s="5">
        <v>-45.056698374525027</v>
      </c>
      <c r="AC280" s="5">
        <v>-55.656819902185013</v>
      </c>
      <c r="AD280" s="5">
        <v>-63.063428687810031</v>
      </c>
      <c r="AE280" s="5">
        <v>-66.034998912095034</v>
      </c>
    </row>
    <row r="281" spans="1:31">
      <c r="A281" s="56" t="s">
        <v>73</v>
      </c>
      <c r="B281" s="56" t="s">
        <v>200</v>
      </c>
      <c r="C281" s="56" t="s">
        <v>151</v>
      </c>
      <c r="D281" s="5">
        <v>-9.6021129640758591</v>
      </c>
      <c r="E281" s="5">
        <v>-11.7934489411277</v>
      </c>
      <c r="F281" s="5">
        <v>-14.142584011240601</v>
      </c>
      <c r="G281" s="5">
        <v>-16.810704934594401</v>
      </c>
      <c r="H281" s="5">
        <v>-19.263268900615099</v>
      </c>
      <c r="I281" s="5">
        <v>-21.4360273371795</v>
      </c>
      <c r="J281" s="5">
        <v>-23.681207686924701</v>
      </c>
      <c r="K281" s="5">
        <v>-25.340051425218199</v>
      </c>
      <c r="L281" s="5">
        <v>-26.614188746785601</v>
      </c>
      <c r="M281" s="5">
        <v>-27.578713285334</v>
      </c>
      <c r="N281" s="5">
        <v>-28.646916982913801</v>
      </c>
      <c r="O281" s="5">
        <v>-29.841837555959799</v>
      </c>
      <c r="P281" s="5">
        <v>-30.9774345830862</v>
      </c>
      <c r="Q281" s="5">
        <v>-31.982645981576599</v>
      </c>
      <c r="R281" s="5">
        <v>-32.9595208005533</v>
      </c>
      <c r="S281" s="5">
        <v>-33.9346550170185</v>
      </c>
      <c r="T281" s="5">
        <v>-35.143145797780797</v>
      </c>
      <c r="U281" s="5">
        <v>-36.468645531829601</v>
      </c>
      <c r="V281" s="5">
        <v>-37.444884155906799</v>
      </c>
      <c r="W281" s="5">
        <v>-38.668726680810003</v>
      </c>
      <c r="X281" s="5">
        <v>-39.729898313944297</v>
      </c>
      <c r="Y281" s="5">
        <v>-40.977875338692201</v>
      </c>
      <c r="Z281" s="5">
        <v>-42.557856546601897</v>
      </c>
      <c r="AA281" s="5">
        <v>-44.1517037448438</v>
      </c>
      <c r="AB281" s="5">
        <v>-45.252329805985497</v>
      </c>
      <c r="AC281" s="5">
        <v>-46.564486685038297</v>
      </c>
      <c r="AD281" s="5">
        <v>-47.958590428041802</v>
      </c>
      <c r="AE281" s="5">
        <v>-49.481811981462101</v>
      </c>
    </row>
    <row r="283" spans="1:31">
      <c r="A283" s="56" t="s">
        <v>75</v>
      </c>
      <c r="B283" s="56" t="s">
        <v>163</v>
      </c>
      <c r="C283" s="56" t="s">
        <v>130</v>
      </c>
      <c r="D283" s="5">
        <v>33523.337532768302</v>
      </c>
      <c r="E283" s="5">
        <v>32552.77222757756</v>
      </c>
      <c r="F283" s="5">
        <v>27668.438344199891</v>
      </c>
      <c r="G283" s="5">
        <v>26972.283098529431</v>
      </c>
      <c r="H283" s="5">
        <v>20282.521348299149</v>
      </c>
      <c r="I283" s="5">
        <v>14853.16285251863</v>
      </c>
      <c r="J283" s="5">
        <v>14146.19653786152</v>
      </c>
      <c r="K283" s="5">
        <v>9512.7242337319985</v>
      </c>
      <c r="L283" s="5">
        <v>5238.7869359561446</v>
      </c>
      <c r="M283" s="5">
        <v>4911.6492788778787</v>
      </c>
      <c r="N283" s="5">
        <v>4824.104159195942</v>
      </c>
      <c r="O283" s="5">
        <v>5502.8697543925164</v>
      </c>
      <c r="P283" s="5">
        <v>5840.1311720391996</v>
      </c>
      <c r="Q283" s="5">
        <v>5973.6811198204887</v>
      </c>
      <c r="R283" s="5">
        <v>8070.5936893700873</v>
      </c>
      <c r="S283" s="5">
        <v>8234.5214288200823</v>
      </c>
      <c r="T283" s="5">
        <v>6989.9816981762633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</row>
    <row r="284" spans="1:31">
      <c r="A284" s="56" t="s">
        <v>75</v>
      </c>
      <c r="B284" s="56" t="s">
        <v>163</v>
      </c>
      <c r="C284" s="56" t="s">
        <v>132</v>
      </c>
      <c r="D284" s="5">
        <v>1.669149772910002</v>
      </c>
      <c r="E284" s="5">
        <v>1.6358255374449999</v>
      </c>
      <c r="F284" s="5">
        <v>19.05828107524</v>
      </c>
      <c r="G284" s="5">
        <v>12.256926069684971</v>
      </c>
      <c r="H284" s="5">
        <v>29.785194939984951</v>
      </c>
      <c r="I284" s="5">
        <v>8.0509300005450086</v>
      </c>
      <c r="J284" s="5">
        <v>0.1174544546599999</v>
      </c>
      <c r="K284" s="5">
        <v>3.80046387528001</v>
      </c>
      <c r="L284" s="5">
        <v>13.81542597407498</v>
      </c>
      <c r="M284" s="5">
        <v>20.32582526359495</v>
      </c>
      <c r="N284" s="5">
        <v>12.93854327664997</v>
      </c>
      <c r="O284" s="5">
        <v>15.26207912135999</v>
      </c>
      <c r="P284" s="5">
        <v>9.4453931491549881</v>
      </c>
      <c r="Q284" s="5">
        <v>41.69273883494499</v>
      </c>
      <c r="R284" s="5">
        <v>35.984458318504977</v>
      </c>
      <c r="S284" s="5">
        <v>431.34893427097938</v>
      </c>
      <c r="T284" s="5">
        <v>189.2364981514452</v>
      </c>
      <c r="U284" s="5">
        <v>398.99296383998012</v>
      </c>
      <c r="V284" s="5">
        <v>569.45301585083985</v>
      </c>
      <c r="W284" s="5">
        <v>710.41943688855451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</row>
    <row r="285" spans="1:31">
      <c r="A285" s="56" t="s">
        <v>75</v>
      </c>
      <c r="B285" s="56" t="s">
        <v>163</v>
      </c>
      <c r="C285" s="56" t="s">
        <v>133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</row>
    <row r="286" spans="1:31">
      <c r="A286" s="56" t="s">
        <v>75</v>
      </c>
      <c r="B286" s="56" t="s">
        <v>163</v>
      </c>
      <c r="C286" s="56" t="s">
        <v>134</v>
      </c>
      <c r="D286" s="5">
        <v>0.36458793623500002</v>
      </c>
      <c r="E286" s="5">
        <v>0.38866827260499998</v>
      </c>
      <c r="F286" s="5">
        <v>17.748214226605</v>
      </c>
      <c r="G286" s="5">
        <v>10.922070015979999</v>
      </c>
      <c r="H286" s="5">
        <v>26.03308292102</v>
      </c>
      <c r="I286" s="5">
        <v>3.0691910452250002</v>
      </c>
      <c r="J286" s="5">
        <v>2.7649999999999999E-9</v>
      </c>
      <c r="K286" s="5">
        <v>1.192051306630008</v>
      </c>
      <c r="L286" s="5">
        <v>6.865370680845003</v>
      </c>
      <c r="M286" s="5">
        <v>39.421623925374838</v>
      </c>
      <c r="N286" s="5">
        <v>3.2908007893400102</v>
      </c>
      <c r="O286" s="5">
        <v>3.658364884595017</v>
      </c>
      <c r="P286" s="5">
        <v>1.4816136371549831</v>
      </c>
      <c r="Q286" s="5">
        <v>22.462547866834988</v>
      </c>
      <c r="R286" s="5">
        <v>5.0106084003700149</v>
      </c>
      <c r="S286" s="5">
        <v>24.116799801954951</v>
      </c>
      <c r="T286" s="5">
        <v>8.6146611886250071</v>
      </c>
      <c r="U286" s="5">
        <v>37.478290292689962</v>
      </c>
      <c r="V286" s="5">
        <v>29.352949753174961</v>
      </c>
      <c r="W286" s="5">
        <v>100.5469535019599</v>
      </c>
      <c r="X286" s="5">
        <v>235.92421476910991</v>
      </c>
      <c r="Y286" s="5">
        <v>115.05716795725991</v>
      </c>
      <c r="Z286" s="5">
        <v>674.94233387989493</v>
      </c>
      <c r="AA286" s="5">
        <v>515.00235843390976</v>
      </c>
      <c r="AB286" s="5">
        <v>1002.5320864443649</v>
      </c>
      <c r="AC286" s="5">
        <v>724.06290723030497</v>
      </c>
      <c r="AD286" s="5">
        <v>2410.0580669898959</v>
      </c>
      <c r="AE286" s="5">
        <v>1695.6257741016741</v>
      </c>
    </row>
    <row r="287" spans="1:31">
      <c r="A287" s="56" t="s">
        <v>75</v>
      </c>
      <c r="B287" s="56" t="s">
        <v>163</v>
      </c>
      <c r="C287" s="56" t="s">
        <v>135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</row>
    <row r="288" spans="1:31">
      <c r="A288" s="56" t="s">
        <v>75</v>
      </c>
      <c r="B288" s="56" t="s">
        <v>163</v>
      </c>
      <c r="C288" s="56" t="s">
        <v>136</v>
      </c>
      <c r="D288" s="5">
        <v>4672.9292090140243</v>
      </c>
      <c r="E288" s="5">
        <v>3728.7766872051452</v>
      </c>
      <c r="F288" s="5">
        <v>2695.0868815006361</v>
      </c>
      <c r="G288" s="5">
        <v>2550.9890859726138</v>
      </c>
      <c r="H288" s="5">
        <v>3184.781303008514</v>
      </c>
      <c r="I288" s="5">
        <v>2506.2956016824301</v>
      </c>
      <c r="J288" s="5">
        <v>867.53815874634483</v>
      </c>
      <c r="K288" s="5">
        <v>2031.3722800964661</v>
      </c>
      <c r="L288" s="5">
        <v>2920.8530688314299</v>
      </c>
      <c r="M288" s="5">
        <v>2534.91353563452</v>
      </c>
      <c r="N288" s="5">
        <v>3083.424091392244</v>
      </c>
      <c r="O288" s="5">
        <v>3157.9873651642379</v>
      </c>
      <c r="P288" s="5">
        <v>3431.0039700966022</v>
      </c>
      <c r="Q288" s="5">
        <v>3580.1066350548531</v>
      </c>
      <c r="R288" s="5">
        <v>3127.2544972732589</v>
      </c>
      <c r="S288" s="5">
        <v>3504.7248359128912</v>
      </c>
      <c r="T288" s="5">
        <v>2464.5467599403009</v>
      </c>
      <c r="U288" s="5">
        <v>3039.5411249690101</v>
      </c>
      <c r="V288" s="5">
        <v>3077.0410057006288</v>
      </c>
      <c r="W288" s="5">
        <v>2619.1534584956798</v>
      </c>
      <c r="X288" s="5">
        <v>2586.9674188734298</v>
      </c>
      <c r="Y288" s="5">
        <v>3040.0122293526001</v>
      </c>
      <c r="Z288" s="5">
        <v>3633.5348145450339</v>
      </c>
      <c r="AA288" s="5">
        <v>2960.8264612556968</v>
      </c>
      <c r="AB288" s="5">
        <v>2514.9089171883802</v>
      </c>
      <c r="AC288" s="5">
        <v>2968.4944249715909</v>
      </c>
      <c r="AD288" s="5">
        <v>3204.8160191627062</v>
      </c>
      <c r="AE288" s="5">
        <v>2044.1766115622529</v>
      </c>
    </row>
    <row r="289" spans="1:31">
      <c r="A289" s="56" t="s">
        <v>75</v>
      </c>
      <c r="B289" s="56" t="s">
        <v>163</v>
      </c>
      <c r="C289" s="56" t="s">
        <v>137</v>
      </c>
      <c r="D289" s="5">
        <v>499.20313961761508</v>
      </c>
      <c r="E289" s="5">
        <v>562.44314021982041</v>
      </c>
      <c r="F289" s="5">
        <v>2868.2990949513901</v>
      </c>
      <c r="G289" s="5">
        <v>3530.915367769574</v>
      </c>
      <c r="H289" s="5">
        <v>5306.6717489283856</v>
      </c>
      <c r="I289" s="5">
        <v>9102.6814042774458</v>
      </c>
      <c r="J289" s="5">
        <v>10537.377807663361</v>
      </c>
      <c r="K289" s="5">
        <v>10249.95313010284</v>
      </c>
      <c r="L289" s="5">
        <v>9288.6715151612771</v>
      </c>
      <c r="M289" s="5">
        <v>9019.1580875944528</v>
      </c>
      <c r="N289" s="5">
        <v>8685.1928531841659</v>
      </c>
      <c r="O289" s="5">
        <v>9190.2427358209898</v>
      </c>
      <c r="P289" s="5">
        <v>9431.5069571173408</v>
      </c>
      <c r="Q289" s="5">
        <v>9284.3767393384951</v>
      </c>
      <c r="R289" s="5">
        <v>9705.7127583784932</v>
      </c>
      <c r="S289" s="5">
        <v>9907.6457860985793</v>
      </c>
      <c r="T289" s="5">
        <v>11507.591732192261</v>
      </c>
      <c r="U289" s="5">
        <v>11760.069336355329</v>
      </c>
      <c r="V289" s="5">
        <v>11600.03027217106</v>
      </c>
      <c r="W289" s="5">
        <v>11265.81201122506</v>
      </c>
      <c r="X289" s="5">
        <v>10783.379659747059</v>
      </c>
      <c r="Y289" s="5">
        <v>10628.278974557081</v>
      </c>
      <c r="Z289" s="5">
        <v>11893.67819317602</v>
      </c>
      <c r="AA289" s="5">
        <v>12024.513296798919</v>
      </c>
      <c r="AB289" s="5">
        <v>12117.7680029565</v>
      </c>
      <c r="AC289" s="5">
        <v>12774.741085160949</v>
      </c>
      <c r="AD289" s="5">
        <v>12705.98505215311</v>
      </c>
      <c r="AE289" s="5">
        <v>14040.43525892933</v>
      </c>
    </row>
    <row r="290" spans="1:31">
      <c r="A290" s="56" t="s">
        <v>75</v>
      </c>
      <c r="B290" s="56" t="s">
        <v>163</v>
      </c>
      <c r="C290" s="56" t="s">
        <v>138</v>
      </c>
      <c r="D290" s="5">
        <v>16.886264974845002</v>
      </c>
      <c r="E290" s="5">
        <v>30.599145822245021</v>
      </c>
      <c r="F290" s="5">
        <v>36.843913748550001</v>
      </c>
      <c r="G290" s="5">
        <v>50.662819594424988</v>
      </c>
      <c r="H290" s="5">
        <v>59.634455720465013</v>
      </c>
      <c r="I290" s="5">
        <v>67.261244641604975</v>
      </c>
      <c r="J290" s="5">
        <v>113.93490122463</v>
      </c>
      <c r="K290" s="5">
        <v>110.231567578745</v>
      </c>
      <c r="L290" s="5">
        <v>115.53408022484</v>
      </c>
      <c r="M290" s="5">
        <v>117.94056545393499</v>
      </c>
      <c r="N290" s="5">
        <v>133.59367485326999</v>
      </c>
      <c r="O290" s="5">
        <v>163.87064045501</v>
      </c>
      <c r="P290" s="5">
        <v>192.42569252851499</v>
      </c>
      <c r="Q290" s="5">
        <v>221.88777460256989</v>
      </c>
      <c r="R290" s="5">
        <v>259.97034353023491</v>
      </c>
      <c r="S290" s="5">
        <v>289.6490988234151</v>
      </c>
      <c r="T290" s="5">
        <v>318.32174370621487</v>
      </c>
      <c r="U290" s="5">
        <v>374.24115985314512</v>
      </c>
      <c r="V290" s="5">
        <v>416.71985443343988</v>
      </c>
      <c r="W290" s="5">
        <v>449.9916729933949</v>
      </c>
      <c r="X290" s="5">
        <v>403.21028665096009</v>
      </c>
      <c r="Y290" s="5">
        <v>437.57108499289978</v>
      </c>
      <c r="Z290" s="5">
        <v>628.77204400126993</v>
      </c>
      <c r="AA290" s="5">
        <v>699.47357597452503</v>
      </c>
      <c r="AB290" s="5">
        <v>807.02618789444023</v>
      </c>
      <c r="AC290" s="5">
        <v>962.7830776052748</v>
      </c>
      <c r="AD290" s="5">
        <v>1065.406014966145</v>
      </c>
      <c r="AE290" s="5">
        <v>1129.28199001288</v>
      </c>
    </row>
    <row r="291" spans="1:31">
      <c r="A291" s="56" t="s">
        <v>75</v>
      </c>
      <c r="B291" s="56" t="s">
        <v>163</v>
      </c>
      <c r="C291" s="56" t="s">
        <v>139</v>
      </c>
      <c r="D291" s="5">
        <v>110.495196148915</v>
      </c>
      <c r="E291" s="5">
        <v>134.74144735995799</v>
      </c>
      <c r="F291" s="5">
        <v>155.62055965789401</v>
      </c>
      <c r="G291" s="5">
        <v>178.91441313040301</v>
      </c>
      <c r="H291" s="5">
        <v>201.33018090475201</v>
      </c>
      <c r="I291" s="5">
        <v>218.818594557241</v>
      </c>
      <c r="J291" s="5">
        <v>238.707510015709</v>
      </c>
      <c r="K291" s="5">
        <v>255.828600766374</v>
      </c>
      <c r="L291" s="5">
        <v>269.53524707365102</v>
      </c>
      <c r="M291" s="5">
        <v>279.06357548537102</v>
      </c>
      <c r="N291" s="5">
        <v>289.83002279325899</v>
      </c>
      <c r="O291" s="5">
        <v>299.24803600858701</v>
      </c>
      <c r="P291" s="5">
        <v>311.979779571047</v>
      </c>
      <c r="Q291" s="5">
        <v>319.37141224486498</v>
      </c>
      <c r="R291" s="5">
        <v>329.88438343585898</v>
      </c>
      <c r="S291" s="5">
        <v>337.92630807138403</v>
      </c>
      <c r="T291" s="5">
        <v>349.68646200716898</v>
      </c>
      <c r="U291" s="5">
        <v>356.731794692873</v>
      </c>
      <c r="V291" s="5">
        <v>369.66561032928303</v>
      </c>
      <c r="W291" s="5">
        <v>380.04200882854701</v>
      </c>
      <c r="X291" s="5">
        <v>391.77373275282099</v>
      </c>
      <c r="Y291" s="5">
        <v>401.89062306864997</v>
      </c>
      <c r="Z291" s="5">
        <v>413.90648630128101</v>
      </c>
      <c r="AA291" s="5">
        <v>429.85809378360398</v>
      </c>
      <c r="AB291" s="5">
        <v>443.15764330701103</v>
      </c>
      <c r="AC291" s="5">
        <v>454.91654566967401</v>
      </c>
      <c r="AD291" s="5">
        <v>465.99504381012702</v>
      </c>
      <c r="AE291" s="5">
        <v>482.780529902468</v>
      </c>
    </row>
    <row r="292" spans="1:31">
      <c r="A292" s="56" t="s">
        <v>75</v>
      </c>
      <c r="B292" s="56" t="s">
        <v>163</v>
      </c>
      <c r="C292" s="56" t="s">
        <v>140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</row>
    <row r="293" spans="1:31">
      <c r="A293" s="56" t="s">
        <v>75</v>
      </c>
      <c r="B293" s="56" t="s">
        <v>163</v>
      </c>
      <c r="C293" s="56" t="s">
        <v>141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</row>
    <row r="294" spans="1:31">
      <c r="A294" s="56" t="s">
        <v>75</v>
      </c>
      <c r="B294" s="56" t="s">
        <v>163</v>
      </c>
      <c r="C294" s="56" t="s">
        <v>142</v>
      </c>
      <c r="D294" s="5">
        <v>6519.2017881319916</v>
      </c>
      <c r="E294" s="5">
        <v>9081.8446500775426</v>
      </c>
      <c r="F294" s="5">
        <v>11912.478565524239</v>
      </c>
      <c r="G294" s="5">
        <v>14791.42334355749</v>
      </c>
      <c r="H294" s="5">
        <v>19809.370718965001</v>
      </c>
      <c r="I294" s="5">
        <v>23572.781062735809</v>
      </c>
      <c r="J294" s="5">
        <v>21712.837357136061</v>
      </c>
      <c r="K294" s="5">
        <v>22269.681930611081</v>
      </c>
      <c r="L294" s="5">
        <v>22569.624025883531</v>
      </c>
      <c r="M294" s="5">
        <v>24411.511401300231</v>
      </c>
      <c r="N294" s="5">
        <v>23205.1970183751</v>
      </c>
      <c r="O294" s="5">
        <v>23177.504576850879</v>
      </c>
      <c r="P294" s="5">
        <v>22584.045788245279</v>
      </c>
      <c r="Q294" s="5">
        <v>22498.890784900279</v>
      </c>
      <c r="R294" s="5">
        <v>22247.897587233099</v>
      </c>
      <c r="S294" s="5">
        <v>21226.279410083709</v>
      </c>
      <c r="T294" s="5">
        <v>22992.299316585191</v>
      </c>
      <c r="U294" s="5">
        <v>21632.164429187142</v>
      </c>
      <c r="V294" s="5">
        <v>22310.475382106779</v>
      </c>
      <c r="W294" s="5">
        <v>27037.774798434919</v>
      </c>
      <c r="X294" s="5">
        <v>29834.49996060416</v>
      </c>
      <c r="Y294" s="5">
        <v>28465.99770849296</v>
      </c>
      <c r="Z294" s="5">
        <v>39380.415146287887</v>
      </c>
      <c r="AA294" s="5">
        <v>36917.838324215671</v>
      </c>
      <c r="AB294" s="5">
        <v>41516.524749195858</v>
      </c>
      <c r="AC294" s="5">
        <v>39684.379196103851</v>
      </c>
      <c r="AD294" s="5">
        <v>39300.004392277187</v>
      </c>
      <c r="AE294" s="5">
        <v>41719.559742117548</v>
      </c>
    </row>
    <row r="295" spans="1:31">
      <c r="A295" s="56" t="s">
        <v>75</v>
      </c>
      <c r="B295" s="56" t="s">
        <v>163</v>
      </c>
      <c r="C295" s="56" t="s">
        <v>143</v>
      </c>
      <c r="D295" s="5">
        <v>6959.3661504387046</v>
      </c>
      <c r="E295" s="5">
        <v>5558.6838874334599</v>
      </c>
      <c r="F295" s="5">
        <v>7179.3274496109771</v>
      </c>
      <c r="G295" s="5">
        <v>7055.8745399657346</v>
      </c>
      <c r="H295" s="5">
        <v>7725.838096637628</v>
      </c>
      <c r="I295" s="5">
        <v>11461.90191060812</v>
      </c>
      <c r="J295" s="5">
        <v>11746.6045820084</v>
      </c>
      <c r="K295" s="5">
        <v>13472.384314153751</v>
      </c>
      <c r="L295" s="5">
        <v>14278.46232949851</v>
      </c>
      <c r="M295" s="5">
        <v>12885.2491576381</v>
      </c>
      <c r="N295" s="5">
        <v>13480.25413005432</v>
      </c>
      <c r="O295" s="5">
        <v>14484.581092974509</v>
      </c>
      <c r="P295" s="5">
        <v>14488.142832697889</v>
      </c>
      <c r="Q295" s="5">
        <v>14545.25462217164</v>
      </c>
      <c r="R295" s="5">
        <v>14760.77884317365</v>
      </c>
      <c r="S295" s="5">
        <v>14119.127404913879</v>
      </c>
      <c r="T295" s="5">
        <v>15607.426138378971</v>
      </c>
      <c r="U295" s="5">
        <v>15482.6423490221</v>
      </c>
      <c r="V295" s="5">
        <v>15062.646813609061</v>
      </c>
      <c r="W295" s="5">
        <v>14646.312899830289</v>
      </c>
      <c r="X295" s="5">
        <v>12849.339467159019</v>
      </c>
      <c r="Y295" s="5">
        <v>13562.08358381124</v>
      </c>
      <c r="Z295" s="5">
        <v>14757.32108712256</v>
      </c>
      <c r="AA295" s="5">
        <v>14728.64359268819</v>
      </c>
      <c r="AB295" s="5">
        <v>15213.10202130719</v>
      </c>
      <c r="AC295" s="5">
        <v>18511.3040344318</v>
      </c>
      <c r="AD295" s="5">
        <v>19480.850097807059</v>
      </c>
      <c r="AE295" s="5">
        <v>20156.33415169131</v>
      </c>
    </row>
    <row r="296" spans="1:31">
      <c r="A296" s="56" t="s">
        <v>75</v>
      </c>
      <c r="B296" s="56" t="s">
        <v>163</v>
      </c>
      <c r="C296" s="56" t="s">
        <v>144</v>
      </c>
      <c r="D296" s="5">
        <v>8271.4261812999994</v>
      </c>
      <c r="E296" s="5">
        <v>8901.7108387000007</v>
      </c>
      <c r="F296" s="5">
        <v>9556.1843449999997</v>
      </c>
      <c r="G296" s="5">
        <v>10225.799655000001</v>
      </c>
      <c r="H296" s="5">
        <v>10898.126473</v>
      </c>
      <c r="I296" s="5">
        <v>11508.784019000001</v>
      </c>
      <c r="J296" s="5">
        <v>12021.737800999999</v>
      </c>
      <c r="K296" s="5">
        <v>12416.897824</v>
      </c>
      <c r="L296" s="5">
        <v>12766.605610000001</v>
      </c>
      <c r="M296" s="5">
        <v>13024.051715</v>
      </c>
      <c r="N296" s="5">
        <v>13251.472489</v>
      </c>
      <c r="O296" s="5">
        <v>13455.869173999999</v>
      </c>
      <c r="P296" s="5">
        <v>13665.192416</v>
      </c>
      <c r="Q296" s="5">
        <v>13823.635779</v>
      </c>
      <c r="R296" s="5">
        <v>14002.023660000001</v>
      </c>
      <c r="S296" s="5">
        <v>14187.577698999999</v>
      </c>
      <c r="T296" s="5">
        <v>14398.148701</v>
      </c>
      <c r="U296" s="5">
        <v>14574.092314</v>
      </c>
      <c r="V296" s="5">
        <v>14761.722347000001</v>
      </c>
      <c r="W296" s="5">
        <v>14944.959226999999</v>
      </c>
      <c r="X296" s="5">
        <v>15155.110601</v>
      </c>
      <c r="Y296" s="5">
        <v>15362.543301</v>
      </c>
      <c r="Z296" s="5">
        <v>15722.948194000001</v>
      </c>
      <c r="AA296" s="5">
        <v>16212.014313</v>
      </c>
      <c r="AB296" s="5">
        <v>16752.733393999999</v>
      </c>
      <c r="AC296" s="5">
        <v>17235.553371999998</v>
      </c>
      <c r="AD296" s="5">
        <v>17709.514048000001</v>
      </c>
      <c r="AE296" s="5">
        <v>17709.514048000001</v>
      </c>
    </row>
    <row r="297" spans="1:31">
      <c r="A297" s="56" t="s">
        <v>75</v>
      </c>
      <c r="B297" s="56" t="s">
        <v>163</v>
      </c>
      <c r="C297" s="56" t="s">
        <v>146</v>
      </c>
      <c r="D297" s="5">
        <v>3.1139999999999989E-7</v>
      </c>
      <c r="E297" s="5">
        <v>3.2472000000000049E-7</v>
      </c>
      <c r="F297" s="5">
        <v>3.4484499999999972E-7</v>
      </c>
      <c r="G297" s="5">
        <v>0.103639998315</v>
      </c>
      <c r="H297" s="5">
        <v>0.15454876497500061</v>
      </c>
      <c r="I297" s="5">
        <v>4.0633499999999989E-7</v>
      </c>
      <c r="J297" s="5">
        <v>4.0443000000000029E-7</v>
      </c>
      <c r="K297" s="5">
        <v>8.321149999999994E-7</v>
      </c>
      <c r="L297" s="5">
        <v>9.0415999999999917E-7</v>
      </c>
      <c r="M297" s="5">
        <v>9.5197999999999908E-7</v>
      </c>
      <c r="N297" s="5">
        <v>1.003115E-6</v>
      </c>
      <c r="O297" s="5">
        <v>1.0680650000000001E-6</v>
      </c>
      <c r="P297" s="5">
        <v>1.1368450000000011E-6</v>
      </c>
      <c r="Q297" s="5">
        <v>1.2503600000000009E-6</v>
      </c>
      <c r="R297" s="5">
        <v>2.315812031500001E-2</v>
      </c>
      <c r="S297" s="5">
        <v>7.2987000000000012E-7</v>
      </c>
      <c r="T297" s="5">
        <v>7.356650000000001E-7</v>
      </c>
      <c r="U297" s="5">
        <v>8.2725499999999971E-7</v>
      </c>
      <c r="V297" s="5">
        <v>8.9259999999999887E-7</v>
      </c>
      <c r="W297" s="5">
        <v>9.652000000000003E-7</v>
      </c>
      <c r="X297" s="5">
        <v>1.5211926079250011</v>
      </c>
      <c r="Y297" s="5">
        <v>1.2869900000000001E-6</v>
      </c>
      <c r="Z297" s="5">
        <v>1.467865E-6</v>
      </c>
      <c r="AA297" s="5">
        <v>1.4672799999999989E-6</v>
      </c>
      <c r="AB297" s="5">
        <v>2.986707225500008</v>
      </c>
      <c r="AC297" s="5">
        <v>1.7484700000000009E-6</v>
      </c>
      <c r="AD297" s="5">
        <v>1.9815249999999992E-6</v>
      </c>
      <c r="AE297" s="5">
        <v>0.27863152995000001</v>
      </c>
    </row>
    <row r="298" spans="1:31">
      <c r="A298" s="56" t="s">
        <v>75</v>
      </c>
      <c r="B298" s="56" t="s">
        <v>163</v>
      </c>
      <c r="C298" s="56" t="s">
        <v>149</v>
      </c>
      <c r="D298" s="5">
        <v>-1760.353869358421</v>
      </c>
      <c r="E298" s="5">
        <v>-2122.347608086654</v>
      </c>
      <c r="F298" s="5">
        <v>-4774.5486393190431</v>
      </c>
      <c r="G298" s="5">
        <v>-5809.2415040106443</v>
      </c>
      <c r="H298" s="5">
        <v>-7568.7972012185692</v>
      </c>
      <c r="I298" s="5">
        <v>-12463.742373928801</v>
      </c>
      <c r="J298" s="5">
        <v>-14160.41595236596</v>
      </c>
      <c r="K298" s="5">
        <v>-13859.76914181513</v>
      </c>
      <c r="L298" s="5">
        <v>-13100.274768275611</v>
      </c>
      <c r="M298" s="5">
        <v>-12325.875022223259</v>
      </c>
      <c r="N298" s="5">
        <v>-11882.820021687899</v>
      </c>
      <c r="O298" s="5">
        <v>-12851.748115865401</v>
      </c>
      <c r="P298" s="5">
        <v>-13095.319570523419</v>
      </c>
      <c r="Q298" s="5">
        <v>-13100.458221986561</v>
      </c>
      <c r="R298" s="5">
        <v>-13860.60295187763</v>
      </c>
      <c r="S298" s="5">
        <v>-13712.232753381541</v>
      </c>
      <c r="T298" s="5">
        <v>-15703.150731808581</v>
      </c>
      <c r="U298" s="5">
        <v>-16101.782592701191</v>
      </c>
      <c r="V298" s="5">
        <v>-15804.65590436367</v>
      </c>
      <c r="W298" s="5">
        <v>-15463.11343661022</v>
      </c>
      <c r="X298" s="5">
        <v>-14415.610830843851</v>
      </c>
      <c r="Y298" s="5">
        <v>-14273.584743503439</v>
      </c>
      <c r="Z298" s="5">
        <v>-15963.472188703079</v>
      </c>
      <c r="AA298" s="5">
        <v>-16069.84698239711</v>
      </c>
      <c r="AB298" s="5">
        <v>-16047.664438381549</v>
      </c>
      <c r="AC298" s="5">
        <v>-17653.315645606279</v>
      </c>
      <c r="AD298" s="5">
        <v>-16948.346272852919</v>
      </c>
      <c r="AE298" s="5">
        <v>-18955.033095140461</v>
      </c>
    </row>
    <row r="299" spans="1:31">
      <c r="A299" s="56" t="s">
        <v>75</v>
      </c>
      <c r="B299" s="56" t="s">
        <v>163</v>
      </c>
      <c r="C299" s="56" t="s">
        <v>150</v>
      </c>
      <c r="D299" s="5">
        <v>-19.864229852419999</v>
      </c>
      <c r="E299" s="5">
        <v>-35.995436929679997</v>
      </c>
      <c r="F299" s="5">
        <v>-43.341496399450001</v>
      </c>
      <c r="G299" s="5">
        <v>-59.59742598804003</v>
      </c>
      <c r="H299" s="5">
        <v>-70.151248717240009</v>
      </c>
      <c r="I299" s="5">
        <v>-79.123053692760038</v>
      </c>
      <c r="J299" s="5">
        <v>-134.02781421853001</v>
      </c>
      <c r="K299" s="5">
        <v>-130.40990698038999</v>
      </c>
      <c r="L299" s="5">
        <v>-137.789249922735</v>
      </c>
      <c r="M299" s="5">
        <v>-141.69628529322</v>
      </c>
      <c r="N299" s="5">
        <v>-162.52467839630501</v>
      </c>
      <c r="O299" s="5">
        <v>-201.88217658151501</v>
      </c>
      <c r="P299" s="5">
        <v>-240.90675763258</v>
      </c>
      <c r="Q299" s="5">
        <v>-280.15972212377511</v>
      </c>
      <c r="R299" s="5">
        <v>-333.20117262820497</v>
      </c>
      <c r="S299" s="5">
        <v>-374.12604954247502</v>
      </c>
      <c r="T299" s="5">
        <v>-414.71963737481002</v>
      </c>
      <c r="U299" s="5">
        <v>-492.37404526353009</v>
      </c>
      <c r="V299" s="5">
        <v>-548.57922659843496</v>
      </c>
      <c r="W299" s="5">
        <v>-593.11638040469529</v>
      </c>
      <c r="X299" s="5">
        <v>-531.88513463891991</v>
      </c>
      <c r="Y299" s="5">
        <v>-577.79410399188964</v>
      </c>
      <c r="Z299" s="5">
        <v>-834.86800959415461</v>
      </c>
      <c r="AA299" s="5">
        <v>-929.96083979545483</v>
      </c>
      <c r="AB299" s="5">
        <v>-1066.400951913625</v>
      </c>
      <c r="AC299" s="5">
        <v>-1286.586058417925</v>
      </c>
      <c r="AD299" s="5">
        <v>-1413.0361578648849</v>
      </c>
      <c r="AE299" s="5">
        <v>-1510.4766838163951</v>
      </c>
    </row>
    <row r="300" spans="1:31">
      <c r="A300" s="56" t="s">
        <v>75</v>
      </c>
      <c r="B300" s="56" t="s">
        <v>163</v>
      </c>
      <c r="C300" s="56" t="s">
        <v>151</v>
      </c>
      <c r="D300" s="5">
        <v>-131.160586889142</v>
      </c>
      <c r="E300" s="5">
        <v>-159.93332829915099</v>
      </c>
      <c r="F300" s="5">
        <v>-185.08587232800201</v>
      </c>
      <c r="G300" s="5">
        <v>-212.159379936752</v>
      </c>
      <c r="H300" s="5">
        <v>-238.93076751176099</v>
      </c>
      <c r="I300" s="5">
        <v>-259.70735070673999</v>
      </c>
      <c r="J300" s="5">
        <v>-284.00826295990498</v>
      </c>
      <c r="K300" s="5">
        <v>-303.62895228782202</v>
      </c>
      <c r="L300" s="5">
        <v>-320.14002455194401</v>
      </c>
      <c r="M300" s="5">
        <v>-331.25904913646599</v>
      </c>
      <c r="N300" s="5">
        <v>-343.91004180235399</v>
      </c>
      <c r="O300" s="5">
        <v>-355.20428695942297</v>
      </c>
      <c r="P300" s="5">
        <v>-370.851944173417</v>
      </c>
      <c r="Q300" s="5">
        <v>-379.76916979057103</v>
      </c>
      <c r="R300" s="5">
        <v>-390.99580391871802</v>
      </c>
      <c r="S300" s="5">
        <v>-400.93601505031199</v>
      </c>
      <c r="T300" s="5">
        <v>-414.53034415658499</v>
      </c>
      <c r="U300" s="5">
        <v>-424.914451741731</v>
      </c>
      <c r="V300" s="5">
        <v>-438.52867020675899</v>
      </c>
      <c r="W300" s="5">
        <v>-451.905326386485</v>
      </c>
      <c r="X300" s="5">
        <v>-463.91879312500998</v>
      </c>
      <c r="Y300" s="5">
        <v>-476.85984260963198</v>
      </c>
      <c r="Z300" s="5">
        <v>-491.27362355032398</v>
      </c>
      <c r="AA300" s="5">
        <v>-511.58320740038602</v>
      </c>
      <c r="AB300" s="5">
        <v>-526.07167389193501</v>
      </c>
      <c r="AC300" s="5">
        <v>-539.248234919732</v>
      </c>
      <c r="AD300" s="5">
        <v>-552.86044881302496</v>
      </c>
      <c r="AE300" s="5">
        <v>-572.57878911425098</v>
      </c>
    </row>
    <row r="302" spans="1:31">
      <c r="A302" s="56" t="s">
        <v>75</v>
      </c>
      <c r="B302" s="56" t="s">
        <v>197</v>
      </c>
      <c r="C302" s="56" t="s">
        <v>130</v>
      </c>
      <c r="D302" s="5">
        <v>39049.097399296843</v>
      </c>
      <c r="E302" s="5">
        <v>37097.935305404753</v>
      </c>
      <c r="F302" s="5">
        <v>34579.190367952957</v>
      </c>
      <c r="G302" s="5">
        <v>33603.19427886176</v>
      </c>
      <c r="H302" s="5">
        <v>32712.925853412471</v>
      </c>
      <c r="I302" s="5">
        <v>30911.885553333959</v>
      </c>
      <c r="J302" s="5">
        <v>22475.80060652937</v>
      </c>
      <c r="K302" s="5">
        <v>21528.3182788794</v>
      </c>
      <c r="L302" s="5">
        <v>22716.828800707419</v>
      </c>
      <c r="M302" s="5">
        <v>22640.85876639577</v>
      </c>
      <c r="N302" s="5">
        <v>23349.23846662524</v>
      </c>
      <c r="O302" s="5">
        <v>23540.316224691342</v>
      </c>
      <c r="P302" s="5">
        <v>23478.531621395839</v>
      </c>
      <c r="Q302" s="5">
        <v>24828.280704225072</v>
      </c>
      <c r="R302" s="5">
        <v>25792.366632467008</v>
      </c>
      <c r="S302" s="5">
        <v>25670.62733133839</v>
      </c>
      <c r="T302" s="5">
        <v>24561.73116906549</v>
      </c>
      <c r="U302" s="5">
        <v>25826.420671185359</v>
      </c>
      <c r="V302" s="5">
        <v>25677.019802197799</v>
      </c>
      <c r="W302" s="5">
        <v>21155.66517060596</v>
      </c>
      <c r="X302" s="5">
        <v>17777.18810058463</v>
      </c>
      <c r="Y302" s="5">
        <v>15247.37147500127</v>
      </c>
      <c r="Z302" s="5">
        <v>13599.061331590379</v>
      </c>
      <c r="AA302" s="5">
        <v>10209.628401413451</v>
      </c>
      <c r="AB302" s="5">
        <v>10737.54658951461</v>
      </c>
      <c r="AC302" s="5">
        <v>10668.87186833383</v>
      </c>
      <c r="AD302" s="5">
        <v>10917.19447451529</v>
      </c>
      <c r="AE302" s="5">
        <v>10372.37739658373</v>
      </c>
    </row>
    <row r="303" spans="1:31">
      <c r="A303" s="56" t="s">
        <v>75</v>
      </c>
      <c r="B303" s="56" t="s">
        <v>197</v>
      </c>
      <c r="C303" s="56" t="s">
        <v>132</v>
      </c>
      <c r="D303" s="5">
        <v>968.35534784272431</v>
      </c>
      <c r="E303" s="5">
        <v>965.81332036590504</v>
      </c>
      <c r="F303" s="5">
        <v>971.79083342487911</v>
      </c>
      <c r="G303" s="5">
        <v>988.16877922957053</v>
      </c>
      <c r="H303" s="5">
        <v>1049.305056011839</v>
      </c>
      <c r="I303" s="5">
        <v>80.576586566340012</v>
      </c>
      <c r="J303" s="5">
        <v>26.766203886934981</v>
      </c>
      <c r="K303" s="5">
        <v>140.35793576986501</v>
      </c>
      <c r="L303" s="5">
        <v>123.21404170229999</v>
      </c>
      <c r="M303" s="5">
        <v>164.090848791165</v>
      </c>
      <c r="N303" s="5">
        <v>83.771765781964945</v>
      </c>
      <c r="O303" s="5">
        <v>104.6263439896</v>
      </c>
      <c r="P303" s="5">
        <v>46.693962729794997</v>
      </c>
      <c r="Q303" s="5">
        <v>348.22643048178998</v>
      </c>
      <c r="R303" s="5">
        <v>604.12556013959443</v>
      </c>
      <c r="S303" s="5">
        <v>711.61383029018521</v>
      </c>
      <c r="T303" s="5">
        <v>316.82364997183521</v>
      </c>
      <c r="U303" s="5">
        <v>712.12573112443499</v>
      </c>
      <c r="V303" s="5">
        <v>1197.5197776622799</v>
      </c>
      <c r="W303" s="5">
        <v>1040.823335745305</v>
      </c>
      <c r="X303" s="5">
        <v>1567.319792381727</v>
      </c>
      <c r="Y303" s="5">
        <v>1805.19963933754</v>
      </c>
      <c r="Z303" s="5">
        <v>498.56752732063518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</row>
    <row r="304" spans="1:31">
      <c r="A304" s="56" t="s">
        <v>75</v>
      </c>
      <c r="B304" s="56" t="s">
        <v>197</v>
      </c>
      <c r="C304" s="56" t="s">
        <v>133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56" t="s">
        <v>75</v>
      </c>
      <c r="B305" s="56" t="s">
        <v>197</v>
      </c>
      <c r="C305" s="56" t="s">
        <v>134</v>
      </c>
      <c r="D305" s="5">
        <v>2.0599999999999999E-9</v>
      </c>
      <c r="E305" s="5">
        <v>4.2649999999999996E-9</v>
      </c>
      <c r="F305" s="5">
        <v>7.5320994500000012E-3</v>
      </c>
      <c r="G305" s="5">
        <v>1.0536794251949999</v>
      </c>
      <c r="H305" s="5">
        <v>4.8040332855600019</v>
      </c>
      <c r="I305" s="5">
        <v>7.7024322175200028</v>
      </c>
      <c r="J305" s="5">
        <v>2.6605146637649999</v>
      </c>
      <c r="K305" s="5">
        <v>15.98329219530498</v>
      </c>
      <c r="L305" s="5">
        <v>12.258625163850009</v>
      </c>
      <c r="M305" s="5">
        <v>26.254236196064952</v>
      </c>
      <c r="N305" s="5">
        <v>22.259182756849931</v>
      </c>
      <c r="O305" s="5">
        <v>9.4490208336199508</v>
      </c>
      <c r="P305" s="5">
        <v>5.0296502765450253</v>
      </c>
      <c r="Q305" s="5">
        <v>17.41357953115001</v>
      </c>
      <c r="R305" s="5">
        <v>40.532052314354942</v>
      </c>
      <c r="S305" s="5">
        <v>23.870501169944959</v>
      </c>
      <c r="T305" s="5">
        <v>8.6471765434750125</v>
      </c>
      <c r="U305" s="5">
        <v>20.39673544147</v>
      </c>
      <c r="V305" s="5">
        <v>50.788862931684982</v>
      </c>
      <c r="W305" s="5">
        <v>169.94916457686</v>
      </c>
      <c r="X305" s="5">
        <v>161.69397457113999</v>
      </c>
      <c r="Y305" s="5">
        <v>180.00130034993981</v>
      </c>
      <c r="Z305" s="5">
        <v>1154.96307345687</v>
      </c>
      <c r="AA305" s="5">
        <v>1945.41594927796</v>
      </c>
      <c r="AB305" s="5">
        <v>1282.448069800304</v>
      </c>
      <c r="AC305" s="5">
        <v>2418.8986752479241</v>
      </c>
      <c r="AD305" s="5">
        <v>2948.1010144810712</v>
      </c>
      <c r="AE305" s="5">
        <v>2189.665605206646</v>
      </c>
    </row>
    <row r="306" spans="1:31">
      <c r="A306" s="56" t="s">
        <v>75</v>
      </c>
      <c r="B306" s="56" t="s">
        <v>197</v>
      </c>
      <c r="C306" s="56" t="s">
        <v>135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</row>
    <row r="307" spans="1:31">
      <c r="A307" s="56" t="s">
        <v>75</v>
      </c>
      <c r="B307" s="56" t="s">
        <v>197</v>
      </c>
      <c r="C307" s="56" t="s">
        <v>136</v>
      </c>
      <c r="D307" s="5">
        <v>213.0451655248001</v>
      </c>
      <c r="E307" s="5">
        <v>251.42043565427011</v>
      </c>
      <c r="F307" s="5">
        <v>199.22103724388501</v>
      </c>
      <c r="G307" s="5">
        <v>126.74201444726999</v>
      </c>
      <c r="H307" s="5">
        <v>180.51341488729</v>
      </c>
      <c r="I307" s="5">
        <v>184.41773051466009</v>
      </c>
      <c r="J307" s="5">
        <v>308.66522652345998</v>
      </c>
      <c r="K307" s="5">
        <v>160.58268954037001</v>
      </c>
      <c r="L307" s="5">
        <v>280.02972093440502</v>
      </c>
      <c r="M307" s="5">
        <v>299.17999854080989</v>
      </c>
      <c r="N307" s="5">
        <v>248.91690564030989</v>
      </c>
      <c r="O307" s="5">
        <v>213.04515309596999</v>
      </c>
      <c r="P307" s="5">
        <v>251.42041962829001</v>
      </c>
      <c r="Q307" s="5">
        <v>199.22102511124501</v>
      </c>
      <c r="R307" s="5">
        <v>54.607372643074989</v>
      </c>
      <c r="S307" s="5">
        <v>64.035427512475025</v>
      </c>
      <c r="T307" s="5">
        <v>77.214284760654863</v>
      </c>
      <c r="U307" s="5">
        <v>166.56127628246489</v>
      </c>
      <c r="V307" s="5">
        <v>81.759809968109991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</row>
    <row r="308" spans="1:31">
      <c r="A308" s="56" t="s">
        <v>75</v>
      </c>
      <c r="B308" s="56" t="s">
        <v>197</v>
      </c>
      <c r="C308" s="56" t="s">
        <v>137</v>
      </c>
      <c r="D308" s="5">
        <v>925.00420922256012</v>
      </c>
      <c r="E308" s="5">
        <v>1227.885256794345</v>
      </c>
      <c r="F308" s="5">
        <v>1526.2289181710939</v>
      </c>
      <c r="G308" s="5">
        <v>1547.481854426635</v>
      </c>
      <c r="H308" s="5">
        <v>1449.506897878985</v>
      </c>
      <c r="I308" s="5">
        <v>2074.1478476196739</v>
      </c>
      <c r="J308" s="5">
        <v>2411.274486272795</v>
      </c>
      <c r="K308" s="5">
        <v>2931.1502074661939</v>
      </c>
      <c r="L308" s="5">
        <v>2993.7728593197198</v>
      </c>
      <c r="M308" s="5">
        <v>2786.4448041363189</v>
      </c>
      <c r="N308" s="5">
        <v>3185.632121505304</v>
      </c>
      <c r="O308" s="5">
        <v>3637.5739182025009</v>
      </c>
      <c r="P308" s="5">
        <v>3694.68253947822</v>
      </c>
      <c r="Q308" s="5">
        <v>3700.2742083067142</v>
      </c>
      <c r="R308" s="5">
        <v>3767.9653566120401</v>
      </c>
      <c r="S308" s="5">
        <v>3737.3899370136692</v>
      </c>
      <c r="T308" s="5">
        <v>4651.9760832114052</v>
      </c>
      <c r="U308" s="5">
        <v>4720.7404979651437</v>
      </c>
      <c r="V308" s="5">
        <v>4649.0253689533083</v>
      </c>
      <c r="W308" s="5">
        <v>4453.6389514988523</v>
      </c>
      <c r="X308" s="5">
        <v>3725.427987206006</v>
      </c>
      <c r="Y308" s="5">
        <v>4207.4736958697004</v>
      </c>
      <c r="Z308" s="5">
        <v>5451.4437598328423</v>
      </c>
      <c r="AA308" s="5">
        <v>6865.4764565060668</v>
      </c>
      <c r="AB308" s="5">
        <v>7079.1923079059043</v>
      </c>
      <c r="AC308" s="5">
        <v>7323.712545440183</v>
      </c>
      <c r="AD308" s="5">
        <v>8181.923048772358</v>
      </c>
      <c r="AE308" s="5">
        <v>9002.9307243596704</v>
      </c>
    </row>
    <row r="309" spans="1:31">
      <c r="A309" s="56" t="s">
        <v>75</v>
      </c>
      <c r="B309" s="56" t="s">
        <v>197</v>
      </c>
      <c r="C309" s="56" t="s">
        <v>138</v>
      </c>
      <c r="D309" s="5">
        <v>9.9263645816949975</v>
      </c>
      <c r="E309" s="5">
        <v>19.84543274438499</v>
      </c>
      <c r="F309" s="5">
        <v>26.42526590465501</v>
      </c>
      <c r="G309" s="5">
        <v>38.793995343019994</v>
      </c>
      <c r="H309" s="5">
        <v>44.693186639354977</v>
      </c>
      <c r="I309" s="5">
        <v>48.015757140070008</v>
      </c>
      <c r="J309" s="5">
        <v>82.882265481555052</v>
      </c>
      <c r="K309" s="5">
        <v>69.150083713815008</v>
      </c>
      <c r="L309" s="5">
        <v>74.138170232630003</v>
      </c>
      <c r="M309" s="5">
        <v>70.404055016694969</v>
      </c>
      <c r="N309" s="5">
        <v>82.235057740359963</v>
      </c>
      <c r="O309" s="5">
        <v>95.733029810915014</v>
      </c>
      <c r="P309" s="5">
        <v>107.93050984315499</v>
      </c>
      <c r="Q309" s="5">
        <v>120.73392694538001</v>
      </c>
      <c r="R309" s="5">
        <v>136.84787623231509</v>
      </c>
      <c r="S309" s="5">
        <v>149.97267334381499</v>
      </c>
      <c r="T309" s="5">
        <v>159.17412647364009</v>
      </c>
      <c r="U309" s="5">
        <v>181.16999240812009</v>
      </c>
      <c r="V309" s="5">
        <v>203.29416830108511</v>
      </c>
      <c r="W309" s="5">
        <v>217.80399009250499</v>
      </c>
      <c r="X309" s="5">
        <v>194.45555058201489</v>
      </c>
      <c r="Y309" s="5">
        <v>229.97484597485499</v>
      </c>
      <c r="Z309" s="5">
        <v>310.04852431666012</v>
      </c>
      <c r="AA309" s="5">
        <v>347.67067555943481</v>
      </c>
      <c r="AB309" s="5">
        <v>413.31476267862502</v>
      </c>
      <c r="AC309" s="5">
        <v>489.82348420217988</v>
      </c>
      <c r="AD309" s="5">
        <v>542.22321327788484</v>
      </c>
      <c r="AE309" s="5">
        <v>558.12503859002493</v>
      </c>
    </row>
    <row r="310" spans="1:31">
      <c r="A310" s="56" t="s">
        <v>75</v>
      </c>
      <c r="B310" s="56" t="s">
        <v>197</v>
      </c>
      <c r="C310" s="56" t="s">
        <v>139</v>
      </c>
      <c r="D310" s="5">
        <v>61.6903841990895</v>
      </c>
      <c r="E310" s="5">
        <v>77.6445241976283</v>
      </c>
      <c r="F310" s="5">
        <v>95.725472256142396</v>
      </c>
      <c r="G310" s="5">
        <v>115.697666569449</v>
      </c>
      <c r="H310" s="5">
        <v>135.35867382653799</v>
      </c>
      <c r="I310" s="5">
        <v>152.151551638162</v>
      </c>
      <c r="J310" s="5">
        <v>166.96029849886699</v>
      </c>
      <c r="K310" s="5">
        <v>179.82446767604</v>
      </c>
      <c r="L310" s="5">
        <v>190.54003639987599</v>
      </c>
      <c r="M310" s="5">
        <v>198.827170288323</v>
      </c>
      <c r="N310" s="5">
        <v>208.20748492822301</v>
      </c>
      <c r="O310" s="5">
        <v>216.99277760374699</v>
      </c>
      <c r="P310" s="5">
        <v>227.51069212119501</v>
      </c>
      <c r="Q310" s="5">
        <v>235.091110985672</v>
      </c>
      <c r="R310" s="5">
        <v>244.91587463797501</v>
      </c>
      <c r="S310" s="5">
        <v>252.73238619322299</v>
      </c>
      <c r="T310" s="5">
        <v>263.29485358027</v>
      </c>
      <c r="U310" s="5">
        <v>271.01149940000897</v>
      </c>
      <c r="V310" s="5">
        <v>281.77997471460299</v>
      </c>
      <c r="W310" s="5">
        <v>291.49801309982001</v>
      </c>
      <c r="X310" s="5">
        <v>302.19276187319002</v>
      </c>
      <c r="Y310" s="5">
        <v>312.27575175381799</v>
      </c>
      <c r="Z310" s="5">
        <v>323.72012097378899</v>
      </c>
      <c r="AA310" s="5">
        <v>337.44233167668301</v>
      </c>
      <c r="AB310" s="5">
        <v>350.58608044078699</v>
      </c>
      <c r="AC310" s="5">
        <v>362.20921759151599</v>
      </c>
      <c r="AD310" s="5">
        <v>373.08375207584902</v>
      </c>
      <c r="AE310" s="5">
        <v>388.70366223370701</v>
      </c>
    </row>
    <row r="311" spans="1:31">
      <c r="A311" s="56" t="s">
        <v>75</v>
      </c>
      <c r="B311" s="56" t="s">
        <v>197</v>
      </c>
      <c r="C311" s="56" t="s">
        <v>140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</row>
    <row r="312" spans="1:31">
      <c r="A312" s="56" t="s">
        <v>75</v>
      </c>
      <c r="B312" s="56" t="s">
        <v>197</v>
      </c>
      <c r="C312" s="56" t="s">
        <v>141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</row>
    <row r="313" spans="1:31">
      <c r="A313" s="56" t="s">
        <v>75</v>
      </c>
      <c r="B313" s="56" t="s">
        <v>197</v>
      </c>
      <c r="C313" s="56" t="s">
        <v>142</v>
      </c>
      <c r="D313" s="5">
        <v>4072.0980071244799</v>
      </c>
      <c r="E313" s="5">
        <v>5666.2200412086277</v>
      </c>
      <c r="F313" s="5">
        <v>6028.6744153156242</v>
      </c>
      <c r="G313" s="5">
        <v>7027.5335579291323</v>
      </c>
      <c r="H313" s="5">
        <v>7519.147409017829</v>
      </c>
      <c r="I313" s="5">
        <v>7929.88796172613</v>
      </c>
      <c r="J313" s="5">
        <v>9933.8876397227432</v>
      </c>
      <c r="K313" s="5">
        <v>8592.344460194292</v>
      </c>
      <c r="L313" s="5">
        <v>9337.9701733665224</v>
      </c>
      <c r="M313" s="5">
        <v>9115.7055658202535</v>
      </c>
      <c r="N313" s="5">
        <v>9270.4777104485474</v>
      </c>
      <c r="O313" s="5">
        <v>9411.3572425831317</v>
      </c>
      <c r="P313" s="5">
        <v>9366.972747755266</v>
      </c>
      <c r="Q313" s="5">
        <v>9497.3412913886878</v>
      </c>
      <c r="R313" s="5">
        <v>10097.673872338401</v>
      </c>
      <c r="S313" s="5">
        <v>12511.58956344654</v>
      </c>
      <c r="T313" s="5">
        <v>13796.46380066138</v>
      </c>
      <c r="U313" s="5">
        <v>14540.30599784163</v>
      </c>
      <c r="V313" s="5">
        <v>13380.778762537309</v>
      </c>
      <c r="W313" s="5">
        <v>18323.80372139017</v>
      </c>
      <c r="X313" s="5">
        <v>21502.57888766934</v>
      </c>
      <c r="Y313" s="5">
        <v>23523.23537085958</v>
      </c>
      <c r="Z313" s="5">
        <v>24685.844444298771</v>
      </c>
      <c r="AA313" s="5">
        <v>24506.691771444701</v>
      </c>
      <c r="AB313" s="5">
        <v>27790.121732935509</v>
      </c>
      <c r="AC313" s="5">
        <v>25988.861236432262</v>
      </c>
      <c r="AD313" s="5">
        <v>25955.37695367615</v>
      </c>
      <c r="AE313" s="5">
        <v>26484.877290520839</v>
      </c>
    </row>
    <row r="314" spans="1:31">
      <c r="A314" s="56" t="s">
        <v>75</v>
      </c>
      <c r="B314" s="56" t="s">
        <v>197</v>
      </c>
      <c r="C314" s="56" t="s">
        <v>143</v>
      </c>
      <c r="D314" s="5">
        <v>4834.3779216416269</v>
      </c>
      <c r="E314" s="5">
        <v>5753.4723123966742</v>
      </c>
      <c r="F314" s="5">
        <v>6259.3999844681857</v>
      </c>
      <c r="G314" s="5">
        <v>6185.1810639049354</v>
      </c>
      <c r="H314" s="5">
        <v>6503.6210650202902</v>
      </c>
      <c r="I314" s="5">
        <v>7021.4778411327497</v>
      </c>
      <c r="J314" s="5">
        <v>5905.3168855181584</v>
      </c>
      <c r="K314" s="5">
        <v>5731.0541284878318</v>
      </c>
      <c r="L314" s="5">
        <v>5934.6556032243288</v>
      </c>
      <c r="M314" s="5">
        <v>5323.9119119448787</v>
      </c>
      <c r="N314" s="5">
        <v>5863.9559761036408</v>
      </c>
      <c r="O314" s="5">
        <v>6040.6761215628503</v>
      </c>
      <c r="P314" s="5">
        <v>6326.23097895508</v>
      </c>
      <c r="Q314" s="5">
        <v>6284.7108758462491</v>
      </c>
      <c r="R314" s="5">
        <v>6265.6935538880016</v>
      </c>
      <c r="S314" s="5">
        <v>6179.027676284506</v>
      </c>
      <c r="T314" s="5">
        <v>6682.0807783926148</v>
      </c>
      <c r="U314" s="5">
        <v>6591.7568629015304</v>
      </c>
      <c r="V314" s="5">
        <v>6724.3105948127804</v>
      </c>
      <c r="W314" s="5">
        <v>6372.4249851820696</v>
      </c>
      <c r="X314" s="5">
        <v>5182.5165149770992</v>
      </c>
      <c r="Y314" s="5">
        <v>7020.6100274869768</v>
      </c>
      <c r="Z314" s="5">
        <v>8575.0419303121053</v>
      </c>
      <c r="AA314" s="5">
        <v>10986.44056871242</v>
      </c>
      <c r="AB314" s="5">
        <v>11588.316029204971</v>
      </c>
      <c r="AC314" s="5">
        <v>12598.150366138359</v>
      </c>
      <c r="AD314" s="5">
        <v>12784.50408289016</v>
      </c>
      <c r="AE314" s="5">
        <v>13365.51264895144</v>
      </c>
    </row>
    <row r="315" spans="1:31">
      <c r="A315" s="56" t="s">
        <v>75</v>
      </c>
      <c r="B315" s="56" t="s">
        <v>197</v>
      </c>
      <c r="C315" s="56" t="s">
        <v>144</v>
      </c>
      <c r="D315" s="5">
        <v>8376.1567286999998</v>
      </c>
      <c r="E315" s="5">
        <v>8913.7006996999989</v>
      </c>
      <c r="F315" s="5">
        <v>9433.820148499999</v>
      </c>
      <c r="G315" s="5">
        <v>9980.5956320000005</v>
      </c>
      <c r="H315" s="5">
        <v>10534.898933500001</v>
      </c>
      <c r="I315" s="5">
        <v>11013.5864189</v>
      </c>
      <c r="J315" s="5">
        <v>11441.7374545</v>
      </c>
      <c r="K315" s="5">
        <v>11800.4974038</v>
      </c>
      <c r="L315" s="5">
        <v>12133.7162947</v>
      </c>
      <c r="M315" s="5">
        <v>12372.6385252</v>
      </c>
      <c r="N315" s="5">
        <v>12609.583355500001</v>
      </c>
      <c r="O315" s="5">
        <v>12841.9040508</v>
      </c>
      <c r="P315" s="5">
        <v>13093.550903699999</v>
      </c>
      <c r="Q315" s="5">
        <v>13287.056288100001</v>
      </c>
      <c r="R315" s="5">
        <v>13513.8976484</v>
      </c>
      <c r="S315" s="5">
        <v>13753.2862556</v>
      </c>
      <c r="T315" s="5">
        <v>14024.809845</v>
      </c>
      <c r="U315" s="5">
        <v>14237.0850524</v>
      </c>
      <c r="V315" s="5">
        <v>14474.916528899999</v>
      </c>
      <c r="W315" s="5">
        <v>14720.9379893</v>
      </c>
      <c r="X315" s="5">
        <v>15001.794301399999</v>
      </c>
      <c r="Y315" s="5">
        <v>15225.3203713</v>
      </c>
      <c r="Z315" s="5">
        <v>15543.973542199999</v>
      </c>
      <c r="AA315" s="5">
        <v>15961.151086399999</v>
      </c>
      <c r="AB315" s="5">
        <v>16443.050242900001</v>
      </c>
      <c r="AC315" s="5">
        <v>16849.504253300001</v>
      </c>
      <c r="AD315" s="5">
        <v>17272.892939500001</v>
      </c>
      <c r="AE315" s="5">
        <v>17272.892939500001</v>
      </c>
    </row>
    <row r="316" spans="1:31">
      <c r="A316" s="56" t="s">
        <v>75</v>
      </c>
      <c r="B316" s="56" t="s">
        <v>197</v>
      </c>
      <c r="C316" s="56" t="s">
        <v>146</v>
      </c>
      <c r="D316" s="5">
        <v>3.0637499999999978E-7</v>
      </c>
      <c r="E316" s="5">
        <v>3.1828500000000042E-7</v>
      </c>
      <c r="F316" s="5">
        <v>3.3860000000000019E-7</v>
      </c>
      <c r="G316" s="5">
        <v>3.574749999999997E-7</v>
      </c>
      <c r="H316" s="5">
        <v>3.8568000000000031E-7</v>
      </c>
      <c r="I316" s="5">
        <v>4.1091000000000028E-7</v>
      </c>
      <c r="J316" s="5">
        <v>4.0862000000000028E-7</v>
      </c>
      <c r="K316" s="5">
        <v>0.1596309486899998</v>
      </c>
      <c r="L316" s="5">
        <v>0.26267424038499793</v>
      </c>
      <c r="M316" s="5">
        <v>9.658400000000004E-7</v>
      </c>
      <c r="N316" s="5">
        <v>1.01217E-6</v>
      </c>
      <c r="O316" s="5">
        <v>1.075495000000001E-6</v>
      </c>
      <c r="P316" s="5">
        <v>1.1359100000000001E-6</v>
      </c>
      <c r="Q316" s="5">
        <v>1.240015E-6</v>
      </c>
      <c r="R316" s="5">
        <v>0.47356322367499959</v>
      </c>
      <c r="S316" s="5">
        <v>7.1442999999999976E-7</v>
      </c>
      <c r="T316" s="5">
        <v>7.2247000000000041E-7</v>
      </c>
      <c r="U316" s="5">
        <v>8.0038499999999969E-7</v>
      </c>
      <c r="V316" s="5">
        <v>8.6599500000000013E-7</v>
      </c>
      <c r="W316" s="5">
        <v>0.29487221528500013</v>
      </c>
      <c r="X316" s="5">
        <v>1.8543904653300001</v>
      </c>
      <c r="Y316" s="5">
        <v>0.88219191710500144</v>
      </c>
      <c r="Z316" s="5">
        <v>1.418469999999999E-6</v>
      </c>
      <c r="AA316" s="5">
        <v>0.33052266499500049</v>
      </c>
      <c r="AB316" s="5">
        <v>1.4777165614450061</v>
      </c>
      <c r="AC316" s="5">
        <v>0.31461515195000012</v>
      </c>
      <c r="AD316" s="5">
        <v>1.842259999999998E-6</v>
      </c>
      <c r="AE316" s="5">
        <v>0.96822091975499913</v>
      </c>
    </row>
    <row r="317" spans="1:31">
      <c r="A317" s="56" t="s">
        <v>75</v>
      </c>
      <c r="B317" s="56" t="s">
        <v>197</v>
      </c>
      <c r="C317" s="56" t="s">
        <v>149</v>
      </c>
      <c r="D317" s="5">
        <v>-1318.0995274146189</v>
      </c>
      <c r="E317" s="5">
        <v>-1766.6749585495591</v>
      </c>
      <c r="F317" s="5">
        <v>-2125.9203378007801</v>
      </c>
      <c r="G317" s="5">
        <v>-2166.8433709519959</v>
      </c>
      <c r="H317" s="5">
        <v>-2011.65458314428</v>
      </c>
      <c r="I317" s="5">
        <v>-2785.9248916926449</v>
      </c>
      <c r="J317" s="5">
        <v>-3296.7218440951301</v>
      </c>
      <c r="K317" s="5">
        <v>-3840.0423220960852</v>
      </c>
      <c r="L317" s="5">
        <v>-3889.8863694114352</v>
      </c>
      <c r="M317" s="5">
        <v>-3587.1654718554801</v>
      </c>
      <c r="N317" s="5">
        <v>-4076.1694654236562</v>
      </c>
      <c r="O317" s="5">
        <v>-4615.0250180693456</v>
      </c>
      <c r="P317" s="5">
        <v>-4693.283834250311</v>
      </c>
      <c r="Q317" s="5">
        <v>-4698.6541387402904</v>
      </c>
      <c r="R317" s="5">
        <v>-4790.1733616193897</v>
      </c>
      <c r="S317" s="5">
        <v>-4753.1324091692459</v>
      </c>
      <c r="T317" s="5">
        <v>-5805.0074751546717</v>
      </c>
      <c r="U317" s="5">
        <v>-5891.4086470516704</v>
      </c>
      <c r="V317" s="5">
        <v>-5788.7268801602941</v>
      </c>
      <c r="W317" s="5">
        <v>-5539.3338425603597</v>
      </c>
      <c r="X317" s="5">
        <v>-4609.5953032031803</v>
      </c>
      <c r="Y317" s="5">
        <v>-5258.4764699080206</v>
      </c>
      <c r="Z317" s="5">
        <v>-6758.7879286289781</v>
      </c>
      <c r="AA317" s="5">
        <v>-8659.6583336689691</v>
      </c>
      <c r="AB317" s="5">
        <v>-8897.0278616154483</v>
      </c>
      <c r="AC317" s="5">
        <v>-9259.6055066247645</v>
      </c>
      <c r="AD317" s="5">
        <v>-10293.53374642354</v>
      </c>
      <c r="AE317" s="5">
        <v>-11275.801784076981</v>
      </c>
    </row>
    <row r="318" spans="1:31">
      <c r="A318" s="56" t="s">
        <v>75</v>
      </c>
      <c r="B318" s="56" t="s">
        <v>197</v>
      </c>
      <c r="C318" s="56" t="s">
        <v>150</v>
      </c>
      <c r="D318" s="5">
        <v>-11.67692095471001</v>
      </c>
      <c r="E318" s="5">
        <v>-23.345259951740012</v>
      </c>
      <c r="F318" s="5">
        <v>-31.085474516590011</v>
      </c>
      <c r="G318" s="5">
        <v>-45.635484165850031</v>
      </c>
      <c r="H318" s="5">
        <v>-52.575022156279992</v>
      </c>
      <c r="I318" s="5">
        <v>-56.48354244591502</v>
      </c>
      <c r="J318" s="5">
        <v>-97.498911496150029</v>
      </c>
      <c r="K318" s="5">
        <v>-81.532143681115016</v>
      </c>
      <c r="L318" s="5">
        <v>-87.707848881265065</v>
      </c>
      <c r="M318" s="5">
        <v>-83.661609718274988</v>
      </c>
      <c r="N318" s="5">
        <v>-98.313198104934955</v>
      </c>
      <c r="O318" s="5">
        <v>-115.08494615102499</v>
      </c>
      <c r="P318" s="5">
        <v>-130.7521541067151</v>
      </c>
      <c r="Q318" s="5">
        <v>-147.33433945869001</v>
      </c>
      <c r="R318" s="5">
        <v>-168.61507627306</v>
      </c>
      <c r="S318" s="5">
        <v>-186.55998758870999</v>
      </c>
      <c r="T318" s="5">
        <v>-199.27842753595499</v>
      </c>
      <c r="U318" s="5">
        <v>-228.49686297167511</v>
      </c>
      <c r="V318" s="5">
        <v>-257.33469502951988</v>
      </c>
      <c r="W318" s="5">
        <v>-276.80996018461002</v>
      </c>
      <c r="X318" s="5">
        <v>-247.0227611701051</v>
      </c>
      <c r="Y318" s="5">
        <v>-294.95826954810502</v>
      </c>
      <c r="Z318" s="5">
        <v>-397.25389680506521</v>
      </c>
      <c r="AA318" s="5">
        <v>-447.38931207032022</v>
      </c>
      <c r="AB318" s="5">
        <v>-529.82071135319507</v>
      </c>
      <c r="AC318" s="5">
        <v>-632.12354788219523</v>
      </c>
      <c r="AD318" s="5">
        <v>-699.24115189384474</v>
      </c>
      <c r="AE318" s="5">
        <v>-721.72270794845031</v>
      </c>
    </row>
    <row r="319" spans="1:31">
      <c r="A319" s="56" t="s">
        <v>75</v>
      </c>
      <c r="B319" s="56" t="s">
        <v>197</v>
      </c>
      <c r="C319" s="56" t="s">
        <v>151</v>
      </c>
      <c r="D319" s="5">
        <v>-71.831171577040195</v>
      </c>
      <c r="E319" s="5">
        <v>-90.551525161640996</v>
      </c>
      <c r="F319" s="5">
        <v>-111.992663872349</v>
      </c>
      <c r="G319" s="5">
        <v>-135.12498665400199</v>
      </c>
      <c r="H319" s="5">
        <v>-157.85210169714901</v>
      </c>
      <c r="I319" s="5">
        <v>-177.546638926323</v>
      </c>
      <c r="J319" s="5">
        <v>-194.889826234586</v>
      </c>
      <c r="K319" s="5">
        <v>-209.41259107872</v>
      </c>
      <c r="L319" s="5">
        <v>-221.858874767489</v>
      </c>
      <c r="M319" s="5">
        <v>-230.743422502703</v>
      </c>
      <c r="N319" s="5">
        <v>-241.779187975789</v>
      </c>
      <c r="O319" s="5">
        <v>-251.44473306714301</v>
      </c>
      <c r="P319" s="5">
        <v>-263.707825483801</v>
      </c>
      <c r="Q319" s="5">
        <v>-272.70166071642097</v>
      </c>
      <c r="R319" s="5">
        <v>-283.23730452379402</v>
      </c>
      <c r="S319" s="5">
        <v>-291.73066370477898</v>
      </c>
      <c r="T319" s="5">
        <v>-304.12857867216098</v>
      </c>
      <c r="U319" s="5">
        <v>-313.58787920348402</v>
      </c>
      <c r="V319" s="5">
        <v>-325.01472698911499</v>
      </c>
      <c r="W319" s="5">
        <v>-337.06439785718197</v>
      </c>
      <c r="X319" s="5">
        <v>-348.24869925427799</v>
      </c>
      <c r="Y319" s="5">
        <v>-360.47691781391302</v>
      </c>
      <c r="Z319" s="5">
        <v>-373.08559157479198</v>
      </c>
      <c r="AA319" s="5">
        <v>-389.69924160821103</v>
      </c>
      <c r="AB319" s="5">
        <v>-404.120498393128</v>
      </c>
      <c r="AC319" s="5">
        <v>-417.464607494917</v>
      </c>
      <c r="AD319" s="5">
        <v>-429.42267617838098</v>
      </c>
      <c r="AE319" s="5">
        <v>-447.94546595657403</v>
      </c>
    </row>
    <row r="321" spans="1:31">
      <c r="A321" s="56" t="s">
        <v>75</v>
      </c>
      <c r="B321" s="56" t="s">
        <v>198</v>
      </c>
      <c r="C321" s="56" t="s">
        <v>131</v>
      </c>
      <c r="D321" s="5">
        <v>31708.34600983575</v>
      </c>
      <c r="E321" s="5">
        <v>27736.04607416167</v>
      </c>
      <c r="F321" s="5">
        <v>27632.802959954479</v>
      </c>
      <c r="G321" s="5">
        <v>23393.154844628629</v>
      </c>
      <c r="H321" s="5">
        <v>22794.405787912201</v>
      </c>
      <c r="I321" s="5">
        <v>22568.66251182439</v>
      </c>
      <c r="J321" s="5">
        <v>18869.759321348851</v>
      </c>
      <c r="K321" s="5">
        <v>20484.159504025261</v>
      </c>
      <c r="L321" s="5">
        <v>22192.755797427591</v>
      </c>
      <c r="M321" s="5">
        <v>20896.403880477101</v>
      </c>
      <c r="N321" s="5">
        <v>22047.289937967551</v>
      </c>
      <c r="O321" s="5">
        <v>23189.528277761459</v>
      </c>
      <c r="P321" s="5">
        <v>21207.062596671891</v>
      </c>
      <c r="Q321" s="5">
        <v>23369.300654422121</v>
      </c>
      <c r="R321" s="5">
        <v>23435.492093630492</v>
      </c>
      <c r="S321" s="5">
        <v>22811.419131063849</v>
      </c>
      <c r="T321" s="5">
        <v>23166.343167169369</v>
      </c>
      <c r="U321" s="5">
        <v>24742.715043523269</v>
      </c>
      <c r="V321" s="5">
        <v>24656.165803903321</v>
      </c>
      <c r="W321" s="5">
        <v>24863.066401782478</v>
      </c>
      <c r="X321" s="5">
        <v>24933.64825733285</v>
      </c>
      <c r="Y321" s="5">
        <v>25134.202581353991</v>
      </c>
      <c r="Z321" s="5">
        <v>8332.7656004166165</v>
      </c>
      <c r="AA321" s="5">
        <v>7422.8330255286101</v>
      </c>
      <c r="AB321" s="5">
        <v>0</v>
      </c>
      <c r="AC321" s="5">
        <v>0</v>
      </c>
      <c r="AD321" s="5">
        <v>0</v>
      </c>
      <c r="AE321" s="5">
        <v>0</v>
      </c>
    </row>
    <row r="322" spans="1:31">
      <c r="A322" s="56" t="s">
        <v>75</v>
      </c>
      <c r="B322" s="56" t="s">
        <v>198</v>
      </c>
      <c r="C322" s="56" t="s">
        <v>132</v>
      </c>
      <c r="D322" s="5">
        <v>2.0190646344749998</v>
      </c>
      <c r="E322" s="5">
        <v>2.5462458045149998</v>
      </c>
      <c r="F322" s="5">
        <v>0.90116457572999997</v>
      </c>
      <c r="G322" s="5">
        <v>1.8189562505750001</v>
      </c>
      <c r="H322" s="5">
        <v>0.31241055913999988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</row>
    <row r="323" spans="1:31">
      <c r="A323" s="56" t="s">
        <v>75</v>
      </c>
      <c r="B323" s="56" t="s">
        <v>198</v>
      </c>
      <c r="C323" s="56" t="s">
        <v>133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</row>
    <row r="324" spans="1:31">
      <c r="A324" s="56" t="s">
        <v>75</v>
      </c>
      <c r="B324" s="56" t="s">
        <v>198</v>
      </c>
      <c r="C324" s="56" t="s">
        <v>134</v>
      </c>
      <c r="D324" s="5">
        <v>0.38852866053500001</v>
      </c>
      <c r="E324" s="5">
        <v>1.44258718979</v>
      </c>
      <c r="F324" s="5">
        <v>7.8794254489999993E-2</v>
      </c>
      <c r="G324" s="5">
        <v>2.8087439407549999</v>
      </c>
      <c r="H324" s="5">
        <v>1.7065000000000001E-7</v>
      </c>
      <c r="I324" s="5">
        <v>11.598504353545</v>
      </c>
      <c r="J324" s="5">
        <v>5.1484862599949999</v>
      </c>
      <c r="K324" s="5">
        <v>4.3203947721800038</v>
      </c>
      <c r="L324" s="5">
        <v>2.165647755250002</v>
      </c>
      <c r="M324" s="5">
        <v>4.258117509845019</v>
      </c>
      <c r="N324" s="5">
        <v>0.48759796422999929</v>
      </c>
      <c r="O324" s="5">
        <v>8.1798000000000256E-7</v>
      </c>
      <c r="P324" s="5">
        <v>3.436411259820022</v>
      </c>
      <c r="Q324" s="5">
        <v>3.9532345117350212</v>
      </c>
      <c r="R324" s="5">
        <v>0.81467818776500212</v>
      </c>
      <c r="S324" s="5">
        <v>3.7976249194999943E-2</v>
      </c>
      <c r="T324" s="5">
        <v>3.1912323949000032</v>
      </c>
      <c r="U324" s="5">
        <v>0.31290906800000012</v>
      </c>
      <c r="V324" s="5">
        <v>4.4441295119999912E-2</v>
      </c>
      <c r="W324" s="5">
        <v>0.76504575486000015</v>
      </c>
      <c r="X324" s="5">
        <v>17.504786295284919</v>
      </c>
      <c r="Y324" s="5">
        <v>1.7389700000000011E-6</v>
      </c>
      <c r="Z324" s="5">
        <v>56.715933062994957</v>
      </c>
      <c r="AA324" s="5">
        <v>2.784761536070012</v>
      </c>
      <c r="AB324" s="5">
        <v>31.940587527539972</v>
      </c>
      <c r="AC324" s="5">
        <v>8.5956581216900041</v>
      </c>
      <c r="AD324" s="5">
        <v>27.38451338272003</v>
      </c>
      <c r="AE324" s="5">
        <v>45.28886274360999</v>
      </c>
    </row>
    <row r="325" spans="1:31">
      <c r="A325" s="56" t="s">
        <v>75</v>
      </c>
      <c r="B325" s="56" t="s">
        <v>198</v>
      </c>
      <c r="C325" s="56" t="s">
        <v>135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</row>
    <row r="326" spans="1:31">
      <c r="A326" s="56" t="s">
        <v>75</v>
      </c>
      <c r="B326" s="56" t="s">
        <v>198</v>
      </c>
      <c r="C326" s="56" t="s">
        <v>136</v>
      </c>
      <c r="D326" s="5">
        <v>1671.255030648764</v>
      </c>
      <c r="E326" s="5">
        <v>1339.12690424111</v>
      </c>
      <c r="F326" s="5">
        <v>2708.0857467219012</v>
      </c>
      <c r="G326" s="5">
        <v>3150.542601816544</v>
      </c>
      <c r="H326" s="5">
        <v>3281.6313988231959</v>
      </c>
      <c r="I326" s="5">
        <v>3419.7861127882161</v>
      </c>
      <c r="J326" s="5">
        <v>1578.2414688235001</v>
      </c>
      <c r="K326" s="5">
        <v>2106.242501587265</v>
      </c>
      <c r="L326" s="5">
        <v>2655.900982469575</v>
      </c>
      <c r="M326" s="5">
        <v>2009.0195749494001</v>
      </c>
      <c r="N326" s="5">
        <v>1904.9190650375549</v>
      </c>
      <c r="O326" s="5">
        <v>2959.93346516765</v>
      </c>
      <c r="P326" s="5">
        <v>2129.2855754747402</v>
      </c>
      <c r="Q326" s="5">
        <v>3111.8945862972678</v>
      </c>
      <c r="R326" s="5">
        <v>1932.2755759213501</v>
      </c>
      <c r="S326" s="5">
        <v>2078.8994376423848</v>
      </c>
      <c r="T326" s="5">
        <v>1533.0118544194049</v>
      </c>
      <c r="U326" s="5">
        <v>2997.21679719739</v>
      </c>
      <c r="V326" s="5">
        <v>2735.5517222078188</v>
      </c>
      <c r="W326" s="5">
        <v>2427.7471056673498</v>
      </c>
      <c r="X326" s="5">
        <v>2285.994837903183</v>
      </c>
      <c r="Y326" s="5">
        <v>2350.430554972495</v>
      </c>
      <c r="Z326" s="5">
        <v>3010.472964235315</v>
      </c>
      <c r="AA326" s="5">
        <v>2910.6046653224039</v>
      </c>
      <c r="AB326" s="5">
        <v>2649.0215646694</v>
      </c>
      <c r="AC326" s="5">
        <v>2406.7303652683149</v>
      </c>
      <c r="AD326" s="5">
        <v>2354.6921186454529</v>
      </c>
      <c r="AE326" s="5">
        <v>1556.7085894149141</v>
      </c>
    </row>
    <row r="327" spans="1:31">
      <c r="A327" s="56" t="s">
        <v>75</v>
      </c>
      <c r="B327" s="56" t="s">
        <v>198</v>
      </c>
      <c r="C327" s="56" t="s">
        <v>137</v>
      </c>
      <c r="D327" s="5">
        <v>248.12594074561011</v>
      </c>
      <c r="E327" s="5">
        <v>350.07714674765009</v>
      </c>
      <c r="F327" s="5">
        <v>241.44798427376489</v>
      </c>
      <c r="G327" s="5">
        <v>232.2300755376599</v>
      </c>
      <c r="H327" s="5">
        <v>251.85378380413491</v>
      </c>
      <c r="I327" s="5">
        <v>258.90620551222008</v>
      </c>
      <c r="J327" s="5">
        <v>302.01858791700522</v>
      </c>
      <c r="K327" s="5">
        <v>284.23652355985001</v>
      </c>
      <c r="L327" s="5">
        <v>257.25691110165491</v>
      </c>
      <c r="M327" s="5">
        <v>341.20092546409501</v>
      </c>
      <c r="N327" s="5">
        <v>350.08726852782502</v>
      </c>
      <c r="O327" s="5">
        <v>349.93052121388507</v>
      </c>
      <c r="P327" s="5">
        <v>374.80373089352508</v>
      </c>
      <c r="Q327" s="5">
        <v>363.12423010644511</v>
      </c>
      <c r="R327" s="5">
        <v>363.77827023118499</v>
      </c>
      <c r="S327" s="5">
        <v>350.05417871425948</v>
      </c>
      <c r="T327" s="5">
        <v>717.40773076521464</v>
      </c>
      <c r="U327" s="5">
        <v>620.23588414429003</v>
      </c>
      <c r="V327" s="5">
        <v>626.1032795657801</v>
      </c>
      <c r="W327" s="5">
        <v>616.74549942479496</v>
      </c>
      <c r="X327" s="5">
        <v>542.31651616872</v>
      </c>
      <c r="Y327" s="5">
        <v>555.86184243071045</v>
      </c>
      <c r="Z327" s="5">
        <v>629.65819175795536</v>
      </c>
      <c r="AA327" s="5">
        <v>1934.3764526621551</v>
      </c>
      <c r="AB327" s="5">
        <v>2664.133807225046</v>
      </c>
      <c r="AC327" s="5">
        <v>2784.935504486526</v>
      </c>
      <c r="AD327" s="5">
        <v>2830.256347953165</v>
      </c>
      <c r="AE327" s="5">
        <v>2975.0562681384949</v>
      </c>
    </row>
    <row r="328" spans="1:31">
      <c r="A328" s="56" t="s">
        <v>75</v>
      </c>
      <c r="B328" s="56" t="s">
        <v>198</v>
      </c>
      <c r="C328" s="56" t="s">
        <v>138</v>
      </c>
      <c r="D328" s="5">
        <v>12.04013863526</v>
      </c>
      <c r="E328" s="5">
        <v>25.335843492275011</v>
      </c>
      <c r="F328" s="5">
        <v>26.091210070464999</v>
      </c>
      <c r="G328" s="5">
        <v>35.774528139900021</v>
      </c>
      <c r="H328" s="5">
        <v>52.193781266464988</v>
      </c>
      <c r="I328" s="5">
        <v>64.680568434534962</v>
      </c>
      <c r="J328" s="5">
        <v>92.908286784894997</v>
      </c>
      <c r="K328" s="5">
        <v>99.39283061720505</v>
      </c>
      <c r="L328" s="5">
        <v>106.18648027976499</v>
      </c>
      <c r="M328" s="5">
        <v>113.2783151151349</v>
      </c>
      <c r="N328" s="5">
        <v>128.95804521023501</v>
      </c>
      <c r="O328" s="5">
        <v>149.33823185969499</v>
      </c>
      <c r="P328" s="5">
        <v>186.2077269131901</v>
      </c>
      <c r="Q328" s="5">
        <v>205.69185872998</v>
      </c>
      <c r="R328" s="5">
        <v>262.00887899196988</v>
      </c>
      <c r="S328" s="5">
        <v>294.68439017677503</v>
      </c>
      <c r="T328" s="5">
        <v>336.38667574278998</v>
      </c>
      <c r="U328" s="5">
        <v>322.75896921845509</v>
      </c>
      <c r="V328" s="5">
        <v>371.92148585394511</v>
      </c>
      <c r="W328" s="5">
        <v>403.43422876772507</v>
      </c>
      <c r="X328" s="5">
        <v>380.70849520353988</v>
      </c>
      <c r="Y328" s="5">
        <v>436.97611734485992</v>
      </c>
      <c r="Z328" s="5">
        <v>550.7527770096649</v>
      </c>
      <c r="AA328" s="5">
        <v>578.80563018001999</v>
      </c>
      <c r="AB328" s="5">
        <v>662.9882754788548</v>
      </c>
      <c r="AC328" s="5">
        <v>765.00795420945565</v>
      </c>
      <c r="AD328" s="5">
        <v>844.51190333593013</v>
      </c>
      <c r="AE328" s="5">
        <v>900.04457062069969</v>
      </c>
    </row>
    <row r="329" spans="1:31">
      <c r="A329" s="56" t="s">
        <v>75</v>
      </c>
      <c r="B329" s="56" t="s">
        <v>198</v>
      </c>
      <c r="C329" s="56" t="s">
        <v>139</v>
      </c>
      <c r="D329" s="5">
        <v>65.904919397267506</v>
      </c>
      <c r="E329" s="5">
        <v>80.245121262036307</v>
      </c>
      <c r="F329" s="5">
        <v>94.493498278266898</v>
      </c>
      <c r="G329" s="5">
        <v>109.978986907812</v>
      </c>
      <c r="H329" s="5">
        <v>125.931602345952</v>
      </c>
      <c r="I329" s="5">
        <v>140.52143920496499</v>
      </c>
      <c r="J329" s="5">
        <v>155.32338688139299</v>
      </c>
      <c r="K329" s="5">
        <v>167.992793569664</v>
      </c>
      <c r="L329" s="5">
        <v>177.458792791435</v>
      </c>
      <c r="M329" s="5">
        <v>184.168535974847</v>
      </c>
      <c r="N329" s="5">
        <v>192.75780278861799</v>
      </c>
      <c r="O329" s="5">
        <v>200.69335153869599</v>
      </c>
      <c r="P329" s="5">
        <v>210.45810598579899</v>
      </c>
      <c r="Q329" s="5">
        <v>217.381068808614</v>
      </c>
      <c r="R329" s="5">
        <v>226.30734456836001</v>
      </c>
      <c r="S329" s="5">
        <v>232.89264625060801</v>
      </c>
      <c r="T329" s="5">
        <v>242.42335052095601</v>
      </c>
      <c r="U329" s="5">
        <v>251.14900937798899</v>
      </c>
      <c r="V329" s="5">
        <v>260.38698690657299</v>
      </c>
      <c r="W329" s="5">
        <v>269.511432332487</v>
      </c>
      <c r="X329" s="5">
        <v>279.82722649528603</v>
      </c>
      <c r="Y329" s="5">
        <v>288.49898029521103</v>
      </c>
      <c r="Z329" s="5">
        <v>299.37339162528298</v>
      </c>
      <c r="AA329" s="5">
        <v>312.695553325226</v>
      </c>
      <c r="AB329" s="5">
        <v>324.81187180348502</v>
      </c>
      <c r="AC329" s="5">
        <v>335.96396457461901</v>
      </c>
      <c r="AD329" s="5">
        <v>345.894605056518</v>
      </c>
      <c r="AE329" s="5">
        <v>360.63452831272298</v>
      </c>
    </row>
    <row r="330" spans="1:31">
      <c r="A330" s="56" t="s">
        <v>75</v>
      </c>
      <c r="B330" s="56" t="s">
        <v>198</v>
      </c>
      <c r="C330" s="56" t="s">
        <v>140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</row>
    <row r="331" spans="1:31">
      <c r="A331" s="56" t="s">
        <v>75</v>
      </c>
      <c r="B331" s="56" t="s">
        <v>198</v>
      </c>
      <c r="C331" s="56" t="s">
        <v>141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</row>
    <row r="332" spans="1:31">
      <c r="A332" s="56" t="s">
        <v>75</v>
      </c>
      <c r="B332" s="56" t="s">
        <v>198</v>
      </c>
      <c r="C332" s="56" t="s">
        <v>142</v>
      </c>
      <c r="D332" s="5">
        <v>10812.509660943881</v>
      </c>
      <c r="E332" s="5">
        <v>12996.70687964508</v>
      </c>
      <c r="F332" s="5">
        <v>12517.94087243713</v>
      </c>
      <c r="G332" s="5">
        <v>12955.841872007069</v>
      </c>
      <c r="H332" s="5">
        <v>12182.15289133443</v>
      </c>
      <c r="I332" s="5">
        <v>12781.10035809795</v>
      </c>
      <c r="J332" s="5">
        <v>12496.298197317619</v>
      </c>
      <c r="K332" s="5">
        <v>12790.925444965251</v>
      </c>
      <c r="L332" s="5">
        <v>12077.542508408569</v>
      </c>
      <c r="M332" s="5">
        <v>12266.879066723461</v>
      </c>
      <c r="N332" s="5">
        <v>12970.128554906971</v>
      </c>
      <c r="O332" s="5">
        <v>11983.463614960439</v>
      </c>
      <c r="P332" s="5">
        <v>13740.15546427371</v>
      </c>
      <c r="Q332" s="5">
        <v>12051.530919229661</v>
      </c>
      <c r="R332" s="5">
        <v>12457.10321213705</v>
      </c>
      <c r="S332" s="5">
        <v>10963.354170848599</v>
      </c>
      <c r="T332" s="5">
        <v>11387.624617433259</v>
      </c>
      <c r="U332" s="5">
        <v>11857.538010214381</v>
      </c>
      <c r="V332" s="5">
        <v>12259.58911833168</v>
      </c>
      <c r="W332" s="5">
        <v>12112.479893588819</v>
      </c>
      <c r="X332" s="5">
        <v>11484.554983464301</v>
      </c>
      <c r="Y332" s="5">
        <v>14328.11739690851</v>
      </c>
      <c r="Z332" s="5">
        <v>16130.15809704877</v>
      </c>
      <c r="AA332" s="5">
        <v>21613.141640261689</v>
      </c>
      <c r="AB332" s="5">
        <v>20288.921914094179</v>
      </c>
      <c r="AC332" s="5">
        <v>23558.881174503229</v>
      </c>
      <c r="AD332" s="5">
        <v>22359.43440384516</v>
      </c>
      <c r="AE332" s="5">
        <v>22836.708442796771</v>
      </c>
    </row>
    <row r="333" spans="1:31">
      <c r="A333" s="56" t="s">
        <v>75</v>
      </c>
      <c r="B333" s="56" t="s">
        <v>198</v>
      </c>
      <c r="C333" s="56" t="s">
        <v>143</v>
      </c>
      <c r="D333" s="5">
        <v>1530.1368635236599</v>
      </c>
      <c r="E333" s="5">
        <v>1122.97371682981</v>
      </c>
      <c r="F333" s="5">
        <v>1409.6943834521951</v>
      </c>
      <c r="G333" s="5">
        <v>1395.46593977047</v>
      </c>
      <c r="H333" s="5">
        <v>1253.0722370252661</v>
      </c>
      <c r="I333" s="5">
        <v>1232.9606494392799</v>
      </c>
      <c r="J333" s="5">
        <v>1062.7774319370351</v>
      </c>
      <c r="K333" s="5">
        <v>1194.167241487615</v>
      </c>
      <c r="L333" s="5">
        <v>1238.552915079041</v>
      </c>
      <c r="M333" s="5">
        <v>1209.8152740886801</v>
      </c>
      <c r="N333" s="5">
        <v>1250.48932034931</v>
      </c>
      <c r="O333" s="5">
        <v>1232.7726108566951</v>
      </c>
      <c r="P333" s="5">
        <v>1152.2313539169249</v>
      </c>
      <c r="Q333" s="5">
        <v>1286.747345922425</v>
      </c>
      <c r="R333" s="5">
        <v>1295.492652846845</v>
      </c>
      <c r="S333" s="5">
        <v>1291.00274596245</v>
      </c>
      <c r="T333" s="5">
        <v>1442.8680632544349</v>
      </c>
      <c r="U333" s="5">
        <v>2071.7136699502062</v>
      </c>
      <c r="V333" s="5">
        <v>1992.290393498685</v>
      </c>
      <c r="W333" s="5">
        <v>1954.121258545495</v>
      </c>
      <c r="X333" s="5">
        <v>1799.726011090796</v>
      </c>
      <c r="Y333" s="5">
        <v>1778.1276215217899</v>
      </c>
      <c r="Z333" s="5">
        <v>1775.0394482783161</v>
      </c>
      <c r="AA333" s="5">
        <v>1631.349405128235</v>
      </c>
      <c r="AB333" s="5">
        <v>1790.8887820852999</v>
      </c>
      <c r="AC333" s="5">
        <v>1412.9127777582351</v>
      </c>
      <c r="AD333" s="5">
        <v>523.82744007586507</v>
      </c>
      <c r="AE333" s="5">
        <v>478.268596900185</v>
      </c>
    </row>
    <row r="334" spans="1:31">
      <c r="A334" s="56" t="s">
        <v>75</v>
      </c>
      <c r="B334" s="56" t="s">
        <v>198</v>
      </c>
      <c r="C334" s="56" t="s">
        <v>144</v>
      </c>
      <c r="D334" s="5">
        <v>6105.4625809999998</v>
      </c>
      <c r="E334" s="5">
        <v>6936.3041499999999</v>
      </c>
      <c r="F334" s="5">
        <v>7670.306783</v>
      </c>
      <c r="G334" s="5">
        <v>8432.006797</v>
      </c>
      <c r="H334" s="5">
        <v>9199.2186820000006</v>
      </c>
      <c r="I334" s="5">
        <v>9825.1172050000005</v>
      </c>
      <c r="J334" s="5">
        <v>10239.22349</v>
      </c>
      <c r="K334" s="5">
        <v>10590.514300000001</v>
      </c>
      <c r="L334" s="5">
        <v>10914.4036</v>
      </c>
      <c r="M334" s="5">
        <v>11181.829299999999</v>
      </c>
      <c r="N334" s="5">
        <v>11395.886189999999</v>
      </c>
      <c r="O334" s="5">
        <v>11621.272129999999</v>
      </c>
      <c r="P334" s="5">
        <v>11849.66282</v>
      </c>
      <c r="Q334" s="5">
        <v>12044.323469999999</v>
      </c>
      <c r="R334" s="5">
        <v>12207.96118</v>
      </c>
      <c r="S334" s="5">
        <v>12398.619000000001</v>
      </c>
      <c r="T334" s="5">
        <v>12611.29825</v>
      </c>
      <c r="U334" s="5">
        <v>12810.92015</v>
      </c>
      <c r="V334" s="5">
        <v>12995.046780000001</v>
      </c>
      <c r="W334" s="5">
        <v>13222.81509</v>
      </c>
      <c r="X334" s="5">
        <v>13479.721380000001</v>
      </c>
      <c r="Y334" s="5">
        <v>13759.439249999999</v>
      </c>
      <c r="Z334" s="5">
        <v>14121.49567</v>
      </c>
      <c r="AA334" s="5">
        <v>14597.92013</v>
      </c>
      <c r="AB334" s="5">
        <v>15107.85482</v>
      </c>
      <c r="AC334" s="5">
        <v>15581.280360000001</v>
      </c>
      <c r="AD334" s="5">
        <v>16002.787410000001</v>
      </c>
      <c r="AE334" s="5">
        <v>16002.787410000001</v>
      </c>
    </row>
    <row r="335" spans="1:31">
      <c r="A335" s="56" t="s">
        <v>75</v>
      </c>
      <c r="B335" s="56" t="s">
        <v>198</v>
      </c>
      <c r="C335" s="56" t="s">
        <v>146</v>
      </c>
      <c r="D335" s="5">
        <v>2.9427000000000042E-7</v>
      </c>
      <c r="E335" s="5">
        <v>3.0596499999999952E-7</v>
      </c>
      <c r="F335" s="5">
        <v>3.3099000000000008E-7</v>
      </c>
      <c r="G335" s="5">
        <v>3.5438499999999958E-7</v>
      </c>
      <c r="H335" s="5">
        <v>3.7614500000000038E-7</v>
      </c>
      <c r="I335" s="5">
        <v>1.8374083119999989E-2</v>
      </c>
      <c r="J335" s="5">
        <v>4.0239500000000002E-7</v>
      </c>
      <c r="K335" s="5">
        <v>8.1754499999999987E-7</v>
      </c>
      <c r="L335" s="5">
        <v>8.7767499999999918E-7</v>
      </c>
      <c r="M335" s="5">
        <v>9.137799999999997E-7</v>
      </c>
      <c r="N335" s="5">
        <v>9.6017500000000178E-7</v>
      </c>
      <c r="O335" s="5">
        <v>1.019174999999999E-6</v>
      </c>
      <c r="P335" s="5">
        <v>1.0714199999999999E-6</v>
      </c>
      <c r="Q335" s="5">
        <v>1.147984999999999E-6</v>
      </c>
      <c r="R335" s="5">
        <v>6.1579999999999978E-7</v>
      </c>
      <c r="S335" s="5">
        <v>6.7003499999999974E-7</v>
      </c>
      <c r="T335" s="5">
        <v>6.8879000000000033E-7</v>
      </c>
      <c r="U335" s="5">
        <v>7.9182500000000014E-7</v>
      </c>
      <c r="V335" s="5">
        <v>8.4704999999999937E-7</v>
      </c>
      <c r="W335" s="5">
        <v>9.1714499999999984E-7</v>
      </c>
      <c r="X335" s="5">
        <v>0.31416596951000197</v>
      </c>
      <c r="Y335" s="5">
        <v>1.211825E-6</v>
      </c>
      <c r="Z335" s="5">
        <v>1.4234199999999999E-6</v>
      </c>
      <c r="AA335" s="5">
        <v>1.395224999999999E-6</v>
      </c>
      <c r="AB335" s="5">
        <v>2.8100547382750092</v>
      </c>
      <c r="AC335" s="5">
        <v>1.6922300000000009E-6</v>
      </c>
      <c r="AD335" s="5">
        <v>1.9513899999999981E-6</v>
      </c>
      <c r="AE335" s="5">
        <v>1.423777412385</v>
      </c>
    </row>
    <row r="336" spans="1:31">
      <c r="A336" s="56" t="s">
        <v>75</v>
      </c>
      <c r="B336" s="56" t="s">
        <v>198</v>
      </c>
      <c r="C336" s="56" t="s">
        <v>149</v>
      </c>
      <c r="D336" s="5">
        <v>-295.38811680608001</v>
      </c>
      <c r="E336" s="5">
        <v>-417.29436229246011</v>
      </c>
      <c r="F336" s="5">
        <v>-286.90244157895012</v>
      </c>
      <c r="G336" s="5">
        <v>-277.00018594967997</v>
      </c>
      <c r="H336" s="5">
        <v>-299.29030001463008</v>
      </c>
      <c r="I336" s="5">
        <v>-308.22177011569488</v>
      </c>
      <c r="J336" s="5">
        <v>-359.54605360893993</v>
      </c>
      <c r="K336" s="5">
        <v>-338.91264856934993</v>
      </c>
      <c r="L336" s="5">
        <v>-305.72260233605488</v>
      </c>
      <c r="M336" s="5">
        <v>-406.19170670776509</v>
      </c>
      <c r="N336" s="5">
        <v>-417.30641420090478</v>
      </c>
      <c r="O336" s="5">
        <v>-416.04836566133503</v>
      </c>
      <c r="P336" s="5">
        <v>-446.7307876848302</v>
      </c>
      <c r="Q336" s="5">
        <v>-431.75516553484499</v>
      </c>
      <c r="R336" s="5">
        <v>-433.60523736859972</v>
      </c>
      <c r="S336" s="5">
        <v>-416.19557635636011</v>
      </c>
      <c r="T336" s="5">
        <v>-849.93948822918037</v>
      </c>
      <c r="U336" s="5">
        <v>-732.27941098090992</v>
      </c>
      <c r="V336" s="5">
        <v>-740.49789209640005</v>
      </c>
      <c r="W336" s="5">
        <v>-729.31323549473007</v>
      </c>
      <c r="X336" s="5">
        <v>-641.13162386192528</v>
      </c>
      <c r="Y336" s="5">
        <v>-658.65809512634496</v>
      </c>
      <c r="Z336" s="5">
        <v>-743.19882461220016</v>
      </c>
      <c r="AA336" s="5">
        <v>-2285.156755421051</v>
      </c>
      <c r="AB336" s="5">
        <v>-3152.5657125889802</v>
      </c>
      <c r="AC336" s="5">
        <v>-3308.5236961565452</v>
      </c>
      <c r="AD336" s="5">
        <v>-3347.267273581519</v>
      </c>
      <c r="AE336" s="5">
        <v>-3529.2933764613522</v>
      </c>
    </row>
    <row r="337" spans="1:31">
      <c r="A337" s="56" t="s">
        <v>75</v>
      </c>
      <c r="B337" s="56" t="s">
        <v>198</v>
      </c>
      <c r="C337" s="56" t="s">
        <v>150</v>
      </c>
      <c r="D337" s="5">
        <v>-14.163469297295009</v>
      </c>
      <c r="E337" s="5">
        <v>-29.83707012977003</v>
      </c>
      <c r="F337" s="5">
        <v>-30.659367342019991</v>
      </c>
      <c r="G337" s="5">
        <v>-42.14832950464497</v>
      </c>
      <c r="H337" s="5">
        <v>-61.333572452970017</v>
      </c>
      <c r="I337" s="5">
        <v>-76.087267044459949</v>
      </c>
      <c r="J337" s="5">
        <v>-109.29306603160499</v>
      </c>
      <c r="K337" s="5">
        <v>-117.7872993015451</v>
      </c>
      <c r="L337" s="5">
        <v>-126.6021448109001</v>
      </c>
      <c r="M337" s="5">
        <v>-136.13361849847001</v>
      </c>
      <c r="N337" s="5">
        <v>-156.75240499115</v>
      </c>
      <c r="O337" s="5">
        <v>-183.15668316227001</v>
      </c>
      <c r="P337" s="5">
        <v>-231.7327167784251</v>
      </c>
      <c r="Q337" s="5">
        <v>-257.21725419885502</v>
      </c>
      <c r="R337" s="5">
        <v>-335.18492466868469</v>
      </c>
      <c r="S337" s="5">
        <v>-380.06092665402991</v>
      </c>
      <c r="T337" s="5">
        <v>-438.81009121799508</v>
      </c>
      <c r="U337" s="5">
        <v>-423.50611435463509</v>
      </c>
      <c r="V337" s="5">
        <v>-491.04974865576531</v>
      </c>
      <c r="W337" s="5">
        <v>-532.53000954627532</v>
      </c>
      <c r="X337" s="5">
        <v>-505.30328898821477</v>
      </c>
      <c r="Y337" s="5">
        <v>-584.35124019507487</v>
      </c>
      <c r="Z337" s="5">
        <v>-730.70609906701998</v>
      </c>
      <c r="AA337" s="5">
        <v>-771.36773225504521</v>
      </c>
      <c r="AB337" s="5">
        <v>-880.19729334054989</v>
      </c>
      <c r="AC337" s="5">
        <v>-1021.7478561494549</v>
      </c>
      <c r="AD337" s="5">
        <v>-1121.3861397983389</v>
      </c>
      <c r="AE337" s="5">
        <v>-1205.931368679514</v>
      </c>
    </row>
    <row r="338" spans="1:31">
      <c r="A338" s="56" t="s">
        <v>75</v>
      </c>
      <c r="B338" s="56" t="s">
        <v>198</v>
      </c>
      <c r="C338" s="56" t="s">
        <v>151</v>
      </c>
      <c r="D338" s="5">
        <v>-78.452303323326703</v>
      </c>
      <c r="E338" s="5">
        <v>-95.168920289938299</v>
      </c>
      <c r="F338" s="5">
        <v>-112.547529440446</v>
      </c>
      <c r="G338" s="5">
        <v>-130.62533132844899</v>
      </c>
      <c r="H338" s="5">
        <v>-149.38892892707699</v>
      </c>
      <c r="I338" s="5">
        <v>-167.02730557232101</v>
      </c>
      <c r="J338" s="5">
        <v>-185.207471683694</v>
      </c>
      <c r="K338" s="5">
        <v>-199.52029026588701</v>
      </c>
      <c r="L338" s="5">
        <v>-211.21686054655399</v>
      </c>
      <c r="M338" s="5">
        <v>-219.40522163752499</v>
      </c>
      <c r="N338" s="5">
        <v>-228.99943195029201</v>
      </c>
      <c r="O338" s="5">
        <v>-238.88754572320201</v>
      </c>
      <c r="P338" s="5">
        <v>-250.05800869809599</v>
      </c>
      <c r="Q338" s="5">
        <v>-259.23889855302002</v>
      </c>
      <c r="R338" s="5">
        <v>-268.77394617472498</v>
      </c>
      <c r="S338" s="5">
        <v>-276.97867915569998</v>
      </c>
      <c r="T338" s="5">
        <v>-287.388438099523</v>
      </c>
      <c r="U338" s="5">
        <v>-300.97912276071298</v>
      </c>
      <c r="V338" s="5">
        <v>-309.46269719017101</v>
      </c>
      <c r="W338" s="5">
        <v>-321.48254221777501</v>
      </c>
      <c r="X338" s="5">
        <v>-332.32198801724701</v>
      </c>
      <c r="Y338" s="5">
        <v>-342.88981617157202</v>
      </c>
      <c r="Z338" s="5">
        <v>-356.47700496549902</v>
      </c>
      <c r="AA338" s="5">
        <v>-373.343501512594</v>
      </c>
      <c r="AB338" s="5">
        <v>-386.59120426586799</v>
      </c>
      <c r="AC338" s="5">
        <v>-399.55606627588702</v>
      </c>
      <c r="AD338" s="5">
        <v>-411.45394761539501</v>
      </c>
      <c r="AE338" s="5">
        <v>-428.49812417060099</v>
      </c>
    </row>
    <row r="340" spans="1:31">
      <c r="A340" s="56" t="s">
        <v>75</v>
      </c>
      <c r="B340" s="56" t="s">
        <v>199</v>
      </c>
      <c r="C340" s="56" t="s">
        <v>132</v>
      </c>
      <c r="D340" s="5">
        <v>348.68349934509979</v>
      </c>
      <c r="E340" s="5">
        <v>288.90800625094499</v>
      </c>
      <c r="F340" s="5">
        <v>32.351207546989997</v>
      </c>
      <c r="G340" s="5">
        <v>21.352461811855001</v>
      </c>
      <c r="H340" s="5">
        <v>32.785193609379988</v>
      </c>
      <c r="I340" s="5">
        <v>38.818479835589997</v>
      </c>
      <c r="J340" s="5">
        <v>27.605963954069999</v>
      </c>
      <c r="K340" s="5">
        <v>35.363847665689967</v>
      </c>
      <c r="L340" s="5">
        <v>37.660677846179937</v>
      </c>
      <c r="M340" s="5">
        <v>41.354025324354957</v>
      </c>
      <c r="N340" s="5">
        <v>27.236285586714931</v>
      </c>
      <c r="O340" s="5">
        <v>29.107347385789971</v>
      </c>
      <c r="P340" s="5">
        <v>33.734100451605002</v>
      </c>
      <c r="Q340" s="5">
        <v>68.42791392652498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</row>
    <row r="341" spans="1:31">
      <c r="A341" s="56" t="s">
        <v>75</v>
      </c>
      <c r="B341" s="56" t="s">
        <v>199</v>
      </c>
      <c r="C341" s="56" t="s">
        <v>133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</row>
    <row r="342" spans="1:31">
      <c r="A342" s="56" t="s">
        <v>75</v>
      </c>
      <c r="B342" s="56" t="s">
        <v>199</v>
      </c>
      <c r="C342" s="56" t="s">
        <v>134</v>
      </c>
      <c r="D342" s="5">
        <v>33.557518731070033</v>
      </c>
      <c r="E342" s="5">
        <v>26.88325718803495</v>
      </c>
      <c r="F342" s="5">
        <v>5.6255933047949993</v>
      </c>
      <c r="G342" s="5">
        <v>2.923981061190001</v>
      </c>
      <c r="H342" s="5">
        <v>6.0552068449400007</v>
      </c>
      <c r="I342" s="5">
        <v>17.178648713805</v>
      </c>
      <c r="J342" s="5">
        <v>7.3918202204600014</v>
      </c>
      <c r="K342" s="5">
        <v>10.14095117804003</v>
      </c>
      <c r="L342" s="5">
        <v>14.64038521929003</v>
      </c>
      <c r="M342" s="5">
        <v>16.10468802651005</v>
      </c>
      <c r="N342" s="5">
        <v>8.2175905335900197</v>
      </c>
      <c r="O342" s="5">
        <v>4.7385064976950257</v>
      </c>
      <c r="P342" s="5">
        <v>7.640010519264985</v>
      </c>
      <c r="Q342" s="5">
        <v>27.437713962470031</v>
      </c>
      <c r="R342" s="5">
        <v>22.925246118089952</v>
      </c>
      <c r="S342" s="5">
        <v>43.919506700169947</v>
      </c>
      <c r="T342" s="5">
        <v>33.254813848025009</v>
      </c>
      <c r="U342" s="5">
        <v>96.295939828064974</v>
      </c>
      <c r="V342" s="5">
        <v>86.347983276280019</v>
      </c>
      <c r="W342" s="5">
        <v>196.6661913034749</v>
      </c>
      <c r="X342" s="5">
        <v>192.81647187401481</v>
      </c>
      <c r="Y342" s="5">
        <v>37.597585979094909</v>
      </c>
      <c r="Z342" s="5">
        <v>133.01580206006</v>
      </c>
      <c r="AA342" s="5">
        <v>88.401334575100009</v>
      </c>
      <c r="AB342" s="5">
        <v>193.26481453884989</v>
      </c>
      <c r="AC342" s="5">
        <v>221.39951605865991</v>
      </c>
      <c r="AD342" s="5">
        <v>522.14867033746975</v>
      </c>
      <c r="AE342" s="5">
        <v>304.41895665559008</v>
      </c>
    </row>
    <row r="343" spans="1:31">
      <c r="A343" s="56" t="s">
        <v>75</v>
      </c>
      <c r="B343" s="56" t="s">
        <v>199</v>
      </c>
      <c r="C343" s="56" t="s">
        <v>135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</row>
    <row r="344" spans="1:31">
      <c r="A344" s="56" t="s">
        <v>75</v>
      </c>
      <c r="B344" s="56" t="s">
        <v>199</v>
      </c>
      <c r="C344" s="56" t="s">
        <v>136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</row>
    <row r="345" spans="1:31">
      <c r="A345" s="56" t="s">
        <v>75</v>
      </c>
      <c r="B345" s="56" t="s">
        <v>199</v>
      </c>
      <c r="C345" s="56" t="s">
        <v>137</v>
      </c>
      <c r="D345" s="5">
        <v>485.43613006197</v>
      </c>
      <c r="E345" s="5">
        <v>611.66324731108011</v>
      </c>
      <c r="F345" s="5">
        <v>413.12090082485503</v>
      </c>
      <c r="G345" s="5">
        <v>395.24603501532499</v>
      </c>
      <c r="H345" s="5">
        <v>437.43529422451979</v>
      </c>
      <c r="I345" s="5">
        <v>427.94249509850488</v>
      </c>
      <c r="J345" s="5">
        <v>518.97885869592483</v>
      </c>
      <c r="K345" s="5">
        <v>473.14856556639478</v>
      </c>
      <c r="L345" s="5">
        <v>435.56075896493479</v>
      </c>
      <c r="M345" s="5">
        <v>402.79994070688008</v>
      </c>
      <c r="N345" s="5">
        <v>408.10740770453009</v>
      </c>
      <c r="O345" s="5">
        <v>516.36220395460009</v>
      </c>
      <c r="P345" s="5">
        <v>524.18732097332008</v>
      </c>
      <c r="Q345" s="5">
        <v>559.03716937035472</v>
      </c>
      <c r="R345" s="5">
        <v>1129.358498985225</v>
      </c>
      <c r="S345" s="5">
        <v>1152.44887848127</v>
      </c>
      <c r="T345" s="5">
        <v>1413.650315647111</v>
      </c>
      <c r="U345" s="5">
        <v>1346.3460267613109</v>
      </c>
      <c r="V345" s="5">
        <v>1349.784434083155</v>
      </c>
      <c r="W345" s="5">
        <v>1310.0817367249399</v>
      </c>
      <c r="X345" s="5">
        <v>1178.2697534359811</v>
      </c>
      <c r="Y345" s="5">
        <v>1208.4575035549999</v>
      </c>
      <c r="Z345" s="5">
        <v>1340.6617493458309</v>
      </c>
      <c r="AA345" s="5">
        <v>1531.700405768795</v>
      </c>
      <c r="AB345" s="5">
        <v>1583.267580279675</v>
      </c>
      <c r="AC345" s="5">
        <v>1680.90795185307</v>
      </c>
      <c r="AD345" s="5">
        <v>1766.863569136086</v>
      </c>
      <c r="AE345" s="5">
        <v>1726.6776191712399</v>
      </c>
    </row>
    <row r="346" spans="1:31">
      <c r="A346" s="56" t="s">
        <v>75</v>
      </c>
      <c r="B346" s="56" t="s">
        <v>199</v>
      </c>
      <c r="C346" s="56" t="s">
        <v>138</v>
      </c>
      <c r="D346" s="5">
        <v>89.046636678770099</v>
      </c>
      <c r="E346" s="5">
        <v>129.44255868391991</v>
      </c>
      <c r="F346" s="5">
        <v>106.21108995397999</v>
      </c>
      <c r="G346" s="5">
        <v>119.4470215444851</v>
      </c>
      <c r="H346" s="5">
        <v>142.73797348676499</v>
      </c>
      <c r="I346" s="5">
        <v>153.23856070946499</v>
      </c>
      <c r="J346" s="5">
        <v>194.97103748489991</v>
      </c>
      <c r="K346" s="5">
        <v>189.15594829298499</v>
      </c>
      <c r="L346" s="5">
        <v>187.39180562129991</v>
      </c>
      <c r="M346" s="5">
        <v>183.33232812228499</v>
      </c>
      <c r="N346" s="5">
        <v>193.4540111513549</v>
      </c>
      <c r="O346" s="5">
        <v>203.48061339421989</v>
      </c>
      <c r="P346" s="5">
        <v>216.9055613593849</v>
      </c>
      <c r="Q346" s="5">
        <v>218.79203132767501</v>
      </c>
      <c r="R346" s="5">
        <v>220.5489965128551</v>
      </c>
      <c r="S346" s="5">
        <v>223.12850499553991</v>
      </c>
      <c r="T346" s="5">
        <v>234.34391964246001</v>
      </c>
      <c r="U346" s="5">
        <v>223.07152001223491</v>
      </c>
      <c r="V346" s="5">
        <v>240.42997982118499</v>
      </c>
      <c r="W346" s="5">
        <v>241.23384910930011</v>
      </c>
      <c r="X346" s="5">
        <v>215.93071575781519</v>
      </c>
      <c r="Y346" s="5">
        <v>234.6620580201751</v>
      </c>
      <c r="Z346" s="5">
        <v>294.26483659978987</v>
      </c>
      <c r="AA346" s="5">
        <v>317.10888727065498</v>
      </c>
      <c r="AB346" s="5">
        <v>341.81779289246509</v>
      </c>
      <c r="AC346" s="5">
        <v>386.94685321819509</v>
      </c>
      <c r="AD346" s="5">
        <v>435.11860563178482</v>
      </c>
      <c r="AE346" s="5">
        <v>430.74248048147012</v>
      </c>
    </row>
    <row r="347" spans="1:31">
      <c r="A347" s="56" t="s">
        <v>75</v>
      </c>
      <c r="B347" s="56" t="s">
        <v>199</v>
      </c>
      <c r="C347" s="56" t="s">
        <v>139</v>
      </c>
      <c r="D347" s="5">
        <v>71.459932980953397</v>
      </c>
      <c r="E347" s="5">
        <v>80.788516493967407</v>
      </c>
      <c r="F347" s="5">
        <v>89.166596122342298</v>
      </c>
      <c r="G347" s="5">
        <v>97.263031118039507</v>
      </c>
      <c r="H347" s="5">
        <v>104.927308139972</v>
      </c>
      <c r="I347" s="5">
        <v>111.66826880381601</v>
      </c>
      <c r="J347" s="5">
        <v>118.13058401182001</v>
      </c>
      <c r="K347" s="5">
        <v>123.410630539038</v>
      </c>
      <c r="L347" s="5">
        <v>127.201898969756</v>
      </c>
      <c r="M347" s="5">
        <v>128.82302695158299</v>
      </c>
      <c r="N347" s="5">
        <v>131.72341379075999</v>
      </c>
      <c r="O347" s="5">
        <v>134.06614168494201</v>
      </c>
      <c r="P347" s="5">
        <v>137.67238634283601</v>
      </c>
      <c r="Q347" s="5">
        <v>139.21760536269201</v>
      </c>
      <c r="R347" s="5">
        <v>141.65143501300901</v>
      </c>
      <c r="S347" s="5">
        <v>142.85997133361599</v>
      </c>
      <c r="T347" s="5">
        <v>145.797004064177</v>
      </c>
      <c r="U347" s="5">
        <v>147.276249235835</v>
      </c>
      <c r="V347" s="5">
        <v>150.03725531805699</v>
      </c>
      <c r="W347" s="5">
        <v>152.05228539109899</v>
      </c>
      <c r="X347" s="5">
        <v>154.387025515722</v>
      </c>
      <c r="Y347" s="5">
        <v>155.638003732367</v>
      </c>
      <c r="Z347" s="5">
        <v>157.78606718581599</v>
      </c>
      <c r="AA347" s="5">
        <v>161.09867050384099</v>
      </c>
      <c r="AB347" s="5">
        <v>163.946113429148</v>
      </c>
      <c r="AC347" s="5">
        <v>165.25637875217299</v>
      </c>
      <c r="AD347" s="5">
        <v>166.44154982163201</v>
      </c>
      <c r="AE347" s="5">
        <v>170.346344615655</v>
      </c>
    </row>
    <row r="348" spans="1:31">
      <c r="A348" s="56" t="s">
        <v>75</v>
      </c>
      <c r="B348" s="56" t="s">
        <v>199</v>
      </c>
      <c r="C348" s="56" t="s">
        <v>140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</row>
    <row r="349" spans="1:31">
      <c r="A349" s="56" t="s">
        <v>75</v>
      </c>
      <c r="B349" s="56" t="s">
        <v>199</v>
      </c>
      <c r="C349" s="56" t="s">
        <v>141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</row>
    <row r="350" spans="1:31">
      <c r="A350" s="56" t="s">
        <v>75</v>
      </c>
      <c r="B350" s="56" t="s">
        <v>199</v>
      </c>
      <c r="C350" s="56" t="s">
        <v>142</v>
      </c>
      <c r="D350" s="5">
        <v>5803.165302156086</v>
      </c>
      <c r="E350" s="5">
        <v>6021.1399020475037</v>
      </c>
      <c r="F350" s="5">
        <v>6114.1757579566111</v>
      </c>
      <c r="G350" s="5">
        <v>6245.8387570128343</v>
      </c>
      <c r="H350" s="5">
        <v>5783.5801792086186</v>
      </c>
      <c r="I350" s="5">
        <v>6353.6318291639009</v>
      </c>
      <c r="J350" s="5">
        <v>5814.4305056529111</v>
      </c>
      <c r="K350" s="5">
        <v>5470.9297276758616</v>
      </c>
      <c r="L350" s="5">
        <v>5433.0984790009907</v>
      </c>
      <c r="M350" s="5">
        <v>5451.5224954547048</v>
      </c>
      <c r="N350" s="5">
        <v>5308.6145577518682</v>
      </c>
      <c r="O350" s="5">
        <v>5125.2324843289816</v>
      </c>
      <c r="P350" s="5">
        <v>5289.8964411445268</v>
      </c>
      <c r="Q350" s="5">
        <v>4155.3842343189854</v>
      </c>
      <c r="R350" s="5">
        <v>4211.9300533380592</v>
      </c>
      <c r="S350" s="5">
        <v>3779.048866854449</v>
      </c>
      <c r="T350" s="5">
        <v>4754.1599620688694</v>
      </c>
      <c r="U350" s="5">
        <v>6177.0453479286298</v>
      </c>
      <c r="V350" s="5">
        <v>8363.9420096517224</v>
      </c>
      <c r="W350" s="5">
        <v>8353.7665554105242</v>
      </c>
      <c r="X350" s="5">
        <v>7750.6351280212966</v>
      </c>
      <c r="Y350" s="5">
        <v>7962.4044108273192</v>
      </c>
      <c r="Z350" s="5">
        <v>10262.970160136651</v>
      </c>
      <c r="AA350" s="5">
        <v>11423.953862415559</v>
      </c>
      <c r="AB350" s="5">
        <v>11600.70162083781</v>
      </c>
      <c r="AC350" s="5">
        <v>11574.18374282988</v>
      </c>
      <c r="AD350" s="5">
        <v>10327.348201406259</v>
      </c>
      <c r="AE350" s="5">
        <v>12290.10228164141</v>
      </c>
    </row>
    <row r="351" spans="1:31">
      <c r="A351" s="56" t="s">
        <v>75</v>
      </c>
      <c r="B351" s="56" t="s">
        <v>199</v>
      </c>
      <c r="C351" s="56" t="s">
        <v>143</v>
      </c>
      <c r="D351" s="5">
        <v>671.37690778603996</v>
      </c>
      <c r="E351" s="5">
        <v>547.47184484080003</v>
      </c>
      <c r="F351" s="5">
        <v>745.10161617894028</v>
      </c>
      <c r="G351" s="5">
        <v>750.19248224424473</v>
      </c>
      <c r="H351" s="5">
        <v>727.77908571473517</v>
      </c>
      <c r="I351" s="5">
        <v>704.13731921134513</v>
      </c>
      <c r="J351" s="5">
        <v>608.94644137502473</v>
      </c>
      <c r="K351" s="5">
        <v>661.22349810257481</v>
      </c>
      <c r="L351" s="5">
        <v>641.67015485112029</v>
      </c>
      <c r="M351" s="5">
        <v>665.26342542598491</v>
      </c>
      <c r="N351" s="5">
        <v>682.75000817021498</v>
      </c>
      <c r="O351" s="5">
        <v>685.85509820072969</v>
      </c>
      <c r="P351" s="5">
        <v>653.95434475406978</v>
      </c>
      <c r="Q351" s="5">
        <v>689.73501932948011</v>
      </c>
      <c r="R351" s="5">
        <v>726.7546339428601</v>
      </c>
      <c r="S351" s="5">
        <v>759.9401048675204</v>
      </c>
      <c r="T351" s="5">
        <v>801.01916488196468</v>
      </c>
      <c r="U351" s="5">
        <v>939.70242520362524</v>
      </c>
      <c r="V351" s="5">
        <v>787.42255824313997</v>
      </c>
      <c r="W351" s="5">
        <v>758.70599036410499</v>
      </c>
      <c r="X351" s="5">
        <v>731.04270681399021</v>
      </c>
      <c r="Y351" s="5">
        <v>353.96588519598993</v>
      </c>
      <c r="Z351" s="5">
        <v>312.46597000448008</v>
      </c>
      <c r="AA351" s="5">
        <v>292.08691090153508</v>
      </c>
      <c r="AB351" s="5">
        <v>160.8468728255599</v>
      </c>
      <c r="AC351" s="5">
        <v>153.2878798201798</v>
      </c>
      <c r="AD351" s="5">
        <v>874.25052673896982</v>
      </c>
      <c r="AE351" s="5">
        <v>930.21309744346479</v>
      </c>
    </row>
    <row r="352" spans="1:31">
      <c r="A352" s="56" t="s">
        <v>75</v>
      </c>
      <c r="B352" s="56" t="s">
        <v>199</v>
      </c>
      <c r="C352" s="56" t="s">
        <v>144</v>
      </c>
      <c r="D352" s="5">
        <v>3537.4721530000002</v>
      </c>
      <c r="E352" s="5">
        <v>3735.8403920000001</v>
      </c>
      <c r="F352" s="5">
        <v>3929.8921439999999</v>
      </c>
      <c r="G352" s="5">
        <v>4133.5683499999996</v>
      </c>
      <c r="H352" s="5">
        <v>4323.3951129999996</v>
      </c>
      <c r="I352" s="5">
        <v>4490.1072100000001</v>
      </c>
      <c r="J352" s="5">
        <v>4643.0092720000002</v>
      </c>
      <c r="K352" s="5">
        <v>4774.1118589999996</v>
      </c>
      <c r="L352" s="5">
        <v>4878.0336319999997</v>
      </c>
      <c r="M352" s="5">
        <v>4956.3041160000002</v>
      </c>
      <c r="N352" s="5">
        <v>5037.1784159999997</v>
      </c>
      <c r="O352" s="5">
        <v>5120.4892170000003</v>
      </c>
      <c r="P352" s="5">
        <v>5193.8669529999997</v>
      </c>
      <c r="Q352" s="5">
        <v>5252.478478</v>
      </c>
      <c r="R352" s="5">
        <v>5325.7912800000004</v>
      </c>
      <c r="S352" s="5">
        <v>5409.5415640000001</v>
      </c>
      <c r="T352" s="5">
        <v>5488.2112559999996</v>
      </c>
      <c r="U352" s="5">
        <v>5554.1026160000001</v>
      </c>
      <c r="V352" s="5">
        <v>5631.4144489999999</v>
      </c>
      <c r="W352" s="5">
        <v>5716.320952</v>
      </c>
      <c r="X352" s="5">
        <v>5796.701368</v>
      </c>
      <c r="Y352" s="5">
        <v>5864.3798420000003</v>
      </c>
      <c r="Z352" s="5">
        <v>5963.0230540000002</v>
      </c>
      <c r="AA352" s="5">
        <v>6097.4163719999997</v>
      </c>
      <c r="AB352" s="5">
        <v>6235.7200320000002</v>
      </c>
      <c r="AC352" s="5">
        <v>6354.2672480000001</v>
      </c>
      <c r="AD352" s="5">
        <v>6478.5099039999996</v>
      </c>
      <c r="AE352" s="5">
        <v>6478.5099039999996</v>
      </c>
    </row>
    <row r="353" spans="1:31">
      <c r="A353" s="56" t="s">
        <v>75</v>
      </c>
      <c r="B353" s="56" t="s">
        <v>199</v>
      </c>
      <c r="C353" s="56" t="s">
        <v>146</v>
      </c>
      <c r="D353" s="5">
        <v>3.2390000000000019E-7</v>
      </c>
      <c r="E353" s="5">
        <v>3.3351999999999983E-7</v>
      </c>
      <c r="F353" s="5">
        <v>3.396449999999997E-7</v>
      </c>
      <c r="G353" s="5">
        <v>3.6022999999999978E-7</v>
      </c>
      <c r="H353" s="5">
        <v>3.8380500000000001E-7</v>
      </c>
      <c r="I353" s="5">
        <v>4.0921499999999992E-7</v>
      </c>
      <c r="J353" s="5">
        <v>4.0838499999999972E-7</v>
      </c>
      <c r="K353" s="5">
        <v>8.3203499999999942E-7</v>
      </c>
      <c r="L353" s="5">
        <v>9.0017500000000045E-7</v>
      </c>
      <c r="M353" s="5">
        <v>9.4639999999999985E-7</v>
      </c>
      <c r="N353" s="5">
        <v>9.9058000000000018E-7</v>
      </c>
      <c r="O353" s="5">
        <v>1.056629999999998E-6</v>
      </c>
      <c r="P353" s="5">
        <v>1.121855E-6</v>
      </c>
      <c r="Q353" s="5">
        <v>6.0419238199999968E-2</v>
      </c>
      <c r="R353" s="5">
        <v>6.6311500000000015E-7</v>
      </c>
      <c r="S353" s="5">
        <v>6.1393035535000043E-2</v>
      </c>
      <c r="T353" s="5">
        <v>7.2543499999999998E-7</v>
      </c>
      <c r="U353" s="5">
        <v>0.10101242839000001</v>
      </c>
      <c r="V353" s="5">
        <v>8.664500000000003E-7</v>
      </c>
      <c r="W353" s="5">
        <v>6.3088420600000028E-2</v>
      </c>
      <c r="X353" s="5">
        <v>0.125214065865</v>
      </c>
      <c r="Y353" s="5">
        <v>0.13289809785000051</v>
      </c>
      <c r="Z353" s="5">
        <v>1.542214999999999E-6</v>
      </c>
      <c r="AA353" s="5">
        <v>1.420884999999999E-6</v>
      </c>
      <c r="AB353" s="5">
        <v>0.62406318989999909</v>
      </c>
      <c r="AC353" s="5">
        <v>1.6912199999999991E-6</v>
      </c>
      <c r="AD353" s="5">
        <v>2.061255000000002E-6</v>
      </c>
      <c r="AE353" s="5">
        <v>0.54915357505999995</v>
      </c>
    </row>
    <row r="354" spans="1:31">
      <c r="A354" s="56" t="s">
        <v>75</v>
      </c>
      <c r="B354" s="56" t="s">
        <v>199</v>
      </c>
      <c r="C354" s="56" t="s">
        <v>149</v>
      </c>
      <c r="D354" s="5">
        <v>-577.90032938453987</v>
      </c>
      <c r="E354" s="5">
        <v>-728.1707529656552</v>
      </c>
      <c r="F354" s="5">
        <v>-491.8107457055952</v>
      </c>
      <c r="G354" s="5">
        <v>-470.5311361508999</v>
      </c>
      <c r="H354" s="5">
        <v>-520.7564584628152</v>
      </c>
      <c r="I354" s="5">
        <v>-509.77852735294499</v>
      </c>
      <c r="J354" s="5">
        <v>-617.50913741155512</v>
      </c>
      <c r="K354" s="5">
        <v>-563.55854496353993</v>
      </c>
      <c r="L354" s="5">
        <v>-518.23860202271999</v>
      </c>
      <c r="M354" s="5">
        <v>-479.52388600451479</v>
      </c>
      <c r="N354" s="5">
        <v>-486.41957550818489</v>
      </c>
      <c r="O354" s="5">
        <v>-615.6100108936148</v>
      </c>
      <c r="P354" s="5">
        <v>-625.63293309291021</v>
      </c>
      <c r="Q354" s="5">
        <v>-667.64921703645985</v>
      </c>
      <c r="R354" s="5">
        <v>-1338.4640945780509</v>
      </c>
      <c r="S354" s="5">
        <v>-1365.2277579740139</v>
      </c>
      <c r="T354" s="5">
        <v>-1673.8357625583851</v>
      </c>
      <c r="U354" s="5">
        <v>-1591.448556559428</v>
      </c>
      <c r="V354" s="5">
        <v>-1597.127828526681</v>
      </c>
      <c r="W354" s="5">
        <v>-1549.2792580756061</v>
      </c>
      <c r="X354" s="5">
        <v>-1393.3120794147339</v>
      </c>
      <c r="Y354" s="5">
        <v>-1432.7808963738851</v>
      </c>
      <c r="Z354" s="5">
        <v>-1582.2898440619999</v>
      </c>
      <c r="AA354" s="5">
        <v>-1814.68503205821</v>
      </c>
      <c r="AB354" s="5">
        <v>-1867.268216817806</v>
      </c>
      <c r="AC354" s="5">
        <v>-1988.8302696781859</v>
      </c>
      <c r="AD354" s="5">
        <v>-2087.0046854331081</v>
      </c>
      <c r="AE354" s="5">
        <v>-2041.447770725666</v>
      </c>
    </row>
    <row r="355" spans="1:31">
      <c r="A355" s="56" t="s">
        <v>75</v>
      </c>
      <c r="B355" s="56" t="s">
        <v>199</v>
      </c>
      <c r="C355" s="56" t="s">
        <v>150</v>
      </c>
      <c r="D355" s="5">
        <v>-104.7503968133349</v>
      </c>
      <c r="E355" s="5">
        <v>-152.27031488046521</v>
      </c>
      <c r="F355" s="5">
        <v>-124.94187621456</v>
      </c>
      <c r="G355" s="5">
        <v>-140.51202164521001</v>
      </c>
      <c r="H355" s="5">
        <v>-167.9104338724751</v>
      </c>
      <c r="I355" s="5">
        <v>-180.4439497718999</v>
      </c>
      <c r="J355" s="5">
        <v>-229.17392089984509</v>
      </c>
      <c r="K355" s="5">
        <v>-222.7580599392299</v>
      </c>
      <c r="L355" s="5">
        <v>-220.49880010010489</v>
      </c>
      <c r="M355" s="5">
        <v>-216.06696553216989</v>
      </c>
      <c r="N355" s="5">
        <v>-228.61443784648</v>
      </c>
      <c r="O355" s="5">
        <v>-240.13206199302991</v>
      </c>
      <c r="P355" s="5">
        <v>-256.89823625514498</v>
      </c>
      <c r="Q355" s="5">
        <v>-259.67684202094517</v>
      </c>
      <c r="R355" s="5">
        <v>-262.60887122744009</v>
      </c>
      <c r="S355" s="5">
        <v>-266.37183500856992</v>
      </c>
      <c r="T355" s="5">
        <v>-280.88110314661998</v>
      </c>
      <c r="U355" s="5">
        <v>-268.55560992600988</v>
      </c>
      <c r="V355" s="5">
        <v>-290.32670278524489</v>
      </c>
      <c r="W355" s="5">
        <v>-292.06614145950488</v>
      </c>
      <c r="X355" s="5">
        <v>-262.14807080989499</v>
      </c>
      <c r="Y355" s="5">
        <v>-287.09103169691502</v>
      </c>
      <c r="Z355" s="5">
        <v>-358.50091926459481</v>
      </c>
      <c r="AA355" s="5">
        <v>-387.88725506132511</v>
      </c>
      <c r="AB355" s="5">
        <v>-417.80016739307018</v>
      </c>
      <c r="AC355" s="5">
        <v>-474.80114299040991</v>
      </c>
      <c r="AD355" s="5">
        <v>-533.16080355908537</v>
      </c>
      <c r="AE355" s="5">
        <v>-532.30889777272512</v>
      </c>
    </row>
    <row r="356" spans="1:31">
      <c r="A356" s="56" t="s">
        <v>75</v>
      </c>
      <c r="B356" s="56" t="s">
        <v>199</v>
      </c>
      <c r="C356" s="56" t="s">
        <v>151</v>
      </c>
      <c r="D356" s="5">
        <v>-84.087573554204596</v>
      </c>
      <c r="E356" s="5">
        <v>-94.893766769371595</v>
      </c>
      <c r="F356" s="5">
        <v>-104.79818928827</v>
      </c>
      <c r="G356" s="5">
        <v>-114.03727709239899</v>
      </c>
      <c r="H356" s="5">
        <v>-122.555795236355</v>
      </c>
      <c r="I356" s="5">
        <v>-131.06745387141299</v>
      </c>
      <c r="J356" s="5">
        <v>-137.71176574155601</v>
      </c>
      <c r="K356" s="5">
        <v>-144.04037476180801</v>
      </c>
      <c r="L356" s="5">
        <v>-148.151105495482</v>
      </c>
      <c r="M356" s="5">
        <v>-149.755800401074</v>
      </c>
      <c r="N356" s="5">
        <v>-152.472105847801</v>
      </c>
      <c r="O356" s="5">
        <v>-155.97032278962399</v>
      </c>
      <c r="P356" s="5">
        <v>-159.314469564945</v>
      </c>
      <c r="Q356" s="5">
        <v>-161.41294197039699</v>
      </c>
      <c r="R356" s="5">
        <v>-163.84021505292699</v>
      </c>
      <c r="S356" s="5">
        <v>-164.95152610901999</v>
      </c>
      <c r="T356" s="5">
        <v>-168.30226210270499</v>
      </c>
      <c r="U356" s="5">
        <v>-170.17420003870299</v>
      </c>
      <c r="V356" s="5">
        <v>-173.299412146702</v>
      </c>
      <c r="W356" s="5">
        <v>-175.56882866094699</v>
      </c>
      <c r="X356" s="5">
        <v>-177.979914737527</v>
      </c>
      <c r="Y356" s="5">
        <v>-178.78867698952601</v>
      </c>
      <c r="Z356" s="5">
        <v>-182.22160139625399</v>
      </c>
      <c r="AA356" s="5">
        <v>-185.02797432316601</v>
      </c>
      <c r="AB356" s="5">
        <v>-188.774714123357</v>
      </c>
      <c r="AC356" s="5">
        <v>-190.02460867904</v>
      </c>
      <c r="AD356" s="5">
        <v>-190.98848891321899</v>
      </c>
      <c r="AE356" s="5">
        <v>-195.06884509678</v>
      </c>
    </row>
    <row r="358" spans="1:31">
      <c r="A358" s="56" t="s">
        <v>75</v>
      </c>
      <c r="B358" s="56" t="s">
        <v>200</v>
      </c>
      <c r="C358" s="56" t="s">
        <v>132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</row>
    <row r="359" spans="1:31">
      <c r="A359" s="56" t="s">
        <v>75</v>
      </c>
      <c r="B359" s="56" t="s">
        <v>200</v>
      </c>
      <c r="C359" s="56" t="s">
        <v>133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</row>
    <row r="360" spans="1:31">
      <c r="A360" s="56" t="s">
        <v>75</v>
      </c>
      <c r="B360" s="56" t="s">
        <v>200</v>
      </c>
      <c r="C360" s="56" t="s">
        <v>134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1.6250000000000001E-9</v>
      </c>
      <c r="M360" s="5">
        <v>2.4299999999999999E-8</v>
      </c>
      <c r="N360" s="5">
        <v>1.8349999999999999E-8</v>
      </c>
      <c r="O360" s="5">
        <v>1.960949999999993E-7</v>
      </c>
      <c r="P360" s="5">
        <v>2.1929500000000019E-7</v>
      </c>
      <c r="Q360" s="5">
        <v>4.3083999999999911E-7</v>
      </c>
      <c r="R360" s="5">
        <v>1.055E-9</v>
      </c>
      <c r="S360" s="5">
        <v>9.5000000000000007E-9</v>
      </c>
      <c r="T360" s="5">
        <v>6.230000000000001E-9</v>
      </c>
      <c r="U360" s="5">
        <v>1.2655E-8</v>
      </c>
      <c r="V360" s="5">
        <v>1.1565E-8</v>
      </c>
      <c r="W360" s="5">
        <v>3.2569999999999993E-8</v>
      </c>
      <c r="X360" s="5">
        <v>0.66753052419500014</v>
      </c>
      <c r="Y360" s="5">
        <v>5.7060000000000003E-8</v>
      </c>
      <c r="Z360" s="5">
        <v>0.7190778487199998</v>
      </c>
      <c r="AA360" s="5">
        <v>2.8570000000000002E-7</v>
      </c>
      <c r="AB360" s="5">
        <v>1.7147238458250109</v>
      </c>
      <c r="AC360" s="5">
        <v>8.2335500000000059E-7</v>
      </c>
      <c r="AD360" s="5">
        <v>1.1677949999999999E-6</v>
      </c>
      <c r="AE360" s="5">
        <v>7.1989000000000055E-7</v>
      </c>
    </row>
    <row r="361" spans="1:31">
      <c r="A361" s="56" t="s">
        <v>75</v>
      </c>
      <c r="B361" s="56" t="s">
        <v>200</v>
      </c>
      <c r="C361" s="56" t="s">
        <v>135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</row>
    <row r="362" spans="1:31">
      <c r="A362" s="56" t="s">
        <v>75</v>
      </c>
      <c r="B362" s="56" t="s">
        <v>200</v>
      </c>
      <c r="C362" s="56" t="s">
        <v>136</v>
      </c>
      <c r="D362" s="5">
        <v>7185.8080443981662</v>
      </c>
      <c r="E362" s="5">
        <v>7512.1497939242581</v>
      </c>
      <c r="F362" s="5">
        <v>8137.3791898261406</v>
      </c>
      <c r="G362" s="5">
        <v>8136.5105620781287</v>
      </c>
      <c r="H362" s="5">
        <v>5299.8801820484559</v>
      </c>
      <c r="I362" s="5">
        <v>4819.6097399782948</v>
      </c>
      <c r="J362" s="5">
        <v>6085.3171307507864</v>
      </c>
      <c r="K362" s="5">
        <v>7332.175950126978</v>
      </c>
      <c r="L362" s="5">
        <v>7094.3254025291999</v>
      </c>
      <c r="M362" s="5">
        <v>9817.76389744474</v>
      </c>
      <c r="N362" s="5">
        <v>8653.7626100430189</v>
      </c>
      <c r="O362" s="5">
        <v>7499.0275038245818</v>
      </c>
      <c r="P362" s="5">
        <v>9209.8344588330219</v>
      </c>
      <c r="Q362" s="5">
        <v>8284.5111419428486</v>
      </c>
      <c r="R362" s="5">
        <v>8184.1230824768727</v>
      </c>
      <c r="S362" s="5">
        <v>9129.857973805103</v>
      </c>
      <c r="T362" s="5">
        <v>8251.0284264325182</v>
      </c>
      <c r="U362" s="5">
        <v>9036.8292517849422</v>
      </c>
      <c r="V362" s="5">
        <v>8774.3056532577157</v>
      </c>
      <c r="W362" s="5">
        <v>6993.8083986260444</v>
      </c>
      <c r="X362" s="5">
        <v>9584.8686470025968</v>
      </c>
      <c r="Y362" s="5">
        <v>8660.5106882600994</v>
      </c>
      <c r="Z362" s="5">
        <v>7465.0394857249412</v>
      </c>
      <c r="AA362" s="5">
        <v>7719.9327405746426</v>
      </c>
      <c r="AB362" s="5">
        <v>8429.0049214047267</v>
      </c>
      <c r="AC362" s="5">
        <v>7916.1382976162513</v>
      </c>
      <c r="AD362" s="5">
        <v>8552.2644595411712</v>
      </c>
      <c r="AE362" s="5">
        <v>7817.5561678141848</v>
      </c>
    </row>
    <row r="363" spans="1:31">
      <c r="A363" s="56" t="s">
        <v>75</v>
      </c>
      <c r="B363" s="56" t="s">
        <v>200</v>
      </c>
      <c r="C363" s="56" t="s">
        <v>137</v>
      </c>
      <c r="D363" s="5">
        <v>2.086E-8</v>
      </c>
      <c r="E363" s="5">
        <v>1.0558E-7</v>
      </c>
      <c r="F363" s="5">
        <v>1.568080000000001E-6</v>
      </c>
      <c r="G363" s="5">
        <v>4.1970350000000022E-6</v>
      </c>
      <c r="H363" s="5">
        <v>8.8900850000000055E-6</v>
      </c>
      <c r="I363" s="5">
        <v>2.946524000000001E-5</v>
      </c>
      <c r="J363" s="5">
        <v>3.4225060000000003E-5</v>
      </c>
      <c r="K363" s="5">
        <v>1.0622598999999999E-4</v>
      </c>
      <c r="L363" s="5">
        <v>1.07465265E-4</v>
      </c>
      <c r="M363" s="5">
        <v>1.0842434499999999E-4</v>
      </c>
      <c r="N363" s="5">
        <v>1.0816748E-4</v>
      </c>
      <c r="O363" s="5">
        <v>4.2611251500000019E-4</v>
      </c>
      <c r="P363" s="5">
        <v>4.4327058000000018E-4</v>
      </c>
      <c r="Q363" s="5">
        <v>4.1955004999999989E-4</v>
      </c>
      <c r="R363" s="5">
        <v>4.1884883999999983E-4</v>
      </c>
      <c r="S363" s="5">
        <v>3.9280442999999982E-4</v>
      </c>
      <c r="T363" s="5">
        <v>3.9001867500000013E-4</v>
      </c>
      <c r="U363" s="5">
        <v>3.6657197999999998E-4</v>
      </c>
      <c r="V363" s="5">
        <v>3.8906073999999991E-4</v>
      </c>
      <c r="W363" s="5">
        <v>3.9235089000000021E-4</v>
      </c>
      <c r="X363" s="5">
        <v>3.3179602499999988E-4</v>
      </c>
      <c r="Y363" s="5">
        <v>4.0921711499999989E-4</v>
      </c>
      <c r="Z363" s="5">
        <v>5.9174999500000028E-4</v>
      </c>
      <c r="AA363" s="5">
        <v>9.6548946499999948E-4</v>
      </c>
      <c r="AB363" s="5">
        <v>9.7906120000000011E-4</v>
      </c>
      <c r="AC363" s="5">
        <v>1.07147655E-3</v>
      </c>
      <c r="AD363" s="5">
        <v>1.0943264350000009E-3</v>
      </c>
      <c r="AE363" s="5">
        <v>1.0804588700000001E-3</v>
      </c>
    </row>
    <row r="364" spans="1:31">
      <c r="A364" s="56" t="s">
        <v>75</v>
      </c>
      <c r="B364" s="56" t="s">
        <v>200</v>
      </c>
      <c r="C364" s="56" t="s">
        <v>138</v>
      </c>
      <c r="D364" s="5">
        <v>8.1373052134999874E-2</v>
      </c>
      <c r="E364" s="5">
        <v>0.13286346705499999</v>
      </c>
      <c r="F364" s="5">
        <v>0.6380821419799998</v>
      </c>
      <c r="G364" s="5">
        <v>1.115583204810001</v>
      </c>
      <c r="H364" s="5">
        <v>3.774972266730003</v>
      </c>
      <c r="I364" s="5">
        <v>4.9614475212049962</v>
      </c>
      <c r="J364" s="5">
        <v>9.0049658085999926</v>
      </c>
      <c r="K364" s="5">
        <v>8.8756310335649893</v>
      </c>
      <c r="L364" s="5">
        <v>8.8482958343900098</v>
      </c>
      <c r="M364" s="5">
        <v>9.7887248259849944</v>
      </c>
      <c r="N364" s="5">
        <v>10.564247702015001</v>
      </c>
      <c r="O364" s="5">
        <v>12.22601339654501</v>
      </c>
      <c r="P364" s="5">
        <v>13.896657759445009</v>
      </c>
      <c r="Q364" s="5">
        <v>14.13509906986501</v>
      </c>
      <c r="R364" s="5">
        <v>16.366184717709999</v>
      </c>
      <c r="S364" s="5">
        <v>16.180518663935</v>
      </c>
      <c r="T364" s="5">
        <v>17.53062404795001</v>
      </c>
      <c r="U364" s="5">
        <v>15.9049024758</v>
      </c>
      <c r="V364" s="5">
        <v>18.730709879795</v>
      </c>
      <c r="W364" s="5">
        <v>20.173823528059991</v>
      </c>
      <c r="X364" s="5">
        <v>14.283818181124991</v>
      </c>
      <c r="Y364" s="5">
        <v>20.064384044649991</v>
      </c>
      <c r="Z364" s="5">
        <v>30.172022957515001</v>
      </c>
      <c r="AA364" s="5">
        <v>34.003904085964997</v>
      </c>
      <c r="AB364" s="5">
        <v>35.478667654905003</v>
      </c>
      <c r="AC364" s="5">
        <v>43.375963706439997</v>
      </c>
      <c r="AD364" s="5">
        <v>49.282246888114997</v>
      </c>
      <c r="AE364" s="5">
        <v>51.322435177314993</v>
      </c>
    </row>
    <row r="365" spans="1:31">
      <c r="A365" s="56" t="s">
        <v>75</v>
      </c>
      <c r="B365" s="56" t="s">
        <v>200</v>
      </c>
      <c r="C365" s="56" t="s">
        <v>139</v>
      </c>
      <c r="D365" s="5">
        <v>8.1428847158790596</v>
      </c>
      <c r="E365" s="5">
        <v>9.9834355950313807</v>
      </c>
      <c r="F365" s="5">
        <v>11.9709020076155</v>
      </c>
      <c r="G365" s="5">
        <v>14.2468631872252</v>
      </c>
      <c r="H365" s="5">
        <v>16.380898182884099</v>
      </c>
      <c r="I365" s="5">
        <v>18.1919496655849</v>
      </c>
      <c r="J365" s="5">
        <v>20.015429160295501</v>
      </c>
      <c r="K365" s="5">
        <v>21.441773933497199</v>
      </c>
      <c r="L365" s="5">
        <v>22.562628521205301</v>
      </c>
      <c r="M365" s="5">
        <v>23.411837338096799</v>
      </c>
      <c r="N365" s="5">
        <v>24.380521031490201</v>
      </c>
      <c r="O365" s="5">
        <v>25.306482530262301</v>
      </c>
      <c r="P365" s="5">
        <v>26.226248429597199</v>
      </c>
      <c r="Q365" s="5">
        <v>27.085378083115199</v>
      </c>
      <c r="R365" s="5">
        <v>28.0229475835357</v>
      </c>
      <c r="S365" s="5">
        <v>28.8226454043538</v>
      </c>
      <c r="T365" s="5">
        <v>29.918755432686101</v>
      </c>
      <c r="U365" s="5">
        <v>30.7950209568817</v>
      </c>
      <c r="V365" s="5">
        <v>31.710069667531499</v>
      </c>
      <c r="W365" s="5">
        <v>32.756394557516302</v>
      </c>
      <c r="X365" s="5">
        <v>33.776980380016703</v>
      </c>
      <c r="Y365" s="5">
        <v>34.892531318081303</v>
      </c>
      <c r="Z365" s="5">
        <v>36.107478573766699</v>
      </c>
      <c r="AA365" s="5">
        <v>37.318416362737203</v>
      </c>
      <c r="AB365" s="5">
        <v>38.122185646605303</v>
      </c>
      <c r="AC365" s="5">
        <v>39.365126332518798</v>
      </c>
      <c r="AD365" s="5">
        <v>40.589864904281001</v>
      </c>
      <c r="AE365" s="5">
        <v>42.016881018664201</v>
      </c>
    </row>
    <row r="366" spans="1:31">
      <c r="A366" s="56" t="s">
        <v>75</v>
      </c>
      <c r="B366" s="56" t="s">
        <v>200</v>
      </c>
      <c r="C366" s="56" t="s">
        <v>140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</row>
    <row r="367" spans="1:31">
      <c r="A367" s="56" t="s">
        <v>75</v>
      </c>
      <c r="B367" s="56" t="s">
        <v>200</v>
      </c>
      <c r="C367" s="56" t="s">
        <v>141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</row>
    <row r="368" spans="1:31">
      <c r="A368" s="56" t="s">
        <v>75</v>
      </c>
      <c r="B368" s="56" t="s">
        <v>200</v>
      </c>
      <c r="C368" s="56" t="s">
        <v>142</v>
      </c>
      <c r="D368" s="5">
        <v>1844.918814919685</v>
      </c>
      <c r="E368" s="5">
        <v>2667.1734047985501</v>
      </c>
      <c r="F368" s="5">
        <v>3147.2800086267398</v>
      </c>
      <c r="G368" s="5">
        <v>3643.2571281686151</v>
      </c>
      <c r="H368" s="5">
        <v>4117.5581007749497</v>
      </c>
      <c r="I368" s="5">
        <v>4645.7023605463382</v>
      </c>
      <c r="J368" s="5">
        <v>5218.2594532289741</v>
      </c>
      <c r="K368" s="5">
        <v>5955.2181080591999</v>
      </c>
      <c r="L368" s="5">
        <v>6144.8263640196874</v>
      </c>
      <c r="M368" s="5">
        <v>6845.9499019743998</v>
      </c>
      <c r="N368" s="5">
        <v>7082.9434306206267</v>
      </c>
      <c r="O368" s="5">
        <v>7291.0210562409147</v>
      </c>
      <c r="P368" s="5">
        <v>8455.793152894541</v>
      </c>
      <c r="Q368" s="5">
        <v>8670.1346338925996</v>
      </c>
      <c r="R368" s="5">
        <v>9069.8307209591949</v>
      </c>
      <c r="S368" s="5">
        <v>9888.7193379005112</v>
      </c>
      <c r="T368" s="5">
        <v>10586.55618461765</v>
      </c>
      <c r="U368" s="5">
        <v>11538.125398337559</v>
      </c>
      <c r="V368" s="5">
        <v>11870.63295334816</v>
      </c>
      <c r="W368" s="5">
        <v>11227.623616064981</v>
      </c>
      <c r="X368" s="5">
        <v>11609.01353137855</v>
      </c>
      <c r="Y368" s="5">
        <v>10786.281690534521</v>
      </c>
      <c r="Z368" s="5">
        <v>10305.20152076631</v>
      </c>
      <c r="AA368" s="5">
        <v>11185.566379608459</v>
      </c>
      <c r="AB368" s="5">
        <v>11025.143154274539</v>
      </c>
      <c r="AC368" s="5">
        <v>10488.21518059934</v>
      </c>
      <c r="AD368" s="5">
        <v>10732.089390146701</v>
      </c>
      <c r="AE368" s="5">
        <v>9887.1416044014495</v>
      </c>
    </row>
    <row r="369" spans="1:31">
      <c r="A369" s="56" t="s">
        <v>75</v>
      </c>
      <c r="B369" s="56" t="s">
        <v>200</v>
      </c>
      <c r="C369" s="56" t="s">
        <v>143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</row>
    <row r="370" spans="1:31">
      <c r="A370" s="56" t="s">
        <v>75</v>
      </c>
      <c r="B370" s="56" t="s">
        <v>200</v>
      </c>
      <c r="C370" s="56" t="s">
        <v>144</v>
      </c>
      <c r="D370" s="5">
        <v>302.62401110000002</v>
      </c>
      <c r="E370" s="5">
        <v>331.10867109999998</v>
      </c>
      <c r="F370" s="5">
        <v>362.16651239999999</v>
      </c>
      <c r="G370" s="5">
        <v>393.85514690000002</v>
      </c>
      <c r="H370" s="5">
        <v>423.5144234</v>
      </c>
      <c r="I370" s="5">
        <v>451.01906739999998</v>
      </c>
      <c r="J370" s="5">
        <v>473.47962840000002</v>
      </c>
      <c r="K370" s="5">
        <v>490.66549839999999</v>
      </c>
      <c r="L370" s="5">
        <v>502.99931229999999</v>
      </c>
      <c r="M370" s="5">
        <v>511.82405219999998</v>
      </c>
      <c r="N370" s="5">
        <v>519.08526189999998</v>
      </c>
      <c r="O370" s="5">
        <v>526.31655450000005</v>
      </c>
      <c r="P370" s="5">
        <v>531.97870209999996</v>
      </c>
      <c r="Q370" s="5">
        <v>536.71313599999996</v>
      </c>
      <c r="R370" s="5">
        <v>541.80873799999995</v>
      </c>
      <c r="S370" s="5">
        <v>547.94270470000004</v>
      </c>
      <c r="T370" s="5">
        <v>553.21486990000005</v>
      </c>
      <c r="U370" s="5">
        <v>558.40549290000001</v>
      </c>
      <c r="V370" s="5">
        <v>564.15824210000005</v>
      </c>
      <c r="W370" s="5">
        <v>571.00484440000002</v>
      </c>
      <c r="X370" s="5">
        <v>577.10299380000004</v>
      </c>
      <c r="Y370" s="5">
        <v>583.72644700000001</v>
      </c>
      <c r="Z370" s="5">
        <v>595.56138699999997</v>
      </c>
      <c r="AA370" s="5">
        <v>613.56838619999996</v>
      </c>
      <c r="AB370" s="5">
        <v>631.626848</v>
      </c>
      <c r="AC370" s="5">
        <v>648.54181310000001</v>
      </c>
      <c r="AD370" s="5">
        <v>664.3763136</v>
      </c>
      <c r="AE370" s="5">
        <v>664.3763136</v>
      </c>
    </row>
    <row r="371" spans="1:31">
      <c r="A371" s="56" t="s">
        <v>75</v>
      </c>
      <c r="B371" s="56" t="s">
        <v>200</v>
      </c>
      <c r="C371" s="56" t="s">
        <v>146</v>
      </c>
      <c r="D371" s="5">
        <v>2.9076999999999878E-7</v>
      </c>
      <c r="E371" s="5">
        <v>2.9928999999999892E-7</v>
      </c>
      <c r="F371" s="5">
        <v>3.2081999999999898E-7</v>
      </c>
      <c r="G371" s="5">
        <v>3.3824999999999979E-7</v>
      </c>
      <c r="H371" s="5">
        <v>3.4985499999999821E-7</v>
      </c>
      <c r="I371" s="5">
        <v>3.6811000000000088E-7</v>
      </c>
      <c r="J371" s="5">
        <v>3.869950000000004E-7</v>
      </c>
      <c r="K371" s="5">
        <v>7.8011499999999719E-7</v>
      </c>
      <c r="L371" s="5">
        <v>8.3705999999999847E-7</v>
      </c>
      <c r="M371" s="5">
        <v>8.8648499999999948E-7</v>
      </c>
      <c r="N371" s="5">
        <v>9.3263499999999977E-7</v>
      </c>
      <c r="O371" s="5">
        <v>9.9253000000000001E-7</v>
      </c>
      <c r="P371" s="5">
        <v>1.037089999999998E-6</v>
      </c>
      <c r="Q371" s="5">
        <v>1.1046599999999999E-6</v>
      </c>
      <c r="R371" s="5">
        <v>5.6811999999999972E-7</v>
      </c>
      <c r="S371" s="5">
        <v>5.9719500000000068E-7</v>
      </c>
      <c r="T371" s="5">
        <v>6.2991499999999797E-7</v>
      </c>
      <c r="U371" s="5">
        <v>6.8365000000000139E-7</v>
      </c>
      <c r="V371" s="5">
        <v>7.1529999999999879E-7</v>
      </c>
      <c r="W371" s="5">
        <v>8.2353999999999955E-7</v>
      </c>
      <c r="X371" s="5">
        <v>0.115074919809999</v>
      </c>
      <c r="Y371" s="5">
        <v>1.011625E-6</v>
      </c>
      <c r="Z371" s="5">
        <v>1.227585000000001E-6</v>
      </c>
      <c r="AA371" s="5">
        <v>1.088120000000001E-6</v>
      </c>
      <c r="AB371" s="5">
        <v>0.37563562475999729</v>
      </c>
      <c r="AC371" s="5">
        <v>1.2658049999999999E-6</v>
      </c>
      <c r="AD371" s="5">
        <v>1.403724999999996E-6</v>
      </c>
      <c r="AE371" s="5">
        <v>9.2795757255E-2</v>
      </c>
    </row>
    <row r="372" spans="1:31">
      <c r="A372" s="56" t="s">
        <v>75</v>
      </c>
      <c r="B372" s="56" t="s">
        <v>200</v>
      </c>
      <c r="C372" s="56" t="s">
        <v>149</v>
      </c>
      <c r="D372" s="5">
        <v>-1.579E-7</v>
      </c>
      <c r="E372" s="5">
        <v>-2.7431999999999988E-7</v>
      </c>
      <c r="F372" s="5">
        <v>-7.8562949999999925E-6</v>
      </c>
      <c r="G372" s="5">
        <v>-9.7333750000000108E-6</v>
      </c>
      <c r="H372" s="5">
        <v>-1.1771114999999991E-5</v>
      </c>
      <c r="I372" s="5">
        <v>-3.9039915000000013E-5</v>
      </c>
      <c r="J372" s="5">
        <v>-4.4304679999999988E-5</v>
      </c>
      <c r="K372" s="5">
        <v>-1.3624595000000001E-4</v>
      </c>
      <c r="L372" s="5">
        <v>-1.39785675E-4</v>
      </c>
      <c r="M372" s="5">
        <v>-1.3950685499999999E-4</v>
      </c>
      <c r="N372" s="5">
        <v>-1.4070455499999999E-4</v>
      </c>
      <c r="O372" s="5">
        <v>-5.4699877499999965E-4</v>
      </c>
      <c r="P372" s="5">
        <v>-5.7414206999999986E-4</v>
      </c>
      <c r="Q372" s="5">
        <v>-5.3717954000000027E-4</v>
      </c>
      <c r="R372" s="5">
        <v>-5.4267606500000003E-4</v>
      </c>
      <c r="S372" s="5">
        <v>-5.0677064500000016E-4</v>
      </c>
      <c r="T372" s="5">
        <v>-5.0525631500000019E-4</v>
      </c>
      <c r="U372" s="5">
        <v>-4.7176639999999979E-4</v>
      </c>
      <c r="V372" s="5">
        <v>-5.0496471999999983E-4</v>
      </c>
      <c r="W372" s="5">
        <v>-5.0455163499999996E-4</v>
      </c>
      <c r="X372" s="5">
        <v>-4.2321270500000001E-4</v>
      </c>
      <c r="Y372" s="5">
        <v>-5.3252470499999961E-4</v>
      </c>
      <c r="Z372" s="5">
        <v>-7.5676131500000004E-4</v>
      </c>
      <c r="AA372" s="5">
        <v>-1.2600135449999991E-3</v>
      </c>
      <c r="AB372" s="5">
        <v>-1.2631566600000001E-3</v>
      </c>
      <c r="AC372" s="5">
        <v>-1.392622520000001E-3</v>
      </c>
      <c r="AD372" s="5">
        <v>-1.41712656E-3</v>
      </c>
      <c r="AE372" s="5">
        <v>-1.397518955E-3</v>
      </c>
    </row>
    <row r="373" spans="1:31">
      <c r="A373" s="56" t="s">
        <v>75</v>
      </c>
      <c r="B373" s="56" t="s">
        <v>200</v>
      </c>
      <c r="C373" s="56" t="s">
        <v>150</v>
      </c>
      <c r="D373" s="5">
        <v>-9.5723547520000007E-2</v>
      </c>
      <c r="E373" s="5">
        <v>-0.15964748028000009</v>
      </c>
      <c r="F373" s="5">
        <v>-0.75201274876500057</v>
      </c>
      <c r="G373" s="5">
        <v>-1.307566189390001</v>
      </c>
      <c r="H373" s="5">
        <v>-4.4407051241200017</v>
      </c>
      <c r="I373" s="5">
        <v>-5.8364238543049938</v>
      </c>
      <c r="J373" s="5">
        <v>-10.593026834130001</v>
      </c>
      <c r="K373" s="5">
        <v>-10.469802778129999</v>
      </c>
      <c r="L373" s="5">
        <v>-10.44479928855999</v>
      </c>
      <c r="M373" s="5">
        <v>-11.563981631109989</v>
      </c>
      <c r="N373" s="5">
        <v>-12.556555410605</v>
      </c>
      <c r="O373" s="5">
        <v>-14.542519451015011</v>
      </c>
      <c r="P373" s="5">
        <v>-16.668457483015001</v>
      </c>
      <c r="Q373" s="5">
        <v>-16.981952819600011</v>
      </c>
      <c r="R373" s="5">
        <v>-19.840666748889991</v>
      </c>
      <c r="S373" s="5">
        <v>-19.735912636225009</v>
      </c>
      <c r="T373" s="5">
        <v>-21.569016932115002</v>
      </c>
      <c r="U373" s="5">
        <v>-19.78679515508999</v>
      </c>
      <c r="V373" s="5">
        <v>-23.538889785430019</v>
      </c>
      <c r="W373" s="5">
        <v>-25.38422152140998</v>
      </c>
      <c r="X373" s="5">
        <v>-18.047926830505009</v>
      </c>
      <c r="Y373" s="5">
        <v>-25.707864559720011</v>
      </c>
      <c r="Z373" s="5">
        <v>-38.472011025834988</v>
      </c>
      <c r="AA373" s="5">
        <v>-43.473737025259993</v>
      </c>
      <c r="AB373" s="5">
        <v>-45.105415266925007</v>
      </c>
      <c r="AC373" s="5">
        <v>-55.615165877000003</v>
      </c>
      <c r="AD373" s="5">
        <v>-63.071202735829957</v>
      </c>
      <c r="AE373" s="5">
        <v>-66.031895740300058</v>
      </c>
    </row>
    <row r="374" spans="1:31">
      <c r="A374" s="56" t="s">
        <v>75</v>
      </c>
      <c r="B374" s="56" t="s">
        <v>200</v>
      </c>
      <c r="C374" s="56" t="s">
        <v>151</v>
      </c>
      <c r="D374" s="5">
        <v>-9.6021129640758591</v>
      </c>
      <c r="E374" s="5">
        <v>-11.7934489411277</v>
      </c>
      <c r="F374" s="5">
        <v>-14.142584011240601</v>
      </c>
      <c r="G374" s="5">
        <v>-16.810704934594401</v>
      </c>
      <c r="H374" s="5">
        <v>-19.263268900615099</v>
      </c>
      <c r="I374" s="5">
        <v>-21.4360273371795</v>
      </c>
      <c r="J374" s="5">
        <v>-23.681207686924701</v>
      </c>
      <c r="K374" s="5">
        <v>-25.340051425218199</v>
      </c>
      <c r="L374" s="5">
        <v>-26.614188746785601</v>
      </c>
      <c r="M374" s="5">
        <v>-27.578713285334</v>
      </c>
      <c r="N374" s="5">
        <v>-28.646916982913801</v>
      </c>
      <c r="O374" s="5">
        <v>-29.841837555959799</v>
      </c>
      <c r="P374" s="5">
        <v>-30.9774345830862</v>
      </c>
      <c r="Q374" s="5">
        <v>-31.982645981576599</v>
      </c>
      <c r="R374" s="5">
        <v>-32.9595208005533</v>
      </c>
      <c r="S374" s="5">
        <v>-33.9346550170185</v>
      </c>
      <c r="T374" s="5">
        <v>-35.143145797780797</v>
      </c>
      <c r="U374" s="5">
        <v>-36.468645531829601</v>
      </c>
      <c r="V374" s="5">
        <v>-37.444884155906799</v>
      </c>
      <c r="W374" s="5">
        <v>-38.668726680810003</v>
      </c>
      <c r="X374" s="5">
        <v>-39.729898313944297</v>
      </c>
      <c r="Y374" s="5">
        <v>-40.977875338692201</v>
      </c>
      <c r="Z374" s="5">
        <v>-42.557856546601897</v>
      </c>
      <c r="AA374" s="5">
        <v>-44.1517037448438</v>
      </c>
      <c r="AB374" s="5">
        <v>-45.252329805985497</v>
      </c>
      <c r="AC374" s="5">
        <v>-46.564486685038297</v>
      </c>
      <c r="AD374" s="5">
        <v>-47.958590428041802</v>
      </c>
      <c r="AE374" s="5">
        <v>-49.481811981462101</v>
      </c>
    </row>
    <row r="376" spans="1:31">
      <c r="A376" s="56" t="s">
        <v>80</v>
      </c>
      <c r="B376" s="56" t="s">
        <v>163</v>
      </c>
      <c r="C376" s="56" t="s">
        <v>130</v>
      </c>
      <c r="D376" s="5">
        <v>33531.782932676237</v>
      </c>
      <c r="E376" s="5">
        <v>32626.522755716829</v>
      </c>
      <c r="F376" s="5">
        <v>27666.46643644528</v>
      </c>
      <c r="G376" s="5">
        <v>26520.749416673108</v>
      </c>
      <c r="H376" s="5">
        <v>20904.720875611099</v>
      </c>
      <c r="I376" s="5">
        <v>15985.768575981379</v>
      </c>
      <c r="J376" s="5">
        <v>14906.294919303709</v>
      </c>
      <c r="K376" s="5">
        <v>13008.76328460319</v>
      </c>
      <c r="L376" s="5">
        <v>7711.3402641612674</v>
      </c>
      <c r="M376" s="5">
        <v>7888.0728651146646</v>
      </c>
      <c r="N376" s="5">
        <v>7866.5196805202622</v>
      </c>
      <c r="O376" s="5">
        <v>8028.6843236433251</v>
      </c>
      <c r="P376" s="5">
        <v>8110.1964350285962</v>
      </c>
      <c r="Q376" s="5">
        <v>8391.2696539327699</v>
      </c>
      <c r="R376" s="5">
        <v>8294.0743676978364</v>
      </c>
      <c r="S376" s="5">
        <v>8409.3746360233872</v>
      </c>
      <c r="T376" s="5">
        <v>8048.586743585066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</row>
    <row r="377" spans="1:31">
      <c r="A377" s="56" t="s">
        <v>80</v>
      </c>
      <c r="B377" s="56" t="s">
        <v>163</v>
      </c>
      <c r="C377" s="56" t="s">
        <v>132</v>
      </c>
      <c r="D377" s="5">
        <v>1.6691497126249999</v>
      </c>
      <c r="E377" s="5">
        <v>1.7102995109200001</v>
      </c>
      <c r="F377" s="5">
        <v>19.045994346295</v>
      </c>
      <c r="G377" s="5">
        <v>11.028754707379999</v>
      </c>
      <c r="H377" s="5">
        <v>103.89799392174</v>
      </c>
      <c r="I377" s="5">
        <v>77.051639847204981</v>
      </c>
      <c r="J377" s="5">
        <v>22.5204653266</v>
      </c>
      <c r="K377" s="5">
        <v>41.716763685925073</v>
      </c>
      <c r="L377" s="5">
        <v>283.73978325917</v>
      </c>
      <c r="M377" s="5">
        <v>195.3219516706848</v>
      </c>
      <c r="N377" s="5">
        <v>175.17867683296001</v>
      </c>
      <c r="O377" s="5">
        <v>343.44749650665011</v>
      </c>
      <c r="P377" s="5">
        <v>507.86412640831452</v>
      </c>
      <c r="Q377" s="5">
        <v>678.63114506466093</v>
      </c>
      <c r="R377" s="5">
        <v>1129.301395804295</v>
      </c>
      <c r="S377" s="5">
        <v>1418.658527713239</v>
      </c>
      <c r="T377" s="5">
        <v>974.48372570328195</v>
      </c>
      <c r="U377" s="5">
        <v>1553.720446049984</v>
      </c>
      <c r="V377" s="5">
        <v>1654.9803435687641</v>
      </c>
      <c r="W377" s="5">
        <v>1684.5106446185359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</row>
    <row r="378" spans="1:31">
      <c r="A378" s="56" t="s">
        <v>80</v>
      </c>
      <c r="B378" s="56" t="s">
        <v>163</v>
      </c>
      <c r="C378" s="56" t="s">
        <v>133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</row>
    <row r="379" spans="1:31">
      <c r="A379" s="56" t="s">
        <v>80</v>
      </c>
      <c r="B379" s="56" t="s">
        <v>163</v>
      </c>
      <c r="C379" s="56" t="s">
        <v>134</v>
      </c>
      <c r="D379" s="5">
        <v>0.36458794407500011</v>
      </c>
      <c r="E379" s="5">
        <v>0.34790452449999998</v>
      </c>
      <c r="F379" s="5">
        <v>17.847200943019999</v>
      </c>
      <c r="G379" s="5">
        <v>9.8956251514650013</v>
      </c>
      <c r="H379" s="5">
        <v>112.626759838205</v>
      </c>
      <c r="I379" s="5">
        <v>114.94057016083001</v>
      </c>
      <c r="J379" s="5">
        <v>20.015382626960001</v>
      </c>
      <c r="K379" s="5">
        <v>33.640225415024993</v>
      </c>
      <c r="L379" s="5">
        <v>102.635756401075</v>
      </c>
      <c r="M379" s="5">
        <v>224.15420686097511</v>
      </c>
      <c r="N379" s="5">
        <v>180.22326751762981</v>
      </c>
      <c r="O379" s="5">
        <v>95.986492163099939</v>
      </c>
      <c r="P379" s="5">
        <v>83.680167416729944</v>
      </c>
      <c r="Q379" s="5">
        <v>173.28941821448001</v>
      </c>
      <c r="R379" s="5">
        <v>107.83678997830501</v>
      </c>
      <c r="S379" s="5">
        <v>372.70341669594001</v>
      </c>
      <c r="T379" s="5">
        <v>264.18514208117512</v>
      </c>
      <c r="U379" s="5">
        <v>941.58904814570974</v>
      </c>
      <c r="V379" s="5">
        <v>1574.02018565703</v>
      </c>
      <c r="W379" s="5">
        <v>2057.2893613199549</v>
      </c>
      <c r="X379" s="5">
        <v>2955.5199078695368</v>
      </c>
      <c r="Y379" s="5">
        <v>2474.325533827041</v>
      </c>
      <c r="Z379" s="5">
        <v>5181.1558913573808</v>
      </c>
      <c r="AA379" s="5">
        <v>5026.7813023469434</v>
      </c>
      <c r="AB379" s="5">
        <v>6401.214861274113</v>
      </c>
      <c r="AC379" s="5">
        <v>7545.9469060823712</v>
      </c>
      <c r="AD379" s="5">
        <v>10115.100216324619</v>
      </c>
      <c r="AE379" s="5">
        <v>6983.6269770967519</v>
      </c>
    </row>
    <row r="380" spans="1:31">
      <c r="A380" s="56" t="s">
        <v>80</v>
      </c>
      <c r="B380" s="56" t="s">
        <v>163</v>
      </c>
      <c r="C380" s="56" t="s">
        <v>135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</row>
    <row r="381" spans="1:31">
      <c r="A381" s="56" t="s">
        <v>80</v>
      </c>
      <c r="B381" s="56" t="s">
        <v>163</v>
      </c>
      <c r="C381" s="56" t="s">
        <v>136</v>
      </c>
      <c r="D381" s="5">
        <v>4517.2352907849436</v>
      </c>
      <c r="E381" s="5">
        <v>3269.8490101177158</v>
      </c>
      <c r="F381" s="5">
        <v>2319.5576738483792</v>
      </c>
      <c r="G381" s="5">
        <v>2460.7148524853169</v>
      </c>
      <c r="H381" s="5">
        <v>3271.6093536540661</v>
      </c>
      <c r="I381" s="5">
        <v>3622.1838156842682</v>
      </c>
      <c r="J381" s="5">
        <v>2139.0256414976202</v>
      </c>
      <c r="K381" s="5">
        <v>2461.2779993273748</v>
      </c>
      <c r="L381" s="5">
        <v>3339.844426263895</v>
      </c>
      <c r="M381" s="5">
        <v>3348.7264259458648</v>
      </c>
      <c r="N381" s="5">
        <v>3753.572802289953</v>
      </c>
      <c r="O381" s="5">
        <v>3780.3859838831322</v>
      </c>
      <c r="P381" s="5">
        <v>3757.4384934919522</v>
      </c>
      <c r="Q381" s="5">
        <v>3729.948439648057</v>
      </c>
      <c r="R381" s="5">
        <v>3159.6810271156892</v>
      </c>
      <c r="S381" s="5">
        <v>3770.336243283085</v>
      </c>
      <c r="T381" s="5">
        <v>2730.99866818697</v>
      </c>
      <c r="U381" s="5">
        <v>3101.7483810501599</v>
      </c>
      <c r="V381" s="5">
        <v>3236.2898446432168</v>
      </c>
      <c r="W381" s="5">
        <v>2814.0830932630138</v>
      </c>
      <c r="X381" s="5">
        <v>2740.7539958503062</v>
      </c>
      <c r="Y381" s="5">
        <v>3732.2053811524529</v>
      </c>
      <c r="Z381" s="5">
        <v>4100.5738284280196</v>
      </c>
      <c r="AA381" s="5">
        <v>3453.490495533325</v>
      </c>
      <c r="AB381" s="5">
        <v>2856.8622244873109</v>
      </c>
      <c r="AC381" s="5">
        <v>2463.6420394904799</v>
      </c>
      <c r="AD381" s="5">
        <v>2531.3300700642062</v>
      </c>
      <c r="AE381" s="5">
        <v>1648.102718248746</v>
      </c>
    </row>
    <row r="382" spans="1:31">
      <c r="A382" s="56" t="s">
        <v>80</v>
      </c>
      <c r="B382" s="56" t="s">
        <v>163</v>
      </c>
      <c r="C382" s="56" t="s">
        <v>137</v>
      </c>
      <c r="D382" s="5">
        <v>494.25794154146519</v>
      </c>
      <c r="E382" s="5">
        <v>583.23383836518019</v>
      </c>
      <c r="F382" s="5">
        <v>2883.268318513175</v>
      </c>
      <c r="G382" s="5">
        <v>3555.471253693554</v>
      </c>
      <c r="H382" s="5">
        <v>5344.6933729801476</v>
      </c>
      <c r="I382" s="5">
        <v>6754.7917240351662</v>
      </c>
      <c r="J382" s="5">
        <v>7230.3442541959139</v>
      </c>
      <c r="K382" s="5">
        <v>7284.7336480135255</v>
      </c>
      <c r="L382" s="5">
        <v>7592.8266778095594</v>
      </c>
      <c r="M382" s="5">
        <v>7085.8920996840898</v>
      </c>
      <c r="N382" s="5">
        <v>7164.1516855004866</v>
      </c>
      <c r="O382" s="5">
        <v>7544.821803263223</v>
      </c>
      <c r="P382" s="5">
        <v>7595.8195355545158</v>
      </c>
      <c r="Q382" s="5">
        <v>7914.8491966419842</v>
      </c>
      <c r="R382" s="5">
        <v>8014.9542469440603</v>
      </c>
      <c r="S382" s="5">
        <v>7951.5230448682296</v>
      </c>
      <c r="T382" s="5">
        <v>9591.9909949517096</v>
      </c>
      <c r="U382" s="5">
        <v>9501.1861573758197</v>
      </c>
      <c r="V382" s="5">
        <v>9120.1745499790031</v>
      </c>
      <c r="W382" s="5">
        <v>8971.4093255653315</v>
      </c>
      <c r="X382" s="5">
        <v>9123.2060402767966</v>
      </c>
      <c r="Y382" s="5">
        <v>9455.4145893624991</v>
      </c>
      <c r="Z382" s="5">
        <v>8760.2145240057835</v>
      </c>
      <c r="AA382" s="5">
        <v>9108.8373282354332</v>
      </c>
      <c r="AB382" s="5">
        <v>9289.1627529127618</v>
      </c>
      <c r="AC382" s="5">
        <v>9778.3239055083286</v>
      </c>
      <c r="AD382" s="5">
        <v>9651.1366543690183</v>
      </c>
      <c r="AE382" s="5">
        <v>11746.915624428289</v>
      </c>
    </row>
    <row r="383" spans="1:31">
      <c r="A383" s="56" t="s">
        <v>80</v>
      </c>
      <c r="B383" s="56" t="s">
        <v>163</v>
      </c>
      <c r="C383" s="56" t="s">
        <v>138</v>
      </c>
      <c r="D383" s="5">
        <v>16.71170810303499</v>
      </c>
      <c r="E383" s="5">
        <v>30.354147601040001</v>
      </c>
      <c r="F383" s="5">
        <v>37.034666278970008</v>
      </c>
      <c r="G383" s="5">
        <v>51.948917543044978</v>
      </c>
      <c r="H383" s="5">
        <v>62.843033685039977</v>
      </c>
      <c r="I383" s="5">
        <v>80.485674742024969</v>
      </c>
      <c r="J383" s="5">
        <v>117.1295575956501</v>
      </c>
      <c r="K383" s="5">
        <v>122.00717331692501</v>
      </c>
      <c r="L383" s="5">
        <v>126.897449591795</v>
      </c>
      <c r="M383" s="5">
        <v>130.761616366845</v>
      </c>
      <c r="N383" s="5">
        <v>152.300895584025</v>
      </c>
      <c r="O383" s="5">
        <v>183.931178184955</v>
      </c>
      <c r="P383" s="5">
        <v>217.22395328012499</v>
      </c>
      <c r="Q383" s="5">
        <v>244.72105936500009</v>
      </c>
      <c r="R383" s="5">
        <v>291.48593901599492</v>
      </c>
      <c r="S383" s="5">
        <v>323.02351004597011</v>
      </c>
      <c r="T383" s="5">
        <v>366.30878118698502</v>
      </c>
      <c r="U383" s="5">
        <v>385.64370863566501</v>
      </c>
      <c r="V383" s="5">
        <v>430.6486055130398</v>
      </c>
      <c r="W383" s="5">
        <v>457.857850342745</v>
      </c>
      <c r="X383" s="5">
        <v>464.52152017737512</v>
      </c>
      <c r="Y383" s="5">
        <v>482.30408721101998</v>
      </c>
      <c r="Z383" s="5">
        <v>611.2096831761653</v>
      </c>
      <c r="AA383" s="5">
        <v>769.06085609735021</v>
      </c>
      <c r="AB383" s="5">
        <v>855.39377462958009</v>
      </c>
      <c r="AC383" s="5">
        <v>939.02672931544964</v>
      </c>
      <c r="AD383" s="5">
        <v>1007.568674206365</v>
      </c>
      <c r="AE383" s="5">
        <v>1080.9575118554451</v>
      </c>
    </row>
    <row r="384" spans="1:31">
      <c r="A384" s="56" t="s">
        <v>80</v>
      </c>
      <c r="B384" s="56" t="s">
        <v>163</v>
      </c>
      <c r="C384" s="56" t="s">
        <v>139</v>
      </c>
      <c r="D384" s="5">
        <v>110.495196148915</v>
      </c>
      <c r="E384" s="5">
        <v>134.74144735995799</v>
      </c>
      <c r="F384" s="5">
        <v>155.62055965789401</v>
      </c>
      <c r="G384" s="5">
        <v>178.91441313040301</v>
      </c>
      <c r="H384" s="5">
        <v>201.33018090475201</v>
      </c>
      <c r="I384" s="5">
        <v>218.818594557241</v>
      </c>
      <c r="J384" s="5">
        <v>238.707510015709</v>
      </c>
      <c r="K384" s="5">
        <v>255.828600766374</v>
      </c>
      <c r="L384" s="5">
        <v>269.53524707365102</v>
      </c>
      <c r="M384" s="5">
        <v>279.06357548537102</v>
      </c>
      <c r="N384" s="5">
        <v>289.83002279325899</v>
      </c>
      <c r="O384" s="5">
        <v>299.24803600858701</v>
      </c>
      <c r="P384" s="5">
        <v>311.979779571047</v>
      </c>
      <c r="Q384" s="5">
        <v>319.37141224486498</v>
      </c>
      <c r="R384" s="5">
        <v>329.88438343585898</v>
      </c>
      <c r="S384" s="5">
        <v>337.92630807138403</v>
      </c>
      <c r="T384" s="5">
        <v>349.68646200716898</v>
      </c>
      <c r="U384" s="5">
        <v>356.731794692873</v>
      </c>
      <c r="V384" s="5">
        <v>369.66561032928303</v>
      </c>
      <c r="W384" s="5">
        <v>380.04200882854701</v>
      </c>
      <c r="X384" s="5">
        <v>391.77373275282099</v>
      </c>
      <c r="Y384" s="5">
        <v>401.89062306864997</v>
      </c>
      <c r="Z384" s="5">
        <v>413.90648630128101</v>
      </c>
      <c r="AA384" s="5">
        <v>429.85809378360398</v>
      </c>
      <c r="AB384" s="5">
        <v>443.15764330701103</v>
      </c>
      <c r="AC384" s="5">
        <v>454.91654566967401</v>
      </c>
      <c r="AD384" s="5">
        <v>465.99504381012702</v>
      </c>
      <c r="AE384" s="5">
        <v>482.780529902468</v>
      </c>
    </row>
    <row r="385" spans="1:31">
      <c r="A385" s="56" t="s">
        <v>80</v>
      </c>
      <c r="B385" s="56" t="s">
        <v>163</v>
      </c>
      <c r="C385" s="56" t="s">
        <v>140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</row>
    <row r="386" spans="1:31">
      <c r="A386" s="56" t="s">
        <v>80</v>
      </c>
      <c r="B386" s="56" t="s">
        <v>163</v>
      </c>
      <c r="C386" s="56" t="s">
        <v>141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</row>
    <row r="387" spans="1:31">
      <c r="A387" s="56" t="s">
        <v>80</v>
      </c>
      <c r="B387" s="56" t="s">
        <v>163</v>
      </c>
      <c r="C387" s="56" t="s">
        <v>142</v>
      </c>
      <c r="D387" s="5">
        <v>6498.9125793712174</v>
      </c>
      <c r="E387" s="5">
        <v>9145.3237848226054</v>
      </c>
      <c r="F387" s="5">
        <v>12028.14653749237</v>
      </c>
      <c r="G387" s="5">
        <v>15817.46504937461</v>
      </c>
      <c r="H387" s="5">
        <v>16802.197739177649</v>
      </c>
      <c r="I387" s="5">
        <v>19255.94812582494</v>
      </c>
      <c r="J387" s="5">
        <v>18415.455775166622</v>
      </c>
      <c r="K387" s="5">
        <v>19023.59675321668</v>
      </c>
      <c r="L387" s="5">
        <v>18819.339131338889</v>
      </c>
      <c r="M387" s="5">
        <v>20073.808712394879</v>
      </c>
      <c r="N387" s="5">
        <v>19603.43760337331</v>
      </c>
      <c r="O387" s="5">
        <v>19289.13867695798</v>
      </c>
      <c r="P387" s="5">
        <v>19203.809522324002</v>
      </c>
      <c r="Q387" s="5">
        <v>18802.174591021161</v>
      </c>
      <c r="R387" s="5">
        <v>21176.15909515525</v>
      </c>
      <c r="S387" s="5">
        <v>20575.334013557091</v>
      </c>
      <c r="T387" s="5">
        <v>22208.219930250139</v>
      </c>
      <c r="U387" s="5">
        <v>26081.023259465921</v>
      </c>
      <c r="V387" s="5">
        <v>26654.982587858569</v>
      </c>
      <c r="W387" s="5">
        <v>27285.965313741399</v>
      </c>
      <c r="X387" s="5">
        <v>29030.668409300331</v>
      </c>
      <c r="Y387" s="5">
        <v>28460.953983678912</v>
      </c>
      <c r="Z387" s="5">
        <v>28382.53571588108</v>
      </c>
      <c r="AA387" s="5">
        <v>29500.727955980979</v>
      </c>
      <c r="AB387" s="5">
        <v>29792.133124141601</v>
      </c>
      <c r="AC387" s="5">
        <v>29548.175533132911</v>
      </c>
      <c r="AD387" s="5">
        <v>27701.801242654768</v>
      </c>
      <c r="AE387" s="5">
        <v>29303.145447281779</v>
      </c>
    </row>
    <row r="388" spans="1:31">
      <c r="A388" s="56" t="s">
        <v>80</v>
      </c>
      <c r="B388" s="56" t="s">
        <v>163</v>
      </c>
      <c r="C388" s="56" t="s">
        <v>143</v>
      </c>
      <c r="D388" s="5">
        <v>6887.6995068047954</v>
      </c>
      <c r="E388" s="5">
        <v>5494.54153578356</v>
      </c>
      <c r="F388" s="5">
        <v>7167.2309891782588</v>
      </c>
      <c r="G388" s="5">
        <v>6985.6969408921796</v>
      </c>
      <c r="H388" s="5">
        <v>9536.4495962283545</v>
      </c>
      <c r="I388" s="5">
        <v>13258.63838028618</v>
      </c>
      <c r="J388" s="5">
        <v>11620.680175522501</v>
      </c>
      <c r="K388" s="5">
        <v>13707.969660688181</v>
      </c>
      <c r="L388" s="5">
        <v>14750.03378541782</v>
      </c>
      <c r="M388" s="5">
        <v>13782.43677116576</v>
      </c>
      <c r="N388" s="5">
        <v>14183.376328337239</v>
      </c>
      <c r="O388" s="5">
        <v>15446.1509990498</v>
      </c>
      <c r="P388" s="5">
        <v>15060.9694687354</v>
      </c>
      <c r="Q388" s="5">
        <v>15501.995078716451</v>
      </c>
      <c r="R388" s="5">
        <v>15286.323706015701</v>
      </c>
      <c r="S388" s="5">
        <v>14959.094399856231</v>
      </c>
      <c r="T388" s="5">
        <v>16654.666552040111</v>
      </c>
      <c r="U388" s="5">
        <v>16717.153617334319</v>
      </c>
      <c r="V388" s="5">
        <v>16406.328866537689</v>
      </c>
      <c r="W388" s="5">
        <v>17538.93787737477</v>
      </c>
      <c r="X388" s="5">
        <v>17402.599283434869</v>
      </c>
      <c r="Y388" s="5">
        <v>18413.758268059679</v>
      </c>
      <c r="Z388" s="5">
        <v>20003.630873368689</v>
      </c>
      <c r="AA388" s="5">
        <v>18926.072159466119</v>
      </c>
      <c r="AB388" s="5">
        <v>20642.901043994669</v>
      </c>
      <c r="AC388" s="5">
        <v>21558.728709137329</v>
      </c>
      <c r="AD388" s="5">
        <v>21762.029866332108</v>
      </c>
      <c r="AE388" s="5">
        <v>23703.573595587452</v>
      </c>
    </row>
    <row r="389" spans="1:31">
      <c r="A389" s="56" t="s">
        <v>80</v>
      </c>
      <c r="B389" s="56" t="s">
        <v>163</v>
      </c>
      <c r="C389" s="56" t="s">
        <v>144</v>
      </c>
      <c r="D389" s="5">
        <v>8271.4261812999994</v>
      </c>
      <c r="E389" s="5">
        <v>8901.7108387000007</v>
      </c>
      <c r="F389" s="5">
        <v>9556.1843449999997</v>
      </c>
      <c r="G389" s="5">
        <v>10225.799655000001</v>
      </c>
      <c r="H389" s="5">
        <v>10898.126473</v>
      </c>
      <c r="I389" s="5">
        <v>11508.784019000001</v>
      </c>
      <c r="J389" s="5">
        <v>12021.737800999999</v>
      </c>
      <c r="K389" s="5">
        <v>12416.897824</v>
      </c>
      <c r="L389" s="5">
        <v>12766.605610000001</v>
      </c>
      <c r="M389" s="5">
        <v>13024.051715</v>
      </c>
      <c r="N389" s="5">
        <v>13251.472489</v>
      </c>
      <c r="O389" s="5">
        <v>13455.869173999999</v>
      </c>
      <c r="P389" s="5">
        <v>13665.192416</v>
      </c>
      <c r="Q389" s="5">
        <v>13823.635779</v>
      </c>
      <c r="R389" s="5">
        <v>14002.023660000001</v>
      </c>
      <c r="S389" s="5">
        <v>14187.577698999999</v>
      </c>
      <c r="T389" s="5">
        <v>14398.148701</v>
      </c>
      <c r="U389" s="5">
        <v>14574.092314</v>
      </c>
      <c r="V389" s="5">
        <v>14761.722347000001</v>
      </c>
      <c r="W389" s="5">
        <v>14944.959226999999</v>
      </c>
      <c r="X389" s="5">
        <v>15155.110601</v>
      </c>
      <c r="Y389" s="5">
        <v>15362.543301</v>
      </c>
      <c r="Z389" s="5">
        <v>15722.948194000001</v>
      </c>
      <c r="AA389" s="5">
        <v>16212.014313</v>
      </c>
      <c r="AB389" s="5">
        <v>16752.733393999999</v>
      </c>
      <c r="AC389" s="5">
        <v>17235.553371999998</v>
      </c>
      <c r="AD389" s="5">
        <v>17709.514048000001</v>
      </c>
      <c r="AE389" s="5">
        <v>17709.514048000001</v>
      </c>
    </row>
    <row r="390" spans="1:31">
      <c r="A390" s="56" t="s">
        <v>80</v>
      </c>
      <c r="B390" s="56" t="s">
        <v>163</v>
      </c>
      <c r="C390" s="56" t="s">
        <v>146</v>
      </c>
      <c r="D390" s="5">
        <v>1.1264499999999989E-7</v>
      </c>
      <c r="E390" s="5">
        <v>1.174700000000002E-7</v>
      </c>
      <c r="F390" s="5">
        <v>1.2452499999999969E-7</v>
      </c>
      <c r="G390" s="5">
        <v>0.1433224272350003</v>
      </c>
      <c r="H390" s="5">
        <v>1.031466407020005</v>
      </c>
      <c r="I390" s="5">
        <v>1.5093499999999981E-7</v>
      </c>
      <c r="J390" s="5">
        <v>1.5102499999999991E-7</v>
      </c>
      <c r="K390" s="5">
        <v>4.2831500000000051E-7</v>
      </c>
      <c r="L390" s="5">
        <v>4.8633500000000044E-7</v>
      </c>
      <c r="M390" s="5">
        <v>1.005945349500002E-2</v>
      </c>
      <c r="N390" s="5">
        <v>5.5269999999999991E-7</v>
      </c>
      <c r="O390" s="5">
        <v>0.32022755181500018</v>
      </c>
      <c r="P390" s="5">
        <v>0.15433156822500019</v>
      </c>
      <c r="Q390" s="5">
        <v>6.8915499999999982E-7</v>
      </c>
      <c r="R390" s="5">
        <v>0.14018339034499999</v>
      </c>
      <c r="S390" s="5">
        <v>4.4489780040000031E-2</v>
      </c>
      <c r="T390" s="5">
        <v>8.6032499999999978E-7</v>
      </c>
      <c r="U390" s="5">
        <v>1.008349999999999E-6</v>
      </c>
      <c r="V390" s="5">
        <v>1.0986650000000001E-6</v>
      </c>
      <c r="W390" s="5">
        <v>0.24322002845000021</v>
      </c>
      <c r="X390" s="5">
        <v>1.521192914079994</v>
      </c>
      <c r="Y390" s="5">
        <v>0.38402807971000041</v>
      </c>
      <c r="Z390" s="5">
        <v>0.38892533562500048</v>
      </c>
      <c r="AA390" s="5">
        <v>2.2287700000000019E-6</v>
      </c>
      <c r="AB390" s="5">
        <v>0.42454842196499948</v>
      </c>
      <c r="AC390" s="5">
        <v>0.18207147483</v>
      </c>
      <c r="AD390" s="5">
        <v>0.61402541087000184</v>
      </c>
      <c r="AE390" s="5">
        <v>2.8659750000000039E-6</v>
      </c>
    </row>
    <row r="391" spans="1:31">
      <c r="A391" s="56" t="s">
        <v>80</v>
      </c>
      <c r="B391" s="56" t="s">
        <v>163</v>
      </c>
      <c r="C391" s="56" t="s">
        <v>149</v>
      </c>
      <c r="D391" s="5">
        <v>-1753.450158000174</v>
      </c>
      <c r="E391" s="5">
        <v>-2156.1803654349128</v>
      </c>
      <c r="F391" s="5">
        <v>-4815.127783303461</v>
      </c>
      <c r="G391" s="5">
        <v>-5962.1414408659566</v>
      </c>
      <c r="H391" s="5">
        <v>-7539.3621267885828</v>
      </c>
      <c r="I391" s="5">
        <v>-10012.859649240851</v>
      </c>
      <c r="J391" s="5">
        <v>-10908.978834405651</v>
      </c>
      <c r="K391" s="5">
        <v>-11229.01286306863</v>
      </c>
      <c r="L391" s="5">
        <v>-11112.64045160872</v>
      </c>
      <c r="M391" s="5">
        <v>-10507.51983143791</v>
      </c>
      <c r="N391" s="5">
        <v>-10493.55569023178</v>
      </c>
      <c r="O391" s="5">
        <v>-11016.89399712245</v>
      </c>
      <c r="P391" s="5">
        <v>-11307.7968112033</v>
      </c>
      <c r="Q391" s="5">
        <v>-11464.65316981817</v>
      </c>
      <c r="R391" s="5">
        <v>-11758.35227500626</v>
      </c>
      <c r="S391" s="5">
        <v>-11224.77043993277</v>
      </c>
      <c r="T391" s="5">
        <v>-13613.2355477406</v>
      </c>
      <c r="U391" s="5">
        <v>-13156.321742616041</v>
      </c>
      <c r="V391" s="5">
        <v>-12665.123406867729</v>
      </c>
      <c r="W391" s="5">
        <v>-12206.95730060708</v>
      </c>
      <c r="X391" s="5">
        <v>-12634.39578291943</v>
      </c>
      <c r="Y391" s="5">
        <v>-12507.23838413181</v>
      </c>
      <c r="Z391" s="5">
        <v>-12047.688860997219</v>
      </c>
      <c r="AA391" s="5">
        <v>-12487.400081167651</v>
      </c>
      <c r="AB391" s="5">
        <v>-12466.211302451249</v>
      </c>
      <c r="AC391" s="5">
        <v>-13366.037288552519</v>
      </c>
      <c r="AD391" s="5">
        <v>-12925.31968124444</v>
      </c>
      <c r="AE391" s="5">
        <v>-15791.926233705581</v>
      </c>
    </row>
    <row r="392" spans="1:31">
      <c r="A392" s="56" t="s">
        <v>80</v>
      </c>
      <c r="B392" s="56" t="s">
        <v>163</v>
      </c>
      <c r="C392" s="56" t="s">
        <v>150</v>
      </c>
      <c r="D392" s="5">
        <v>-19.658888800949999</v>
      </c>
      <c r="E392" s="5">
        <v>-35.707230779305007</v>
      </c>
      <c r="F392" s="5">
        <v>-43.565887699709997</v>
      </c>
      <c r="G392" s="5">
        <v>-61.110331950895002</v>
      </c>
      <c r="H392" s="5">
        <v>-73.925671742760002</v>
      </c>
      <c r="I392" s="5">
        <v>-94.679667086795035</v>
      </c>
      <c r="J392" s="5">
        <v>-137.78585734379499</v>
      </c>
      <c r="K392" s="5">
        <v>-144.40117045231511</v>
      </c>
      <c r="L392" s="5">
        <v>-151.65883396645501</v>
      </c>
      <c r="M392" s="5">
        <v>-157.71927812958501</v>
      </c>
      <c r="N392" s="5">
        <v>-186.32661169409991</v>
      </c>
      <c r="O392" s="5">
        <v>-227.97964292487001</v>
      </c>
      <c r="P392" s="5">
        <v>-272.50684272610999</v>
      </c>
      <c r="Q392" s="5">
        <v>-310.20981103487509</v>
      </c>
      <c r="R392" s="5">
        <v>-373.12015989319502</v>
      </c>
      <c r="S392" s="5">
        <v>-416.1141003283949</v>
      </c>
      <c r="T392" s="5">
        <v>-476.65212775632523</v>
      </c>
      <c r="U392" s="5">
        <v>-503.87759702210491</v>
      </c>
      <c r="V392" s="5">
        <v>-563.47431641316507</v>
      </c>
      <c r="W392" s="5">
        <v>-601.34967391081523</v>
      </c>
      <c r="X392" s="5">
        <v>-609.43304037371013</v>
      </c>
      <c r="Y392" s="5">
        <v>-633.88554335108017</v>
      </c>
      <c r="Z392" s="5">
        <v>-806.46136115320519</v>
      </c>
      <c r="AA392" s="5">
        <v>-1018.25503955616</v>
      </c>
      <c r="AB392" s="5">
        <v>-1127.361196443745</v>
      </c>
      <c r="AC392" s="5">
        <v>-1252.2878525972301</v>
      </c>
      <c r="AD392" s="5">
        <v>-1334.43583888436</v>
      </c>
      <c r="AE392" s="5">
        <v>-1442.34173155088</v>
      </c>
    </row>
    <row r="393" spans="1:31">
      <c r="A393" s="56" t="s">
        <v>80</v>
      </c>
      <c r="B393" s="56" t="s">
        <v>163</v>
      </c>
      <c r="C393" s="56" t="s">
        <v>151</v>
      </c>
      <c r="D393" s="5">
        <v>-131.160586889142</v>
      </c>
      <c r="E393" s="5">
        <v>-159.93332829915099</v>
      </c>
      <c r="F393" s="5">
        <v>-185.08587232800201</v>
      </c>
      <c r="G393" s="5">
        <v>-212.159379936752</v>
      </c>
      <c r="H393" s="5">
        <v>-238.93076751176099</v>
      </c>
      <c r="I393" s="5">
        <v>-259.70735070673999</v>
      </c>
      <c r="J393" s="5">
        <v>-284.00826295990498</v>
      </c>
      <c r="K393" s="5">
        <v>-303.62895228782202</v>
      </c>
      <c r="L393" s="5">
        <v>-320.14002455194401</v>
      </c>
      <c r="M393" s="5">
        <v>-331.25904913646599</v>
      </c>
      <c r="N393" s="5">
        <v>-343.91004180235399</v>
      </c>
      <c r="O393" s="5">
        <v>-355.20428695942297</v>
      </c>
      <c r="P393" s="5">
        <v>-370.851944173417</v>
      </c>
      <c r="Q393" s="5">
        <v>-379.76916979057103</v>
      </c>
      <c r="R393" s="5">
        <v>-390.99580391871802</v>
      </c>
      <c r="S393" s="5">
        <v>-400.93601505031199</v>
      </c>
      <c r="T393" s="5">
        <v>-414.53034415658499</v>
      </c>
      <c r="U393" s="5">
        <v>-424.914451741731</v>
      </c>
      <c r="V393" s="5">
        <v>-438.52867020675899</v>
      </c>
      <c r="W393" s="5">
        <v>-451.905326386485</v>
      </c>
      <c r="X393" s="5">
        <v>-463.91879312500998</v>
      </c>
      <c r="Y393" s="5">
        <v>-476.85984260963198</v>
      </c>
      <c r="Z393" s="5">
        <v>-491.27362355032398</v>
      </c>
      <c r="AA393" s="5">
        <v>-511.58320740038602</v>
      </c>
      <c r="AB393" s="5">
        <v>-526.07167389193501</v>
      </c>
      <c r="AC393" s="5">
        <v>-539.248234919732</v>
      </c>
      <c r="AD393" s="5">
        <v>-552.86044881302496</v>
      </c>
      <c r="AE393" s="5">
        <v>-572.57878911425098</v>
      </c>
    </row>
    <row r="395" spans="1:31">
      <c r="A395" s="56" t="s">
        <v>80</v>
      </c>
      <c r="B395" s="56" t="s">
        <v>197</v>
      </c>
      <c r="C395" s="56" t="s">
        <v>130</v>
      </c>
      <c r="D395" s="5">
        <v>39216.747257563788</v>
      </c>
      <c r="E395" s="5">
        <v>37559.264931019119</v>
      </c>
      <c r="F395" s="5">
        <v>34915.300460084647</v>
      </c>
      <c r="G395" s="5">
        <v>33471.445221992617</v>
      </c>
      <c r="H395" s="5">
        <v>33191.633576904213</v>
      </c>
      <c r="I395" s="5">
        <v>32511.28399339184</v>
      </c>
      <c r="J395" s="5">
        <v>23978.819055277479</v>
      </c>
      <c r="K395" s="5">
        <v>24645.444080921188</v>
      </c>
      <c r="L395" s="5">
        <v>26332.927550744549</v>
      </c>
      <c r="M395" s="5">
        <v>26860.0690766837</v>
      </c>
      <c r="N395" s="5">
        <v>26975.535856247061</v>
      </c>
      <c r="O395" s="5">
        <v>26892.336679151558</v>
      </c>
      <c r="P395" s="5">
        <v>25509.96021465533</v>
      </c>
      <c r="Q395" s="5">
        <v>25452.84591340206</v>
      </c>
      <c r="R395" s="5">
        <v>24869.518965478739</v>
      </c>
      <c r="S395" s="5">
        <v>25436.767701599401</v>
      </c>
      <c r="T395" s="5">
        <v>24863.312118110389</v>
      </c>
      <c r="U395" s="5">
        <v>24998.342157236759</v>
      </c>
      <c r="V395" s="5">
        <v>25171.179628043181</v>
      </c>
      <c r="W395" s="5">
        <v>19695.37295172521</v>
      </c>
      <c r="X395" s="5">
        <v>18149.752605341229</v>
      </c>
      <c r="Y395" s="5">
        <v>15433.798984338109</v>
      </c>
      <c r="Z395" s="5">
        <v>13003.77942414873</v>
      </c>
      <c r="AA395" s="5">
        <v>10508.88442936028</v>
      </c>
      <c r="AB395" s="5">
        <v>10704.531668913891</v>
      </c>
      <c r="AC395" s="5">
        <v>10639.764615831849</v>
      </c>
      <c r="AD395" s="5">
        <v>10761.41848561694</v>
      </c>
      <c r="AE395" s="5">
        <v>10466.7806392369</v>
      </c>
    </row>
    <row r="396" spans="1:31">
      <c r="A396" s="56" t="s">
        <v>80</v>
      </c>
      <c r="B396" s="56" t="s">
        <v>197</v>
      </c>
      <c r="C396" s="56" t="s">
        <v>132</v>
      </c>
      <c r="D396" s="5">
        <v>968.35534674113956</v>
      </c>
      <c r="E396" s="5">
        <v>965.86117009812847</v>
      </c>
      <c r="F396" s="5">
        <v>972.09512150329329</v>
      </c>
      <c r="G396" s="5">
        <v>987.20884962229138</v>
      </c>
      <c r="H396" s="5">
        <v>1030.269677491232</v>
      </c>
      <c r="I396" s="5">
        <v>71.386317992320002</v>
      </c>
      <c r="J396" s="5">
        <v>18.816086099614999</v>
      </c>
      <c r="K396" s="5">
        <v>202.27187059736499</v>
      </c>
      <c r="L396" s="5">
        <v>400.15581418654489</v>
      </c>
      <c r="M396" s="5">
        <v>355.00144198818998</v>
      </c>
      <c r="N396" s="5">
        <v>313.43341728083459</v>
      </c>
      <c r="O396" s="5">
        <v>736.98673605052522</v>
      </c>
      <c r="P396" s="5">
        <v>729.13408970420494</v>
      </c>
      <c r="Q396" s="5">
        <v>754.09367944250448</v>
      </c>
      <c r="R396" s="5">
        <v>1307.011553713595</v>
      </c>
      <c r="S396" s="5">
        <v>1869.871421539103</v>
      </c>
      <c r="T396" s="5">
        <v>1125.8614142896561</v>
      </c>
      <c r="U396" s="5">
        <v>1269.246115761194</v>
      </c>
      <c r="V396" s="5">
        <v>1842.93545634425</v>
      </c>
      <c r="W396" s="5">
        <v>1663.46715622956</v>
      </c>
      <c r="X396" s="5">
        <v>2066.3599131350179</v>
      </c>
      <c r="Y396" s="5">
        <v>2083.3471744072158</v>
      </c>
      <c r="Z396" s="5">
        <v>644.40609094500985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</row>
    <row r="397" spans="1:31">
      <c r="A397" s="56" t="s">
        <v>80</v>
      </c>
      <c r="B397" s="56" t="s">
        <v>197</v>
      </c>
      <c r="C397" s="56" t="s">
        <v>133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</row>
    <row r="398" spans="1:31">
      <c r="A398" s="56" t="s">
        <v>80</v>
      </c>
      <c r="B398" s="56" t="s">
        <v>197</v>
      </c>
      <c r="C398" s="56" t="s">
        <v>134</v>
      </c>
      <c r="D398" s="5">
        <v>0</v>
      </c>
      <c r="E398" s="5">
        <v>0</v>
      </c>
      <c r="F398" s="5">
        <v>1.1818006250000001E-3</v>
      </c>
      <c r="G398" s="5">
        <v>1.160983688935</v>
      </c>
      <c r="H398" s="5">
        <v>4.0004935439899993</v>
      </c>
      <c r="I398" s="5">
        <v>2.8826893610700002</v>
      </c>
      <c r="J398" s="5">
        <v>0.16323948362999999</v>
      </c>
      <c r="K398" s="5">
        <v>12.362409206015</v>
      </c>
      <c r="L398" s="5">
        <v>9.5606670439000094</v>
      </c>
      <c r="M398" s="5">
        <v>26.133493227924941</v>
      </c>
      <c r="N398" s="5">
        <v>18.674726464364969</v>
      </c>
      <c r="O398" s="5">
        <v>10.56581842312497</v>
      </c>
      <c r="P398" s="5">
        <v>11.61423301345499</v>
      </c>
      <c r="Q398" s="5">
        <v>27.86095462746998</v>
      </c>
      <c r="R398" s="5">
        <v>63.948116483035022</v>
      </c>
      <c r="S398" s="5">
        <v>19.129413441499999</v>
      </c>
      <c r="T398" s="5">
        <v>31.90341742908997</v>
      </c>
      <c r="U398" s="5">
        <v>33.612302963880033</v>
      </c>
      <c r="V398" s="5">
        <v>203.40175126250509</v>
      </c>
      <c r="W398" s="5">
        <v>222.56290039883001</v>
      </c>
      <c r="X398" s="5">
        <v>466.19328518703509</v>
      </c>
      <c r="Y398" s="5">
        <v>486.09648797930481</v>
      </c>
      <c r="Z398" s="5">
        <v>1633.807178365764</v>
      </c>
      <c r="AA398" s="5">
        <v>1815.7542283100929</v>
      </c>
      <c r="AB398" s="5">
        <v>1637.478797341216</v>
      </c>
      <c r="AC398" s="5">
        <v>1746.2499483619049</v>
      </c>
      <c r="AD398" s="5">
        <v>2481.8871593900658</v>
      </c>
      <c r="AE398" s="5">
        <v>1919.253631152415</v>
      </c>
    </row>
    <row r="399" spans="1:31">
      <c r="A399" s="56" t="s">
        <v>80</v>
      </c>
      <c r="B399" s="56" t="s">
        <v>197</v>
      </c>
      <c r="C399" s="56" t="s">
        <v>135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</row>
    <row r="400" spans="1:31">
      <c r="A400" s="56" t="s">
        <v>80</v>
      </c>
      <c r="B400" s="56" t="s">
        <v>197</v>
      </c>
      <c r="C400" s="56" t="s">
        <v>136</v>
      </c>
      <c r="D400" s="5">
        <v>213.04516658332511</v>
      </c>
      <c r="E400" s="5">
        <v>251.4204366466499</v>
      </c>
      <c r="F400" s="5">
        <v>199.22103775955489</v>
      </c>
      <c r="G400" s="5">
        <v>126.74201449660001</v>
      </c>
      <c r="H400" s="5">
        <v>180.51341535335999</v>
      </c>
      <c r="I400" s="5">
        <v>184.41773114009499</v>
      </c>
      <c r="J400" s="5">
        <v>308.66522750573989</v>
      </c>
      <c r="K400" s="5">
        <v>160.58269769713499</v>
      </c>
      <c r="L400" s="5">
        <v>280.02973580878017</v>
      </c>
      <c r="M400" s="5">
        <v>299.18001440770479</v>
      </c>
      <c r="N400" s="5">
        <v>248.9169187943599</v>
      </c>
      <c r="O400" s="5">
        <v>213.04516428019511</v>
      </c>
      <c r="P400" s="5">
        <v>251.4204340806449</v>
      </c>
      <c r="Q400" s="5">
        <v>199.22103574014</v>
      </c>
      <c r="R400" s="5">
        <v>54.607373374274893</v>
      </c>
      <c r="S400" s="5">
        <v>64.035428507770035</v>
      </c>
      <c r="T400" s="5">
        <v>77.214285873415022</v>
      </c>
      <c r="U400" s="5">
        <v>166.56127829490481</v>
      </c>
      <c r="V400" s="5">
        <v>81.759810765219981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</row>
    <row r="401" spans="1:31">
      <c r="A401" s="56" t="s">
        <v>80</v>
      </c>
      <c r="B401" s="56" t="s">
        <v>197</v>
      </c>
      <c r="C401" s="56" t="s">
        <v>137</v>
      </c>
      <c r="D401" s="5">
        <v>925.2729808221693</v>
      </c>
      <c r="E401" s="5">
        <v>1224.67723743549</v>
      </c>
      <c r="F401" s="5">
        <v>1526.71579281548</v>
      </c>
      <c r="G401" s="5">
        <v>1547.066130462385</v>
      </c>
      <c r="H401" s="5">
        <v>1501.334268605744</v>
      </c>
      <c r="I401" s="5">
        <v>2769.5409479321811</v>
      </c>
      <c r="J401" s="5">
        <v>3293.319505075749</v>
      </c>
      <c r="K401" s="5">
        <v>3605.7791414586659</v>
      </c>
      <c r="L401" s="5">
        <v>3652.4226106789802</v>
      </c>
      <c r="M401" s="5">
        <v>3382.2471850926722</v>
      </c>
      <c r="N401" s="5">
        <v>3796.6600010726279</v>
      </c>
      <c r="O401" s="5">
        <v>4226.1887619819054</v>
      </c>
      <c r="P401" s="5">
        <v>4484.5665984584184</v>
      </c>
      <c r="Q401" s="5">
        <v>4858.4546042630336</v>
      </c>
      <c r="R401" s="5">
        <v>5162.3920890334603</v>
      </c>
      <c r="S401" s="5">
        <v>5118.8086995369586</v>
      </c>
      <c r="T401" s="5">
        <v>5395.2799660059718</v>
      </c>
      <c r="U401" s="5">
        <v>5372.631329610821</v>
      </c>
      <c r="V401" s="5">
        <v>5387.9396759044585</v>
      </c>
      <c r="W401" s="5">
        <v>5527.3130648201759</v>
      </c>
      <c r="X401" s="5">
        <v>5069.5421917247968</v>
      </c>
      <c r="Y401" s="5">
        <v>5793.3705623530996</v>
      </c>
      <c r="Z401" s="5">
        <v>6604.7101685242314</v>
      </c>
      <c r="AA401" s="5">
        <v>8562.7696299354866</v>
      </c>
      <c r="AB401" s="5">
        <v>8789.8123666290503</v>
      </c>
      <c r="AC401" s="5">
        <v>9744.5772888624269</v>
      </c>
      <c r="AD401" s="5">
        <v>10048.78361369201</v>
      </c>
      <c r="AE401" s="5">
        <v>10705.01146859455</v>
      </c>
    </row>
    <row r="402" spans="1:31">
      <c r="A402" s="56" t="s">
        <v>80</v>
      </c>
      <c r="B402" s="56" t="s">
        <v>197</v>
      </c>
      <c r="C402" s="56" t="s">
        <v>138</v>
      </c>
      <c r="D402" s="5">
        <v>9.9258707734249967</v>
      </c>
      <c r="E402" s="5">
        <v>19.868535400325008</v>
      </c>
      <c r="F402" s="5">
        <v>26.264448637899989</v>
      </c>
      <c r="G402" s="5">
        <v>38.197504807195003</v>
      </c>
      <c r="H402" s="5">
        <v>47.72148924721499</v>
      </c>
      <c r="I402" s="5">
        <v>46.263018132339987</v>
      </c>
      <c r="J402" s="5">
        <v>81.314506105695017</v>
      </c>
      <c r="K402" s="5">
        <v>71.347838093654971</v>
      </c>
      <c r="L402" s="5">
        <v>76.817130819054981</v>
      </c>
      <c r="M402" s="5">
        <v>72.282218116465017</v>
      </c>
      <c r="N402" s="5">
        <v>83.825759452464993</v>
      </c>
      <c r="O402" s="5">
        <v>97.844740258099975</v>
      </c>
      <c r="P402" s="5">
        <v>113.72549127325</v>
      </c>
      <c r="Q402" s="5">
        <v>123.38509010574499</v>
      </c>
      <c r="R402" s="5">
        <v>135.76887722104999</v>
      </c>
      <c r="S402" s="5">
        <v>148.65208523706991</v>
      </c>
      <c r="T402" s="5">
        <v>166.6760390677901</v>
      </c>
      <c r="U402" s="5">
        <v>187.74834785532499</v>
      </c>
      <c r="V402" s="5">
        <v>210.01713010944999</v>
      </c>
      <c r="W402" s="5">
        <v>220.75883927041511</v>
      </c>
      <c r="X402" s="5">
        <v>210.65207436847001</v>
      </c>
      <c r="Y402" s="5">
        <v>247.36893362201499</v>
      </c>
      <c r="Z402" s="5">
        <v>299.7353599310149</v>
      </c>
      <c r="AA402" s="5">
        <v>414.58680052680012</v>
      </c>
      <c r="AB402" s="5">
        <v>448.76138903110001</v>
      </c>
      <c r="AC402" s="5">
        <v>498.02209720356512</v>
      </c>
      <c r="AD402" s="5">
        <v>539.84303958644023</v>
      </c>
      <c r="AE402" s="5">
        <v>577.1052913670452</v>
      </c>
    </row>
    <row r="403" spans="1:31">
      <c r="A403" s="56" t="s">
        <v>80</v>
      </c>
      <c r="B403" s="56" t="s">
        <v>197</v>
      </c>
      <c r="C403" s="56" t="s">
        <v>139</v>
      </c>
      <c r="D403" s="5">
        <v>61.6903841990895</v>
      </c>
      <c r="E403" s="5">
        <v>77.6445241976283</v>
      </c>
      <c r="F403" s="5">
        <v>95.725472256142396</v>
      </c>
      <c r="G403" s="5">
        <v>115.697666569449</v>
      </c>
      <c r="H403" s="5">
        <v>135.35867382653799</v>
      </c>
      <c r="I403" s="5">
        <v>152.151551638162</v>
      </c>
      <c r="J403" s="5">
        <v>166.96029849886699</v>
      </c>
      <c r="K403" s="5">
        <v>179.82446767604</v>
      </c>
      <c r="L403" s="5">
        <v>190.54003639987599</v>
      </c>
      <c r="M403" s="5">
        <v>198.827170288323</v>
      </c>
      <c r="N403" s="5">
        <v>208.20748492822301</v>
      </c>
      <c r="O403" s="5">
        <v>216.99277760374699</v>
      </c>
      <c r="P403" s="5">
        <v>227.51069212119501</v>
      </c>
      <c r="Q403" s="5">
        <v>235.091110985672</v>
      </c>
      <c r="R403" s="5">
        <v>244.91587463797501</v>
      </c>
      <c r="S403" s="5">
        <v>252.73238619322299</v>
      </c>
      <c r="T403" s="5">
        <v>263.29485358027</v>
      </c>
      <c r="U403" s="5">
        <v>271.01149940000897</v>
      </c>
      <c r="V403" s="5">
        <v>281.77997471460299</v>
      </c>
      <c r="W403" s="5">
        <v>291.49801309982001</v>
      </c>
      <c r="X403" s="5">
        <v>302.19276187319002</v>
      </c>
      <c r="Y403" s="5">
        <v>312.27575175381799</v>
      </c>
      <c r="Z403" s="5">
        <v>323.72012097378899</v>
      </c>
      <c r="AA403" s="5">
        <v>337.44233167668301</v>
      </c>
      <c r="AB403" s="5">
        <v>350.58608044078699</v>
      </c>
      <c r="AC403" s="5">
        <v>362.20921759151599</v>
      </c>
      <c r="AD403" s="5">
        <v>373.08375207584902</v>
      </c>
      <c r="AE403" s="5">
        <v>388.70366223370701</v>
      </c>
    </row>
    <row r="404" spans="1:31">
      <c r="A404" s="56" t="s">
        <v>80</v>
      </c>
      <c r="B404" s="56" t="s">
        <v>197</v>
      </c>
      <c r="C404" s="56" t="s">
        <v>140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</row>
    <row r="405" spans="1:31">
      <c r="A405" s="56" t="s">
        <v>80</v>
      </c>
      <c r="B405" s="56" t="s">
        <v>197</v>
      </c>
      <c r="C405" s="56" t="s">
        <v>141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</row>
    <row r="406" spans="1:31">
      <c r="A406" s="56" t="s">
        <v>80</v>
      </c>
      <c r="B406" s="56" t="s">
        <v>197</v>
      </c>
      <c r="C406" s="56" t="s">
        <v>142</v>
      </c>
      <c r="D406" s="5">
        <v>4090.501359286834</v>
      </c>
      <c r="E406" s="5">
        <v>5666.2213791549066</v>
      </c>
      <c r="F406" s="5">
        <v>5992.5111464400752</v>
      </c>
      <c r="G406" s="5">
        <v>6987.8895214216764</v>
      </c>
      <c r="H406" s="5">
        <v>7670.1619597490444</v>
      </c>
      <c r="I406" s="5">
        <v>7804.2493465854432</v>
      </c>
      <c r="J406" s="5">
        <v>9397.2748882473898</v>
      </c>
      <c r="K406" s="5">
        <v>8112.747226051385</v>
      </c>
      <c r="L406" s="5">
        <v>8842.2663654238549</v>
      </c>
      <c r="M406" s="5">
        <v>8638.6099188392236</v>
      </c>
      <c r="N406" s="5">
        <v>8899.3877731912453</v>
      </c>
      <c r="O406" s="5">
        <v>9246.0042865365958</v>
      </c>
      <c r="P406" s="5">
        <v>11090.491936657891</v>
      </c>
      <c r="Q406" s="5">
        <v>11721.8685491179</v>
      </c>
      <c r="R406" s="5">
        <v>12818.142360287669</v>
      </c>
      <c r="S406" s="5">
        <v>12622.128116434251</v>
      </c>
      <c r="T406" s="5">
        <v>13136.695088296079</v>
      </c>
      <c r="U406" s="5">
        <v>14510.48567069226</v>
      </c>
      <c r="V406" s="5">
        <v>13362.763570498029</v>
      </c>
      <c r="W406" s="5">
        <v>19610.26855332722</v>
      </c>
      <c r="X406" s="5">
        <v>20948.724868103771</v>
      </c>
      <c r="Y406" s="5">
        <v>22073.807468318671</v>
      </c>
      <c r="Z406" s="5">
        <v>24100.954775360609</v>
      </c>
      <c r="AA406" s="5">
        <v>25350.702529058341</v>
      </c>
      <c r="AB406" s="5">
        <v>25994.609576938979</v>
      </c>
      <c r="AC406" s="5">
        <v>24592.540333617821</v>
      </c>
      <c r="AD406" s="5">
        <v>24319.788756087459</v>
      </c>
      <c r="AE406" s="5">
        <v>24725.741107235099</v>
      </c>
    </row>
    <row r="407" spans="1:31">
      <c r="A407" s="56" t="s">
        <v>80</v>
      </c>
      <c r="B407" s="56" t="s">
        <v>197</v>
      </c>
      <c r="C407" s="56" t="s">
        <v>143</v>
      </c>
      <c r="D407" s="5">
        <v>4877.4170851085391</v>
      </c>
      <c r="E407" s="5">
        <v>5753.4709848306493</v>
      </c>
      <c r="F407" s="5">
        <v>6295.5632575909058</v>
      </c>
      <c r="G407" s="5">
        <v>6224.8250979673421</v>
      </c>
      <c r="H407" s="5">
        <v>6352.6065033589784</v>
      </c>
      <c r="I407" s="5">
        <v>7148.6823876630961</v>
      </c>
      <c r="J407" s="5">
        <v>6441.9296198906004</v>
      </c>
      <c r="K407" s="5">
        <v>5825.1675632548586</v>
      </c>
      <c r="L407" s="5">
        <v>5997.4467160202694</v>
      </c>
      <c r="M407" s="5">
        <v>5388.4729980279444</v>
      </c>
      <c r="N407" s="5">
        <v>5888.3381481540364</v>
      </c>
      <c r="O407" s="5">
        <v>6086.9496816235769</v>
      </c>
      <c r="P407" s="5">
        <v>6272.4092209344053</v>
      </c>
      <c r="Q407" s="5">
        <v>6358.8792359368063</v>
      </c>
      <c r="R407" s="5">
        <v>6378.0157899384049</v>
      </c>
      <c r="S407" s="5">
        <v>6285.9785314708452</v>
      </c>
      <c r="T407" s="5">
        <v>6570.7000293126666</v>
      </c>
      <c r="U407" s="5">
        <v>6557.4072161687354</v>
      </c>
      <c r="V407" s="5">
        <v>6720.8619212151416</v>
      </c>
      <c r="W407" s="5">
        <v>6395.3165244282955</v>
      </c>
      <c r="X407" s="5">
        <v>6447.1120349128041</v>
      </c>
      <c r="Y407" s="5">
        <v>8352.4561394870416</v>
      </c>
      <c r="Z407" s="5">
        <v>8851.8957448105593</v>
      </c>
      <c r="AA407" s="5">
        <v>12323.200348295029</v>
      </c>
      <c r="AB407" s="5">
        <v>12655.41772763862</v>
      </c>
      <c r="AC407" s="5">
        <v>14872.502669574469</v>
      </c>
      <c r="AD407" s="5">
        <v>15017.131145332431</v>
      </c>
      <c r="AE407" s="5">
        <v>15441.960305404449</v>
      </c>
    </row>
    <row r="408" spans="1:31">
      <c r="A408" s="56" t="s">
        <v>80</v>
      </c>
      <c r="B408" s="56" t="s">
        <v>197</v>
      </c>
      <c r="C408" s="56" t="s">
        <v>144</v>
      </c>
      <c r="D408" s="5">
        <v>8376.1567286999998</v>
      </c>
      <c r="E408" s="5">
        <v>8913.7006996999989</v>
      </c>
      <c r="F408" s="5">
        <v>9433.820148499999</v>
      </c>
      <c r="G408" s="5">
        <v>9980.5956320000005</v>
      </c>
      <c r="H408" s="5">
        <v>10534.898933500001</v>
      </c>
      <c r="I408" s="5">
        <v>11013.5864189</v>
      </c>
      <c r="J408" s="5">
        <v>11441.7374545</v>
      </c>
      <c r="K408" s="5">
        <v>11800.4974038</v>
      </c>
      <c r="L408" s="5">
        <v>12133.7162947</v>
      </c>
      <c r="M408" s="5">
        <v>12372.6385252</v>
      </c>
      <c r="N408" s="5">
        <v>12609.583355500001</v>
      </c>
      <c r="O408" s="5">
        <v>12841.9040508</v>
      </c>
      <c r="P408" s="5">
        <v>13093.550903699999</v>
      </c>
      <c r="Q408" s="5">
        <v>13287.056288100001</v>
      </c>
      <c r="R408" s="5">
        <v>13513.8976484</v>
      </c>
      <c r="S408" s="5">
        <v>13753.2862556</v>
      </c>
      <c r="T408" s="5">
        <v>14024.809845</v>
      </c>
      <c r="U408" s="5">
        <v>14237.0850524</v>
      </c>
      <c r="V408" s="5">
        <v>14474.916528899999</v>
      </c>
      <c r="W408" s="5">
        <v>14720.9379893</v>
      </c>
      <c r="X408" s="5">
        <v>15001.794301399999</v>
      </c>
      <c r="Y408" s="5">
        <v>15225.3203713</v>
      </c>
      <c r="Z408" s="5">
        <v>15543.973542199999</v>
      </c>
      <c r="AA408" s="5">
        <v>15961.151086399999</v>
      </c>
      <c r="AB408" s="5">
        <v>16443.050242900001</v>
      </c>
      <c r="AC408" s="5">
        <v>16849.504253300001</v>
      </c>
      <c r="AD408" s="5">
        <v>17272.892939500001</v>
      </c>
      <c r="AE408" s="5">
        <v>17272.892939500001</v>
      </c>
    </row>
    <row r="409" spans="1:31">
      <c r="A409" s="56" t="s">
        <v>80</v>
      </c>
      <c r="B409" s="56" t="s">
        <v>197</v>
      </c>
      <c r="C409" s="56" t="s">
        <v>146</v>
      </c>
      <c r="D409" s="5">
        <v>1.107249999999998E-7</v>
      </c>
      <c r="E409" s="5">
        <v>1.150550000000001E-7</v>
      </c>
      <c r="F409" s="5">
        <v>1.2235499999999991E-7</v>
      </c>
      <c r="G409" s="5">
        <v>1.2924000000000009E-7</v>
      </c>
      <c r="H409" s="5">
        <v>1.3869500000000001E-7</v>
      </c>
      <c r="I409" s="5">
        <v>1.482899999999998E-7</v>
      </c>
      <c r="J409" s="5">
        <v>1.4940500000000001E-7</v>
      </c>
      <c r="K409" s="5">
        <v>4.2487499999999979E-7</v>
      </c>
      <c r="L409" s="5">
        <v>4.6175500000000031E-7</v>
      </c>
      <c r="M409" s="5">
        <v>4.9605499999999971E-7</v>
      </c>
      <c r="N409" s="5">
        <v>5.2444000000000016E-7</v>
      </c>
      <c r="O409" s="5">
        <v>5.5868000000000024E-7</v>
      </c>
      <c r="P409" s="5">
        <v>0.2942261083949998</v>
      </c>
      <c r="Q409" s="5">
        <v>0.27705399603500058</v>
      </c>
      <c r="R409" s="5">
        <v>1.8784761268499921</v>
      </c>
      <c r="S409" s="5">
        <v>7.6602000000000018E-7</v>
      </c>
      <c r="T409" s="5">
        <v>7.8911499999999935E-7</v>
      </c>
      <c r="U409" s="5">
        <v>8.5443500000000036E-7</v>
      </c>
      <c r="V409" s="5">
        <v>0.29205146951000033</v>
      </c>
      <c r="W409" s="5">
        <v>0.74615118437999839</v>
      </c>
      <c r="X409" s="5">
        <v>1.2952352930950011</v>
      </c>
      <c r="Y409" s="5">
        <v>0.34863477472000071</v>
      </c>
      <c r="Z409" s="5">
        <v>1.5054226612549999</v>
      </c>
      <c r="AA409" s="5">
        <v>0.3305231160650004</v>
      </c>
      <c r="AB409" s="5">
        <v>0.64444446345500017</v>
      </c>
      <c r="AC409" s="5">
        <v>3.0251316850150061</v>
      </c>
      <c r="AD409" s="5">
        <v>0.66543604273000057</v>
      </c>
      <c r="AE409" s="5">
        <v>0.71472748945000142</v>
      </c>
    </row>
    <row r="410" spans="1:31">
      <c r="A410" s="56" t="s">
        <v>80</v>
      </c>
      <c r="B410" s="56" t="s">
        <v>197</v>
      </c>
      <c r="C410" s="56" t="s">
        <v>149</v>
      </c>
      <c r="D410" s="5">
        <v>-1316.513034774579</v>
      </c>
      <c r="E410" s="5">
        <v>-1762.4634217984769</v>
      </c>
      <c r="F410" s="5">
        <v>-2125.3770837168458</v>
      </c>
      <c r="G410" s="5">
        <v>-2159.1849615189949</v>
      </c>
      <c r="H410" s="5">
        <v>-2091.3846133802899</v>
      </c>
      <c r="I410" s="5">
        <v>-3575.9917922428849</v>
      </c>
      <c r="J410" s="5">
        <v>-4297.903430812079</v>
      </c>
      <c r="K410" s="5">
        <v>-4603.9868119318608</v>
      </c>
      <c r="L410" s="5">
        <v>-4638.3916436072714</v>
      </c>
      <c r="M410" s="5">
        <v>-4260.4679859257994</v>
      </c>
      <c r="N410" s="5">
        <v>-4771.1307711463551</v>
      </c>
      <c r="O410" s="5">
        <v>-5284.7279124408115</v>
      </c>
      <c r="P410" s="5">
        <v>-5611.0341270936706</v>
      </c>
      <c r="Q410" s="5">
        <v>-6026.1839284340558</v>
      </c>
      <c r="R410" s="5">
        <v>-6431.3968806779576</v>
      </c>
      <c r="S410" s="5">
        <v>-6374.7544077234497</v>
      </c>
      <c r="T410" s="5">
        <v>-6700.9489686428988</v>
      </c>
      <c r="U410" s="5">
        <v>-6673.5228087683154</v>
      </c>
      <c r="V410" s="5">
        <v>-6676.1488201596476</v>
      </c>
      <c r="W410" s="5">
        <v>-6854.0302703419766</v>
      </c>
      <c r="X410" s="5">
        <v>-6253.6464586777911</v>
      </c>
      <c r="Y410" s="5">
        <v>-7214.522933419712</v>
      </c>
      <c r="Z410" s="5">
        <v>-8159.1264765749866</v>
      </c>
      <c r="AA410" s="5">
        <v>-10779.24672138674</v>
      </c>
      <c r="AB410" s="5">
        <v>-11020.85234848789</v>
      </c>
      <c r="AC410" s="5">
        <v>-12190.381738408811</v>
      </c>
      <c r="AD410" s="5">
        <v>-12566.49394358272</v>
      </c>
      <c r="AE410" s="5">
        <v>-13427.9849692425</v>
      </c>
    </row>
    <row r="411" spans="1:31">
      <c r="A411" s="56" t="s">
        <v>80</v>
      </c>
      <c r="B411" s="56" t="s">
        <v>197</v>
      </c>
      <c r="C411" s="56" t="s">
        <v>150</v>
      </c>
      <c r="D411" s="5">
        <v>-11.676338928890001</v>
      </c>
      <c r="E411" s="5">
        <v>-23.372434761904991</v>
      </c>
      <c r="F411" s="5">
        <v>-30.896294597464991</v>
      </c>
      <c r="G411" s="5">
        <v>-44.93379709997</v>
      </c>
      <c r="H411" s="5">
        <v>-56.13737699268998</v>
      </c>
      <c r="I411" s="5">
        <v>-54.421698806340032</v>
      </c>
      <c r="J411" s="5">
        <v>-95.654667301415031</v>
      </c>
      <c r="K411" s="5">
        <v>-84.160757918930017</v>
      </c>
      <c r="L411" s="5">
        <v>-90.836416549075011</v>
      </c>
      <c r="M411" s="5">
        <v>-85.889521922780006</v>
      </c>
      <c r="N411" s="5">
        <v>-100.264757375755</v>
      </c>
      <c r="O411" s="5">
        <v>-117.68407074770511</v>
      </c>
      <c r="P411" s="5">
        <v>-138.002046590265</v>
      </c>
      <c r="Q411" s="5">
        <v>-150.60830870978509</v>
      </c>
      <c r="R411" s="5">
        <v>-167.1827691635151</v>
      </c>
      <c r="S411" s="5">
        <v>-184.441768854065</v>
      </c>
      <c r="T411" s="5">
        <v>-208.52506014207489</v>
      </c>
      <c r="U411" s="5">
        <v>-236.21456297164499</v>
      </c>
      <c r="V411" s="5">
        <v>-265.25923468314511</v>
      </c>
      <c r="W411" s="5">
        <v>-279.28799747515001</v>
      </c>
      <c r="X411" s="5">
        <v>-266.024670385555</v>
      </c>
      <c r="Y411" s="5">
        <v>-315.73452724367007</v>
      </c>
      <c r="Z411" s="5">
        <v>-381.35196420748969</v>
      </c>
      <c r="AA411" s="5">
        <v>-528.02405505163529</v>
      </c>
      <c r="AB411" s="5">
        <v>-572.32090589898041</v>
      </c>
      <c r="AC411" s="5">
        <v>-640.10989483483013</v>
      </c>
      <c r="AD411" s="5">
        <v>-695.11481714424951</v>
      </c>
      <c r="AE411" s="5">
        <v>-742.53799080359522</v>
      </c>
    </row>
    <row r="412" spans="1:31">
      <c r="A412" s="56" t="s">
        <v>80</v>
      </c>
      <c r="B412" s="56" t="s">
        <v>197</v>
      </c>
      <c r="C412" s="56" t="s">
        <v>151</v>
      </c>
      <c r="D412" s="5">
        <v>-71.831171577040195</v>
      </c>
      <c r="E412" s="5">
        <v>-90.551525161640996</v>
      </c>
      <c r="F412" s="5">
        <v>-111.992663872349</v>
      </c>
      <c r="G412" s="5">
        <v>-135.12498665400199</v>
      </c>
      <c r="H412" s="5">
        <v>-157.85210169714901</v>
      </c>
      <c r="I412" s="5">
        <v>-177.546638926323</v>
      </c>
      <c r="J412" s="5">
        <v>-194.889826234586</v>
      </c>
      <c r="K412" s="5">
        <v>-209.41259107872</v>
      </c>
      <c r="L412" s="5">
        <v>-221.858874767489</v>
      </c>
      <c r="M412" s="5">
        <v>-230.743422502703</v>
      </c>
      <c r="N412" s="5">
        <v>-241.779187975789</v>
      </c>
      <c r="O412" s="5">
        <v>-251.44473306714301</v>
      </c>
      <c r="P412" s="5">
        <v>-263.707825483801</v>
      </c>
      <c r="Q412" s="5">
        <v>-272.70166071642097</v>
      </c>
      <c r="R412" s="5">
        <v>-283.23730452379402</v>
      </c>
      <c r="S412" s="5">
        <v>-291.73066370477898</v>
      </c>
      <c r="T412" s="5">
        <v>-304.12857867216098</v>
      </c>
      <c r="U412" s="5">
        <v>-313.58787920348402</v>
      </c>
      <c r="V412" s="5">
        <v>-325.01472698911499</v>
      </c>
      <c r="W412" s="5">
        <v>-337.06439785718197</v>
      </c>
      <c r="X412" s="5">
        <v>-348.24869925427799</v>
      </c>
      <c r="Y412" s="5">
        <v>-360.47691781391302</v>
      </c>
      <c r="Z412" s="5">
        <v>-373.08559157479198</v>
      </c>
      <c r="AA412" s="5">
        <v>-389.69924160821103</v>
      </c>
      <c r="AB412" s="5">
        <v>-404.120498393128</v>
      </c>
      <c r="AC412" s="5">
        <v>-417.464607494917</v>
      </c>
      <c r="AD412" s="5">
        <v>-429.42267617838098</v>
      </c>
      <c r="AE412" s="5">
        <v>-447.94546595657403</v>
      </c>
    </row>
    <row r="414" spans="1:31">
      <c r="A414" s="56" t="s">
        <v>80</v>
      </c>
      <c r="B414" s="56" t="s">
        <v>198</v>
      </c>
      <c r="C414" s="56" t="s">
        <v>131</v>
      </c>
      <c r="D414" s="5">
        <v>31708.345750784039</v>
      </c>
      <c r="E414" s="5">
        <v>27732.011250784351</v>
      </c>
      <c r="F414" s="5">
        <v>27562.254279068409</v>
      </c>
      <c r="G414" s="5">
        <v>23344.507690059811</v>
      </c>
      <c r="H414" s="5">
        <v>22886.932157481679</v>
      </c>
      <c r="I414" s="5">
        <v>22595.129760954289</v>
      </c>
      <c r="J414" s="5">
        <v>21721.758937840808</v>
      </c>
      <c r="K414" s="5">
        <v>22511.684103593951</v>
      </c>
      <c r="L414" s="5">
        <v>23115.38101902909</v>
      </c>
      <c r="M414" s="5">
        <v>23199.785447624461</v>
      </c>
      <c r="N414" s="5">
        <v>23237.079552963529</v>
      </c>
      <c r="O414" s="5">
        <v>23436.450158968371</v>
      </c>
      <c r="P414" s="5">
        <v>23311.204969371029</v>
      </c>
      <c r="Q414" s="5">
        <v>23556.802502748589</v>
      </c>
      <c r="R414" s="5">
        <v>23547.2753769792</v>
      </c>
      <c r="S414" s="5">
        <v>23706.86399939028</v>
      </c>
      <c r="T414" s="5">
        <v>23556.181045764479</v>
      </c>
      <c r="U414" s="5">
        <v>23388.52062787141</v>
      </c>
      <c r="V414" s="5">
        <v>23121.170603536619</v>
      </c>
      <c r="W414" s="5">
        <v>23309.591499994931</v>
      </c>
      <c r="X414" s="5">
        <v>23181.401042751259</v>
      </c>
      <c r="Y414" s="5">
        <v>22855.85947438006</v>
      </c>
      <c r="Z414" s="5">
        <v>7991.981712595998</v>
      </c>
      <c r="AA414" s="5">
        <v>7557.2262646372401</v>
      </c>
      <c r="AB414" s="5">
        <v>0</v>
      </c>
      <c r="AC414" s="5">
        <v>0</v>
      </c>
      <c r="AD414" s="5">
        <v>0</v>
      </c>
      <c r="AE414" s="5">
        <v>0</v>
      </c>
    </row>
    <row r="415" spans="1:31">
      <c r="A415" s="56" t="s">
        <v>80</v>
      </c>
      <c r="B415" s="56" t="s">
        <v>198</v>
      </c>
      <c r="C415" s="56" t="s">
        <v>132</v>
      </c>
      <c r="D415" s="5">
        <v>2.0190643258150001</v>
      </c>
      <c r="E415" s="5">
        <v>2.5462458202249998</v>
      </c>
      <c r="F415" s="5">
        <v>0.90116461621999999</v>
      </c>
      <c r="G415" s="5">
        <v>1.81895571247</v>
      </c>
      <c r="H415" s="5">
        <v>0.3124111644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</row>
    <row r="416" spans="1:31">
      <c r="A416" s="56" t="s">
        <v>80</v>
      </c>
      <c r="B416" s="56" t="s">
        <v>198</v>
      </c>
      <c r="C416" s="56" t="s">
        <v>133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</row>
    <row r="417" spans="1:31">
      <c r="A417" s="56" t="s">
        <v>80</v>
      </c>
      <c r="B417" s="56" t="s">
        <v>198</v>
      </c>
      <c r="C417" s="56" t="s">
        <v>134</v>
      </c>
      <c r="D417" s="5">
        <v>0.38852856503000011</v>
      </c>
      <c r="E417" s="5">
        <v>1.442586467795</v>
      </c>
      <c r="F417" s="5">
        <v>7.8794403845000013E-2</v>
      </c>
      <c r="G417" s="5">
        <v>2.8087438114849999</v>
      </c>
      <c r="H417" s="5">
        <v>5.7769999999999987E-8</v>
      </c>
      <c r="I417" s="5">
        <v>12.199740215945001</v>
      </c>
      <c r="J417" s="5">
        <v>8.7436119503100009</v>
      </c>
      <c r="K417" s="5">
        <v>11.92638525349</v>
      </c>
      <c r="L417" s="5">
        <v>8.2366615085950006</v>
      </c>
      <c r="M417" s="5">
        <v>18.461860599434999</v>
      </c>
      <c r="N417" s="5">
        <v>16.736119346359999</v>
      </c>
      <c r="O417" s="5">
        <v>4.5432889959950016</v>
      </c>
      <c r="P417" s="5">
        <v>9.2343184920999803</v>
      </c>
      <c r="Q417" s="5">
        <v>7.646466065665007</v>
      </c>
      <c r="R417" s="5">
        <v>5.9704067501800147</v>
      </c>
      <c r="S417" s="5">
        <v>1.8292800000000001E-6</v>
      </c>
      <c r="T417" s="5">
        <v>19.975716723070018</v>
      </c>
      <c r="U417" s="5">
        <v>17.01636234150002</v>
      </c>
      <c r="V417" s="5">
        <v>16.816810632235001</v>
      </c>
      <c r="W417" s="5">
        <v>6.6200335972600088</v>
      </c>
      <c r="X417" s="5">
        <v>32.261052793854986</v>
      </c>
      <c r="Y417" s="5">
        <v>10.633081940269999</v>
      </c>
      <c r="Z417" s="5">
        <v>122.01240958625991</v>
      </c>
      <c r="AA417" s="5">
        <v>78.800334541714932</v>
      </c>
      <c r="AB417" s="5">
        <v>753.71886425525429</v>
      </c>
      <c r="AC417" s="5">
        <v>264.36461990231498</v>
      </c>
      <c r="AD417" s="5">
        <v>2297.504936963177</v>
      </c>
      <c r="AE417" s="5">
        <v>2248.2969106333562</v>
      </c>
    </row>
    <row r="418" spans="1:31">
      <c r="A418" s="56" t="s">
        <v>80</v>
      </c>
      <c r="B418" s="56" t="s">
        <v>198</v>
      </c>
      <c r="C418" s="56" t="s">
        <v>135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</row>
    <row r="419" spans="1:31">
      <c r="A419" s="56" t="s">
        <v>80</v>
      </c>
      <c r="B419" s="56" t="s">
        <v>198</v>
      </c>
      <c r="C419" s="56" t="s">
        <v>136</v>
      </c>
      <c r="D419" s="5">
        <v>1671.255065750385</v>
      </c>
      <c r="E419" s="5">
        <v>1339.022329918216</v>
      </c>
      <c r="F419" s="5">
        <v>2692.8236674012378</v>
      </c>
      <c r="G419" s="5">
        <v>3014.678818204105</v>
      </c>
      <c r="H419" s="5">
        <v>3184.9279257767121</v>
      </c>
      <c r="I419" s="5">
        <v>3142.110388497551</v>
      </c>
      <c r="J419" s="5">
        <v>2106.5252495422392</v>
      </c>
      <c r="K419" s="5">
        <v>1544.0085807079811</v>
      </c>
      <c r="L419" s="5">
        <v>2330.4162280732189</v>
      </c>
      <c r="M419" s="5">
        <v>2185.011137201785</v>
      </c>
      <c r="N419" s="5">
        <v>2414.4266089756402</v>
      </c>
      <c r="O419" s="5">
        <v>3024.774455489634</v>
      </c>
      <c r="P419" s="5">
        <v>2347.7449417072648</v>
      </c>
      <c r="Q419" s="5">
        <v>3029.65662495794</v>
      </c>
      <c r="R419" s="5">
        <v>2474.963746885976</v>
      </c>
      <c r="S419" s="5">
        <v>2867.0747060076428</v>
      </c>
      <c r="T419" s="5">
        <v>1802.883278116625</v>
      </c>
      <c r="U419" s="5">
        <v>2371.476344497401</v>
      </c>
      <c r="V419" s="5">
        <v>2359.0172160418902</v>
      </c>
      <c r="W419" s="5">
        <v>2242.4233501523868</v>
      </c>
      <c r="X419" s="5">
        <v>1828.6700782801099</v>
      </c>
      <c r="Y419" s="5">
        <v>1924.643002819882</v>
      </c>
      <c r="Z419" s="5">
        <v>3262.065427675288</v>
      </c>
      <c r="AA419" s="5">
        <v>2277.3198348856058</v>
      </c>
      <c r="AB419" s="5">
        <v>3307.200761873868</v>
      </c>
      <c r="AC419" s="5">
        <v>3041.418003360287</v>
      </c>
      <c r="AD419" s="5">
        <v>2326.5659311782629</v>
      </c>
      <c r="AE419" s="5">
        <v>1008.3191107357191</v>
      </c>
    </row>
    <row r="420" spans="1:31">
      <c r="A420" s="56" t="s">
        <v>80</v>
      </c>
      <c r="B420" s="56" t="s">
        <v>198</v>
      </c>
      <c r="C420" s="56" t="s">
        <v>137</v>
      </c>
      <c r="D420" s="5">
        <v>247.95315254499991</v>
      </c>
      <c r="E420" s="5">
        <v>349.93090000697998</v>
      </c>
      <c r="F420" s="5">
        <v>240.98283075937491</v>
      </c>
      <c r="G420" s="5">
        <v>235.76304824880989</v>
      </c>
      <c r="H420" s="5">
        <v>246.57401130633991</v>
      </c>
      <c r="I420" s="5">
        <v>277.11040575901001</v>
      </c>
      <c r="J420" s="5">
        <v>306.68721470136512</v>
      </c>
      <c r="K420" s="5">
        <v>288.00219043073002</v>
      </c>
      <c r="L420" s="5">
        <v>258.68860494797502</v>
      </c>
      <c r="M420" s="5">
        <v>504.20603447299499</v>
      </c>
      <c r="N420" s="5">
        <v>510.35656802289998</v>
      </c>
      <c r="O420" s="5">
        <v>664.00655499753555</v>
      </c>
      <c r="P420" s="5">
        <v>1001.661395225946</v>
      </c>
      <c r="Q420" s="5">
        <v>986.26697793462552</v>
      </c>
      <c r="R420" s="5">
        <v>1007.61360022851</v>
      </c>
      <c r="S420" s="5">
        <v>1530.315175623748</v>
      </c>
      <c r="T420" s="5">
        <v>2442.7240453836848</v>
      </c>
      <c r="U420" s="5">
        <v>2423.097138959411</v>
      </c>
      <c r="V420" s="5">
        <v>2392.6640039530662</v>
      </c>
      <c r="W420" s="5">
        <v>2300.677316070296</v>
      </c>
      <c r="X420" s="5">
        <v>2231.63190058702</v>
      </c>
      <c r="Y420" s="5">
        <v>2301.1762494700261</v>
      </c>
      <c r="Z420" s="5">
        <v>3727.042019778542</v>
      </c>
      <c r="AA420" s="5">
        <v>4562.6516615436367</v>
      </c>
      <c r="AB420" s="5">
        <v>5906.1622788459827</v>
      </c>
      <c r="AC420" s="5">
        <v>5949.8592206769799</v>
      </c>
      <c r="AD420" s="5">
        <v>5894.6606911439903</v>
      </c>
      <c r="AE420" s="5">
        <v>6737.7071941519589</v>
      </c>
    </row>
    <row r="421" spans="1:31">
      <c r="A421" s="56" t="s">
        <v>80</v>
      </c>
      <c r="B421" s="56" t="s">
        <v>198</v>
      </c>
      <c r="C421" s="56" t="s">
        <v>138</v>
      </c>
      <c r="D421" s="5">
        <v>12.039580936320011</v>
      </c>
      <c r="E421" s="5">
        <v>25.31543791089501</v>
      </c>
      <c r="F421" s="5">
        <v>26.134971446034999</v>
      </c>
      <c r="G421" s="5">
        <v>36.408621070254988</v>
      </c>
      <c r="H421" s="5">
        <v>50.824555658645018</v>
      </c>
      <c r="I421" s="5">
        <v>68.581242724069966</v>
      </c>
      <c r="J421" s="5">
        <v>93.176344399775004</v>
      </c>
      <c r="K421" s="5">
        <v>101.87261659615</v>
      </c>
      <c r="L421" s="5">
        <v>108.8841194604549</v>
      </c>
      <c r="M421" s="5">
        <v>115.642595304455</v>
      </c>
      <c r="N421" s="5">
        <v>135.05689223359499</v>
      </c>
      <c r="O421" s="5">
        <v>158.10227553407</v>
      </c>
      <c r="P421" s="5">
        <v>185.2493978008699</v>
      </c>
      <c r="Q421" s="5">
        <v>210.96913557652499</v>
      </c>
      <c r="R421" s="5">
        <v>246.498779373795</v>
      </c>
      <c r="S421" s="5">
        <v>273.57209700898511</v>
      </c>
      <c r="T421" s="5">
        <v>313.49609543263551</v>
      </c>
      <c r="U421" s="5">
        <v>349.43841794980489</v>
      </c>
      <c r="V421" s="5">
        <v>399.94975922346481</v>
      </c>
      <c r="W421" s="5">
        <v>424.99515481941478</v>
      </c>
      <c r="X421" s="5">
        <v>460.50201015450023</v>
      </c>
      <c r="Y421" s="5">
        <v>504.23663324897512</v>
      </c>
      <c r="Z421" s="5">
        <v>535.05903710157475</v>
      </c>
      <c r="AA421" s="5">
        <v>631.72845796113529</v>
      </c>
      <c r="AB421" s="5">
        <v>642.41414469892482</v>
      </c>
      <c r="AC421" s="5">
        <v>697.96568340524038</v>
      </c>
      <c r="AD421" s="5">
        <v>781.60821812112931</v>
      </c>
      <c r="AE421" s="5">
        <v>805.94789068712498</v>
      </c>
    </row>
    <row r="422" spans="1:31">
      <c r="A422" s="56" t="s">
        <v>80</v>
      </c>
      <c r="B422" s="56" t="s">
        <v>198</v>
      </c>
      <c r="C422" s="56" t="s">
        <v>139</v>
      </c>
      <c r="D422" s="5">
        <v>65.904919397267506</v>
      </c>
      <c r="E422" s="5">
        <v>80.245121262036307</v>
      </c>
      <c r="F422" s="5">
        <v>94.493498278266898</v>
      </c>
      <c r="G422" s="5">
        <v>109.978986907812</v>
      </c>
      <c r="H422" s="5">
        <v>125.931602345952</v>
      </c>
      <c r="I422" s="5">
        <v>140.52143920496499</v>
      </c>
      <c r="J422" s="5">
        <v>155.32338688139299</v>
      </c>
      <c r="K422" s="5">
        <v>167.992793569664</v>
      </c>
      <c r="L422" s="5">
        <v>177.458792791435</v>
      </c>
      <c r="M422" s="5">
        <v>184.168535974847</v>
      </c>
      <c r="N422" s="5">
        <v>192.75780278861799</v>
      </c>
      <c r="O422" s="5">
        <v>200.69335153869599</v>
      </c>
      <c r="P422" s="5">
        <v>210.45810598579899</v>
      </c>
      <c r="Q422" s="5">
        <v>217.381068808614</v>
      </c>
      <c r="R422" s="5">
        <v>226.30734456836001</v>
      </c>
      <c r="S422" s="5">
        <v>232.89264625060801</v>
      </c>
      <c r="T422" s="5">
        <v>242.42335052095601</v>
      </c>
      <c r="U422" s="5">
        <v>251.14900937798899</v>
      </c>
      <c r="V422" s="5">
        <v>260.38698690657299</v>
      </c>
      <c r="W422" s="5">
        <v>269.511432332487</v>
      </c>
      <c r="X422" s="5">
        <v>279.82722649528603</v>
      </c>
      <c r="Y422" s="5">
        <v>288.49898029521103</v>
      </c>
      <c r="Z422" s="5">
        <v>299.37339162528298</v>
      </c>
      <c r="AA422" s="5">
        <v>312.695553325226</v>
      </c>
      <c r="AB422" s="5">
        <v>324.81187180348502</v>
      </c>
      <c r="AC422" s="5">
        <v>335.96396457461901</v>
      </c>
      <c r="AD422" s="5">
        <v>345.894605056518</v>
      </c>
      <c r="AE422" s="5">
        <v>360.63452831272298</v>
      </c>
    </row>
    <row r="423" spans="1:31">
      <c r="A423" s="56" t="s">
        <v>80</v>
      </c>
      <c r="B423" s="56" t="s">
        <v>198</v>
      </c>
      <c r="C423" s="56" t="s">
        <v>140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</row>
    <row r="424" spans="1:31">
      <c r="A424" s="56" t="s">
        <v>80</v>
      </c>
      <c r="B424" s="56" t="s">
        <v>198</v>
      </c>
      <c r="C424" s="56" t="s">
        <v>141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</row>
    <row r="425" spans="1:31">
      <c r="A425" s="56" t="s">
        <v>80</v>
      </c>
      <c r="B425" s="56" t="s">
        <v>198</v>
      </c>
      <c r="C425" s="56" t="s">
        <v>142</v>
      </c>
      <c r="D425" s="5">
        <v>10806.76834968068</v>
      </c>
      <c r="E425" s="5">
        <v>13021.011105809739</v>
      </c>
      <c r="F425" s="5">
        <v>12534.90691164089</v>
      </c>
      <c r="G425" s="5">
        <v>12924.913017444989</v>
      </c>
      <c r="H425" s="5">
        <v>12176.866372557901</v>
      </c>
      <c r="I425" s="5">
        <v>12565.87379650685</v>
      </c>
      <c r="J425" s="5">
        <v>12338.64501162403</v>
      </c>
      <c r="K425" s="5">
        <v>12790.89434616815</v>
      </c>
      <c r="L425" s="5">
        <v>12096.820270048151</v>
      </c>
      <c r="M425" s="5">
        <v>12298.74780448407</v>
      </c>
      <c r="N425" s="5">
        <v>13033.58906596041</v>
      </c>
      <c r="O425" s="5">
        <v>12065.927500290771</v>
      </c>
      <c r="P425" s="5">
        <v>13985.185251710731</v>
      </c>
      <c r="Q425" s="5">
        <v>12262.884503115451</v>
      </c>
      <c r="R425" s="5">
        <v>12604.3216889666</v>
      </c>
      <c r="S425" s="5">
        <v>11490.31043748611</v>
      </c>
      <c r="T425" s="5">
        <v>12008.114107295971</v>
      </c>
      <c r="U425" s="5">
        <v>12866.64817691011</v>
      </c>
      <c r="V425" s="5">
        <v>13200.85878073817</v>
      </c>
      <c r="W425" s="5">
        <v>12012.821907412241</v>
      </c>
      <c r="X425" s="5">
        <v>13665.7198004811</v>
      </c>
      <c r="Y425" s="5">
        <v>14907.846920129419</v>
      </c>
      <c r="Z425" s="5">
        <v>22737.235749212559</v>
      </c>
      <c r="AA425" s="5">
        <v>25653.423935402141</v>
      </c>
      <c r="AB425" s="5">
        <v>24455.017232701081</v>
      </c>
      <c r="AC425" s="5">
        <v>25722.12952510465</v>
      </c>
      <c r="AD425" s="5">
        <v>24479.411072637198</v>
      </c>
      <c r="AE425" s="5">
        <v>25212.512138835791</v>
      </c>
    </row>
    <row r="426" spans="1:31">
      <c r="A426" s="56" t="s">
        <v>80</v>
      </c>
      <c r="B426" s="56" t="s">
        <v>198</v>
      </c>
      <c r="C426" s="56" t="s">
        <v>143</v>
      </c>
      <c r="D426" s="5">
        <v>1544.7480685344899</v>
      </c>
      <c r="E426" s="5">
        <v>1032.4855045100001</v>
      </c>
      <c r="F426" s="5">
        <v>1391.81673717016</v>
      </c>
      <c r="G426" s="5">
        <v>1404.146192900575</v>
      </c>
      <c r="H426" s="5">
        <v>1295.9947275804259</v>
      </c>
      <c r="I426" s="5">
        <v>1215.0444459150599</v>
      </c>
      <c r="J426" s="5">
        <v>1074.308527212615</v>
      </c>
      <c r="K426" s="5">
        <v>1114.78407948727</v>
      </c>
      <c r="L426" s="5">
        <v>1202.64631386632</v>
      </c>
      <c r="M426" s="5">
        <v>1245.3805359436301</v>
      </c>
      <c r="N426" s="5">
        <v>1245.271505377875</v>
      </c>
      <c r="O426" s="5">
        <v>1279.9736388860649</v>
      </c>
      <c r="P426" s="5">
        <v>1229.0184756838751</v>
      </c>
      <c r="Q426" s="5">
        <v>1327.6137392760199</v>
      </c>
      <c r="R426" s="5">
        <v>1282.38443274774</v>
      </c>
      <c r="S426" s="5">
        <v>1330.2640661615601</v>
      </c>
      <c r="T426" s="5">
        <v>1509.4208907581849</v>
      </c>
      <c r="U426" s="5">
        <v>1551.865109973101</v>
      </c>
      <c r="V426" s="5">
        <v>1537.8497624044651</v>
      </c>
      <c r="W426" s="5">
        <v>1556.235427521176</v>
      </c>
      <c r="X426" s="5">
        <v>1447.8610825196049</v>
      </c>
      <c r="Y426" s="5">
        <v>1387.64335911325</v>
      </c>
      <c r="Z426" s="5">
        <v>1469.0913651742351</v>
      </c>
      <c r="AA426" s="5">
        <v>1361.59260978099</v>
      </c>
      <c r="AB426" s="5">
        <v>3771.8661246226452</v>
      </c>
      <c r="AC426" s="5">
        <v>3677.040629361165</v>
      </c>
      <c r="AD426" s="5">
        <v>3725.6841615867061</v>
      </c>
      <c r="AE426" s="5">
        <v>4454.413871212384</v>
      </c>
    </row>
    <row r="427" spans="1:31">
      <c r="A427" s="56" t="s">
        <v>80</v>
      </c>
      <c r="B427" s="56" t="s">
        <v>198</v>
      </c>
      <c r="C427" s="56" t="s">
        <v>144</v>
      </c>
      <c r="D427" s="5">
        <v>6105.4625809999998</v>
      </c>
      <c r="E427" s="5">
        <v>6936.3041499999999</v>
      </c>
      <c r="F427" s="5">
        <v>7670.306783</v>
      </c>
      <c r="G427" s="5">
        <v>8432.006797</v>
      </c>
      <c r="H427" s="5">
        <v>9199.2186820000006</v>
      </c>
      <c r="I427" s="5">
        <v>9825.1172050000005</v>
      </c>
      <c r="J427" s="5">
        <v>10239.22349</v>
      </c>
      <c r="K427" s="5">
        <v>10590.514300000001</v>
      </c>
      <c r="L427" s="5">
        <v>10914.4036</v>
      </c>
      <c r="M427" s="5">
        <v>11181.829299999999</v>
      </c>
      <c r="N427" s="5">
        <v>11395.886189999999</v>
      </c>
      <c r="O427" s="5">
        <v>11621.272129999999</v>
      </c>
      <c r="P427" s="5">
        <v>11849.66282</v>
      </c>
      <c r="Q427" s="5">
        <v>12044.323469999999</v>
      </c>
      <c r="R427" s="5">
        <v>12207.96118</v>
      </c>
      <c r="S427" s="5">
        <v>12398.619000000001</v>
      </c>
      <c r="T427" s="5">
        <v>12611.29825</v>
      </c>
      <c r="U427" s="5">
        <v>12810.92015</v>
      </c>
      <c r="V427" s="5">
        <v>12995.046780000001</v>
      </c>
      <c r="W427" s="5">
        <v>13222.81509</v>
      </c>
      <c r="X427" s="5">
        <v>13479.721380000001</v>
      </c>
      <c r="Y427" s="5">
        <v>13759.439249999999</v>
      </c>
      <c r="Z427" s="5">
        <v>14121.49567</v>
      </c>
      <c r="AA427" s="5">
        <v>14597.92013</v>
      </c>
      <c r="AB427" s="5">
        <v>15107.85482</v>
      </c>
      <c r="AC427" s="5">
        <v>15581.280360000001</v>
      </c>
      <c r="AD427" s="5">
        <v>16002.787410000001</v>
      </c>
      <c r="AE427" s="5">
        <v>16002.787410000001</v>
      </c>
    </row>
    <row r="428" spans="1:31">
      <c r="A428" s="56" t="s">
        <v>80</v>
      </c>
      <c r="B428" s="56" t="s">
        <v>198</v>
      </c>
      <c r="C428" s="56" t="s">
        <v>146</v>
      </c>
      <c r="D428" s="5">
        <v>1.0637000000000001E-7</v>
      </c>
      <c r="E428" s="5">
        <v>1.105849999999999E-7</v>
      </c>
      <c r="F428" s="5">
        <v>1.1952000000000011E-7</v>
      </c>
      <c r="G428" s="5">
        <v>1.2794500000000021E-7</v>
      </c>
      <c r="H428" s="5">
        <v>1.3659499999999991E-7</v>
      </c>
      <c r="I428" s="5">
        <v>1.9093039645000039E-2</v>
      </c>
      <c r="J428" s="5">
        <v>0.1170935917000004</v>
      </c>
      <c r="K428" s="5">
        <v>1.4408948150000009E-3</v>
      </c>
      <c r="L428" s="5">
        <v>4.6227999999999988E-7</v>
      </c>
      <c r="M428" s="5">
        <v>4.934499999999998E-7</v>
      </c>
      <c r="N428" s="5">
        <v>5.1956500000000027E-7</v>
      </c>
      <c r="O428" s="5">
        <v>5.595800000000002E-7</v>
      </c>
      <c r="P428" s="5">
        <v>5.9146499999999996E-7</v>
      </c>
      <c r="Q428" s="5">
        <v>6.4125999999999954E-7</v>
      </c>
      <c r="R428" s="5">
        <v>7.3048000000000001E-7</v>
      </c>
      <c r="S428" s="5">
        <v>8.060349999999999E-7</v>
      </c>
      <c r="T428" s="5">
        <v>8.1053999999999985E-7</v>
      </c>
      <c r="U428" s="5">
        <v>2.4672777149999998E-2</v>
      </c>
      <c r="V428" s="5">
        <v>0.30812935518500001</v>
      </c>
      <c r="W428" s="5">
        <v>1.05416E-6</v>
      </c>
      <c r="X428" s="5">
        <v>1.159215E-6</v>
      </c>
      <c r="Y428" s="5">
        <v>1.657755000000002E-6</v>
      </c>
      <c r="Z428" s="5">
        <v>1.9936050000000002E-6</v>
      </c>
      <c r="AA428" s="5">
        <v>2.0151599999999999E-6</v>
      </c>
      <c r="AB428" s="5">
        <v>3.0114072344299849</v>
      </c>
      <c r="AC428" s="5">
        <v>2.6025099999999991E-6</v>
      </c>
      <c r="AD428" s="5">
        <v>0.65067636832000264</v>
      </c>
      <c r="AE428" s="5">
        <v>3.7157081195800008</v>
      </c>
    </row>
    <row r="429" spans="1:31">
      <c r="A429" s="56" t="s">
        <v>80</v>
      </c>
      <c r="B429" s="56" t="s">
        <v>198</v>
      </c>
      <c r="C429" s="56" t="s">
        <v>149</v>
      </c>
      <c r="D429" s="5">
        <v>-295.18241029245991</v>
      </c>
      <c r="E429" s="5">
        <v>-417.12025293891492</v>
      </c>
      <c r="F429" s="5">
        <v>-286.34868272657008</v>
      </c>
      <c r="G429" s="5">
        <v>-281.2061036227999</v>
      </c>
      <c r="H429" s="5">
        <v>-293.0048516646749</v>
      </c>
      <c r="I429" s="5">
        <v>-329.89343848015989</v>
      </c>
      <c r="J429" s="5">
        <v>-365.10393236882493</v>
      </c>
      <c r="K429" s="5">
        <v>-343.39559392337509</v>
      </c>
      <c r="L429" s="5">
        <v>-307.42700199131991</v>
      </c>
      <c r="M429" s="5">
        <v>-597.8898225827453</v>
      </c>
      <c r="N429" s="5">
        <v>-606.2121879246248</v>
      </c>
      <c r="O429" s="5">
        <v>-785.00817858263019</v>
      </c>
      <c r="P429" s="5">
        <v>-1185.449748157504</v>
      </c>
      <c r="Q429" s="5">
        <v>-1162.6839698276999</v>
      </c>
      <c r="R429" s="5">
        <v>-1192.411356120635</v>
      </c>
      <c r="S429" s="5">
        <v>-1802.6162246794599</v>
      </c>
      <c r="T429" s="5">
        <v>-2923.98106738462</v>
      </c>
      <c r="U429" s="5">
        <v>-2903.249095822559</v>
      </c>
      <c r="V429" s="5">
        <v>-2870.3147695449861</v>
      </c>
      <c r="W429" s="5">
        <v>-2747.4348320064651</v>
      </c>
      <c r="X429" s="5">
        <v>-2671.038634364339</v>
      </c>
      <c r="Y429" s="5">
        <v>-2762.428345228484</v>
      </c>
      <c r="Z429" s="5">
        <v>-4550.5266460053954</v>
      </c>
      <c r="AA429" s="5">
        <v>-5600.8523464675654</v>
      </c>
      <c r="AB429" s="5">
        <v>-7194.2216101646454</v>
      </c>
      <c r="AC429" s="5">
        <v>-7302.959508474305</v>
      </c>
      <c r="AD429" s="5">
        <v>-7177.8158698787674</v>
      </c>
      <c r="AE429" s="5">
        <v>-8288.9311710652782</v>
      </c>
    </row>
    <row r="430" spans="1:31">
      <c r="A430" s="56" t="s">
        <v>80</v>
      </c>
      <c r="B430" s="56" t="s">
        <v>198</v>
      </c>
      <c r="C430" s="56" t="s">
        <v>150</v>
      </c>
      <c r="D430" s="5">
        <v>-14.16281240587001</v>
      </c>
      <c r="E430" s="5">
        <v>-29.81306534458502</v>
      </c>
      <c r="F430" s="5">
        <v>-30.710845829555019</v>
      </c>
      <c r="G430" s="5">
        <v>-42.894247126350031</v>
      </c>
      <c r="H430" s="5">
        <v>-59.722877582999928</v>
      </c>
      <c r="I430" s="5">
        <v>-80.729316189745035</v>
      </c>
      <c r="J430" s="5">
        <v>-109.5549210621199</v>
      </c>
      <c r="K430" s="5">
        <v>-120.7212724138999</v>
      </c>
      <c r="L430" s="5">
        <v>-129.88876319445501</v>
      </c>
      <c r="M430" s="5">
        <v>-139.58566541563511</v>
      </c>
      <c r="N430" s="5">
        <v>-165.58714525048001</v>
      </c>
      <c r="O430" s="5">
        <v>-195.6062376389701</v>
      </c>
      <c r="P430" s="5">
        <v>-232.51790664030489</v>
      </c>
      <c r="Q430" s="5">
        <v>-266.70386755981002</v>
      </c>
      <c r="R430" s="5">
        <v>-315.33768015592511</v>
      </c>
      <c r="S430" s="5">
        <v>-350.61008680668988</v>
      </c>
      <c r="T430" s="5">
        <v>-406.43622979859038</v>
      </c>
      <c r="U430" s="5">
        <v>-455.37480244267488</v>
      </c>
      <c r="V430" s="5">
        <v>-524.43166124915501</v>
      </c>
      <c r="W430" s="5">
        <v>-557.18564588833522</v>
      </c>
      <c r="X430" s="5">
        <v>-605.90920801980974</v>
      </c>
      <c r="Y430" s="5">
        <v>-670.15366395846547</v>
      </c>
      <c r="Z430" s="5">
        <v>-702.5201101942348</v>
      </c>
      <c r="AA430" s="5">
        <v>-833.94858163857953</v>
      </c>
      <c r="AB430" s="5">
        <v>-841.84901312707018</v>
      </c>
      <c r="AC430" s="5">
        <v>-925.09090594279473</v>
      </c>
      <c r="AD430" s="5">
        <v>-1031.02898059889</v>
      </c>
      <c r="AE430" s="5">
        <v>-1070.1446562623</v>
      </c>
    </row>
    <row r="431" spans="1:31">
      <c r="A431" s="56" t="s">
        <v>80</v>
      </c>
      <c r="B431" s="56" t="s">
        <v>198</v>
      </c>
      <c r="C431" s="56" t="s">
        <v>151</v>
      </c>
      <c r="D431" s="5">
        <v>-78.452303323326703</v>
      </c>
      <c r="E431" s="5">
        <v>-95.168920289938299</v>
      </c>
      <c r="F431" s="5">
        <v>-112.547529440446</v>
      </c>
      <c r="G431" s="5">
        <v>-130.62533132844899</v>
      </c>
      <c r="H431" s="5">
        <v>-149.38892892707699</v>
      </c>
      <c r="I431" s="5">
        <v>-167.02730557232101</v>
      </c>
      <c r="J431" s="5">
        <v>-185.207471683694</v>
      </c>
      <c r="K431" s="5">
        <v>-199.52029026588701</v>
      </c>
      <c r="L431" s="5">
        <v>-211.21686054655399</v>
      </c>
      <c r="M431" s="5">
        <v>-219.40522163752499</v>
      </c>
      <c r="N431" s="5">
        <v>-228.99943195029201</v>
      </c>
      <c r="O431" s="5">
        <v>-238.88754572320201</v>
      </c>
      <c r="P431" s="5">
        <v>-250.05800869809599</v>
      </c>
      <c r="Q431" s="5">
        <v>-259.23889855302002</v>
      </c>
      <c r="R431" s="5">
        <v>-268.77394617472498</v>
      </c>
      <c r="S431" s="5">
        <v>-276.97867915569998</v>
      </c>
      <c r="T431" s="5">
        <v>-287.388438099523</v>
      </c>
      <c r="U431" s="5">
        <v>-300.97912276071298</v>
      </c>
      <c r="V431" s="5">
        <v>-309.46269719017101</v>
      </c>
      <c r="W431" s="5">
        <v>-321.48254221777501</v>
      </c>
      <c r="X431" s="5">
        <v>-332.32198801724701</v>
      </c>
      <c r="Y431" s="5">
        <v>-342.88981617157202</v>
      </c>
      <c r="Z431" s="5">
        <v>-356.47700496549902</v>
      </c>
      <c r="AA431" s="5">
        <v>-373.343501512594</v>
      </c>
      <c r="AB431" s="5">
        <v>-386.59120426586799</v>
      </c>
      <c r="AC431" s="5">
        <v>-399.55606627588702</v>
      </c>
      <c r="AD431" s="5">
        <v>-411.45394761539501</v>
      </c>
      <c r="AE431" s="5">
        <v>-428.49812417060099</v>
      </c>
    </row>
    <row r="433" spans="1:31">
      <c r="A433" s="56" t="s">
        <v>80</v>
      </c>
      <c r="B433" s="56" t="s">
        <v>199</v>
      </c>
      <c r="C433" s="56" t="s">
        <v>132</v>
      </c>
      <c r="D433" s="5">
        <v>348.68350052501501</v>
      </c>
      <c r="E433" s="5">
        <v>288.96882937869498</v>
      </c>
      <c r="F433" s="5">
        <v>32.032931385135001</v>
      </c>
      <c r="G433" s="5">
        <v>20.644170148914998</v>
      </c>
      <c r="H433" s="5">
        <v>37.220250890114997</v>
      </c>
      <c r="I433" s="5">
        <v>38.16715215229501</v>
      </c>
      <c r="J433" s="5">
        <v>21.107408477305</v>
      </c>
      <c r="K433" s="5">
        <v>31.199468508949991</v>
      </c>
      <c r="L433" s="5">
        <v>113.088656156025</v>
      </c>
      <c r="M433" s="5">
        <v>101.30643679447</v>
      </c>
      <c r="N433" s="5">
        <v>33.77646236505997</v>
      </c>
      <c r="O433" s="5">
        <v>126.3868865804601</v>
      </c>
      <c r="P433" s="5">
        <v>107.40954638922</v>
      </c>
      <c r="Q433" s="5">
        <v>240.86967757890511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</row>
    <row r="434" spans="1:31">
      <c r="A434" s="56" t="s">
        <v>80</v>
      </c>
      <c r="B434" s="56" t="s">
        <v>199</v>
      </c>
      <c r="C434" s="56" t="s">
        <v>133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</row>
    <row r="435" spans="1:31">
      <c r="A435" s="56" t="s">
        <v>80</v>
      </c>
      <c r="B435" s="56" t="s">
        <v>199</v>
      </c>
      <c r="C435" s="56" t="s">
        <v>134</v>
      </c>
      <c r="D435" s="5">
        <v>33.557518756960008</v>
      </c>
      <c r="E435" s="5">
        <v>26.92793974258997</v>
      </c>
      <c r="F435" s="5">
        <v>5.4869739162049989</v>
      </c>
      <c r="G435" s="5">
        <v>2.8670888218449999</v>
      </c>
      <c r="H435" s="5">
        <v>5.7374643369100014</v>
      </c>
      <c r="I435" s="5">
        <v>18.071678618545</v>
      </c>
      <c r="J435" s="5">
        <v>9.5566780024150013</v>
      </c>
      <c r="K435" s="5">
        <v>13.09278864822001</v>
      </c>
      <c r="L435" s="5">
        <v>24.58670088196499</v>
      </c>
      <c r="M435" s="5">
        <v>41.192959439044976</v>
      </c>
      <c r="N435" s="5">
        <v>14.74992275829001</v>
      </c>
      <c r="O435" s="5">
        <v>20.095920918889991</v>
      </c>
      <c r="P435" s="5">
        <v>28.726367921009999</v>
      </c>
      <c r="Q435" s="5">
        <v>57.799177437364989</v>
      </c>
      <c r="R435" s="5">
        <v>275.58253768419462</v>
      </c>
      <c r="S435" s="5">
        <v>492.14932983440508</v>
      </c>
      <c r="T435" s="5">
        <v>334.69002696204501</v>
      </c>
      <c r="U435" s="5">
        <v>437.32319177729983</v>
      </c>
      <c r="V435" s="5">
        <v>575.2601082944301</v>
      </c>
      <c r="W435" s="5">
        <v>645.22190715615</v>
      </c>
      <c r="X435" s="5">
        <v>781.40399561464437</v>
      </c>
      <c r="Y435" s="5">
        <v>227.15520481151</v>
      </c>
      <c r="Z435" s="5">
        <v>186.51482332632</v>
      </c>
      <c r="AA435" s="5">
        <v>161.37112794224521</v>
      </c>
      <c r="AB435" s="5">
        <v>233.06137525411481</v>
      </c>
      <c r="AC435" s="5">
        <v>240.32478035632019</v>
      </c>
      <c r="AD435" s="5">
        <v>476.21327773277989</v>
      </c>
      <c r="AE435" s="5">
        <v>339.51626224319961</v>
      </c>
    </row>
    <row r="436" spans="1:31">
      <c r="A436" s="56" t="s">
        <v>80</v>
      </c>
      <c r="B436" s="56" t="s">
        <v>199</v>
      </c>
      <c r="C436" s="56" t="s">
        <v>135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</row>
    <row r="437" spans="1:31">
      <c r="A437" s="56" t="s">
        <v>80</v>
      </c>
      <c r="B437" s="56" t="s">
        <v>199</v>
      </c>
      <c r="C437" s="56" t="s">
        <v>136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</row>
    <row r="438" spans="1:31">
      <c r="A438" s="56" t="s">
        <v>80</v>
      </c>
      <c r="B438" s="56" t="s">
        <v>199</v>
      </c>
      <c r="C438" s="56" t="s">
        <v>137</v>
      </c>
      <c r="D438" s="5">
        <v>485.15603597263498</v>
      </c>
      <c r="E438" s="5">
        <v>611.8756718774448</v>
      </c>
      <c r="F438" s="5">
        <v>413.19914494246518</v>
      </c>
      <c r="G438" s="5">
        <v>399.99974303085997</v>
      </c>
      <c r="H438" s="5">
        <v>428.87937530916003</v>
      </c>
      <c r="I438" s="5">
        <v>565.36337314098489</v>
      </c>
      <c r="J438" s="5">
        <v>1129.11870198627</v>
      </c>
      <c r="K438" s="5">
        <v>1072.7664146478151</v>
      </c>
      <c r="L438" s="5">
        <v>1116.922084475359</v>
      </c>
      <c r="M438" s="5">
        <v>1231.8159543950651</v>
      </c>
      <c r="N438" s="5">
        <v>1257.7046456150099</v>
      </c>
      <c r="O438" s="5">
        <v>1388.2306795687609</v>
      </c>
      <c r="P438" s="5">
        <v>1580.350128544676</v>
      </c>
      <c r="Q438" s="5">
        <v>1568.4202547872551</v>
      </c>
      <c r="R438" s="5">
        <v>1620.9922162615401</v>
      </c>
      <c r="S438" s="5">
        <v>1600.0486114006319</v>
      </c>
      <c r="T438" s="5">
        <v>1593.7372992256589</v>
      </c>
      <c r="U438" s="5">
        <v>1588.1932266573399</v>
      </c>
      <c r="V438" s="5">
        <v>1583.4043724674909</v>
      </c>
      <c r="W438" s="5">
        <v>1510.79540842656</v>
      </c>
      <c r="X438" s="5">
        <v>1456.17918939227</v>
      </c>
      <c r="Y438" s="5">
        <v>1448.3509906741051</v>
      </c>
      <c r="Z438" s="5">
        <v>1580.648766249556</v>
      </c>
      <c r="AA438" s="5">
        <v>1674.035236959525</v>
      </c>
      <c r="AB438" s="5">
        <v>1726.681010554154</v>
      </c>
      <c r="AC438" s="5">
        <v>1645.4169866388211</v>
      </c>
      <c r="AD438" s="5">
        <v>2038.3508088692311</v>
      </c>
      <c r="AE438" s="5">
        <v>2059.461370420021</v>
      </c>
    </row>
    <row r="439" spans="1:31">
      <c r="A439" s="56" t="s">
        <v>80</v>
      </c>
      <c r="B439" s="56" t="s">
        <v>199</v>
      </c>
      <c r="C439" s="56" t="s">
        <v>138</v>
      </c>
      <c r="D439" s="5">
        <v>89.028631862374993</v>
      </c>
      <c r="E439" s="5">
        <v>129.432909937565</v>
      </c>
      <c r="F439" s="5">
        <v>106.13226994480991</v>
      </c>
      <c r="G439" s="5">
        <v>121.14583730202</v>
      </c>
      <c r="H439" s="5">
        <v>140.00544703917501</v>
      </c>
      <c r="I439" s="5">
        <v>163.30462637714001</v>
      </c>
      <c r="J439" s="5">
        <v>197.56450944306511</v>
      </c>
      <c r="K439" s="5">
        <v>196.90251791593499</v>
      </c>
      <c r="L439" s="5">
        <v>189.72161697432011</v>
      </c>
      <c r="M439" s="5">
        <v>179.17452594309501</v>
      </c>
      <c r="N439" s="5">
        <v>190.73837833670521</v>
      </c>
      <c r="O439" s="5">
        <v>199.7629933565951</v>
      </c>
      <c r="P439" s="5">
        <v>209.34003428143001</v>
      </c>
      <c r="Q439" s="5">
        <v>214.37121554844509</v>
      </c>
      <c r="R439" s="5">
        <v>232.85030093180481</v>
      </c>
      <c r="S439" s="5">
        <v>236.60229567699</v>
      </c>
      <c r="T439" s="5">
        <v>247.10554528264501</v>
      </c>
      <c r="U439" s="5">
        <v>257.56814568895021</v>
      </c>
      <c r="V439" s="5">
        <v>276.84300995205479</v>
      </c>
      <c r="W439" s="5">
        <v>272.90117090491492</v>
      </c>
      <c r="X439" s="5">
        <v>284.53288804471009</v>
      </c>
      <c r="Y439" s="5">
        <v>287.96840121827512</v>
      </c>
      <c r="Z439" s="5">
        <v>336.82475967577483</v>
      </c>
      <c r="AA439" s="5">
        <v>393.29338539602031</v>
      </c>
      <c r="AB439" s="5">
        <v>417.87163010698498</v>
      </c>
      <c r="AC439" s="5">
        <v>439.59756634310003</v>
      </c>
      <c r="AD439" s="5">
        <v>476.81646633832497</v>
      </c>
      <c r="AE439" s="5">
        <v>493.47204053035512</v>
      </c>
    </row>
    <row r="440" spans="1:31">
      <c r="A440" s="56" t="s">
        <v>80</v>
      </c>
      <c r="B440" s="56" t="s">
        <v>199</v>
      </c>
      <c r="C440" s="56" t="s">
        <v>139</v>
      </c>
      <c r="D440" s="5">
        <v>71.459932980953397</v>
      </c>
      <c r="E440" s="5">
        <v>80.788516493967407</v>
      </c>
      <c r="F440" s="5">
        <v>89.166596122342298</v>
      </c>
      <c r="G440" s="5">
        <v>97.263031118039507</v>
      </c>
      <c r="H440" s="5">
        <v>104.927308139972</v>
      </c>
      <c r="I440" s="5">
        <v>111.66826880381601</v>
      </c>
      <c r="J440" s="5">
        <v>118.13058401182001</v>
      </c>
      <c r="K440" s="5">
        <v>123.410630539038</v>
      </c>
      <c r="L440" s="5">
        <v>127.201898969756</v>
      </c>
      <c r="M440" s="5">
        <v>128.82302695158299</v>
      </c>
      <c r="N440" s="5">
        <v>131.72341379075999</v>
      </c>
      <c r="O440" s="5">
        <v>134.06614168494201</v>
      </c>
      <c r="P440" s="5">
        <v>137.67238634283601</v>
      </c>
      <c r="Q440" s="5">
        <v>139.21760536269201</v>
      </c>
      <c r="R440" s="5">
        <v>141.65143501300901</v>
      </c>
      <c r="S440" s="5">
        <v>142.85997133361599</v>
      </c>
      <c r="T440" s="5">
        <v>145.797004064177</v>
      </c>
      <c r="U440" s="5">
        <v>147.276249235835</v>
      </c>
      <c r="V440" s="5">
        <v>150.03725531805699</v>
      </c>
      <c r="W440" s="5">
        <v>152.05228539109899</v>
      </c>
      <c r="X440" s="5">
        <v>154.387025515722</v>
      </c>
      <c r="Y440" s="5">
        <v>155.638003732367</v>
      </c>
      <c r="Z440" s="5">
        <v>157.78606718581599</v>
      </c>
      <c r="AA440" s="5">
        <v>161.09867050384099</v>
      </c>
      <c r="AB440" s="5">
        <v>163.946113429148</v>
      </c>
      <c r="AC440" s="5">
        <v>165.25637875217299</v>
      </c>
      <c r="AD440" s="5">
        <v>166.44154982163201</v>
      </c>
      <c r="AE440" s="5">
        <v>170.346344615655</v>
      </c>
    </row>
    <row r="441" spans="1:31">
      <c r="A441" s="56" t="s">
        <v>80</v>
      </c>
      <c r="B441" s="56" t="s">
        <v>199</v>
      </c>
      <c r="C441" s="56" t="s">
        <v>140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</row>
    <row r="442" spans="1:31">
      <c r="A442" s="56" t="s">
        <v>80</v>
      </c>
      <c r="B442" s="56" t="s">
        <v>199</v>
      </c>
      <c r="C442" s="56" t="s">
        <v>141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</row>
    <row r="443" spans="1:31">
      <c r="A443" s="56" t="s">
        <v>80</v>
      </c>
      <c r="B443" s="56" t="s">
        <v>199</v>
      </c>
      <c r="C443" s="56" t="s">
        <v>142</v>
      </c>
      <c r="D443" s="5">
        <v>5781.9371659729359</v>
      </c>
      <c r="E443" s="5">
        <v>6081.4077948505956</v>
      </c>
      <c r="F443" s="5">
        <v>6132.3111160605722</v>
      </c>
      <c r="G443" s="5">
        <v>6251.0931909042547</v>
      </c>
      <c r="H443" s="5">
        <v>5827.2853448691303</v>
      </c>
      <c r="I443" s="5">
        <v>6283.5738759101796</v>
      </c>
      <c r="J443" s="5">
        <v>5846.1074433163658</v>
      </c>
      <c r="K443" s="5">
        <v>5474.9606070097834</v>
      </c>
      <c r="L443" s="5">
        <v>5454.6031709147856</v>
      </c>
      <c r="M443" s="5">
        <v>5496.5543617327203</v>
      </c>
      <c r="N443" s="5">
        <v>5368.2139550758457</v>
      </c>
      <c r="O443" s="5">
        <v>5196.3360500231902</v>
      </c>
      <c r="P443" s="5">
        <v>5653.1679441695351</v>
      </c>
      <c r="Q443" s="5">
        <v>6161.1593620813828</v>
      </c>
      <c r="R443" s="5">
        <v>6307.4288102558512</v>
      </c>
      <c r="S443" s="5">
        <v>6216.9641933728453</v>
      </c>
      <c r="T443" s="5">
        <v>8405.0715679845307</v>
      </c>
      <c r="U443" s="5">
        <v>9177.9130771373875</v>
      </c>
      <c r="V443" s="5">
        <v>9722.0444253532878</v>
      </c>
      <c r="W443" s="5">
        <v>10074.746975260059</v>
      </c>
      <c r="X443" s="5">
        <v>9869.3864050077536</v>
      </c>
      <c r="Y443" s="5">
        <v>10228.94757308031</v>
      </c>
      <c r="Z443" s="5">
        <v>10922.51873948204</v>
      </c>
      <c r="AA443" s="5">
        <v>11889.414391860981</v>
      </c>
      <c r="AB443" s="5">
        <v>12206.07754996278</v>
      </c>
      <c r="AC443" s="5">
        <v>12430.348549347451</v>
      </c>
      <c r="AD443" s="5">
        <v>11177.044872740051</v>
      </c>
      <c r="AE443" s="5">
        <v>13248.33772415577</v>
      </c>
    </row>
    <row r="444" spans="1:31">
      <c r="A444" s="56" t="s">
        <v>80</v>
      </c>
      <c r="B444" s="56" t="s">
        <v>199</v>
      </c>
      <c r="C444" s="56" t="s">
        <v>143</v>
      </c>
      <c r="D444" s="5">
        <v>708.89332015676473</v>
      </c>
      <c r="E444" s="5">
        <v>552.13690227427492</v>
      </c>
      <c r="F444" s="5">
        <v>754.40556248207486</v>
      </c>
      <c r="G444" s="5">
        <v>757.13450592865991</v>
      </c>
      <c r="H444" s="5">
        <v>731.86657888856973</v>
      </c>
      <c r="I444" s="5">
        <v>650.11042429146983</v>
      </c>
      <c r="J444" s="5">
        <v>604.34689220430005</v>
      </c>
      <c r="K444" s="5">
        <v>658.76361708173999</v>
      </c>
      <c r="L444" s="5">
        <v>661.44267187393007</v>
      </c>
      <c r="M444" s="5">
        <v>694.29545110626486</v>
      </c>
      <c r="N444" s="5">
        <v>705.16546638353009</v>
      </c>
      <c r="O444" s="5">
        <v>716.35415330769513</v>
      </c>
      <c r="P444" s="5">
        <v>719.90158246556007</v>
      </c>
      <c r="Q444" s="5">
        <v>744.71804948031013</v>
      </c>
      <c r="R444" s="5">
        <v>721.15460120628006</v>
      </c>
      <c r="S444" s="5">
        <v>760.58746692043519</v>
      </c>
      <c r="T444" s="5">
        <v>791.03169975219998</v>
      </c>
      <c r="U444" s="5">
        <v>846.14781410606031</v>
      </c>
      <c r="V444" s="5">
        <v>725.36039502846484</v>
      </c>
      <c r="W444" s="5">
        <v>690.92735356630965</v>
      </c>
      <c r="X444" s="5">
        <v>650.77967606082461</v>
      </c>
      <c r="Y444" s="5">
        <v>320.96607269698512</v>
      </c>
      <c r="Z444" s="5">
        <v>1385.0573549404401</v>
      </c>
      <c r="AA444" s="5">
        <v>1302.7500599650441</v>
      </c>
      <c r="AB444" s="5">
        <v>2233.1308799539052</v>
      </c>
      <c r="AC444" s="5">
        <v>2362.226536490281</v>
      </c>
      <c r="AD444" s="5">
        <v>3280.378003939551</v>
      </c>
      <c r="AE444" s="5">
        <v>3392.0309942838098</v>
      </c>
    </row>
    <row r="445" spans="1:31">
      <c r="A445" s="56" t="s">
        <v>80</v>
      </c>
      <c r="B445" s="56" t="s">
        <v>199</v>
      </c>
      <c r="C445" s="56" t="s">
        <v>144</v>
      </c>
      <c r="D445" s="5">
        <v>3537.4721530000002</v>
      </c>
      <c r="E445" s="5">
        <v>3735.8403920000001</v>
      </c>
      <c r="F445" s="5">
        <v>3929.8921439999999</v>
      </c>
      <c r="G445" s="5">
        <v>4133.5683499999996</v>
      </c>
      <c r="H445" s="5">
        <v>4323.3951129999996</v>
      </c>
      <c r="I445" s="5">
        <v>4490.1072100000001</v>
      </c>
      <c r="J445" s="5">
        <v>4643.0092720000002</v>
      </c>
      <c r="K445" s="5">
        <v>4774.1118589999996</v>
      </c>
      <c r="L445" s="5">
        <v>4878.0336319999997</v>
      </c>
      <c r="M445" s="5">
        <v>4956.3041160000002</v>
      </c>
      <c r="N445" s="5">
        <v>5037.1784159999997</v>
      </c>
      <c r="O445" s="5">
        <v>5120.4892170000003</v>
      </c>
      <c r="P445" s="5">
        <v>5193.8669529999997</v>
      </c>
      <c r="Q445" s="5">
        <v>5252.478478</v>
      </c>
      <c r="R445" s="5">
        <v>5325.7912800000004</v>
      </c>
      <c r="S445" s="5">
        <v>5409.5415640000001</v>
      </c>
      <c r="T445" s="5">
        <v>5488.2112559999996</v>
      </c>
      <c r="U445" s="5">
        <v>5554.1026160000001</v>
      </c>
      <c r="V445" s="5">
        <v>5631.4144489999999</v>
      </c>
      <c r="W445" s="5">
        <v>5716.320952</v>
      </c>
      <c r="X445" s="5">
        <v>5796.701368</v>
      </c>
      <c r="Y445" s="5">
        <v>5864.3798420000003</v>
      </c>
      <c r="Z445" s="5">
        <v>5963.0230540000002</v>
      </c>
      <c r="AA445" s="5">
        <v>6097.4163719999997</v>
      </c>
      <c r="AB445" s="5">
        <v>6235.7200320000002</v>
      </c>
      <c r="AC445" s="5">
        <v>6354.2672480000001</v>
      </c>
      <c r="AD445" s="5">
        <v>6478.5099039999996</v>
      </c>
      <c r="AE445" s="5">
        <v>6478.5099039999996</v>
      </c>
    </row>
    <row r="446" spans="1:31">
      <c r="A446" s="56" t="s">
        <v>80</v>
      </c>
      <c r="B446" s="56" t="s">
        <v>199</v>
      </c>
      <c r="C446" s="56" t="s">
        <v>146</v>
      </c>
      <c r="D446" s="5">
        <v>1.1701999999999991E-7</v>
      </c>
      <c r="E446" s="5">
        <v>1.205499999999999E-7</v>
      </c>
      <c r="F446" s="5">
        <v>1.226549999999999E-7</v>
      </c>
      <c r="G446" s="5">
        <v>1.3003500000000001E-7</v>
      </c>
      <c r="H446" s="5">
        <v>1.39365E-7</v>
      </c>
      <c r="I446" s="5">
        <v>1.4884E-7</v>
      </c>
      <c r="J446" s="5">
        <v>3.5566829019999899E-2</v>
      </c>
      <c r="K446" s="5">
        <v>4.2469500000000048E-7</v>
      </c>
      <c r="L446" s="5">
        <v>4.7316500000000002E-7</v>
      </c>
      <c r="M446" s="5">
        <v>5.0587000000000012E-7</v>
      </c>
      <c r="N446" s="5">
        <v>5.3368000000000016E-7</v>
      </c>
      <c r="O446" s="5">
        <v>5.7549499999999979E-7</v>
      </c>
      <c r="P446" s="5">
        <v>6.1010000000000031E-7</v>
      </c>
      <c r="Q446" s="5">
        <v>6.5883500000000027E-7</v>
      </c>
      <c r="R446" s="5">
        <v>7.532700000000005E-7</v>
      </c>
      <c r="S446" s="5">
        <v>8.3738499999999992E-7</v>
      </c>
      <c r="T446" s="5">
        <v>8.2619500000000063E-7</v>
      </c>
      <c r="U446" s="5">
        <v>0.1010125368499999</v>
      </c>
      <c r="V446" s="5">
        <v>0.15948453962</v>
      </c>
      <c r="W446" s="5">
        <v>1.075815000000001E-6</v>
      </c>
      <c r="X446" s="5">
        <v>0.13171793199500001</v>
      </c>
      <c r="Y446" s="5">
        <v>0.15061812107500011</v>
      </c>
      <c r="Z446" s="5">
        <v>1.9895650000000001E-6</v>
      </c>
      <c r="AA446" s="5">
        <v>2.0198050000000001E-6</v>
      </c>
      <c r="AB446" s="5">
        <v>0.29046043378499831</v>
      </c>
      <c r="AC446" s="5">
        <v>2.4236700000000032E-6</v>
      </c>
      <c r="AD446" s="5">
        <v>0.27120790968000158</v>
      </c>
      <c r="AE446" s="5">
        <v>1.0130928407149999</v>
      </c>
    </row>
    <row r="447" spans="1:31">
      <c r="A447" s="56" t="s">
        <v>80</v>
      </c>
      <c r="B447" s="56" t="s">
        <v>199</v>
      </c>
      <c r="C447" s="56" t="s">
        <v>149</v>
      </c>
      <c r="D447" s="5">
        <v>-577.56688200401538</v>
      </c>
      <c r="E447" s="5">
        <v>-728.42363703887531</v>
      </c>
      <c r="F447" s="5">
        <v>-491.90388824653007</v>
      </c>
      <c r="G447" s="5">
        <v>-476.19031040459021</v>
      </c>
      <c r="H447" s="5">
        <v>-510.57083371854469</v>
      </c>
      <c r="I447" s="5">
        <v>-671.71318849326508</v>
      </c>
      <c r="J447" s="5">
        <v>-1335.672109000815</v>
      </c>
      <c r="K447" s="5">
        <v>-1270.57502955427</v>
      </c>
      <c r="L447" s="5">
        <v>-1318.479409853639</v>
      </c>
      <c r="M447" s="5">
        <v>-1454.5196796681651</v>
      </c>
      <c r="N447" s="5">
        <v>-1488.0718777837089</v>
      </c>
      <c r="O447" s="5">
        <v>-1635.8670148513049</v>
      </c>
      <c r="P447" s="5">
        <v>-1868.592526358229</v>
      </c>
      <c r="Q447" s="5">
        <v>-1846.688999844039</v>
      </c>
      <c r="R447" s="5">
        <v>-1913.058479015785</v>
      </c>
      <c r="S447" s="5">
        <v>-1887.3142385753449</v>
      </c>
      <c r="T447" s="5">
        <v>-1882.586919301481</v>
      </c>
      <c r="U447" s="5">
        <v>-1871.495686924055</v>
      </c>
      <c r="V447" s="5">
        <v>-1872.1234266990159</v>
      </c>
      <c r="W447" s="5">
        <v>-1778.633975253995</v>
      </c>
      <c r="X447" s="5">
        <v>-1718.244718241064</v>
      </c>
      <c r="Y447" s="5">
        <v>-1712.714819940411</v>
      </c>
      <c r="Z447" s="5">
        <v>-1861.344294075441</v>
      </c>
      <c r="AA447" s="5">
        <v>-1980.1031861200499</v>
      </c>
      <c r="AB447" s="5">
        <v>-2034.4403138848791</v>
      </c>
      <c r="AC447" s="5">
        <v>-1943.0370954826151</v>
      </c>
      <c r="AD447" s="5">
        <v>-2426.2353226083342</v>
      </c>
      <c r="AE447" s="5">
        <v>-2452.5336653171348</v>
      </c>
    </row>
    <row r="448" spans="1:31">
      <c r="A448" s="56" t="s">
        <v>80</v>
      </c>
      <c r="B448" s="56" t="s">
        <v>199</v>
      </c>
      <c r="C448" s="56" t="s">
        <v>150</v>
      </c>
      <c r="D448" s="5">
        <v>-104.72921696698999</v>
      </c>
      <c r="E448" s="5">
        <v>-152.25896457823009</v>
      </c>
      <c r="F448" s="5">
        <v>-124.849155552285</v>
      </c>
      <c r="G448" s="5">
        <v>-142.51043062902511</v>
      </c>
      <c r="H448" s="5">
        <v>-164.69601419486989</v>
      </c>
      <c r="I448" s="5">
        <v>-192.18849795044011</v>
      </c>
      <c r="J448" s="5">
        <v>-232.32147295341031</v>
      </c>
      <c r="K448" s="5">
        <v>-231.93048573119989</v>
      </c>
      <c r="L448" s="5">
        <v>-223.19004624311009</v>
      </c>
      <c r="M448" s="5">
        <v>-211.18330850295499</v>
      </c>
      <c r="N448" s="5">
        <v>-225.441913144305</v>
      </c>
      <c r="O448" s="5">
        <v>-235.77174038571991</v>
      </c>
      <c r="P448" s="5">
        <v>-248.2168170859799</v>
      </c>
      <c r="Q448" s="5">
        <v>-254.02772560373509</v>
      </c>
      <c r="R448" s="5">
        <v>-277.08011730864501</v>
      </c>
      <c r="S448" s="5">
        <v>-281.94661402840489</v>
      </c>
      <c r="T448" s="5">
        <v>-295.84165697610018</v>
      </c>
      <c r="U448" s="5">
        <v>-308.83903761365991</v>
      </c>
      <c r="V448" s="5">
        <v>-333.46342921530999</v>
      </c>
      <c r="W448" s="5">
        <v>-328.79702003373001</v>
      </c>
      <c r="X448" s="5">
        <v>-343.9409212622499</v>
      </c>
      <c r="Y448" s="5">
        <v>-350.40729889575522</v>
      </c>
      <c r="Z448" s="5">
        <v>-407.91937904424998</v>
      </c>
      <c r="AA448" s="5">
        <v>-478.6382143474699</v>
      </c>
      <c r="AB448" s="5">
        <v>-508.39851477555999</v>
      </c>
      <c r="AC448" s="5">
        <v>-538.11113501485988</v>
      </c>
      <c r="AD448" s="5">
        <v>-583.70560611620999</v>
      </c>
      <c r="AE448" s="5">
        <v>-607.00951173362023</v>
      </c>
    </row>
    <row r="449" spans="1:31">
      <c r="A449" s="56" t="s">
        <v>80</v>
      </c>
      <c r="B449" s="56" t="s">
        <v>199</v>
      </c>
      <c r="C449" s="56" t="s">
        <v>151</v>
      </c>
      <c r="D449" s="5">
        <v>-84.087573554204596</v>
      </c>
      <c r="E449" s="5">
        <v>-94.893766769371595</v>
      </c>
      <c r="F449" s="5">
        <v>-104.79818928827</v>
      </c>
      <c r="G449" s="5">
        <v>-114.03727709239899</v>
      </c>
      <c r="H449" s="5">
        <v>-122.555795236355</v>
      </c>
      <c r="I449" s="5">
        <v>-131.06745387141299</v>
      </c>
      <c r="J449" s="5">
        <v>-137.71176574155601</v>
      </c>
      <c r="K449" s="5">
        <v>-144.04037476180801</v>
      </c>
      <c r="L449" s="5">
        <v>-148.151105495482</v>
      </c>
      <c r="M449" s="5">
        <v>-149.755800401074</v>
      </c>
      <c r="N449" s="5">
        <v>-152.472105847801</v>
      </c>
      <c r="O449" s="5">
        <v>-155.97032278962399</v>
      </c>
      <c r="P449" s="5">
        <v>-159.314469564945</v>
      </c>
      <c r="Q449" s="5">
        <v>-161.41294197039699</v>
      </c>
      <c r="R449" s="5">
        <v>-163.84021505292699</v>
      </c>
      <c r="S449" s="5">
        <v>-164.95152610901999</v>
      </c>
      <c r="T449" s="5">
        <v>-168.30226210270499</v>
      </c>
      <c r="U449" s="5">
        <v>-170.17420003870299</v>
      </c>
      <c r="V449" s="5">
        <v>-173.299412146702</v>
      </c>
      <c r="W449" s="5">
        <v>-175.56882866094699</v>
      </c>
      <c r="X449" s="5">
        <v>-177.979914737527</v>
      </c>
      <c r="Y449" s="5">
        <v>-178.78867698952601</v>
      </c>
      <c r="Z449" s="5">
        <v>-182.22160139625399</v>
      </c>
      <c r="AA449" s="5">
        <v>-185.02797432316601</v>
      </c>
      <c r="AB449" s="5">
        <v>-188.774714123357</v>
      </c>
      <c r="AC449" s="5">
        <v>-190.02460867904</v>
      </c>
      <c r="AD449" s="5">
        <v>-190.98848891321899</v>
      </c>
      <c r="AE449" s="5">
        <v>-195.06884509678</v>
      </c>
    </row>
    <row r="451" spans="1:31">
      <c r="A451" s="56" t="s">
        <v>80</v>
      </c>
      <c r="B451" s="56" t="s">
        <v>200</v>
      </c>
      <c r="C451" s="56" t="s">
        <v>132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</row>
    <row r="452" spans="1:31">
      <c r="A452" s="56" t="s">
        <v>80</v>
      </c>
      <c r="B452" s="56" t="s">
        <v>200</v>
      </c>
      <c r="C452" s="56" t="s">
        <v>133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</row>
    <row r="453" spans="1:31">
      <c r="A453" s="56" t="s">
        <v>80</v>
      </c>
      <c r="B453" s="56" t="s">
        <v>200</v>
      </c>
      <c r="C453" s="56" t="s">
        <v>134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2.0475999999999861E-7</v>
      </c>
      <c r="Z453" s="5">
        <v>2.182599999999991E-7</v>
      </c>
      <c r="AA453" s="5">
        <v>3.745650000000005E-7</v>
      </c>
      <c r="AB453" s="5">
        <v>4.4303499999999862E-7</v>
      </c>
      <c r="AC453" s="5">
        <v>4.7791000000000103E-7</v>
      </c>
      <c r="AD453" s="5">
        <v>4.9114999999999794E-7</v>
      </c>
      <c r="AE453" s="5">
        <v>2.3498500000000051E-7</v>
      </c>
    </row>
    <row r="454" spans="1:31">
      <c r="A454" s="56" t="s">
        <v>80</v>
      </c>
      <c r="B454" s="56" t="s">
        <v>200</v>
      </c>
      <c r="C454" s="56" t="s">
        <v>135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</row>
    <row r="455" spans="1:31">
      <c r="A455" s="56" t="s">
        <v>80</v>
      </c>
      <c r="B455" s="56" t="s">
        <v>200</v>
      </c>
      <c r="C455" s="56" t="s">
        <v>136</v>
      </c>
      <c r="D455" s="5">
        <v>7185.8080934471682</v>
      </c>
      <c r="E455" s="5">
        <v>7506.5530778006832</v>
      </c>
      <c r="F455" s="5">
        <v>8181.6089498222427</v>
      </c>
      <c r="G455" s="5">
        <v>8084.1551089647164</v>
      </c>
      <c r="H455" s="5">
        <v>5362.8244765291638</v>
      </c>
      <c r="I455" s="5">
        <v>4637.9916382353622</v>
      </c>
      <c r="J455" s="5">
        <v>3895.94234264943</v>
      </c>
      <c r="K455" s="5">
        <v>3864.8032506208801</v>
      </c>
      <c r="L455" s="5">
        <v>4167.9291046328663</v>
      </c>
      <c r="M455" s="5">
        <v>3874.2224992532442</v>
      </c>
      <c r="N455" s="5">
        <v>3702.9419454718691</v>
      </c>
      <c r="O455" s="5">
        <v>3788.6128798522459</v>
      </c>
      <c r="P455" s="5">
        <v>3098.5676958146951</v>
      </c>
      <c r="Q455" s="5">
        <v>3243.5965704406608</v>
      </c>
      <c r="R455" s="5">
        <v>3248.5758374123388</v>
      </c>
      <c r="S455" s="5">
        <v>3151.11691736901</v>
      </c>
      <c r="T455" s="5">
        <v>3052.5387284725771</v>
      </c>
      <c r="U455" s="5">
        <v>2827.2889491503252</v>
      </c>
      <c r="V455" s="5">
        <v>2795.7523345107211</v>
      </c>
      <c r="W455" s="5">
        <v>3134.83993103595</v>
      </c>
      <c r="X455" s="5">
        <v>3028.5545509867852</v>
      </c>
      <c r="Y455" s="5">
        <v>3207.3001696557908</v>
      </c>
      <c r="Z455" s="5">
        <v>3586.044254588704</v>
      </c>
      <c r="AA455" s="5">
        <v>2603.8766318604298</v>
      </c>
      <c r="AB455" s="5">
        <v>3014.0782997030051</v>
      </c>
      <c r="AC455" s="5">
        <v>2983.2240862970912</v>
      </c>
      <c r="AD455" s="5">
        <v>3263.767084225587</v>
      </c>
      <c r="AE455" s="5">
        <v>3555.7145372082532</v>
      </c>
    </row>
    <row r="456" spans="1:31">
      <c r="A456" s="56" t="s">
        <v>80</v>
      </c>
      <c r="B456" s="56" t="s">
        <v>200</v>
      </c>
      <c r="C456" s="56" t="s">
        <v>137</v>
      </c>
      <c r="D456" s="5">
        <v>0</v>
      </c>
      <c r="E456" s="5">
        <v>0</v>
      </c>
      <c r="F456" s="5">
        <v>0</v>
      </c>
      <c r="G456" s="5">
        <v>3.0699999999999999E-9</v>
      </c>
      <c r="H456" s="5">
        <v>0</v>
      </c>
      <c r="I456" s="5">
        <v>2.5790000000000001E-8</v>
      </c>
      <c r="J456" s="5">
        <v>1.6576E-7</v>
      </c>
      <c r="K456" s="5">
        <v>3.1100539999999987E-5</v>
      </c>
      <c r="L456" s="5">
        <v>3.4332460000000008E-5</v>
      </c>
      <c r="M456" s="5">
        <v>3.8471555000000003E-5</v>
      </c>
      <c r="N456" s="5">
        <v>4.1560400000000003E-5</v>
      </c>
      <c r="O456" s="5">
        <v>4.4764980000000001E-5</v>
      </c>
      <c r="P456" s="5">
        <v>4.9407515000000012E-5</v>
      </c>
      <c r="Q456" s="5">
        <v>5.3163779999999993E-5</v>
      </c>
      <c r="R456" s="5">
        <v>6.1622270000000033E-5</v>
      </c>
      <c r="S456" s="5">
        <v>6.5478109999999966E-5</v>
      </c>
      <c r="T456" s="5">
        <v>7.0759695000000006E-5</v>
      </c>
      <c r="U456" s="5">
        <v>7.4965755000000017E-5</v>
      </c>
      <c r="V456" s="5">
        <v>8.0543024999999986E-5</v>
      </c>
      <c r="W456" s="5">
        <v>8.1714215000000046E-5</v>
      </c>
      <c r="X456" s="5">
        <v>8.8386340000000014E-5</v>
      </c>
      <c r="Y456" s="5">
        <v>1.2882773999999989E-4</v>
      </c>
      <c r="Z456" s="5">
        <v>1.38813265E-4</v>
      </c>
      <c r="AA456" s="5">
        <v>1.4842685E-4</v>
      </c>
      <c r="AB456" s="5">
        <v>1.5632855499999999E-4</v>
      </c>
      <c r="AC456" s="5">
        <v>1.6829750000000001E-4</v>
      </c>
      <c r="AD456" s="5">
        <v>1.7722625500000009E-4</v>
      </c>
      <c r="AE456" s="5">
        <v>1.8818274500000001E-4</v>
      </c>
    </row>
    <row r="457" spans="1:31">
      <c r="A457" s="56" t="s">
        <v>80</v>
      </c>
      <c r="B457" s="56" t="s">
        <v>200</v>
      </c>
      <c r="C457" s="56" t="s">
        <v>138</v>
      </c>
      <c r="D457" s="5">
        <v>8.1317418729999952E-2</v>
      </c>
      <c r="E457" s="5">
        <v>0.13280756916</v>
      </c>
      <c r="F457" s="5">
        <v>0.64674275750500021</v>
      </c>
      <c r="G457" s="5">
        <v>1.14280677797</v>
      </c>
      <c r="H457" s="5">
        <v>3.666650742604999</v>
      </c>
      <c r="I457" s="5">
        <v>5.4412585500850019</v>
      </c>
      <c r="J457" s="5">
        <v>8.0957590151299996</v>
      </c>
      <c r="K457" s="5">
        <v>8.5009526565549951</v>
      </c>
      <c r="L457" s="5">
        <v>8.2319910781649934</v>
      </c>
      <c r="M457" s="5">
        <v>8.1717080677600009</v>
      </c>
      <c r="N457" s="5">
        <v>9.5704195252599931</v>
      </c>
      <c r="O457" s="5">
        <v>10.198884669250001</v>
      </c>
      <c r="P457" s="5">
        <v>13.96612498468499</v>
      </c>
      <c r="Q457" s="5">
        <v>14.72703210186501</v>
      </c>
      <c r="R457" s="5">
        <v>16.367777517355009</v>
      </c>
      <c r="S457" s="5">
        <v>18.02707105989499</v>
      </c>
      <c r="T457" s="5">
        <v>20.52491556376</v>
      </c>
      <c r="U457" s="5">
        <v>22.403626536024991</v>
      </c>
      <c r="V457" s="5">
        <v>26.32958107082499</v>
      </c>
      <c r="W457" s="5">
        <v>25.25385854919999</v>
      </c>
      <c r="X457" s="5">
        <v>28.510246931145009</v>
      </c>
      <c r="Y457" s="5">
        <v>28.15618417148502</v>
      </c>
      <c r="Z457" s="5">
        <v>32.476147798504989</v>
      </c>
      <c r="AA457" s="5">
        <v>41.972449141449999</v>
      </c>
      <c r="AB457" s="5">
        <v>41.037168206604989</v>
      </c>
      <c r="AC457" s="5">
        <v>43.857925799499988</v>
      </c>
      <c r="AD457" s="5">
        <v>46.61267321375</v>
      </c>
      <c r="AE457" s="5">
        <v>42.06881078863502</v>
      </c>
    </row>
    <row r="458" spans="1:31">
      <c r="A458" s="56" t="s">
        <v>80</v>
      </c>
      <c r="B458" s="56" t="s">
        <v>200</v>
      </c>
      <c r="C458" s="56" t="s">
        <v>139</v>
      </c>
      <c r="D458" s="5">
        <v>8.1428847158790596</v>
      </c>
      <c r="E458" s="5">
        <v>9.9834355950313807</v>
      </c>
      <c r="F458" s="5">
        <v>11.9709020076155</v>
      </c>
      <c r="G458" s="5">
        <v>14.2468631872252</v>
      </c>
      <c r="H458" s="5">
        <v>16.380898182884099</v>
      </c>
      <c r="I458" s="5">
        <v>18.1919496655849</v>
      </c>
      <c r="J458" s="5">
        <v>20.015429160295501</v>
      </c>
      <c r="K458" s="5">
        <v>21.441773933497199</v>
      </c>
      <c r="L458" s="5">
        <v>22.562628521205301</v>
      </c>
      <c r="M458" s="5">
        <v>23.411837338096799</v>
      </c>
      <c r="N458" s="5">
        <v>24.380521031490201</v>
      </c>
      <c r="O458" s="5">
        <v>25.306482530262301</v>
      </c>
      <c r="P458" s="5">
        <v>26.226248429597199</v>
      </c>
      <c r="Q458" s="5">
        <v>27.085378083115199</v>
      </c>
      <c r="R458" s="5">
        <v>28.0229475835357</v>
      </c>
      <c r="S458" s="5">
        <v>28.8226454043538</v>
      </c>
      <c r="T458" s="5">
        <v>29.918755432686101</v>
      </c>
      <c r="U458" s="5">
        <v>30.7950209568817</v>
      </c>
      <c r="V458" s="5">
        <v>31.710069667531499</v>
      </c>
      <c r="W458" s="5">
        <v>32.756394557516302</v>
      </c>
      <c r="X458" s="5">
        <v>33.776980380016703</v>
      </c>
      <c r="Y458" s="5">
        <v>34.892531318081303</v>
      </c>
      <c r="Z458" s="5">
        <v>36.107478573766699</v>
      </c>
      <c r="AA458" s="5">
        <v>37.318416362737203</v>
      </c>
      <c r="AB458" s="5">
        <v>38.122185646605303</v>
      </c>
      <c r="AC458" s="5">
        <v>39.365126332518798</v>
      </c>
      <c r="AD458" s="5">
        <v>40.589864904281001</v>
      </c>
      <c r="AE458" s="5">
        <v>42.016881018664201</v>
      </c>
    </row>
    <row r="459" spans="1:31">
      <c r="A459" s="56" t="s">
        <v>80</v>
      </c>
      <c r="B459" s="56" t="s">
        <v>200</v>
      </c>
      <c r="C459" s="56" t="s">
        <v>140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</row>
    <row r="460" spans="1:31">
      <c r="A460" s="56" t="s">
        <v>80</v>
      </c>
      <c r="B460" s="56" t="s">
        <v>200</v>
      </c>
      <c r="C460" s="56" t="s">
        <v>141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</row>
    <row r="461" spans="1:31">
      <c r="A461" s="56" t="s">
        <v>80</v>
      </c>
      <c r="B461" s="56" t="s">
        <v>200</v>
      </c>
      <c r="C461" s="56" t="s">
        <v>142</v>
      </c>
      <c r="D461" s="5">
        <v>1844.9188306886949</v>
      </c>
      <c r="E461" s="5">
        <v>2667.1121982002551</v>
      </c>
      <c r="F461" s="5">
        <v>3147.231596074269</v>
      </c>
      <c r="G461" s="5">
        <v>3642.5936061171951</v>
      </c>
      <c r="H461" s="5">
        <v>4121.6726977751887</v>
      </c>
      <c r="I461" s="5">
        <v>4613.3020956915971</v>
      </c>
      <c r="J461" s="5">
        <v>5076.8596167727646</v>
      </c>
      <c r="K461" s="5">
        <v>5442.4110753158948</v>
      </c>
      <c r="L461" s="5">
        <v>5410.8736017249703</v>
      </c>
      <c r="M461" s="5">
        <v>6036.4308574423849</v>
      </c>
      <c r="N461" s="5">
        <v>6137.9554957726423</v>
      </c>
      <c r="O461" s="5">
        <v>6081.1529000590563</v>
      </c>
      <c r="P461" s="5">
        <v>6913.3106131702343</v>
      </c>
      <c r="Q461" s="5">
        <v>6908.0456063300726</v>
      </c>
      <c r="R461" s="5">
        <v>6860.0747497486554</v>
      </c>
      <c r="S461" s="5">
        <v>7129.7217371406041</v>
      </c>
      <c r="T461" s="5">
        <v>7370.4110602358751</v>
      </c>
      <c r="U461" s="5">
        <v>7608.1548944176538</v>
      </c>
      <c r="V461" s="5">
        <v>7707.4373210680851</v>
      </c>
      <c r="W461" s="5">
        <v>7416.4802479179261</v>
      </c>
      <c r="X461" s="5">
        <v>7528.6800771126564</v>
      </c>
      <c r="Y461" s="5">
        <v>7260.4892926915436</v>
      </c>
      <c r="Z461" s="5">
        <v>7014.5829382551201</v>
      </c>
      <c r="AA461" s="5">
        <v>7453.6460503800281</v>
      </c>
      <c r="AB461" s="5">
        <v>7411.1022937177613</v>
      </c>
      <c r="AC461" s="5">
        <v>7204.5617752029921</v>
      </c>
      <c r="AD461" s="5">
        <v>7370.3007132611519</v>
      </c>
      <c r="AE461" s="5">
        <v>6904.7649161675399</v>
      </c>
    </row>
    <row r="462" spans="1:31">
      <c r="A462" s="56" t="s">
        <v>80</v>
      </c>
      <c r="B462" s="56" t="s">
        <v>200</v>
      </c>
      <c r="C462" s="56" t="s">
        <v>143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</row>
    <row r="463" spans="1:31">
      <c r="A463" s="56" t="s">
        <v>80</v>
      </c>
      <c r="B463" s="56" t="s">
        <v>200</v>
      </c>
      <c r="C463" s="56" t="s">
        <v>144</v>
      </c>
      <c r="D463" s="5">
        <v>302.62401110000002</v>
      </c>
      <c r="E463" s="5">
        <v>331.10867109999998</v>
      </c>
      <c r="F463" s="5">
        <v>362.16651239999999</v>
      </c>
      <c r="G463" s="5">
        <v>393.85514690000002</v>
      </c>
      <c r="H463" s="5">
        <v>423.5144234</v>
      </c>
      <c r="I463" s="5">
        <v>451.01906739999998</v>
      </c>
      <c r="J463" s="5">
        <v>473.47962840000002</v>
      </c>
      <c r="K463" s="5">
        <v>490.66549839999999</v>
      </c>
      <c r="L463" s="5">
        <v>502.99931229999999</v>
      </c>
      <c r="M463" s="5">
        <v>511.82405219999998</v>
      </c>
      <c r="N463" s="5">
        <v>519.08526189999998</v>
      </c>
      <c r="O463" s="5">
        <v>526.31655450000005</v>
      </c>
      <c r="P463" s="5">
        <v>531.97870209999996</v>
      </c>
      <c r="Q463" s="5">
        <v>536.71313599999996</v>
      </c>
      <c r="R463" s="5">
        <v>541.80873799999995</v>
      </c>
      <c r="S463" s="5">
        <v>547.94270470000004</v>
      </c>
      <c r="T463" s="5">
        <v>553.21486990000005</v>
      </c>
      <c r="U463" s="5">
        <v>558.40549290000001</v>
      </c>
      <c r="V463" s="5">
        <v>564.15824210000005</v>
      </c>
      <c r="W463" s="5">
        <v>571.00484440000002</v>
      </c>
      <c r="X463" s="5">
        <v>577.10299380000004</v>
      </c>
      <c r="Y463" s="5">
        <v>583.72644700000001</v>
      </c>
      <c r="Z463" s="5">
        <v>595.56138699999997</v>
      </c>
      <c r="AA463" s="5">
        <v>613.56838619999996</v>
      </c>
      <c r="AB463" s="5">
        <v>631.626848</v>
      </c>
      <c r="AC463" s="5">
        <v>648.54181310000001</v>
      </c>
      <c r="AD463" s="5">
        <v>664.3763136</v>
      </c>
      <c r="AE463" s="5">
        <v>664.3763136</v>
      </c>
    </row>
    <row r="464" spans="1:31">
      <c r="A464" s="56" t="s">
        <v>80</v>
      </c>
      <c r="B464" s="56" t="s">
        <v>200</v>
      </c>
      <c r="C464" s="56" t="s">
        <v>146</v>
      </c>
      <c r="D464" s="5">
        <v>1.043650000000007E-7</v>
      </c>
      <c r="E464" s="5">
        <v>1.0772000000000031E-7</v>
      </c>
      <c r="F464" s="5">
        <v>1.162850000000007E-7</v>
      </c>
      <c r="G464" s="5">
        <v>1.2197499999999969E-7</v>
      </c>
      <c r="H464" s="5">
        <v>1.2620999999999901E-7</v>
      </c>
      <c r="I464" s="5">
        <v>1.329249999999999E-7</v>
      </c>
      <c r="J464" s="5">
        <v>1.4007500000000049E-7</v>
      </c>
      <c r="K464" s="5">
        <v>3.744600000000003E-7</v>
      </c>
      <c r="L464" s="5">
        <v>3.9647000000000069E-7</v>
      </c>
      <c r="M464" s="5">
        <v>4.1733499999999912E-7</v>
      </c>
      <c r="N464" s="5">
        <v>4.4023999999999881E-7</v>
      </c>
      <c r="O464" s="5">
        <v>4.6414000000000108E-7</v>
      </c>
      <c r="P464" s="5">
        <v>4.9000000000000039E-7</v>
      </c>
      <c r="Q464" s="5">
        <v>5.161849999999994E-7</v>
      </c>
      <c r="R464" s="5">
        <v>5.6899000000000033E-7</v>
      </c>
      <c r="S464" s="5">
        <v>6.0068499999999792E-7</v>
      </c>
      <c r="T464" s="5">
        <v>6.3538500000000169E-7</v>
      </c>
      <c r="U464" s="5">
        <v>6.684750000000003E-7</v>
      </c>
      <c r="V464" s="5">
        <v>7.0463500000000192E-7</v>
      </c>
      <c r="W464" s="5">
        <v>7.4447499999999743E-7</v>
      </c>
      <c r="X464" s="5">
        <v>7.8726500000000027E-7</v>
      </c>
      <c r="Y464" s="5">
        <v>1.1927199999999959E-6</v>
      </c>
      <c r="Z464" s="5">
        <v>1.2573100000000041E-6</v>
      </c>
      <c r="AA464" s="5">
        <v>1.322354999999999E-6</v>
      </c>
      <c r="AB464" s="5">
        <v>1.4003699999999981E-6</v>
      </c>
      <c r="AC464" s="5">
        <v>1.4743400000000001E-6</v>
      </c>
      <c r="AD464" s="5">
        <v>1.5559949999999931E-6</v>
      </c>
      <c r="AE464" s="5">
        <v>1.643490000000004E-6</v>
      </c>
    </row>
    <row r="465" spans="1:31">
      <c r="A465" s="56" t="s">
        <v>80</v>
      </c>
      <c r="B465" s="56" t="s">
        <v>200</v>
      </c>
      <c r="C465" s="56" t="s">
        <v>149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-3.9649750000000001E-6</v>
      </c>
      <c r="J465" s="5">
        <v>-4.8221000000000017E-6</v>
      </c>
      <c r="K465" s="5">
        <v>-4.1537085000000012E-5</v>
      </c>
      <c r="L465" s="5">
        <v>-4.5383590000000003E-5</v>
      </c>
      <c r="M465" s="5">
        <v>-5.0495134999999993E-5</v>
      </c>
      <c r="N465" s="5">
        <v>-5.4915125000000007E-5</v>
      </c>
      <c r="O465" s="5">
        <v>-5.8876734999999987E-5</v>
      </c>
      <c r="P465" s="5">
        <v>-6.5378585000000017E-5</v>
      </c>
      <c r="Q465" s="5">
        <v>-6.9659584999999999E-5</v>
      </c>
      <c r="R465" s="5">
        <v>-8.0514999999999997E-5</v>
      </c>
      <c r="S465" s="5">
        <v>-8.4783665000000017E-5</v>
      </c>
      <c r="T465" s="5">
        <v>-9.1352350000000013E-5</v>
      </c>
      <c r="U465" s="5">
        <v>-9.6084690000000004E-5</v>
      </c>
      <c r="V465" s="5">
        <v>-1.02101755E-4</v>
      </c>
      <c r="W465" s="5">
        <v>-1.03342085E-4</v>
      </c>
      <c r="X465" s="5">
        <v>-1.11137775E-4</v>
      </c>
      <c r="Y465" s="5">
        <v>-1.62077415E-4</v>
      </c>
      <c r="Z465" s="5">
        <v>-1.73782465E-4</v>
      </c>
      <c r="AA465" s="5">
        <v>-1.8657100000000001E-4</v>
      </c>
      <c r="AB465" s="5">
        <v>-1.955964E-4</v>
      </c>
      <c r="AC465" s="5">
        <v>-2.1074901000000011E-4</v>
      </c>
      <c r="AD465" s="5">
        <v>-2.217701000000001E-4</v>
      </c>
      <c r="AE465" s="5">
        <v>-2.349144950000001E-4</v>
      </c>
    </row>
    <row r="466" spans="1:31">
      <c r="A466" s="56" t="s">
        <v>80</v>
      </c>
      <c r="B466" s="56" t="s">
        <v>200</v>
      </c>
      <c r="C466" s="56" t="s">
        <v>150</v>
      </c>
      <c r="D466" s="5">
        <v>-9.5656461524999958E-2</v>
      </c>
      <c r="E466" s="5">
        <v>-0.15958173118999999</v>
      </c>
      <c r="F466" s="5">
        <v>-0.76219905826499945</v>
      </c>
      <c r="G466" s="5">
        <v>-1.3395881268600009</v>
      </c>
      <c r="H466" s="5">
        <v>-4.3132805514600037</v>
      </c>
      <c r="I466" s="5">
        <v>-6.4008481583249974</v>
      </c>
      <c r="J466" s="5">
        <v>-9.5234810983850018</v>
      </c>
      <c r="K466" s="5">
        <v>-10.013210084644999</v>
      </c>
      <c r="L466" s="5">
        <v>-9.7149186706750026</v>
      </c>
      <c r="M466" s="5">
        <v>-9.6653618721199894</v>
      </c>
      <c r="N466" s="5">
        <v>-11.35859463612999</v>
      </c>
      <c r="O466" s="5">
        <v>-12.152885189835009</v>
      </c>
      <c r="P466" s="5">
        <v>-16.704034359480008</v>
      </c>
      <c r="Q466" s="5">
        <v>-17.705514572075</v>
      </c>
      <c r="R466" s="5">
        <v>-19.781929650515</v>
      </c>
      <c r="S466" s="5">
        <v>-21.899730484799999</v>
      </c>
      <c r="T466" s="5">
        <v>-25.093066456669991</v>
      </c>
      <c r="U466" s="5">
        <v>-27.558392695759991</v>
      </c>
      <c r="V466" s="5">
        <v>-32.550599615549991</v>
      </c>
      <c r="W466" s="5">
        <v>-31.37227447258503</v>
      </c>
      <c r="X466" s="5">
        <v>-35.486639317985002</v>
      </c>
      <c r="Y466" s="5">
        <v>-35.34454183300501</v>
      </c>
      <c r="Z466" s="5">
        <v>-40.852523438395004</v>
      </c>
      <c r="AA466" s="5">
        <v>-52.80516682711</v>
      </c>
      <c r="AB466" s="5">
        <v>-51.754230307125027</v>
      </c>
      <c r="AC466" s="5">
        <v>-55.77934004173499</v>
      </c>
      <c r="AD466" s="5">
        <v>-59.480566628895033</v>
      </c>
      <c r="AE466" s="5">
        <v>-53.960879216300029</v>
      </c>
    </row>
    <row r="467" spans="1:31">
      <c r="A467" s="56" t="s">
        <v>80</v>
      </c>
      <c r="B467" s="56" t="s">
        <v>200</v>
      </c>
      <c r="C467" s="56" t="s">
        <v>151</v>
      </c>
      <c r="D467" s="5">
        <v>-9.6021129640758591</v>
      </c>
      <c r="E467" s="5">
        <v>-11.7934489411277</v>
      </c>
      <c r="F467" s="5">
        <v>-14.142584011240601</v>
      </c>
      <c r="G467" s="5">
        <v>-16.810704934594401</v>
      </c>
      <c r="H467" s="5">
        <v>-19.263268900615099</v>
      </c>
      <c r="I467" s="5">
        <v>-21.4360273371795</v>
      </c>
      <c r="J467" s="5">
        <v>-23.681207686924701</v>
      </c>
      <c r="K467" s="5">
        <v>-25.340051425218199</v>
      </c>
      <c r="L467" s="5">
        <v>-26.614188746785601</v>
      </c>
      <c r="M467" s="5">
        <v>-27.578713285334</v>
      </c>
      <c r="N467" s="5">
        <v>-28.646916982913801</v>
      </c>
      <c r="O467" s="5">
        <v>-29.841837555959799</v>
      </c>
      <c r="P467" s="5">
        <v>-30.9774345830862</v>
      </c>
      <c r="Q467" s="5">
        <v>-31.982645981576599</v>
      </c>
      <c r="R467" s="5">
        <v>-32.9595208005533</v>
      </c>
      <c r="S467" s="5">
        <v>-33.9346550170185</v>
      </c>
      <c r="T467" s="5">
        <v>-35.143145797780797</v>
      </c>
      <c r="U467" s="5">
        <v>-36.468645531829601</v>
      </c>
      <c r="V467" s="5">
        <v>-37.444884155906799</v>
      </c>
      <c r="W467" s="5">
        <v>-38.668726680810003</v>
      </c>
      <c r="X467" s="5">
        <v>-39.729898313944297</v>
      </c>
      <c r="Y467" s="5">
        <v>-40.977875338692201</v>
      </c>
      <c r="Z467" s="5">
        <v>-42.557856546601897</v>
      </c>
      <c r="AA467" s="5">
        <v>-44.1517037448438</v>
      </c>
      <c r="AB467" s="5">
        <v>-45.252329805985497</v>
      </c>
      <c r="AC467" s="5">
        <v>-46.564486685038297</v>
      </c>
      <c r="AD467" s="5">
        <v>-47.958590428041802</v>
      </c>
      <c r="AE467" s="5">
        <v>-49.481811981462101</v>
      </c>
    </row>
  </sheetData>
  <autoFilter ref="A3:C467" xr:uid="{00000000-0009-0000-0000-000007000000}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8">
    <tabColor theme="7"/>
  </sheetPr>
  <dimension ref="A1:AE158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202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 t="s">
        <v>203</v>
      </c>
      <c r="C2" s="12"/>
    </row>
    <row r="3" spans="1:31">
      <c r="A3" s="57" t="s">
        <v>191</v>
      </c>
      <c r="B3" s="57" t="s">
        <v>194</v>
      </c>
      <c r="C3" s="57" t="s">
        <v>204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152</v>
      </c>
      <c r="D4" s="5">
        <v>0</v>
      </c>
      <c r="E4" s="5">
        <v>0</v>
      </c>
      <c r="F4" s="5">
        <v>680</v>
      </c>
      <c r="G4" s="5">
        <v>2040</v>
      </c>
      <c r="H4" s="5">
        <v>2040</v>
      </c>
      <c r="I4" s="5">
        <v>2040</v>
      </c>
      <c r="J4" s="5">
        <v>2040</v>
      </c>
      <c r="K4" s="5">
        <v>2040</v>
      </c>
      <c r="L4" s="5">
        <v>2040</v>
      </c>
      <c r="M4" s="5">
        <v>2040</v>
      </c>
      <c r="N4" s="5">
        <v>2040</v>
      </c>
      <c r="O4" s="5">
        <v>2040</v>
      </c>
      <c r="P4" s="5">
        <v>2040</v>
      </c>
      <c r="Q4" s="5">
        <v>2040</v>
      </c>
      <c r="R4" s="5">
        <v>2040</v>
      </c>
      <c r="S4" s="5">
        <v>2040</v>
      </c>
      <c r="T4" s="5">
        <v>2040</v>
      </c>
      <c r="U4" s="5">
        <v>2040</v>
      </c>
      <c r="V4" s="5">
        <v>2040</v>
      </c>
      <c r="W4" s="5">
        <v>2040</v>
      </c>
      <c r="X4" s="5">
        <v>2040</v>
      </c>
      <c r="Y4" s="5">
        <v>2040</v>
      </c>
      <c r="Z4" s="5">
        <v>2040</v>
      </c>
      <c r="AA4" s="5">
        <v>2040</v>
      </c>
      <c r="AB4" s="5">
        <v>2040</v>
      </c>
      <c r="AC4" s="5">
        <v>2040</v>
      </c>
      <c r="AD4" s="5">
        <v>2040</v>
      </c>
      <c r="AE4" s="5">
        <v>2040</v>
      </c>
    </row>
    <row r="5" spans="1:31">
      <c r="A5" s="56" t="s">
        <v>60</v>
      </c>
      <c r="B5" s="56" t="s">
        <v>163</v>
      </c>
      <c r="C5" s="56" t="s">
        <v>153</v>
      </c>
      <c r="D5" s="5">
        <v>160</v>
      </c>
      <c r="E5" s="5">
        <v>160</v>
      </c>
      <c r="F5" s="5">
        <v>160</v>
      </c>
      <c r="G5" s="5">
        <v>160</v>
      </c>
      <c r="H5" s="5">
        <v>160</v>
      </c>
      <c r="I5" s="5">
        <v>160.00002674000001</v>
      </c>
      <c r="J5" s="5">
        <v>160.00002881</v>
      </c>
      <c r="K5" s="5">
        <v>160.00003289</v>
      </c>
      <c r="L5" s="5">
        <v>160.00003393</v>
      </c>
      <c r="M5" s="5">
        <v>160.00003423000001</v>
      </c>
      <c r="N5" s="5">
        <v>160.00003466999999</v>
      </c>
      <c r="O5" s="5">
        <v>160.00003548999999</v>
      </c>
      <c r="P5" s="5">
        <v>160.00003642999999</v>
      </c>
      <c r="Q5" s="5">
        <v>160.00003921999999</v>
      </c>
      <c r="R5" s="5">
        <v>160.00004265999999</v>
      </c>
      <c r="S5" s="5">
        <v>160.00004808</v>
      </c>
      <c r="T5" s="5">
        <v>160.00005457</v>
      </c>
      <c r="U5" s="5">
        <v>160.00005457</v>
      </c>
      <c r="V5" s="5">
        <v>160.00005457</v>
      </c>
      <c r="W5" s="5">
        <v>160.00005457</v>
      </c>
      <c r="X5" s="5">
        <v>287.76828273000001</v>
      </c>
      <c r="Y5" s="5">
        <v>287.76828603000001</v>
      </c>
      <c r="Z5" s="5">
        <v>393.86668219000001</v>
      </c>
      <c r="AA5" s="5">
        <v>393.86668226</v>
      </c>
      <c r="AB5" s="5">
        <v>1159.9999956500001</v>
      </c>
      <c r="AC5" s="5">
        <v>1159.9999956500001</v>
      </c>
      <c r="AD5" s="5">
        <v>1159.9999956500001</v>
      </c>
      <c r="AE5" s="5">
        <v>1159.99999568</v>
      </c>
    </row>
    <row r="6" spans="1:31">
      <c r="A6" s="56" t="s">
        <v>60</v>
      </c>
      <c r="B6" s="56" t="s">
        <v>163</v>
      </c>
      <c r="C6" s="56" t="s">
        <v>154</v>
      </c>
      <c r="D6" s="5">
        <v>80.000023380000002</v>
      </c>
      <c r="E6" s="5">
        <v>80.00002551</v>
      </c>
      <c r="F6" s="5">
        <v>680.00091640999995</v>
      </c>
      <c r="G6" s="5">
        <v>680.00091688999998</v>
      </c>
      <c r="H6" s="5">
        <v>1605.0009379099999</v>
      </c>
      <c r="I6" s="5">
        <v>2005.00181234</v>
      </c>
      <c r="J6" s="5">
        <v>2079.9993475699998</v>
      </c>
      <c r="K6" s="5">
        <v>2079.99936127</v>
      </c>
      <c r="L6" s="5">
        <v>2079.9993687699998</v>
      </c>
      <c r="M6" s="5">
        <v>2079.9993755400001</v>
      </c>
      <c r="N6" s="5">
        <v>2079.9993846100001</v>
      </c>
      <c r="O6" s="5">
        <v>2079.9993953399999</v>
      </c>
      <c r="P6" s="5">
        <v>2079.99941537</v>
      </c>
      <c r="Q6" s="5">
        <v>2079.9994460900002</v>
      </c>
      <c r="R6" s="5">
        <v>2079.99946288</v>
      </c>
      <c r="S6" s="5">
        <v>2125.3554201100001</v>
      </c>
      <c r="T6" s="5">
        <v>3774.9056977400001</v>
      </c>
      <c r="U6" s="5">
        <v>3774.9057007900001</v>
      </c>
      <c r="V6" s="5">
        <v>3774.9057011899999</v>
      </c>
      <c r="W6" s="5">
        <v>3774.9057013299998</v>
      </c>
      <c r="X6" s="5">
        <v>3774.905701950001</v>
      </c>
      <c r="Y6" s="5">
        <v>3774.9057196499998</v>
      </c>
      <c r="Z6" s="5">
        <v>3683.5367771900001</v>
      </c>
      <c r="AA6" s="5">
        <v>4611.51271266</v>
      </c>
      <c r="AB6" s="5">
        <v>3686.5165197300012</v>
      </c>
      <c r="AC6" s="5">
        <v>3686.5165191300011</v>
      </c>
      <c r="AD6" s="5">
        <v>3686.5165187100001</v>
      </c>
      <c r="AE6" s="5">
        <v>4525.9416890900002</v>
      </c>
    </row>
    <row r="7" spans="1:31">
      <c r="A7" s="56" t="s">
        <v>60</v>
      </c>
      <c r="B7" s="56" t="s">
        <v>163</v>
      </c>
      <c r="C7" s="56" t="s">
        <v>155</v>
      </c>
      <c r="D7" s="5">
        <v>50</v>
      </c>
      <c r="E7" s="5">
        <v>50</v>
      </c>
      <c r="F7" s="5">
        <v>50</v>
      </c>
      <c r="G7" s="5">
        <v>50</v>
      </c>
      <c r="H7" s="5">
        <v>50</v>
      </c>
      <c r="I7" s="5">
        <v>50</v>
      </c>
      <c r="J7" s="5">
        <v>50</v>
      </c>
      <c r="K7" s="5">
        <v>50</v>
      </c>
      <c r="L7" s="5">
        <v>50</v>
      </c>
      <c r="M7" s="5">
        <v>50</v>
      </c>
      <c r="N7" s="5">
        <v>50</v>
      </c>
      <c r="O7" s="5">
        <v>50</v>
      </c>
      <c r="P7" s="5">
        <v>50</v>
      </c>
      <c r="Q7" s="5">
        <v>50</v>
      </c>
      <c r="R7" s="5">
        <v>50</v>
      </c>
      <c r="S7" s="5">
        <v>50</v>
      </c>
      <c r="T7" s="5">
        <v>50</v>
      </c>
      <c r="U7" s="5">
        <v>50</v>
      </c>
      <c r="V7" s="5">
        <v>50</v>
      </c>
      <c r="W7" s="5">
        <v>50</v>
      </c>
      <c r="X7" s="5">
        <v>50</v>
      </c>
      <c r="Y7" s="5">
        <v>50</v>
      </c>
      <c r="Z7" s="5">
        <v>50</v>
      </c>
      <c r="AA7" s="5">
        <v>50</v>
      </c>
      <c r="AB7" s="5">
        <v>50</v>
      </c>
      <c r="AC7" s="5">
        <v>50</v>
      </c>
      <c r="AD7" s="5">
        <v>50</v>
      </c>
      <c r="AE7" s="5">
        <v>50</v>
      </c>
    </row>
    <row r="8" spans="1:31">
      <c r="A8" s="56" t="s">
        <v>60</v>
      </c>
      <c r="B8" s="56" t="s">
        <v>163</v>
      </c>
      <c r="C8" s="56" t="s">
        <v>138</v>
      </c>
      <c r="D8" s="5">
        <v>17.45699999</v>
      </c>
      <c r="E8" s="5">
        <v>27.42</v>
      </c>
      <c r="F8" s="5">
        <v>36.314</v>
      </c>
      <c r="G8" s="5">
        <v>50.043999999999997</v>
      </c>
      <c r="H8" s="5">
        <v>62.996000000000002</v>
      </c>
      <c r="I8" s="5">
        <v>77.658000000000001</v>
      </c>
      <c r="J8" s="5">
        <v>94.576999999999998</v>
      </c>
      <c r="K8" s="5">
        <v>106.62987805</v>
      </c>
      <c r="L8" s="5">
        <v>120.34361062000001</v>
      </c>
      <c r="M8" s="5">
        <v>134.93674167</v>
      </c>
      <c r="N8" s="5">
        <v>151.46925558999999</v>
      </c>
      <c r="O8" s="5">
        <v>170.62540046999999</v>
      </c>
      <c r="P8" s="5">
        <v>193.11582261999999</v>
      </c>
      <c r="Q8" s="5">
        <v>217.17328756000001</v>
      </c>
      <c r="R8" s="5">
        <v>243.75706414999999</v>
      </c>
      <c r="S8" s="5">
        <v>273.04486266999999</v>
      </c>
      <c r="T8" s="5">
        <v>306.32374698000001</v>
      </c>
      <c r="U8" s="5">
        <v>341.44567259000002</v>
      </c>
      <c r="V8" s="5">
        <v>379.74659601000002</v>
      </c>
      <c r="W8" s="5">
        <v>421.06610585999999</v>
      </c>
      <c r="X8" s="5">
        <v>466.46901799</v>
      </c>
      <c r="Y8" s="5">
        <v>514.9283266299999</v>
      </c>
      <c r="Z8" s="5">
        <v>567.86316712999997</v>
      </c>
      <c r="AA8" s="5">
        <v>623.62634737000008</v>
      </c>
      <c r="AB8" s="5">
        <v>684.16643065000005</v>
      </c>
      <c r="AC8" s="5">
        <v>746.34919728</v>
      </c>
      <c r="AD8" s="5">
        <v>811.52966694999998</v>
      </c>
      <c r="AE8" s="5">
        <v>848.17978899000002</v>
      </c>
    </row>
    <row r="9" spans="1:31">
      <c r="A9" s="56" t="s">
        <v>60</v>
      </c>
      <c r="B9" s="56" t="s">
        <v>163</v>
      </c>
      <c r="C9" s="56" t="s">
        <v>139</v>
      </c>
      <c r="D9" s="5">
        <v>328.44600000000003</v>
      </c>
      <c r="E9" s="5">
        <v>410.86299999999989</v>
      </c>
      <c r="F9" s="5">
        <v>449.76499999999999</v>
      </c>
      <c r="G9" s="5">
        <v>533.05100000000004</v>
      </c>
      <c r="H9" s="5">
        <v>579.9380000000001</v>
      </c>
      <c r="I9" s="5">
        <v>633.64400000000001</v>
      </c>
      <c r="J9" s="5">
        <v>684.71699999999998</v>
      </c>
      <c r="K9" s="5">
        <v>725.76</v>
      </c>
      <c r="L9" s="5">
        <v>758.94600000000003</v>
      </c>
      <c r="M9" s="5">
        <v>790.08699999999999</v>
      </c>
      <c r="N9" s="5">
        <v>817.35799999999995</v>
      </c>
      <c r="O9" s="5">
        <v>846.01</v>
      </c>
      <c r="P9" s="5">
        <v>872.53000000000009</v>
      </c>
      <c r="Q9" s="5">
        <v>900.10599999999988</v>
      </c>
      <c r="R9" s="5">
        <v>927.33200000000011</v>
      </c>
      <c r="S9" s="5">
        <v>954.82600000000002</v>
      </c>
      <c r="T9" s="5">
        <v>981.74899999999991</v>
      </c>
      <c r="U9" s="5">
        <v>1010.6130000000001</v>
      </c>
      <c r="V9" s="5">
        <v>1040.827</v>
      </c>
      <c r="W9" s="5">
        <v>1071.3150000000001</v>
      </c>
      <c r="X9" s="5">
        <v>1099.8209999999999</v>
      </c>
      <c r="Y9" s="5">
        <v>1134.3789999999999</v>
      </c>
      <c r="Z9" s="5">
        <v>1171.0899999999999</v>
      </c>
      <c r="AA9" s="5">
        <v>1208.625</v>
      </c>
      <c r="AB9" s="5">
        <v>1244.3230000000001</v>
      </c>
      <c r="AC9" s="5">
        <v>1281.0899999999999</v>
      </c>
      <c r="AD9" s="5">
        <v>1317.614</v>
      </c>
      <c r="AE9" s="5">
        <v>1317.614</v>
      </c>
    </row>
    <row r="10" spans="1:3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>
      <c r="A11" s="56" t="s">
        <v>60</v>
      </c>
      <c r="B11" s="56" t="s">
        <v>197</v>
      </c>
      <c r="C11" s="56" t="s">
        <v>153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2.056E-5</v>
      </c>
      <c r="J11" s="5">
        <v>2.056E-5</v>
      </c>
      <c r="K11" s="5">
        <v>3.1170000000000001E-5</v>
      </c>
      <c r="L11" s="5">
        <v>3.1170000000000001E-5</v>
      </c>
      <c r="M11" s="5">
        <v>3.1170000000000001E-5</v>
      </c>
      <c r="N11" s="5">
        <v>3.1180000000000003E-5</v>
      </c>
      <c r="O11" s="5">
        <v>3.1189999999999998E-5</v>
      </c>
      <c r="P11" s="5">
        <v>3.1189999999999998E-5</v>
      </c>
      <c r="Q11" s="5">
        <v>3.1199999999999999E-5</v>
      </c>
      <c r="R11" s="5">
        <v>3.3649999999999998E-5</v>
      </c>
      <c r="S11" s="5">
        <v>3.4459999999999999E-5</v>
      </c>
      <c r="T11" s="5">
        <v>3.8380000000000002E-5</v>
      </c>
      <c r="U11" s="5">
        <v>3.8380000000000002E-5</v>
      </c>
      <c r="V11" s="5">
        <v>3.8380000000000002E-5</v>
      </c>
      <c r="W11" s="5">
        <v>3.8380000000000002E-5</v>
      </c>
      <c r="X11" s="5">
        <v>3.841E-5</v>
      </c>
      <c r="Y11" s="5">
        <v>125.45816103999999</v>
      </c>
      <c r="Z11" s="5">
        <v>125.45816111000001</v>
      </c>
      <c r="AA11" s="5">
        <v>766.03936457999998</v>
      </c>
      <c r="AB11" s="5">
        <v>776.76542104999999</v>
      </c>
      <c r="AC11" s="5">
        <v>776.76542104999999</v>
      </c>
      <c r="AD11" s="5">
        <v>776.76542105999999</v>
      </c>
      <c r="AE11" s="5">
        <v>817.94218715</v>
      </c>
    </row>
    <row r="12" spans="1:31">
      <c r="A12" s="56" t="s">
        <v>60</v>
      </c>
      <c r="B12" s="56" t="s">
        <v>197</v>
      </c>
      <c r="C12" s="56" t="s">
        <v>154</v>
      </c>
      <c r="D12" s="5">
        <v>570.00001742999996</v>
      </c>
      <c r="E12" s="5">
        <v>570.00002085000006</v>
      </c>
      <c r="F12" s="5">
        <v>820.00002333999998</v>
      </c>
      <c r="G12" s="5">
        <v>820.00002970000003</v>
      </c>
      <c r="H12" s="5">
        <v>820.00003097000001</v>
      </c>
      <c r="I12" s="5">
        <v>1192.84445256</v>
      </c>
      <c r="J12" s="5">
        <v>1192.84445256</v>
      </c>
      <c r="K12" s="5">
        <v>1706.45686985</v>
      </c>
      <c r="L12" s="5">
        <v>1844.3943551</v>
      </c>
      <c r="M12" s="5">
        <v>1948.86502705</v>
      </c>
      <c r="N12" s="5">
        <v>2248.8975047700001</v>
      </c>
      <c r="O12" s="5">
        <v>2532.789059279999</v>
      </c>
      <c r="P12" s="5">
        <v>2532.7890594</v>
      </c>
      <c r="Q12" s="5">
        <v>2532.7890597400001</v>
      </c>
      <c r="R12" s="5">
        <v>2532.7890696700001</v>
      </c>
      <c r="S12" s="5">
        <v>2532.7890933200001</v>
      </c>
      <c r="T12" s="5">
        <v>3475.20752748</v>
      </c>
      <c r="U12" s="5">
        <v>3475.20752748</v>
      </c>
      <c r="V12" s="5">
        <v>3475.20752748</v>
      </c>
      <c r="W12" s="5">
        <v>3475.2075274899998</v>
      </c>
      <c r="X12" s="5">
        <v>3475.2075100799998</v>
      </c>
      <c r="Y12" s="5">
        <v>3475.2081866799999</v>
      </c>
      <c r="Z12" s="5">
        <v>4214.8566487999997</v>
      </c>
      <c r="AA12" s="5">
        <v>4214.8573974800001</v>
      </c>
      <c r="AB12" s="5">
        <v>4214.8573962399996</v>
      </c>
      <c r="AC12" s="5">
        <v>4049.4015474799999</v>
      </c>
      <c r="AD12" s="5">
        <v>4881.2861002500003</v>
      </c>
      <c r="AE12" s="5">
        <v>5015.7316594700014</v>
      </c>
    </row>
    <row r="13" spans="1:31">
      <c r="A13" s="56" t="s">
        <v>60</v>
      </c>
      <c r="B13" s="56" t="s">
        <v>197</v>
      </c>
      <c r="C13" s="56" t="s">
        <v>155</v>
      </c>
      <c r="D13" s="5">
        <v>100.00000535</v>
      </c>
      <c r="E13" s="5">
        <v>100.00000639</v>
      </c>
      <c r="F13" s="5">
        <v>100.00000695</v>
      </c>
      <c r="G13" s="5">
        <v>100.00000855</v>
      </c>
      <c r="H13" s="5">
        <v>100.00000898</v>
      </c>
      <c r="I13" s="5">
        <v>100.00003149</v>
      </c>
      <c r="J13" s="5">
        <v>100.00003149</v>
      </c>
      <c r="K13" s="5">
        <v>100.00005656</v>
      </c>
      <c r="L13" s="5">
        <v>100.00006555</v>
      </c>
      <c r="M13" s="5">
        <v>100.00006654000001</v>
      </c>
      <c r="N13" s="5">
        <v>100.00007502</v>
      </c>
      <c r="O13" s="5">
        <v>100.00008827000001</v>
      </c>
      <c r="P13" s="5">
        <v>100.00008831</v>
      </c>
      <c r="Q13" s="5">
        <v>100.00008839</v>
      </c>
      <c r="R13" s="5">
        <v>100.00009003</v>
      </c>
      <c r="S13" s="5">
        <v>100.00009055</v>
      </c>
      <c r="T13" s="5">
        <v>100.00011551999999</v>
      </c>
      <c r="U13" s="5">
        <v>100.00011551999999</v>
      </c>
      <c r="V13" s="5">
        <v>100.00011551999999</v>
      </c>
      <c r="W13" s="5">
        <v>100.00011551999999</v>
      </c>
      <c r="X13" s="5">
        <v>100.00011017999999</v>
      </c>
      <c r="Y13" s="5">
        <v>100.00011929</v>
      </c>
      <c r="Z13" s="5">
        <v>100.00013546</v>
      </c>
      <c r="AA13" s="5">
        <v>100.00013389</v>
      </c>
      <c r="AB13" s="5">
        <v>100.00013346999999</v>
      </c>
      <c r="AC13" s="5">
        <v>100.00011358</v>
      </c>
      <c r="AD13" s="5">
        <v>100.00015560999999</v>
      </c>
      <c r="AE13" s="5">
        <v>100.0001571</v>
      </c>
    </row>
    <row r="14" spans="1:31">
      <c r="A14" s="56" t="s">
        <v>60</v>
      </c>
      <c r="B14" s="56" t="s">
        <v>197</v>
      </c>
      <c r="C14" s="56" t="s">
        <v>138</v>
      </c>
      <c r="D14" s="5">
        <v>9.6499999999999986</v>
      </c>
      <c r="E14" s="5">
        <v>15.039</v>
      </c>
      <c r="F14" s="5">
        <v>21.5</v>
      </c>
      <c r="G14" s="5">
        <v>30.315999999999999</v>
      </c>
      <c r="H14" s="5">
        <v>39.863</v>
      </c>
      <c r="I14" s="5">
        <v>49.843000000000004</v>
      </c>
      <c r="J14" s="5">
        <v>60.389000000000003</v>
      </c>
      <c r="K14" s="5">
        <v>67.981450320000008</v>
      </c>
      <c r="L14" s="5">
        <v>76.025722700000003</v>
      </c>
      <c r="M14" s="5">
        <v>84.291199050000003</v>
      </c>
      <c r="N14" s="5">
        <v>93.186169839999991</v>
      </c>
      <c r="O14" s="5">
        <v>103.08583895</v>
      </c>
      <c r="P14" s="5">
        <v>114.57211985000001</v>
      </c>
      <c r="Q14" s="5">
        <v>126.59514797</v>
      </c>
      <c r="R14" s="5">
        <v>139.79203199</v>
      </c>
      <c r="S14" s="5">
        <v>154.32283432</v>
      </c>
      <c r="T14" s="5">
        <v>170.79366633999999</v>
      </c>
      <c r="U14" s="5">
        <v>188.05448177</v>
      </c>
      <c r="V14" s="5">
        <v>207.01157981</v>
      </c>
      <c r="W14" s="5">
        <v>227.54290115000001</v>
      </c>
      <c r="X14" s="5">
        <v>250.38023145</v>
      </c>
      <c r="Y14" s="5">
        <v>274.97515679999998</v>
      </c>
      <c r="Z14" s="5">
        <v>301.97243745999998</v>
      </c>
      <c r="AA14" s="5">
        <v>330.74693155</v>
      </c>
      <c r="AB14" s="5">
        <v>362.38743728999998</v>
      </c>
      <c r="AC14" s="5">
        <v>394.77977666999999</v>
      </c>
      <c r="AD14" s="5">
        <v>428.94732513000002</v>
      </c>
      <c r="AE14" s="5">
        <v>450.43114832999998</v>
      </c>
    </row>
    <row r="15" spans="1:31">
      <c r="A15" s="56" t="s">
        <v>60</v>
      </c>
      <c r="B15" s="56" t="s">
        <v>197</v>
      </c>
      <c r="C15" s="56" t="s">
        <v>139</v>
      </c>
      <c r="D15" s="5">
        <v>168.05199999999999</v>
      </c>
      <c r="E15" s="5">
        <v>214.41800000000001</v>
      </c>
      <c r="F15" s="5">
        <v>258.42</v>
      </c>
      <c r="G15" s="5">
        <v>310.27300000000002</v>
      </c>
      <c r="H15" s="5">
        <v>357.51900000000001</v>
      </c>
      <c r="I15" s="5">
        <v>396.33600000000001</v>
      </c>
      <c r="J15" s="5">
        <v>429.81900000000002</v>
      </c>
      <c r="K15" s="5">
        <v>459.08300000000003</v>
      </c>
      <c r="L15" s="5">
        <v>482.41500000000002</v>
      </c>
      <c r="M15" s="5">
        <v>506.21600000000001</v>
      </c>
      <c r="N15" s="5">
        <v>529.16800000000001</v>
      </c>
      <c r="O15" s="5">
        <v>552.55600000000004</v>
      </c>
      <c r="P15" s="5">
        <v>574.73900000000003</v>
      </c>
      <c r="Q15" s="5">
        <v>597.82299999999987</v>
      </c>
      <c r="R15" s="5">
        <v>620.88200000000006</v>
      </c>
      <c r="S15" s="5">
        <v>644.40199999999993</v>
      </c>
      <c r="T15" s="5">
        <v>667.03899999999999</v>
      </c>
      <c r="U15" s="5">
        <v>691.17400000000009</v>
      </c>
      <c r="V15" s="5">
        <v>716.49899999999991</v>
      </c>
      <c r="W15" s="5">
        <v>742.16099999999983</v>
      </c>
      <c r="X15" s="5">
        <v>766.55899999999997</v>
      </c>
      <c r="Y15" s="5">
        <v>795.71500000000003</v>
      </c>
      <c r="Z15" s="5">
        <v>826.73199999999997</v>
      </c>
      <c r="AA15" s="5">
        <v>858.57</v>
      </c>
      <c r="AB15" s="5">
        <v>889.29099999999994</v>
      </c>
      <c r="AC15" s="5">
        <v>920.87300000000016</v>
      </c>
      <c r="AD15" s="5">
        <v>952.423</v>
      </c>
      <c r="AE15" s="5">
        <v>952.423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60</v>
      </c>
      <c r="B17" s="56" t="s">
        <v>198</v>
      </c>
      <c r="C17" s="56" t="s">
        <v>153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</row>
    <row r="18" spans="1:31">
      <c r="A18" s="56" t="s">
        <v>60</v>
      </c>
      <c r="B18" s="56" t="s">
        <v>198</v>
      </c>
      <c r="C18" s="56" t="s">
        <v>154</v>
      </c>
      <c r="D18" s="5">
        <v>5.49E-6</v>
      </c>
      <c r="E18" s="5">
        <v>7.1199999999999996E-6</v>
      </c>
      <c r="F18" s="5">
        <v>7.1199999999999996E-6</v>
      </c>
      <c r="G18" s="5">
        <v>7.5099999999999992E-6</v>
      </c>
      <c r="H18" s="5">
        <v>8.2199999999999992E-6</v>
      </c>
      <c r="I18" s="5">
        <v>7.975E-5</v>
      </c>
      <c r="J18" s="5">
        <v>7.975E-5</v>
      </c>
      <c r="K18" s="5">
        <v>8.8599999999999999E-5</v>
      </c>
      <c r="L18" s="5">
        <v>9.0390000000000007E-5</v>
      </c>
      <c r="M18" s="5">
        <v>9.0509999999999999E-5</v>
      </c>
      <c r="N18" s="5">
        <v>9.0859999999999994E-5</v>
      </c>
      <c r="O18" s="5">
        <v>1.4198999999999999E-4</v>
      </c>
      <c r="P18" s="5">
        <v>1.4213999999999999E-4</v>
      </c>
      <c r="Q18" s="5">
        <v>1.4276999999999999E-4</v>
      </c>
      <c r="R18" s="5">
        <v>1.4956999999999999E-4</v>
      </c>
      <c r="S18" s="5">
        <v>1.5561000000000001E-4</v>
      </c>
      <c r="T18" s="5">
        <v>276.51558933000001</v>
      </c>
      <c r="U18" s="5">
        <v>276.51558933000001</v>
      </c>
      <c r="V18" s="5">
        <v>276.51558934000002</v>
      </c>
      <c r="W18" s="5">
        <v>276.51558934000002</v>
      </c>
      <c r="X18" s="5">
        <v>276.51558385999999</v>
      </c>
      <c r="Y18" s="5">
        <v>276.51558847000001</v>
      </c>
      <c r="Z18" s="5">
        <v>276.51560424000002</v>
      </c>
      <c r="AA18" s="5">
        <v>1434.52005184</v>
      </c>
      <c r="AB18" s="5">
        <v>1805.70818869</v>
      </c>
      <c r="AC18" s="5">
        <v>1805.708138</v>
      </c>
      <c r="AD18" s="5">
        <v>1805.7081380499999</v>
      </c>
      <c r="AE18" s="5">
        <v>1869.3482339499999</v>
      </c>
    </row>
    <row r="19" spans="1:31">
      <c r="A19" s="56" t="s">
        <v>60</v>
      </c>
      <c r="B19" s="56" t="s">
        <v>198</v>
      </c>
      <c r="C19" s="56" t="s">
        <v>155</v>
      </c>
      <c r="D19" s="5">
        <v>125.23</v>
      </c>
      <c r="E19" s="5">
        <v>124.13</v>
      </c>
      <c r="F19" s="5">
        <v>124.13</v>
      </c>
      <c r="G19" s="5">
        <v>124.13</v>
      </c>
      <c r="H19" s="5">
        <v>125.23</v>
      </c>
      <c r="I19" s="5">
        <v>124.13</v>
      </c>
      <c r="J19" s="5">
        <v>124.13</v>
      </c>
      <c r="K19" s="5">
        <v>124.13</v>
      </c>
      <c r="L19" s="5">
        <v>124.13</v>
      </c>
      <c r="M19" s="5">
        <v>375.23</v>
      </c>
      <c r="N19" s="5">
        <v>375.23</v>
      </c>
      <c r="O19" s="5">
        <v>375.23</v>
      </c>
      <c r="P19" s="5">
        <v>374.13</v>
      </c>
      <c r="Q19" s="5">
        <v>374.13</v>
      </c>
      <c r="R19" s="5">
        <v>374.13</v>
      </c>
      <c r="S19" s="5">
        <v>375.23</v>
      </c>
      <c r="T19" s="5">
        <v>374.13</v>
      </c>
      <c r="U19" s="5">
        <v>374.13</v>
      </c>
      <c r="V19" s="5">
        <v>374.13</v>
      </c>
      <c r="W19" s="5">
        <v>374.13</v>
      </c>
      <c r="X19" s="5">
        <v>375.23</v>
      </c>
      <c r="Y19" s="5">
        <v>374.13</v>
      </c>
      <c r="Z19" s="5">
        <v>375.23</v>
      </c>
      <c r="AA19" s="5">
        <v>374.13</v>
      </c>
      <c r="AB19" s="5">
        <v>374.13</v>
      </c>
      <c r="AC19" s="5">
        <v>374.13</v>
      </c>
      <c r="AD19" s="5">
        <v>375.23</v>
      </c>
      <c r="AE19" s="5">
        <v>374.13</v>
      </c>
    </row>
    <row r="20" spans="1:31">
      <c r="A20" s="56" t="s">
        <v>60</v>
      </c>
      <c r="B20" s="56" t="s">
        <v>198</v>
      </c>
      <c r="C20" s="56" t="s">
        <v>138</v>
      </c>
      <c r="D20" s="5">
        <v>10.616</v>
      </c>
      <c r="E20" s="5">
        <v>17.280999999999999</v>
      </c>
      <c r="F20" s="5">
        <v>24.411000000000001</v>
      </c>
      <c r="G20" s="5">
        <v>34.210999999999999</v>
      </c>
      <c r="H20" s="5">
        <v>45.436</v>
      </c>
      <c r="I20" s="5">
        <v>57.548999999999999</v>
      </c>
      <c r="J20" s="5">
        <v>71.784999999999997</v>
      </c>
      <c r="K20" s="5">
        <v>81.239204599999994</v>
      </c>
      <c r="L20" s="5">
        <v>91.902823599999991</v>
      </c>
      <c r="M20" s="5">
        <v>103.57394176</v>
      </c>
      <c r="N20" s="5">
        <v>116.92234888</v>
      </c>
      <c r="O20" s="5">
        <v>132.21282271999999</v>
      </c>
      <c r="P20" s="5">
        <v>150.1415877</v>
      </c>
      <c r="Q20" s="5">
        <v>169.35916560999999</v>
      </c>
      <c r="R20" s="5">
        <v>190.61698877000001</v>
      </c>
      <c r="S20" s="5">
        <v>214.08465484999999</v>
      </c>
      <c r="T20" s="5">
        <v>240.78822059999999</v>
      </c>
      <c r="U20" s="5">
        <v>269.04189736000001</v>
      </c>
      <c r="V20" s="5">
        <v>299.94795706999997</v>
      </c>
      <c r="W20" s="5">
        <v>333.36231323999999</v>
      </c>
      <c r="X20" s="5">
        <v>370.10764988</v>
      </c>
      <c r="Y20" s="5">
        <v>409.49684223000003</v>
      </c>
      <c r="Z20" s="5">
        <v>452.60966421000001</v>
      </c>
      <c r="AA20" s="5">
        <v>498.18432599999988</v>
      </c>
      <c r="AB20" s="5">
        <v>547.79171632999999</v>
      </c>
      <c r="AC20" s="5">
        <v>598.81019332999995</v>
      </c>
      <c r="AD20" s="5">
        <v>652.42128993000006</v>
      </c>
      <c r="AE20" s="5">
        <v>683.86199804</v>
      </c>
    </row>
    <row r="21" spans="1:31">
      <c r="A21" s="56" t="s">
        <v>60</v>
      </c>
      <c r="B21" s="56" t="s">
        <v>198</v>
      </c>
      <c r="C21" s="56" t="s">
        <v>139</v>
      </c>
      <c r="D21" s="5">
        <v>227.124</v>
      </c>
      <c r="E21" s="5">
        <v>281.72000000000003</v>
      </c>
      <c r="F21" s="5">
        <v>319.536</v>
      </c>
      <c r="G21" s="5">
        <v>377.23200000000003</v>
      </c>
      <c r="H21" s="5">
        <v>426.28100000000001</v>
      </c>
      <c r="I21" s="5">
        <v>472.52199999999999</v>
      </c>
      <c r="J21" s="5">
        <v>517.58600000000001</v>
      </c>
      <c r="K21" s="5">
        <v>550.82100000000003</v>
      </c>
      <c r="L21" s="5">
        <v>577.76800000000003</v>
      </c>
      <c r="M21" s="5">
        <v>605.34099999999989</v>
      </c>
      <c r="N21" s="5">
        <v>631.61800000000005</v>
      </c>
      <c r="O21" s="5">
        <v>658.48400000000004</v>
      </c>
      <c r="P21" s="5">
        <v>683.97900000000004</v>
      </c>
      <c r="Q21" s="5">
        <v>710.55799999999988</v>
      </c>
      <c r="R21" s="5">
        <v>737.12899999999991</v>
      </c>
      <c r="S21" s="5">
        <v>764.255</v>
      </c>
      <c r="T21" s="5">
        <v>791.21299999999997</v>
      </c>
      <c r="U21" s="5">
        <v>820.04199999999992</v>
      </c>
      <c r="V21" s="5">
        <v>850.42099999999994</v>
      </c>
      <c r="W21" s="5">
        <v>881.35299999999984</v>
      </c>
      <c r="X21" s="5">
        <v>910.91599999999994</v>
      </c>
      <c r="Y21" s="5">
        <v>945.98700000000008</v>
      </c>
      <c r="Z21" s="5">
        <v>983.28199999999981</v>
      </c>
      <c r="AA21" s="5">
        <v>1021.645</v>
      </c>
      <c r="AB21" s="5">
        <v>1058.7840000000001</v>
      </c>
      <c r="AC21" s="5">
        <v>1097.134</v>
      </c>
      <c r="AD21" s="5">
        <v>1135.6130000000001</v>
      </c>
      <c r="AE21" s="5">
        <v>1135.6130000000001</v>
      </c>
    </row>
    <row r="22" spans="1:3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spans="1:31">
      <c r="A23" s="56" t="s">
        <v>60</v>
      </c>
      <c r="B23" s="56" t="s">
        <v>199</v>
      </c>
      <c r="C23" s="56" t="s">
        <v>153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60</v>
      </c>
      <c r="B24" s="56" t="s">
        <v>199</v>
      </c>
      <c r="C24" s="56" t="s">
        <v>154</v>
      </c>
      <c r="D24" s="5">
        <v>7.0700000000000001E-6</v>
      </c>
      <c r="E24" s="5">
        <v>8.3599999999999996E-6</v>
      </c>
      <c r="F24" s="5">
        <v>8.3599999999999996E-6</v>
      </c>
      <c r="G24" s="5">
        <v>8.3599999999999996E-6</v>
      </c>
      <c r="H24" s="5">
        <v>8.6400000000000003E-6</v>
      </c>
      <c r="I24" s="5">
        <v>1.1714000000000001E-4</v>
      </c>
      <c r="J24" s="5">
        <v>1.1714000000000001E-4</v>
      </c>
      <c r="K24" s="5">
        <v>1.2433E-4</v>
      </c>
      <c r="L24" s="5">
        <v>1.2761000000000001E-4</v>
      </c>
      <c r="M24" s="5">
        <v>1.2769999999999999E-4</v>
      </c>
      <c r="N24" s="5">
        <v>1.2793E-4</v>
      </c>
      <c r="O24" s="5">
        <v>46.79485742</v>
      </c>
      <c r="P24" s="5">
        <v>46.794857550000003</v>
      </c>
      <c r="Q24" s="5">
        <v>72.175515669999996</v>
      </c>
      <c r="R24" s="5">
        <v>524.80787439999995</v>
      </c>
      <c r="S24" s="5">
        <v>567.90452067000001</v>
      </c>
      <c r="T24" s="5">
        <v>783.04845856999998</v>
      </c>
      <c r="U24" s="5">
        <v>783.04845857999987</v>
      </c>
      <c r="V24" s="5">
        <v>783.04845857999987</v>
      </c>
      <c r="W24" s="5">
        <v>783.04845857999987</v>
      </c>
      <c r="X24" s="5">
        <v>783.04845151999996</v>
      </c>
      <c r="Y24" s="5">
        <v>783.04845225999998</v>
      </c>
      <c r="Z24" s="5">
        <v>783.04845382999997</v>
      </c>
      <c r="AA24" s="5">
        <v>976.47920557000009</v>
      </c>
      <c r="AB24" s="5">
        <v>976.47921053999994</v>
      </c>
      <c r="AC24" s="5">
        <v>976.47911069999998</v>
      </c>
      <c r="AD24" s="5">
        <v>976.47911074000001</v>
      </c>
      <c r="AE24" s="5">
        <v>976.47910697999998</v>
      </c>
    </row>
    <row r="25" spans="1:31">
      <c r="A25" s="56" t="s">
        <v>60</v>
      </c>
      <c r="B25" s="56" t="s">
        <v>199</v>
      </c>
      <c r="C25" s="56" t="s">
        <v>155</v>
      </c>
      <c r="D25" s="5">
        <v>473.33</v>
      </c>
      <c r="E25" s="5">
        <v>473.33</v>
      </c>
      <c r="F25" s="5">
        <v>473.33</v>
      </c>
      <c r="G25" s="5">
        <v>473.33</v>
      </c>
      <c r="H25" s="5">
        <v>473.33</v>
      </c>
      <c r="I25" s="5">
        <v>473.33</v>
      </c>
      <c r="J25" s="5">
        <v>473.33</v>
      </c>
      <c r="K25" s="5">
        <v>473.33</v>
      </c>
      <c r="L25" s="5">
        <v>473.33</v>
      </c>
      <c r="M25" s="5">
        <v>473.33</v>
      </c>
      <c r="N25" s="5">
        <v>473.33</v>
      </c>
      <c r="O25" s="5">
        <v>473.33</v>
      </c>
      <c r="P25" s="5">
        <v>473.33</v>
      </c>
      <c r="Q25" s="5">
        <v>473.33</v>
      </c>
      <c r="R25" s="5">
        <v>473.33</v>
      </c>
      <c r="S25" s="5">
        <v>473.33</v>
      </c>
      <c r="T25" s="5">
        <v>473.33</v>
      </c>
      <c r="U25" s="5">
        <v>473.33</v>
      </c>
      <c r="V25" s="5">
        <v>473.33</v>
      </c>
      <c r="W25" s="5">
        <v>473.33</v>
      </c>
      <c r="X25" s="5">
        <v>473.33</v>
      </c>
      <c r="Y25" s="5">
        <v>473.33</v>
      </c>
      <c r="Z25" s="5">
        <v>473.33</v>
      </c>
      <c r="AA25" s="5">
        <v>473.33</v>
      </c>
      <c r="AB25" s="5">
        <v>473.33</v>
      </c>
      <c r="AC25" s="5">
        <v>473.33</v>
      </c>
      <c r="AD25" s="5">
        <v>473.33</v>
      </c>
      <c r="AE25" s="5">
        <v>473.33</v>
      </c>
    </row>
    <row r="26" spans="1:31">
      <c r="A26" s="56" t="s">
        <v>60</v>
      </c>
      <c r="B26" s="56" t="s">
        <v>199</v>
      </c>
      <c r="C26" s="56" t="s">
        <v>138</v>
      </c>
      <c r="D26" s="5">
        <v>72.619</v>
      </c>
      <c r="E26" s="5">
        <v>87.320999999999998</v>
      </c>
      <c r="F26" s="5">
        <v>98.980999999999995</v>
      </c>
      <c r="G26" s="5">
        <v>114.42100000000001</v>
      </c>
      <c r="H26" s="5">
        <v>128.39599999999999</v>
      </c>
      <c r="I26" s="5">
        <v>142.90299999999999</v>
      </c>
      <c r="J26" s="5">
        <v>157.28299999999999</v>
      </c>
      <c r="K26" s="5">
        <v>166.94370480000001</v>
      </c>
      <c r="L26" s="5">
        <v>176.04630345000001</v>
      </c>
      <c r="M26" s="5">
        <v>184.91423986999999</v>
      </c>
      <c r="N26" s="5">
        <v>193.56646155999999</v>
      </c>
      <c r="O26" s="5">
        <v>202.56738028000001</v>
      </c>
      <c r="P26" s="5">
        <v>212.36228187</v>
      </c>
      <c r="Q26" s="5">
        <v>222.03282325999999</v>
      </c>
      <c r="R26" s="5">
        <v>232.09618850999999</v>
      </c>
      <c r="S26" s="5">
        <v>242.67737768000001</v>
      </c>
      <c r="T26" s="5">
        <v>254.27061481000001</v>
      </c>
      <c r="U26" s="5">
        <v>265.86527868000002</v>
      </c>
      <c r="V26" s="5">
        <v>278.17312126000002</v>
      </c>
      <c r="W26" s="5">
        <v>291.04417582999997</v>
      </c>
      <c r="X26" s="5">
        <v>305.00868867999998</v>
      </c>
      <c r="Y26" s="5">
        <v>319.60520731000003</v>
      </c>
      <c r="Z26" s="5">
        <v>335.18091439</v>
      </c>
      <c r="AA26" s="5">
        <v>351.39622945999997</v>
      </c>
      <c r="AB26" s="5">
        <v>368.90784975000003</v>
      </c>
      <c r="AC26" s="5">
        <v>386.24947877</v>
      </c>
      <c r="AD26" s="5">
        <v>404.14763424</v>
      </c>
      <c r="AE26" s="5">
        <v>415.50384135000002</v>
      </c>
    </row>
    <row r="27" spans="1:31">
      <c r="A27" s="56" t="s">
        <v>60</v>
      </c>
      <c r="B27" s="56" t="s">
        <v>199</v>
      </c>
      <c r="C27" s="56" t="s">
        <v>139</v>
      </c>
      <c r="D27" s="5">
        <v>204.94499999999999</v>
      </c>
      <c r="E27" s="5">
        <v>233.90799999999999</v>
      </c>
      <c r="F27" s="5">
        <v>251.92500000000001</v>
      </c>
      <c r="G27" s="5">
        <v>276.98700000000002</v>
      </c>
      <c r="H27" s="5">
        <v>297.21199999999999</v>
      </c>
      <c r="I27" s="5">
        <v>315.09500000000003</v>
      </c>
      <c r="J27" s="5">
        <v>330.48899999999998</v>
      </c>
      <c r="K27" s="5">
        <v>342.21</v>
      </c>
      <c r="L27" s="5">
        <v>350.32499999999999</v>
      </c>
      <c r="M27" s="5">
        <v>358.65400000000011</v>
      </c>
      <c r="N27" s="5">
        <v>366.01999999999992</v>
      </c>
      <c r="O27" s="5">
        <v>373.23200000000003</v>
      </c>
      <c r="P27" s="5">
        <v>379.42599999999999</v>
      </c>
      <c r="Q27" s="5">
        <v>386.03</v>
      </c>
      <c r="R27" s="5">
        <v>392.39699999999999</v>
      </c>
      <c r="S27" s="5">
        <v>398.70600000000002</v>
      </c>
      <c r="T27" s="5">
        <v>404.1869999999999</v>
      </c>
      <c r="U27" s="5">
        <v>410.29599999999999</v>
      </c>
      <c r="V27" s="5">
        <v>416.55799999999999</v>
      </c>
      <c r="W27" s="5">
        <v>422.69400000000002</v>
      </c>
      <c r="X27" s="5">
        <v>427.83100000000002</v>
      </c>
      <c r="Y27" s="5">
        <v>434.50900000000001</v>
      </c>
      <c r="Z27" s="5">
        <v>441.44299999999993</v>
      </c>
      <c r="AA27" s="5">
        <v>448.33</v>
      </c>
      <c r="AB27" s="5">
        <v>454.20299999999997</v>
      </c>
      <c r="AC27" s="5">
        <v>460.49599999999998</v>
      </c>
      <c r="AD27" s="5">
        <v>466.54</v>
      </c>
      <c r="AE27" s="5">
        <v>466.54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60</v>
      </c>
      <c r="B29" s="56" t="s">
        <v>200</v>
      </c>
      <c r="C29" s="56" t="s">
        <v>153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1.042E-5</v>
      </c>
      <c r="J29" s="5">
        <v>1.1219999999999999E-5</v>
      </c>
      <c r="K29" s="5">
        <v>3.5129999999999997E-5</v>
      </c>
      <c r="L29" s="5">
        <v>3.5209999999999997E-5</v>
      </c>
      <c r="M29" s="5">
        <v>3.523E-5</v>
      </c>
      <c r="N29" s="5">
        <v>3.5259999999999998E-5</v>
      </c>
      <c r="O29" s="5">
        <v>1.5245999999999999E-4</v>
      </c>
      <c r="P29" s="5">
        <v>1.5247000000000001E-4</v>
      </c>
      <c r="Q29" s="5">
        <v>1.5255999999999999E-4</v>
      </c>
      <c r="R29" s="5">
        <v>1.5410000000000001E-4</v>
      </c>
      <c r="S29" s="5">
        <v>1.5457000000000001E-4</v>
      </c>
      <c r="T29" s="5">
        <v>1.5527E-4</v>
      </c>
      <c r="U29" s="5">
        <v>1.5673E-4</v>
      </c>
      <c r="V29" s="5">
        <v>1.5862999999999999E-4</v>
      </c>
      <c r="W29" s="5">
        <v>1.5967999999999999E-4</v>
      </c>
      <c r="X29" s="5">
        <v>1.6689999999999999E-4</v>
      </c>
      <c r="Y29" s="5">
        <v>1.8377000000000001E-4</v>
      </c>
      <c r="Z29" s="5">
        <v>2.2121E-4</v>
      </c>
      <c r="AA29" s="5">
        <v>4.0257999999999998E-4</v>
      </c>
      <c r="AB29" s="5">
        <v>4.6415999999999997E-4</v>
      </c>
      <c r="AC29" s="5">
        <v>4.6415999999999997E-4</v>
      </c>
      <c r="AD29" s="5">
        <v>4.6417000000000002E-4</v>
      </c>
      <c r="AE29" s="5">
        <v>4.6419000000000001E-4</v>
      </c>
    </row>
    <row r="30" spans="1:31">
      <c r="A30" s="56" t="s">
        <v>60</v>
      </c>
      <c r="B30" s="56" t="s">
        <v>200</v>
      </c>
      <c r="C30" s="56" t="s">
        <v>154</v>
      </c>
      <c r="D30" s="5">
        <v>3.2899999999999998E-6</v>
      </c>
      <c r="E30" s="5">
        <v>3.4699999999999998E-6</v>
      </c>
      <c r="F30" s="5">
        <v>3.9500000000000003E-6</v>
      </c>
      <c r="G30" s="5">
        <v>4.3499999999999999E-6</v>
      </c>
      <c r="H30" s="5">
        <v>4.7500000000000003E-6</v>
      </c>
      <c r="I30" s="5">
        <v>5.3600000000000004E-6</v>
      </c>
      <c r="J30" s="5">
        <v>6.2400000000000004E-6</v>
      </c>
      <c r="K30" s="5">
        <v>1.398E-5</v>
      </c>
      <c r="L30" s="5">
        <v>1.6059999999999999E-5</v>
      </c>
      <c r="M30" s="5">
        <v>1.6140000000000001E-5</v>
      </c>
      <c r="N30" s="5">
        <v>1.7030000000000001E-5</v>
      </c>
      <c r="O30" s="5">
        <v>5.0689999999999997E-5</v>
      </c>
      <c r="P30" s="5">
        <v>5.0760000000000002E-5</v>
      </c>
      <c r="Q30" s="5">
        <v>5.1109999999999997E-5</v>
      </c>
      <c r="R30" s="5">
        <v>5.1870000000000003E-5</v>
      </c>
      <c r="S30" s="5">
        <v>5.2800000000000003E-5</v>
      </c>
      <c r="T30" s="5">
        <v>5.4249999999999997E-5</v>
      </c>
      <c r="U30" s="5">
        <v>5.4969999999999997E-5</v>
      </c>
      <c r="V30" s="5">
        <v>5.6870000000000003E-5</v>
      </c>
      <c r="W30" s="5">
        <v>5.7040000000000003E-5</v>
      </c>
      <c r="X30" s="5">
        <v>6.525E-5</v>
      </c>
      <c r="Y30" s="5">
        <v>7.1069999999999995E-5</v>
      </c>
      <c r="Z30" s="5">
        <v>7.7410000000000006E-5</v>
      </c>
      <c r="AA30" s="5">
        <v>8.3930000000000004E-5</v>
      </c>
      <c r="AB30" s="5">
        <v>8.3540000000000003E-5</v>
      </c>
      <c r="AC30" s="5">
        <v>8.2940000000000002E-5</v>
      </c>
      <c r="AD30" s="5">
        <v>8.2390000000000002E-5</v>
      </c>
      <c r="AE30" s="5">
        <v>7.4679999999999996E-5</v>
      </c>
    </row>
    <row r="31" spans="1:31">
      <c r="A31" s="56" t="s">
        <v>60</v>
      </c>
      <c r="B31" s="56" t="s">
        <v>200</v>
      </c>
      <c r="C31" s="56" t="s">
        <v>155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60</v>
      </c>
      <c r="B32" s="56" t="s">
        <v>200</v>
      </c>
      <c r="C32" s="56" t="s">
        <v>138</v>
      </c>
      <c r="D32" s="5">
        <v>1.0629999999999999</v>
      </c>
      <c r="E32" s="5">
        <v>1.756</v>
      </c>
      <c r="F32" s="5">
        <v>2.512</v>
      </c>
      <c r="G32" s="5">
        <v>3.6230000000000002</v>
      </c>
      <c r="H32" s="5">
        <v>4.7329999999999997</v>
      </c>
      <c r="I32" s="5">
        <v>5.9960000000000004</v>
      </c>
      <c r="J32" s="5">
        <v>7.359</v>
      </c>
      <c r="K32" s="5">
        <v>8.1455331399999995</v>
      </c>
      <c r="L32" s="5">
        <v>8.9709484899999996</v>
      </c>
      <c r="M32" s="5">
        <v>9.7872965899999986</v>
      </c>
      <c r="N32" s="5">
        <v>10.63353828</v>
      </c>
      <c r="O32" s="5">
        <v>11.55942119</v>
      </c>
      <c r="P32" s="5">
        <v>12.6331945</v>
      </c>
      <c r="Q32" s="5">
        <v>13.732806200000001</v>
      </c>
      <c r="R32" s="5">
        <v>14.93051966</v>
      </c>
      <c r="S32" s="5">
        <v>16.245946679999999</v>
      </c>
      <c r="T32" s="5">
        <v>17.76335138</v>
      </c>
      <c r="U32" s="5">
        <v>19.339866730000001</v>
      </c>
      <c r="V32" s="5">
        <v>21.073180700000002</v>
      </c>
      <c r="W32" s="5">
        <v>22.95322088</v>
      </c>
      <c r="X32" s="5">
        <v>25.044382930000001</v>
      </c>
      <c r="Y32" s="5">
        <v>27.30146525</v>
      </c>
      <c r="Z32" s="5">
        <v>29.779726929999999</v>
      </c>
      <c r="AA32" s="5">
        <v>32.422278030000001</v>
      </c>
      <c r="AB32" s="5">
        <v>35.336948970000002</v>
      </c>
      <c r="AC32" s="5">
        <v>38.3099378</v>
      </c>
      <c r="AD32" s="5">
        <v>41.444521289999997</v>
      </c>
      <c r="AE32" s="5">
        <v>43.419582329999997</v>
      </c>
    </row>
    <row r="33" spans="1:31">
      <c r="A33" s="56" t="s">
        <v>60</v>
      </c>
      <c r="B33" s="56" t="s">
        <v>200</v>
      </c>
      <c r="C33" s="56" t="s">
        <v>139</v>
      </c>
      <c r="D33" s="5">
        <v>24.324999999999999</v>
      </c>
      <c r="E33" s="5">
        <v>30.146000000000001</v>
      </c>
      <c r="F33" s="5">
        <v>34.231999999999999</v>
      </c>
      <c r="G33" s="5">
        <v>40.817999999999998</v>
      </c>
      <c r="H33" s="5">
        <v>44.671000000000006</v>
      </c>
      <c r="I33" s="5">
        <v>48.954999999999998</v>
      </c>
      <c r="J33" s="5">
        <v>52.718000000000004</v>
      </c>
      <c r="K33" s="5">
        <v>55.439</v>
      </c>
      <c r="L33" s="5">
        <v>57.512</v>
      </c>
      <c r="M33" s="5">
        <v>59.606000000000009</v>
      </c>
      <c r="N33" s="5">
        <v>61.548000000000002</v>
      </c>
      <c r="O33" s="5">
        <v>63.503</v>
      </c>
      <c r="P33" s="5">
        <v>65.283999999999992</v>
      </c>
      <c r="Q33" s="5">
        <v>67.128999999999991</v>
      </c>
      <c r="R33" s="5">
        <v>68.938000000000002</v>
      </c>
      <c r="S33" s="5">
        <v>70.754999999999995</v>
      </c>
      <c r="T33" s="5">
        <v>72.491</v>
      </c>
      <c r="U33" s="5">
        <v>74.357000000000014</v>
      </c>
      <c r="V33" s="5">
        <v>76.314999999999984</v>
      </c>
      <c r="W33" s="5">
        <v>78.274999999999991</v>
      </c>
      <c r="X33" s="5">
        <v>80.067999999999998</v>
      </c>
      <c r="Y33" s="5">
        <v>82.286000000000001</v>
      </c>
      <c r="Z33" s="5">
        <v>84.637</v>
      </c>
      <c r="AA33" s="5">
        <v>87.021000000000001</v>
      </c>
      <c r="AB33" s="5">
        <v>89.244</v>
      </c>
      <c r="AC33" s="5">
        <v>91.512</v>
      </c>
      <c r="AD33" s="5">
        <v>93.738</v>
      </c>
      <c r="AE33" s="5">
        <v>93.738</v>
      </c>
    </row>
    <row r="34" spans="1:31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70</v>
      </c>
      <c r="B35" s="56" t="s">
        <v>163</v>
      </c>
      <c r="C35" s="56" t="s">
        <v>152</v>
      </c>
      <c r="D35" s="5">
        <v>0</v>
      </c>
      <c r="E35" s="5">
        <v>0</v>
      </c>
      <c r="F35" s="5">
        <v>680</v>
      </c>
      <c r="G35" s="5">
        <v>2040</v>
      </c>
      <c r="H35" s="5">
        <v>2040</v>
      </c>
      <c r="I35" s="5">
        <v>2040</v>
      </c>
      <c r="J35" s="5">
        <v>2040</v>
      </c>
      <c r="K35" s="5">
        <v>2040</v>
      </c>
      <c r="L35" s="5">
        <v>2040</v>
      </c>
      <c r="M35" s="5">
        <v>2040</v>
      </c>
      <c r="N35" s="5">
        <v>2040</v>
      </c>
      <c r="O35" s="5">
        <v>2040</v>
      </c>
      <c r="P35" s="5">
        <v>2040</v>
      </c>
      <c r="Q35" s="5">
        <v>2040</v>
      </c>
      <c r="R35" s="5">
        <v>2040</v>
      </c>
      <c r="S35" s="5">
        <v>2040</v>
      </c>
      <c r="T35" s="5">
        <v>2040</v>
      </c>
      <c r="U35" s="5">
        <v>2040</v>
      </c>
      <c r="V35" s="5">
        <v>2040</v>
      </c>
      <c r="W35" s="5">
        <v>2040</v>
      </c>
      <c r="X35" s="5">
        <v>2040</v>
      </c>
      <c r="Y35" s="5">
        <v>2040</v>
      </c>
      <c r="Z35" s="5">
        <v>2040</v>
      </c>
      <c r="AA35" s="5">
        <v>2040</v>
      </c>
      <c r="AB35" s="5">
        <v>2040</v>
      </c>
      <c r="AC35" s="5">
        <v>2040</v>
      </c>
      <c r="AD35" s="5">
        <v>2040</v>
      </c>
      <c r="AE35" s="5">
        <v>2040</v>
      </c>
    </row>
    <row r="36" spans="1:31">
      <c r="A36" s="56" t="s">
        <v>70</v>
      </c>
      <c r="B36" s="56" t="s">
        <v>163</v>
      </c>
      <c r="C36" s="56" t="s">
        <v>153</v>
      </c>
      <c r="D36" s="5">
        <v>160</v>
      </c>
      <c r="E36" s="5">
        <v>160</v>
      </c>
      <c r="F36" s="5">
        <v>160</v>
      </c>
      <c r="G36" s="5">
        <v>160</v>
      </c>
      <c r="H36" s="5">
        <v>160</v>
      </c>
      <c r="I36" s="5">
        <v>160.00002674000001</v>
      </c>
      <c r="J36" s="5">
        <v>160.00002881</v>
      </c>
      <c r="K36" s="5">
        <v>160.00003289</v>
      </c>
      <c r="L36" s="5">
        <v>160.00003393</v>
      </c>
      <c r="M36" s="5">
        <v>160.00003423000001</v>
      </c>
      <c r="N36" s="5">
        <v>160.00003466999999</v>
      </c>
      <c r="O36" s="5">
        <v>160.00003548999999</v>
      </c>
      <c r="P36" s="5">
        <v>160.00003642999999</v>
      </c>
      <c r="Q36" s="5">
        <v>160.00003921999999</v>
      </c>
      <c r="R36" s="5">
        <v>160.00004265999999</v>
      </c>
      <c r="S36" s="5">
        <v>160.00004808</v>
      </c>
      <c r="T36" s="5">
        <v>160.00005457</v>
      </c>
      <c r="U36" s="5">
        <v>160.00005457</v>
      </c>
      <c r="V36" s="5">
        <v>160.00005457</v>
      </c>
      <c r="W36" s="5">
        <v>160.00005457</v>
      </c>
      <c r="X36" s="5">
        <v>287.76828273000001</v>
      </c>
      <c r="Y36" s="5">
        <v>287.76828603000001</v>
      </c>
      <c r="Z36" s="5">
        <v>393.86668219000001</v>
      </c>
      <c r="AA36" s="5">
        <v>393.86668226</v>
      </c>
      <c r="AB36" s="5">
        <v>1159.9999956500001</v>
      </c>
      <c r="AC36" s="5">
        <v>1159.9999956500001</v>
      </c>
      <c r="AD36" s="5">
        <v>1159.9999956500001</v>
      </c>
      <c r="AE36" s="5">
        <v>1159.99999568</v>
      </c>
    </row>
    <row r="37" spans="1:31">
      <c r="A37" s="56" t="s">
        <v>70</v>
      </c>
      <c r="B37" s="56" t="s">
        <v>163</v>
      </c>
      <c r="C37" s="56" t="s">
        <v>154</v>
      </c>
      <c r="D37" s="5">
        <v>80.000023380000002</v>
      </c>
      <c r="E37" s="5">
        <v>80.00002551</v>
      </c>
      <c r="F37" s="5">
        <v>680.00091640999995</v>
      </c>
      <c r="G37" s="5">
        <v>680.00091688999998</v>
      </c>
      <c r="H37" s="5">
        <v>1605.0009379099999</v>
      </c>
      <c r="I37" s="5">
        <v>2005.00181234</v>
      </c>
      <c r="J37" s="5">
        <v>2079.9993475699998</v>
      </c>
      <c r="K37" s="5">
        <v>2079.99936127</v>
      </c>
      <c r="L37" s="5">
        <v>2079.9993687699998</v>
      </c>
      <c r="M37" s="5">
        <v>2079.9993755400001</v>
      </c>
      <c r="N37" s="5">
        <v>2079.9993846100001</v>
      </c>
      <c r="O37" s="5">
        <v>2079.9993953399999</v>
      </c>
      <c r="P37" s="5">
        <v>2079.99941537</v>
      </c>
      <c r="Q37" s="5">
        <v>2079.9994460900002</v>
      </c>
      <c r="R37" s="5">
        <v>2079.99946288</v>
      </c>
      <c r="S37" s="5">
        <v>2125.3554201100001</v>
      </c>
      <c r="T37" s="5">
        <v>3774.9056977400001</v>
      </c>
      <c r="U37" s="5">
        <v>3774.9057007900001</v>
      </c>
      <c r="V37" s="5">
        <v>3774.9057011899999</v>
      </c>
      <c r="W37" s="5">
        <v>3774.9057013299998</v>
      </c>
      <c r="X37" s="5">
        <v>3774.905701950001</v>
      </c>
      <c r="Y37" s="5">
        <v>3774.9057196499998</v>
      </c>
      <c r="Z37" s="5">
        <v>3683.5367771900001</v>
      </c>
      <c r="AA37" s="5">
        <v>4611.51271266</v>
      </c>
      <c r="AB37" s="5">
        <v>3686.5165197300012</v>
      </c>
      <c r="AC37" s="5">
        <v>3686.5165191300011</v>
      </c>
      <c r="AD37" s="5">
        <v>3686.5165187100001</v>
      </c>
      <c r="AE37" s="5">
        <v>4525.9416890900002</v>
      </c>
    </row>
    <row r="38" spans="1:31">
      <c r="A38" s="56" t="s">
        <v>70</v>
      </c>
      <c r="B38" s="56" t="s">
        <v>163</v>
      </c>
      <c r="C38" s="56" t="s">
        <v>155</v>
      </c>
      <c r="D38" s="5">
        <v>50</v>
      </c>
      <c r="E38" s="5">
        <v>50</v>
      </c>
      <c r="F38" s="5">
        <v>50</v>
      </c>
      <c r="G38" s="5">
        <v>50</v>
      </c>
      <c r="H38" s="5">
        <v>50</v>
      </c>
      <c r="I38" s="5">
        <v>50</v>
      </c>
      <c r="J38" s="5">
        <v>50</v>
      </c>
      <c r="K38" s="5">
        <v>50</v>
      </c>
      <c r="L38" s="5">
        <v>50</v>
      </c>
      <c r="M38" s="5">
        <v>50</v>
      </c>
      <c r="N38" s="5">
        <v>50</v>
      </c>
      <c r="O38" s="5">
        <v>50</v>
      </c>
      <c r="P38" s="5">
        <v>50</v>
      </c>
      <c r="Q38" s="5">
        <v>50</v>
      </c>
      <c r="R38" s="5">
        <v>50</v>
      </c>
      <c r="S38" s="5">
        <v>50</v>
      </c>
      <c r="T38" s="5">
        <v>50</v>
      </c>
      <c r="U38" s="5">
        <v>50</v>
      </c>
      <c r="V38" s="5">
        <v>50</v>
      </c>
      <c r="W38" s="5">
        <v>50</v>
      </c>
      <c r="X38" s="5">
        <v>50</v>
      </c>
      <c r="Y38" s="5">
        <v>50</v>
      </c>
      <c r="Z38" s="5">
        <v>50</v>
      </c>
      <c r="AA38" s="5">
        <v>50</v>
      </c>
      <c r="AB38" s="5">
        <v>50</v>
      </c>
      <c r="AC38" s="5">
        <v>50</v>
      </c>
      <c r="AD38" s="5">
        <v>50</v>
      </c>
      <c r="AE38" s="5">
        <v>50</v>
      </c>
    </row>
    <row r="39" spans="1:31">
      <c r="A39" s="56" t="s">
        <v>70</v>
      </c>
      <c r="B39" s="56" t="s">
        <v>163</v>
      </c>
      <c r="C39" s="56" t="s">
        <v>138</v>
      </c>
      <c r="D39" s="5">
        <v>17.45699999</v>
      </c>
      <c r="E39" s="5">
        <v>27.42</v>
      </c>
      <c r="F39" s="5">
        <v>36.314</v>
      </c>
      <c r="G39" s="5">
        <v>50.043999999999997</v>
      </c>
      <c r="H39" s="5">
        <v>62.996000000000002</v>
      </c>
      <c r="I39" s="5">
        <v>77.658000000000001</v>
      </c>
      <c r="J39" s="5">
        <v>94.576999999999998</v>
      </c>
      <c r="K39" s="5">
        <v>106.62987805</v>
      </c>
      <c r="L39" s="5">
        <v>120.34361062000001</v>
      </c>
      <c r="M39" s="5">
        <v>134.93674167</v>
      </c>
      <c r="N39" s="5">
        <v>151.46925558999999</v>
      </c>
      <c r="O39" s="5">
        <v>170.62540046999999</v>
      </c>
      <c r="P39" s="5">
        <v>193.11582261999999</v>
      </c>
      <c r="Q39" s="5">
        <v>217.17328756000001</v>
      </c>
      <c r="R39" s="5">
        <v>243.75706414999999</v>
      </c>
      <c r="S39" s="5">
        <v>273.04486266999999</v>
      </c>
      <c r="T39" s="5">
        <v>306.32374698000001</v>
      </c>
      <c r="U39" s="5">
        <v>341.44567259000002</v>
      </c>
      <c r="V39" s="5">
        <v>379.74659601000002</v>
      </c>
      <c r="W39" s="5">
        <v>421.06610585999999</v>
      </c>
      <c r="X39" s="5">
        <v>466.46901799</v>
      </c>
      <c r="Y39" s="5">
        <v>514.9283266299999</v>
      </c>
      <c r="Z39" s="5">
        <v>567.86316712999997</v>
      </c>
      <c r="AA39" s="5">
        <v>623.62634737000008</v>
      </c>
      <c r="AB39" s="5">
        <v>684.16643065000005</v>
      </c>
      <c r="AC39" s="5">
        <v>746.34919728</v>
      </c>
      <c r="AD39" s="5">
        <v>811.52966694999998</v>
      </c>
      <c r="AE39" s="5">
        <v>848.17978899000002</v>
      </c>
    </row>
    <row r="40" spans="1:31">
      <c r="A40" s="56" t="s">
        <v>70</v>
      </c>
      <c r="B40" s="56" t="s">
        <v>163</v>
      </c>
      <c r="C40" s="56" t="s">
        <v>139</v>
      </c>
      <c r="D40" s="5">
        <v>328.44600000000003</v>
      </c>
      <c r="E40" s="5">
        <v>410.86299999999989</v>
      </c>
      <c r="F40" s="5">
        <v>449.76499999999999</v>
      </c>
      <c r="G40" s="5">
        <v>533.05100000000004</v>
      </c>
      <c r="H40" s="5">
        <v>579.9380000000001</v>
      </c>
      <c r="I40" s="5">
        <v>633.64400000000001</v>
      </c>
      <c r="J40" s="5">
        <v>684.71699999999998</v>
      </c>
      <c r="K40" s="5">
        <v>725.76</v>
      </c>
      <c r="L40" s="5">
        <v>758.94600000000003</v>
      </c>
      <c r="M40" s="5">
        <v>790.08699999999999</v>
      </c>
      <c r="N40" s="5">
        <v>817.35799999999995</v>
      </c>
      <c r="O40" s="5">
        <v>846.01</v>
      </c>
      <c r="P40" s="5">
        <v>872.53000000000009</v>
      </c>
      <c r="Q40" s="5">
        <v>900.10599999999988</v>
      </c>
      <c r="R40" s="5">
        <v>927.33200000000011</v>
      </c>
      <c r="S40" s="5">
        <v>954.82600000000002</v>
      </c>
      <c r="T40" s="5">
        <v>981.74899999999991</v>
      </c>
      <c r="U40" s="5">
        <v>1010.6130000000001</v>
      </c>
      <c r="V40" s="5">
        <v>1040.827</v>
      </c>
      <c r="W40" s="5">
        <v>1071.3150000000001</v>
      </c>
      <c r="X40" s="5">
        <v>1099.8209999999999</v>
      </c>
      <c r="Y40" s="5">
        <v>1134.3789999999999</v>
      </c>
      <c r="Z40" s="5">
        <v>1171.0899999999999</v>
      </c>
      <c r="AA40" s="5">
        <v>1208.625</v>
      </c>
      <c r="AB40" s="5">
        <v>1244.3230000000001</v>
      </c>
      <c r="AC40" s="5">
        <v>1281.0899999999999</v>
      </c>
      <c r="AD40" s="5">
        <v>1317.614</v>
      </c>
      <c r="AE40" s="5">
        <v>1317.614</v>
      </c>
    </row>
    <row r="41" spans="1:3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spans="1:31">
      <c r="A42" s="56" t="s">
        <v>70</v>
      </c>
      <c r="B42" s="56" t="s">
        <v>197</v>
      </c>
      <c r="C42" s="56" t="s">
        <v>153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2.056E-5</v>
      </c>
      <c r="J42" s="5">
        <v>2.056E-5</v>
      </c>
      <c r="K42" s="5">
        <v>3.1170000000000001E-5</v>
      </c>
      <c r="L42" s="5">
        <v>3.1170000000000001E-5</v>
      </c>
      <c r="M42" s="5">
        <v>3.1170000000000001E-5</v>
      </c>
      <c r="N42" s="5">
        <v>3.1180000000000003E-5</v>
      </c>
      <c r="O42" s="5">
        <v>3.1189999999999998E-5</v>
      </c>
      <c r="P42" s="5">
        <v>3.1189999999999998E-5</v>
      </c>
      <c r="Q42" s="5">
        <v>3.1199999999999999E-5</v>
      </c>
      <c r="R42" s="5">
        <v>3.3649999999999998E-5</v>
      </c>
      <c r="S42" s="5">
        <v>3.4459999999999999E-5</v>
      </c>
      <c r="T42" s="5">
        <v>3.8380000000000002E-5</v>
      </c>
      <c r="U42" s="5">
        <v>3.8380000000000002E-5</v>
      </c>
      <c r="V42" s="5">
        <v>3.8380000000000002E-5</v>
      </c>
      <c r="W42" s="5">
        <v>3.8380000000000002E-5</v>
      </c>
      <c r="X42" s="5">
        <v>3.841E-5</v>
      </c>
      <c r="Y42" s="5">
        <v>125.45816103999999</v>
      </c>
      <c r="Z42" s="5">
        <v>125.45816111000001</v>
      </c>
      <c r="AA42" s="5">
        <v>766.03936457999998</v>
      </c>
      <c r="AB42" s="5">
        <v>776.76542104999999</v>
      </c>
      <c r="AC42" s="5">
        <v>776.76542104999999</v>
      </c>
      <c r="AD42" s="5">
        <v>776.76542105999999</v>
      </c>
      <c r="AE42" s="5">
        <v>817.94218715</v>
      </c>
    </row>
    <row r="43" spans="1:31">
      <c r="A43" s="56" t="s">
        <v>70</v>
      </c>
      <c r="B43" s="56" t="s">
        <v>197</v>
      </c>
      <c r="C43" s="56" t="s">
        <v>154</v>
      </c>
      <c r="D43" s="5">
        <v>570.00001742999996</v>
      </c>
      <c r="E43" s="5">
        <v>570.00002085000006</v>
      </c>
      <c r="F43" s="5">
        <v>820.00002333999998</v>
      </c>
      <c r="G43" s="5">
        <v>820.00002970000003</v>
      </c>
      <c r="H43" s="5">
        <v>820.00003097000001</v>
      </c>
      <c r="I43" s="5">
        <v>1192.84445256</v>
      </c>
      <c r="J43" s="5">
        <v>1192.84445256</v>
      </c>
      <c r="K43" s="5">
        <v>1706.45686985</v>
      </c>
      <c r="L43" s="5">
        <v>1844.3943551</v>
      </c>
      <c r="M43" s="5">
        <v>1948.86502705</v>
      </c>
      <c r="N43" s="5">
        <v>2248.8975047700001</v>
      </c>
      <c r="O43" s="5">
        <v>2532.789059279999</v>
      </c>
      <c r="P43" s="5">
        <v>2532.7890594</v>
      </c>
      <c r="Q43" s="5">
        <v>2532.7890597400001</v>
      </c>
      <c r="R43" s="5">
        <v>2532.7890696700001</v>
      </c>
      <c r="S43" s="5">
        <v>2532.7890933200001</v>
      </c>
      <c r="T43" s="5">
        <v>3475.20752748</v>
      </c>
      <c r="U43" s="5">
        <v>3475.20752748</v>
      </c>
      <c r="V43" s="5">
        <v>3475.20752748</v>
      </c>
      <c r="W43" s="5">
        <v>3475.2075274899998</v>
      </c>
      <c r="X43" s="5">
        <v>3475.2075100799998</v>
      </c>
      <c r="Y43" s="5">
        <v>3475.2081866799999</v>
      </c>
      <c r="Z43" s="5">
        <v>4214.8566487999997</v>
      </c>
      <c r="AA43" s="5">
        <v>4214.8573974800001</v>
      </c>
      <c r="AB43" s="5">
        <v>4214.8573962399996</v>
      </c>
      <c r="AC43" s="5">
        <v>4049.4015474799999</v>
      </c>
      <c r="AD43" s="5">
        <v>4881.2861002500003</v>
      </c>
      <c r="AE43" s="5">
        <v>5015.7316594700014</v>
      </c>
    </row>
    <row r="44" spans="1:31">
      <c r="A44" s="56" t="s">
        <v>70</v>
      </c>
      <c r="B44" s="56" t="s">
        <v>197</v>
      </c>
      <c r="C44" s="56" t="s">
        <v>155</v>
      </c>
      <c r="D44" s="5">
        <v>100.00000535</v>
      </c>
      <c r="E44" s="5">
        <v>100.00000639</v>
      </c>
      <c r="F44" s="5">
        <v>100.00000695</v>
      </c>
      <c r="G44" s="5">
        <v>100.00000855</v>
      </c>
      <c r="H44" s="5">
        <v>100.00000898</v>
      </c>
      <c r="I44" s="5">
        <v>100.00003149</v>
      </c>
      <c r="J44" s="5">
        <v>100.00003149</v>
      </c>
      <c r="K44" s="5">
        <v>100.00005656</v>
      </c>
      <c r="L44" s="5">
        <v>100.00006555</v>
      </c>
      <c r="M44" s="5">
        <v>100.00006654000001</v>
      </c>
      <c r="N44" s="5">
        <v>100.00007502</v>
      </c>
      <c r="O44" s="5">
        <v>100.00008827000001</v>
      </c>
      <c r="P44" s="5">
        <v>100.00008831</v>
      </c>
      <c r="Q44" s="5">
        <v>100.00008839</v>
      </c>
      <c r="R44" s="5">
        <v>100.00009003</v>
      </c>
      <c r="S44" s="5">
        <v>100.00009055</v>
      </c>
      <c r="T44" s="5">
        <v>100.00011551999999</v>
      </c>
      <c r="U44" s="5">
        <v>100.00011551999999</v>
      </c>
      <c r="V44" s="5">
        <v>100.00011551999999</v>
      </c>
      <c r="W44" s="5">
        <v>100.00011551999999</v>
      </c>
      <c r="X44" s="5">
        <v>100.00011017999999</v>
      </c>
      <c r="Y44" s="5">
        <v>100.00011929</v>
      </c>
      <c r="Z44" s="5">
        <v>100.00013546</v>
      </c>
      <c r="AA44" s="5">
        <v>100.00013389</v>
      </c>
      <c r="AB44" s="5">
        <v>100.00013346999999</v>
      </c>
      <c r="AC44" s="5">
        <v>100.00011358</v>
      </c>
      <c r="AD44" s="5">
        <v>100.00015560999999</v>
      </c>
      <c r="AE44" s="5">
        <v>100.0001571</v>
      </c>
    </row>
    <row r="45" spans="1:31">
      <c r="A45" s="56" t="s">
        <v>70</v>
      </c>
      <c r="B45" s="56" t="s">
        <v>197</v>
      </c>
      <c r="C45" s="56" t="s">
        <v>138</v>
      </c>
      <c r="D45" s="5">
        <v>9.6499999999999986</v>
      </c>
      <c r="E45" s="5">
        <v>15.039</v>
      </c>
      <c r="F45" s="5">
        <v>21.5</v>
      </c>
      <c r="G45" s="5">
        <v>30.315999999999999</v>
      </c>
      <c r="H45" s="5">
        <v>39.863</v>
      </c>
      <c r="I45" s="5">
        <v>49.843000000000004</v>
      </c>
      <c r="J45" s="5">
        <v>60.389000000000003</v>
      </c>
      <c r="K45" s="5">
        <v>67.981450320000008</v>
      </c>
      <c r="L45" s="5">
        <v>76.025722700000003</v>
      </c>
      <c r="M45" s="5">
        <v>84.291199050000003</v>
      </c>
      <c r="N45" s="5">
        <v>93.186169839999991</v>
      </c>
      <c r="O45" s="5">
        <v>103.08583895</v>
      </c>
      <c r="P45" s="5">
        <v>114.57211985000001</v>
      </c>
      <c r="Q45" s="5">
        <v>126.59514797</v>
      </c>
      <c r="R45" s="5">
        <v>139.79203199</v>
      </c>
      <c r="S45" s="5">
        <v>154.32283432</v>
      </c>
      <c r="T45" s="5">
        <v>170.79366633999999</v>
      </c>
      <c r="U45" s="5">
        <v>188.05448177</v>
      </c>
      <c r="V45" s="5">
        <v>207.01157981</v>
      </c>
      <c r="W45" s="5">
        <v>227.54290115000001</v>
      </c>
      <c r="X45" s="5">
        <v>250.38023145</v>
      </c>
      <c r="Y45" s="5">
        <v>274.97515679999998</v>
      </c>
      <c r="Z45" s="5">
        <v>301.97243745999998</v>
      </c>
      <c r="AA45" s="5">
        <v>330.74693155</v>
      </c>
      <c r="AB45" s="5">
        <v>362.38743728999998</v>
      </c>
      <c r="AC45" s="5">
        <v>394.77977666999999</v>
      </c>
      <c r="AD45" s="5">
        <v>428.94732513000002</v>
      </c>
      <c r="AE45" s="5">
        <v>450.43114832999998</v>
      </c>
    </row>
    <row r="46" spans="1:31">
      <c r="A46" s="56" t="s">
        <v>70</v>
      </c>
      <c r="B46" s="56" t="s">
        <v>197</v>
      </c>
      <c r="C46" s="56" t="s">
        <v>139</v>
      </c>
      <c r="D46" s="5">
        <v>168.05199999999999</v>
      </c>
      <c r="E46" s="5">
        <v>214.41800000000001</v>
      </c>
      <c r="F46" s="5">
        <v>258.42</v>
      </c>
      <c r="G46" s="5">
        <v>310.27300000000002</v>
      </c>
      <c r="H46" s="5">
        <v>357.51900000000001</v>
      </c>
      <c r="I46" s="5">
        <v>396.33600000000001</v>
      </c>
      <c r="J46" s="5">
        <v>429.81900000000002</v>
      </c>
      <c r="K46" s="5">
        <v>459.08300000000003</v>
      </c>
      <c r="L46" s="5">
        <v>482.41500000000002</v>
      </c>
      <c r="M46" s="5">
        <v>506.21600000000001</v>
      </c>
      <c r="N46" s="5">
        <v>529.16800000000001</v>
      </c>
      <c r="O46" s="5">
        <v>552.55600000000004</v>
      </c>
      <c r="P46" s="5">
        <v>574.73900000000003</v>
      </c>
      <c r="Q46" s="5">
        <v>597.82299999999987</v>
      </c>
      <c r="R46" s="5">
        <v>620.88200000000006</v>
      </c>
      <c r="S46" s="5">
        <v>644.40199999999993</v>
      </c>
      <c r="T46" s="5">
        <v>667.03899999999999</v>
      </c>
      <c r="U46" s="5">
        <v>691.17400000000009</v>
      </c>
      <c r="V46" s="5">
        <v>716.49899999999991</v>
      </c>
      <c r="W46" s="5">
        <v>742.16099999999983</v>
      </c>
      <c r="X46" s="5">
        <v>766.55899999999997</v>
      </c>
      <c r="Y46" s="5">
        <v>795.71500000000003</v>
      </c>
      <c r="Z46" s="5">
        <v>826.73199999999997</v>
      </c>
      <c r="AA46" s="5">
        <v>858.57</v>
      </c>
      <c r="AB46" s="5">
        <v>889.29099999999994</v>
      </c>
      <c r="AC46" s="5">
        <v>920.87300000000016</v>
      </c>
      <c r="AD46" s="5">
        <v>952.423</v>
      </c>
      <c r="AE46" s="5">
        <v>952.423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70</v>
      </c>
      <c r="B48" s="56" t="s">
        <v>198</v>
      </c>
      <c r="C48" s="56" t="s">
        <v>153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</row>
    <row r="49" spans="1:31">
      <c r="A49" s="56" t="s">
        <v>70</v>
      </c>
      <c r="B49" s="56" t="s">
        <v>198</v>
      </c>
      <c r="C49" s="56" t="s">
        <v>154</v>
      </c>
      <c r="D49" s="5">
        <v>5.49E-6</v>
      </c>
      <c r="E49" s="5">
        <v>7.1199999999999996E-6</v>
      </c>
      <c r="F49" s="5">
        <v>7.1199999999999996E-6</v>
      </c>
      <c r="G49" s="5">
        <v>7.5099999999999992E-6</v>
      </c>
      <c r="H49" s="5">
        <v>8.2199999999999992E-6</v>
      </c>
      <c r="I49" s="5">
        <v>7.975E-5</v>
      </c>
      <c r="J49" s="5">
        <v>7.975E-5</v>
      </c>
      <c r="K49" s="5">
        <v>8.8599999999999999E-5</v>
      </c>
      <c r="L49" s="5">
        <v>9.0390000000000007E-5</v>
      </c>
      <c r="M49" s="5">
        <v>9.0509999999999999E-5</v>
      </c>
      <c r="N49" s="5">
        <v>9.0859999999999994E-5</v>
      </c>
      <c r="O49" s="5">
        <v>1.4198999999999999E-4</v>
      </c>
      <c r="P49" s="5">
        <v>1.4213999999999999E-4</v>
      </c>
      <c r="Q49" s="5">
        <v>1.4276999999999999E-4</v>
      </c>
      <c r="R49" s="5">
        <v>1.4956999999999999E-4</v>
      </c>
      <c r="S49" s="5">
        <v>1.5561000000000001E-4</v>
      </c>
      <c r="T49" s="5">
        <v>276.51558933000001</v>
      </c>
      <c r="U49" s="5">
        <v>276.51558933000001</v>
      </c>
      <c r="V49" s="5">
        <v>276.51558934000002</v>
      </c>
      <c r="W49" s="5">
        <v>276.51558934000002</v>
      </c>
      <c r="X49" s="5">
        <v>276.51558385999999</v>
      </c>
      <c r="Y49" s="5">
        <v>276.51558847000001</v>
      </c>
      <c r="Z49" s="5">
        <v>276.51560424000002</v>
      </c>
      <c r="AA49" s="5">
        <v>1434.52005184</v>
      </c>
      <c r="AB49" s="5">
        <v>1805.70818869</v>
      </c>
      <c r="AC49" s="5">
        <v>1805.708138</v>
      </c>
      <c r="AD49" s="5">
        <v>1805.7081380499999</v>
      </c>
      <c r="AE49" s="5">
        <v>1869.3482339499999</v>
      </c>
    </row>
    <row r="50" spans="1:31">
      <c r="A50" s="56" t="s">
        <v>70</v>
      </c>
      <c r="B50" s="56" t="s">
        <v>198</v>
      </c>
      <c r="C50" s="56" t="s">
        <v>155</v>
      </c>
      <c r="D50" s="5">
        <v>125.23</v>
      </c>
      <c r="E50" s="5">
        <v>124.13</v>
      </c>
      <c r="F50" s="5">
        <v>124.13</v>
      </c>
      <c r="G50" s="5">
        <v>124.13</v>
      </c>
      <c r="H50" s="5">
        <v>125.23</v>
      </c>
      <c r="I50" s="5">
        <v>124.13</v>
      </c>
      <c r="J50" s="5">
        <v>124.13</v>
      </c>
      <c r="K50" s="5">
        <v>124.13</v>
      </c>
      <c r="L50" s="5">
        <v>124.13</v>
      </c>
      <c r="M50" s="5">
        <v>375.23</v>
      </c>
      <c r="N50" s="5">
        <v>375.23</v>
      </c>
      <c r="O50" s="5">
        <v>375.23</v>
      </c>
      <c r="P50" s="5">
        <v>374.13</v>
      </c>
      <c r="Q50" s="5">
        <v>374.13</v>
      </c>
      <c r="R50" s="5">
        <v>374.13</v>
      </c>
      <c r="S50" s="5">
        <v>375.23</v>
      </c>
      <c r="T50" s="5">
        <v>374.13</v>
      </c>
      <c r="U50" s="5">
        <v>374.13</v>
      </c>
      <c r="V50" s="5">
        <v>374.13</v>
      </c>
      <c r="W50" s="5">
        <v>374.13</v>
      </c>
      <c r="X50" s="5">
        <v>375.23</v>
      </c>
      <c r="Y50" s="5">
        <v>374.13</v>
      </c>
      <c r="Z50" s="5">
        <v>375.23</v>
      </c>
      <c r="AA50" s="5">
        <v>374.13</v>
      </c>
      <c r="AB50" s="5">
        <v>374.13</v>
      </c>
      <c r="AC50" s="5">
        <v>374.13</v>
      </c>
      <c r="AD50" s="5">
        <v>375.23</v>
      </c>
      <c r="AE50" s="5">
        <v>374.13</v>
      </c>
    </row>
    <row r="51" spans="1:31">
      <c r="A51" s="56" t="s">
        <v>70</v>
      </c>
      <c r="B51" s="56" t="s">
        <v>198</v>
      </c>
      <c r="C51" s="56" t="s">
        <v>138</v>
      </c>
      <c r="D51" s="5">
        <v>10.616</v>
      </c>
      <c r="E51" s="5">
        <v>17.280999999999999</v>
      </c>
      <c r="F51" s="5">
        <v>24.411000000000001</v>
      </c>
      <c r="G51" s="5">
        <v>34.210999999999999</v>
      </c>
      <c r="H51" s="5">
        <v>45.436</v>
      </c>
      <c r="I51" s="5">
        <v>57.548999999999999</v>
      </c>
      <c r="J51" s="5">
        <v>71.784999999999997</v>
      </c>
      <c r="K51" s="5">
        <v>81.239204599999994</v>
      </c>
      <c r="L51" s="5">
        <v>91.902823599999991</v>
      </c>
      <c r="M51" s="5">
        <v>103.57394176</v>
      </c>
      <c r="N51" s="5">
        <v>116.92234888</v>
      </c>
      <c r="O51" s="5">
        <v>132.21282271999999</v>
      </c>
      <c r="P51" s="5">
        <v>150.1415877</v>
      </c>
      <c r="Q51" s="5">
        <v>169.35916560999999</v>
      </c>
      <c r="R51" s="5">
        <v>190.61698877000001</v>
      </c>
      <c r="S51" s="5">
        <v>214.08465484999999</v>
      </c>
      <c r="T51" s="5">
        <v>240.78822059999999</v>
      </c>
      <c r="U51" s="5">
        <v>269.04189736000001</v>
      </c>
      <c r="V51" s="5">
        <v>299.94795706999997</v>
      </c>
      <c r="W51" s="5">
        <v>333.36231323999999</v>
      </c>
      <c r="X51" s="5">
        <v>370.10764988</v>
      </c>
      <c r="Y51" s="5">
        <v>409.49684223000003</v>
      </c>
      <c r="Z51" s="5">
        <v>452.60966421000001</v>
      </c>
      <c r="AA51" s="5">
        <v>498.18432599999988</v>
      </c>
      <c r="AB51" s="5">
        <v>547.79171632999999</v>
      </c>
      <c r="AC51" s="5">
        <v>598.81019332999995</v>
      </c>
      <c r="AD51" s="5">
        <v>652.42128993000006</v>
      </c>
      <c r="AE51" s="5">
        <v>683.86199804</v>
      </c>
    </row>
    <row r="52" spans="1:31">
      <c r="A52" s="56" t="s">
        <v>70</v>
      </c>
      <c r="B52" s="56" t="s">
        <v>198</v>
      </c>
      <c r="C52" s="56" t="s">
        <v>139</v>
      </c>
      <c r="D52" s="5">
        <v>227.124</v>
      </c>
      <c r="E52" s="5">
        <v>281.72000000000003</v>
      </c>
      <c r="F52" s="5">
        <v>319.536</v>
      </c>
      <c r="G52" s="5">
        <v>377.23200000000003</v>
      </c>
      <c r="H52" s="5">
        <v>426.28100000000001</v>
      </c>
      <c r="I52" s="5">
        <v>472.52199999999999</v>
      </c>
      <c r="J52" s="5">
        <v>517.58600000000001</v>
      </c>
      <c r="K52" s="5">
        <v>550.82100000000003</v>
      </c>
      <c r="L52" s="5">
        <v>577.76800000000003</v>
      </c>
      <c r="M52" s="5">
        <v>605.34099999999989</v>
      </c>
      <c r="N52" s="5">
        <v>631.61800000000005</v>
      </c>
      <c r="O52" s="5">
        <v>658.48400000000004</v>
      </c>
      <c r="P52" s="5">
        <v>683.97900000000004</v>
      </c>
      <c r="Q52" s="5">
        <v>710.55799999999988</v>
      </c>
      <c r="R52" s="5">
        <v>737.12899999999991</v>
      </c>
      <c r="S52" s="5">
        <v>764.255</v>
      </c>
      <c r="T52" s="5">
        <v>791.21299999999997</v>
      </c>
      <c r="U52" s="5">
        <v>820.04199999999992</v>
      </c>
      <c r="V52" s="5">
        <v>850.42099999999994</v>
      </c>
      <c r="W52" s="5">
        <v>881.35299999999984</v>
      </c>
      <c r="X52" s="5">
        <v>910.91599999999994</v>
      </c>
      <c r="Y52" s="5">
        <v>945.98700000000008</v>
      </c>
      <c r="Z52" s="5">
        <v>983.28199999999981</v>
      </c>
      <c r="AA52" s="5">
        <v>1021.645</v>
      </c>
      <c r="AB52" s="5">
        <v>1058.7840000000001</v>
      </c>
      <c r="AC52" s="5">
        <v>1097.134</v>
      </c>
      <c r="AD52" s="5">
        <v>1135.6130000000001</v>
      </c>
      <c r="AE52" s="5">
        <v>1135.6130000000001</v>
      </c>
    </row>
    <row r="53" spans="1:3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spans="1:31">
      <c r="A54" s="56" t="s">
        <v>70</v>
      </c>
      <c r="B54" s="56" t="s">
        <v>199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70</v>
      </c>
      <c r="B55" s="56" t="s">
        <v>199</v>
      </c>
      <c r="C55" s="56" t="s">
        <v>154</v>
      </c>
      <c r="D55" s="5">
        <v>7.0700000000000001E-6</v>
      </c>
      <c r="E55" s="5">
        <v>8.3599999999999996E-6</v>
      </c>
      <c r="F55" s="5">
        <v>8.3599999999999996E-6</v>
      </c>
      <c r="G55" s="5">
        <v>8.3599999999999996E-6</v>
      </c>
      <c r="H55" s="5">
        <v>8.6400000000000003E-6</v>
      </c>
      <c r="I55" s="5">
        <v>1.1714000000000001E-4</v>
      </c>
      <c r="J55" s="5">
        <v>1.1714000000000001E-4</v>
      </c>
      <c r="K55" s="5">
        <v>1.2433E-4</v>
      </c>
      <c r="L55" s="5">
        <v>1.2761000000000001E-4</v>
      </c>
      <c r="M55" s="5">
        <v>1.2769999999999999E-4</v>
      </c>
      <c r="N55" s="5">
        <v>1.2793E-4</v>
      </c>
      <c r="O55" s="5">
        <v>46.79485742</v>
      </c>
      <c r="P55" s="5">
        <v>46.794857550000003</v>
      </c>
      <c r="Q55" s="5">
        <v>72.175515669999996</v>
      </c>
      <c r="R55" s="5">
        <v>524.80787439999995</v>
      </c>
      <c r="S55" s="5">
        <v>567.90452067000001</v>
      </c>
      <c r="T55" s="5">
        <v>783.04845856999998</v>
      </c>
      <c r="U55" s="5">
        <v>783.04845857999987</v>
      </c>
      <c r="V55" s="5">
        <v>783.04845857999987</v>
      </c>
      <c r="W55" s="5">
        <v>783.04845857999987</v>
      </c>
      <c r="X55" s="5">
        <v>783.04845151999996</v>
      </c>
      <c r="Y55" s="5">
        <v>783.04845225999998</v>
      </c>
      <c r="Z55" s="5">
        <v>783.04845382999997</v>
      </c>
      <c r="AA55" s="5">
        <v>976.47920557000009</v>
      </c>
      <c r="AB55" s="5">
        <v>976.47921053999994</v>
      </c>
      <c r="AC55" s="5">
        <v>976.47911069999998</v>
      </c>
      <c r="AD55" s="5">
        <v>976.47911074000001</v>
      </c>
      <c r="AE55" s="5">
        <v>976.47910697999998</v>
      </c>
    </row>
    <row r="56" spans="1:31">
      <c r="A56" s="56" t="s">
        <v>70</v>
      </c>
      <c r="B56" s="56" t="s">
        <v>199</v>
      </c>
      <c r="C56" s="56" t="s">
        <v>155</v>
      </c>
      <c r="D56" s="5">
        <v>473.33</v>
      </c>
      <c r="E56" s="5">
        <v>473.33</v>
      </c>
      <c r="F56" s="5">
        <v>473.33</v>
      </c>
      <c r="G56" s="5">
        <v>473.33</v>
      </c>
      <c r="H56" s="5">
        <v>473.33</v>
      </c>
      <c r="I56" s="5">
        <v>473.33</v>
      </c>
      <c r="J56" s="5">
        <v>473.33</v>
      </c>
      <c r="K56" s="5">
        <v>473.33</v>
      </c>
      <c r="L56" s="5">
        <v>473.33</v>
      </c>
      <c r="M56" s="5">
        <v>473.33</v>
      </c>
      <c r="N56" s="5">
        <v>473.33</v>
      </c>
      <c r="O56" s="5">
        <v>473.33</v>
      </c>
      <c r="P56" s="5">
        <v>473.33</v>
      </c>
      <c r="Q56" s="5">
        <v>473.33</v>
      </c>
      <c r="R56" s="5">
        <v>473.33</v>
      </c>
      <c r="S56" s="5">
        <v>473.33</v>
      </c>
      <c r="T56" s="5">
        <v>473.33</v>
      </c>
      <c r="U56" s="5">
        <v>473.33</v>
      </c>
      <c r="V56" s="5">
        <v>473.33</v>
      </c>
      <c r="W56" s="5">
        <v>473.33</v>
      </c>
      <c r="X56" s="5">
        <v>473.33</v>
      </c>
      <c r="Y56" s="5">
        <v>473.33</v>
      </c>
      <c r="Z56" s="5">
        <v>473.33</v>
      </c>
      <c r="AA56" s="5">
        <v>473.33</v>
      </c>
      <c r="AB56" s="5">
        <v>473.33</v>
      </c>
      <c r="AC56" s="5">
        <v>473.33</v>
      </c>
      <c r="AD56" s="5">
        <v>473.33</v>
      </c>
      <c r="AE56" s="5">
        <v>473.33</v>
      </c>
    </row>
    <row r="57" spans="1:31">
      <c r="A57" s="56" t="s">
        <v>70</v>
      </c>
      <c r="B57" s="56" t="s">
        <v>199</v>
      </c>
      <c r="C57" s="56" t="s">
        <v>138</v>
      </c>
      <c r="D57" s="5">
        <v>72.619</v>
      </c>
      <c r="E57" s="5">
        <v>87.320999999999998</v>
      </c>
      <c r="F57" s="5">
        <v>98.980999999999995</v>
      </c>
      <c r="G57" s="5">
        <v>114.42100000000001</v>
      </c>
      <c r="H57" s="5">
        <v>128.39599999999999</v>
      </c>
      <c r="I57" s="5">
        <v>142.90299999999999</v>
      </c>
      <c r="J57" s="5">
        <v>157.28299999999999</v>
      </c>
      <c r="K57" s="5">
        <v>166.94370480000001</v>
      </c>
      <c r="L57" s="5">
        <v>176.04630345000001</v>
      </c>
      <c r="M57" s="5">
        <v>184.91423986999999</v>
      </c>
      <c r="N57" s="5">
        <v>193.56646155999999</v>
      </c>
      <c r="O57" s="5">
        <v>202.56738028000001</v>
      </c>
      <c r="P57" s="5">
        <v>212.36228187</v>
      </c>
      <c r="Q57" s="5">
        <v>222.03282325999999</v>
      </c>
      <c r="R57" s="5">
        <v>232.09618850999999</v>
      </c>
      <c r="S57" s="5">
        <v>242.67737768000001</v>
      </c>
      <c r="T57" s="5">
        <v>254.27061481000001</v>
      </c>
      <c r="U57" s="5">
        <v>265.86527868000002</v>
      </c>
      <c r="V57" s="5">
        <v>278.17312126000002</v>
      </c>
      <c r="W57" s="5">
        <v>291.04417582999997</v>
      </c>
      <c r="X57" s="5">
        <v>305.00868867999998</v>
      </c>
      <c r="Y57" s="5">
        <v>319.60520731000003</v>
      </c>
      <c r="Z57" s="5">
        <v>335.18091439</v>
      </c>
      <c r="AA57" s="5">
        <v>351.39622945999997</v>
      </c>
      <c r="AB57" s="5">
        <v>368.90784975000003</v>
      </c>
      <c r="AC57" s="5">
        <v>386.24947877</v>
      </c>
      <c r="AD57" s="5">
        <v>404.14763424</v>
      </c>
      <c r="AE57" s="5">
        <v>415.50384135000002</v>
      </c>
    </row>
    <row r="58" spans="1:31">
      <c r="A58" s="56" t="s">
        <v>70</v>
      </c>
      <c r="B58" s="56" t="s">
        <v>199</v>
      </c>
      <c r="C58" s="56" t="s">
        <v>139</v>
      </c>
      <c r="D58" s="5">
        <v>204.94499999999999</v>
      </c>
      <c r="E58" s="5">
        <v>233.90799999999999</v>
      </c>
      <c r="F58" s="5">
        <v>251.92500000000001</v>
      </c>
      <c r="G58" s="5">
        <v>276.98700000000002</v>
      </c>
      <c r="H58" s="5">
        <v>297.21199999999999</v>
      </c>
      <c r="I58" s="5">
        <v>315.09500000000003</v>
      </c>
      <c r="J58" s="5">
        <v>330.48899999999998</v>
      </c>
      <c r="K58" s="5">
        <v>342.21</v>
      </c>
      <c r="L58" s="5">
        <v>350.32499999999999</v>
      </c>
      <c r="M58" s="5">
        <v>358.65400000000011</v>
      </c>
      <c r="N58" s="5">
        <v>366.01999999999992</v>
      </c>
      <c r="O58" s="5">
        <v>373.23200000000003</v>
      </c>
      <c r="P58" s="5">
        <v>379.42599999999999</v>
      </c>
      <c r="Q58" s="5">
        <v>386.03</v>
      </c>
      <c r="R58" s="5">
        <v>392.39699999999999</v>
      </c>
      <c r="S58" s="5">
        <v>398.70600000000002</v>
      </c>
      <c r="T58" s="5">
        <v>404.1869999999999</v>
      </c>
      <c r="U58" s="5">
        <v>410.29599999999999</v>
      </c>
      <c r="V58" s="5">
        <v>416.55799999999999</v>
      </c>
      <c r="W58" s="5">
        <v>422.69400000000002</v>
      </c>
      <c r="X58" s="5">
        <v>427.83100000000002</v>
      </c>
      <c r="Y58" s="5">
        <v>434.50900000000001</v>
      </c>
      <c r="Z58" s="5">
        <v>441.44299999999993</v>
      </c>
      <c r="AA58" s="5">
        <v>448.33</v>
      </c>
      <c r="AB58" s="5">
        <v>454.20299999999997</v>
      </c>
      <c r="AC58" s="5">
        <v>460.49599999999998</v>
      </c>
      <c r="AD58" s="5">
        <v>466.54</v>
      </c>
      <c r="AE58" s="5">
        <v>466.54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70</v>
      </c>
      <c r="B60" s="56" t="s">
        <v>200</v>
      </c>
      <c r="C60" s="56" t="s">
        <v>153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1.042E-5</v>
      </c>
      <c r="J60" s="5">
        <v>1.1219999999999999E-5</v>
      </c>
      <c r="K60" s="5">
        <v>3.5129999999999997E-5</v>
      </c>
      <c r="L60" s="5">
        <v>3.5209999999999997E-5</v>
      </c>
      <c r="M60" s="5">
        <v>3.523E-5</v>
      </c>
      <c r="N60" s="5">
        <v>3.5259999999999998E-5</v>
      </c>
      <c r="O60" s="5">
        <v>1.5245999999999999E-4</v>
      </c>
      <c r="P60" s="5">
        <v>1.5247000000000001E-4</v>
      </c>
      <c r="Q60" s="5">
        <v>1.5255999999999999E-4</v>
      </c>
      <c r="R60" s="5">
        <v>1.5410000000000001E-4</v>
      </c>
      <c r="S60" s="5">
        <v>1.5457000000000001E-4</v>
      </c>
      <c r="T60" s="5">
        <v>1.5527E-4</v>
      </c>
      <c r="U60" s="5">
        <v>1.5673E-4</v>
      </c>
      <c r="V60" s="5">
        <v>1.5862999999999999E-4</v>
      </c>
      <c r="W60" s="5">
        <v>1.5967999999999999E-4</v>
      </c>
      <c r="X60" s="5">
        <v>1.6689999999999999E-4</v>
      </c>
      <c r="Y60" s="5">
        <v>1.8377000000000001E-4</v>
      </c>
      <c r="Z60" s="5">
        <v>2.2121E-4</v>
      </c>
      <c r="AA60" s="5">
        <v>4.0257999999999998E-4</v>
      </c>
      <c r="AB60" s="5">
        <v>4.6415999999999997E-4</v>
      </c>
      <c r="AC60" s="5">
        <v>4.6415999999999997E-4</v>
      </c>
      <c r="AD60" s="5">
        <v>4.6417000000000002E-4</v>
      </c>
      <c r="AE60" s="5">
        <v>4.6419000000000001E-4</v>
      </c>
    </row>
    <row r="61" spans="1:31">
      <c r="A61" s="56" t="s">
        <v>70</v>
      </c>
      <c r="B61" s="56" t="s">
        <v>200</v>
      </c>
      <c r="C61" s="56" t="s">
        <v>154</v>
      </c>
      <c r="D61" s="5">
        <v>3.2899999999999998E-6</v>
      </c>
      <c r="E61" s="5">
        <v>3.4699999999999998E-6</v>
      </c>
      <c r="F61" s="5">
        <v>3.9500000000000003E-6</v>
      </c>
      <c r="G61" s="5">
        <v>4.3499999999999999E-6</v>
      </c>
      <c r="H61" s="5">
        <v>4.7500000000000003E-6</v>
      </c>
      <c r="I61" s="5">
        <v>5.3600000000000004E-6</v>
      </c>
      <c r="J61" s="5">
        <v>6.2400000000000004E-6</v>
      </c>
      <c r="K61" s="5">
        <v>1.398E-5</v>
      </c>
      <c r="L61" s="5">
        <v>1.6059999999999999E-5</v>
      </c>
      <c r="M61" s="5">
        <v>1.6140000000000001E-5</v>
      </c>
      <c r="N61" s="5">
        <v>1.7030000000000001E-5</v>
      </c>
      <c r="O61" s="5">
        <v>5.0689999999999997E-5</v>
      </c>
      <c r="P61" s="5">
        <v>5.0760000000000002E-5</v>
      </c>
      <c r="Q61" s="5">
        <v>5.1109999999999997E-5</v>
      </c>
      <c r="R61" s="5">
        <v>5.1870000000000003E-5</v>
      </c>
      <c r="S61" s="5">
        <v>5.2800000000000003E-5</v>
      </c>
      <c r="T61" s="5">
        <v>5.4249999999999997E-5</v>
      </c>
      <c r="U61" s="5">
        <v>5.4969999999999997E-5</v>
      </c>
      <c r="V61" s="5">
        <v>5.6870000000000003E-5</v>
      </c>
      <c r="W61" s="5">
        <v>5.7040000000000003E-5</v>
      </c>
      <c r="X61" s="5">
        <v>6.525E-5</v>
      </c>
      <c r="Y61" s="5">
        <v>7.1069999999999995E-5</v>
      </c>
      <c r="Z61" s="5">
        <v>7.7410000000000006E-5</v>
      </c>
      <c r="AA61" s="5">
        <v>8.3930000000000004E-5</v>
      </c>
      <c r="AB61" s="5">
        <v>8.3540000000000003E-5</v>
      </c>
      <c r="AC61" s="5">
        <v>8.2940000000000002E-5</v>
      </c>
      <c r="AD61" s="5">
        <v>8.2390000000000002E-5</v>
      </c>
      <c r="AE61" s="5">
        <v>7.4679999999999996E-5</v>
      </c>
    </row>
    <row r="62" spans="1:31">
      <c r="A62" s="56" t="s">
        <v>70</v>
      </c>
      <c r="B62" s="56" t="s">
        <v>200</v>
      </c>
      <c r="C62" s="56" t="s">
        <v>155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70</v>
      </c>
      <c r="B63" s="56" t="s">
        <v>200</v>
      </c>
      <c r="C63" s="56" t="s">
        <v>138</v>
      </c>
      <c r="D63" s="5">
        <v>1.0629999999999999</v>
      </c>
      <c r="E63" s="5">
        <v>1.756</v>
      </c>
      <c r="F63" s="5">
        <v>2.512</v>
      </c>
      <c r="G63" s="5">
        <v>3.6230000000000002</v>
      </c>
      <c r="H63" s="5">
        <v>4.7329999999999997</v>
      </c>
      <c r="I63" s="5">
        <v>5.9960000000000004</v>
      </c>
      <c r="J63" s="5">
        <v>7.359</v>
      </c>
      <c r="K63" s="5">
        <v>8.1455331399999995</v>
      </c>
      <c r="L63" s="5">
        <v>8.9709484899999996</v>
      </c>
      <c r="M63" s="5">
        <v>9.7872965899999986</v>
      </c>
      <c r="N63" s="5">
        <v>10.63353828</v>
      </c>
      <c r="O63" s="5">
        <v>11.55942119</v>
      </c>
      <c r="P63" s="5">
        <v>12.6331945</v>
      </c>
      <c r="Q63" s="5">
        <v>13.732806200000001</v>
      </c>
      <c r="R63" s="5">
        <v>14.93051966</v>
      </c>
      <c r="S63" s="5">
        <v>16.245946679999999</v>
      </c>
      <c r="T63" s="5">
        <v>17.76335138</v>
      </c>
      <c r="U63" s="5">
        <v>19.339866730000001</v>
      </c>
      <c r="V63" s="5">
        <v>21.073180700000002</v>
      </c>
      <c r="W63" s="5">
        <v>22.95322088</v>
      </c>
      <c r="X63" s="5">
        <v>25.044382930000001</v>
      </c>
      <c r="Y63" s="5">
        <v>27.30146525</v>
      </c>
      <c r="Z63" s="5">
        <v>29.779726929999999</v>
      </c>
      <c r="AA63" s="5">
        <v>32.422278030000001</v>
      </c>
      <c r="AB63" s="5">
        <v>35.336948970000002</v>
      </c>
      <c r="AC63" s="5">
        <v>38.3099378</v>
      </c>
      <c r="AD63" s="5">
        <v>41.444521289999997</v>
      </c>
      <c r="AE63" s="5">
        <v>43.419582329999997</v>
      </c>
    </row>
    <row r="64" spans="1:31">
      <c r="A64" s="56" t="s">
        <v>70</v>
      </c>
      <c r="B64" s="56" t="s">
        <v>200</v>
      </c>
      <c r="C64" s="56" t="s">
        <v>139</v>
      </c>
      <c r="D64" s="5">
        <v>24.324999999999999</v>
      </c>
      <c r="E64" s="5">
        <v>30.146000000000001</v>
      </c>
      <c r="F64" s="5">
        <v>34.231999999999999</v>
      </c>
      <c r="G64" s="5">
        <v>40.817999999999998</v>
      </c>
      <c r="H64" s="5">
        <v>44.671000000000006</v>
      </c>
      <c r="I64" s="5">
        <v>48.954999999999998</v>
      </c>
      <c r="J64" s="5">
        <v>52.718000000000004</v>
      </c>
      <c r="K64" s="5">
        <v>55.439</v>
      </c>
      <c r="L64" s="5">
        <v>57.512</v>
      </c>
      <c r="M64" s="5">
        <v>59.606000000000009</v>
      </c>
      <c r="N64" s="5">
        <v>61.548000000000002</v>
      </c>
      <c r="O64" s="5">
        <v>63.503</v>
      </c>
      <c r="P64" s="5">
        <v>65.283999999999992</v>
      </c>
      <c r="Q64" s="5">
        <v>67.128999999999991</v>
      </c>
      <c r="R64" s="5">
        <v>68.938000000000002</v>
      </c>
      <c r="S64" s="5">
        <v>70.754999999999995</v>
      </c>
      <c r="T64" s="5">
        <v>72.491</v>
      </c>
      <c r="U64" s="5">
        <v>74.357000000000014</v>
      </c>
      <c r="V64" s="5">
        <v>76.314999999999984</v>
      </c>
      <c r="W64" s="5">
        <v>78.274999999999991</v>
      </c>
      <c r="X64" s="5">
        <v>80.067999999999998</v>
      </c>
      <c r="Y64" s="5">
        <v>82.286000000000001</v>
      </c>
      <c r="Z64" s="5">
        <v>84.637</v>
      </c>
      <c r="AA64" s="5">
        <v>87.021000000000001</v>
      </c>
      <c r="AB64" s="5">
        <v>89.244</v>
      </c>
      <c r="AC64" s="5">
        <v>91.512</v>
      </c>
      <c r="AD64" s="5">
        <v>93.738</v>
      </c>
      <c r="AE64" s="5">
        <v>93.738</v>
      </c>
    </row>
    <row r="65" spans="1:31"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73</v>
      </c>
      <c r="B66" s="56" t="s">
        <v>163</v>
      </c>
      <c r="C66" s="56" t="s">
        <v>152</v>
      </c>
      <c r="D66" s="5">
        <v>0</v>
      </c>
      <c r="E66" s="5">
        <v>0</v>
      </c>
      <c r="F66" s="5">
        <v>680</v>
      </c>
      <c r="G66" s="5">
        <v>2040</v>
      </c>
      <c r="H66" s="5">
        <v>2040</v>
      </c>
      <c r="I66" s="5">
        <v>2040</v>
      </c>
      <c r="J66" s="5">
        <v>2040</v>
      </c>
      <c r="K66" s="5">
        <v>2040</v>
      </c>
      <c r="L66" s="5">
        <v>2040</v>
      </c>
      <c r="M66" s="5">
        <v>2040</v>
      </c>
      <c r="N66" s="5">
        <v>2040</v>
      </c>
      <c r="O66" s="5">
        <v>2040</v>
      </c>
      <c r="P66" s="5">
        <v>2040</v>
      </c>
      <c r="Q66" s="5">
        <v>2040</v>
      </c>
      <c r="R66" s="5">
        <v>2040</v>
      </c>
      <c r="S66" s="5">
        <v>2040</v>
      </c>
      <c r="T66" s="5">
        <v>2040</v>
      </c>
      <c r="U66" s="5">
        <v>2040</v>
      </c>
      <c r="V66" s="5">
        <v>2040</v>
      </c>
      <c r="W66" s="5">
        <v>2040</v>
      </c>
      <c r="X66" s="5">
        <v>2040</v>
      </c>
      <c r="Y66" s="5">
        <v>2040</v>
      </c>
      <c r="Z66" s="5">
        <v>2040</v>
      </c>
      <c r="AA66" s="5">
        <v>2040</v>
      </c>
      <c r="AB66" s="5">
        <v>2040</v>
      </c>
      <c r="AC66" s="5">
        <v>2040</v>
      </c>
      <c r="AD66" s="5">
        <v>2040</v>
      </c>
      <c r="AE66" s="5">
        <v>2040</v>
      </c>
    </row>
    <row r="67" spans="1:31">
      <c r="A67" s="56" t="s">
        <v>73</v>
      </c>
      <c r="B67" s="56" t="s">
        <v>163</v>
      </c>
      <c r="C67" s="56" t="s">
        <v>153</v>
      </c>
      <c r="D67" s="5">
        <v>160</v>
      </c>
      <c r="E67" s="5">
        <v>160</v>
      </c>
      <c r="F67" s="5">
        <v>160</v>
      </c>
      <c r="G67" s="5">
        <v>160</v>
      </c>
      <c r="H67" s="5">
        <v>160</v>
      </c>
      <c r="I67" s="5">
        <v>160.00001234999999</v>
      </c>
      <c r="J67" s="5">
        <v>160.00001324999999</v>
      </c>
      <c r="K67" s="5">
        <v>160.00001702</v>
      </c>
      <c r="L67" s="5">
        <v>160.00001814999999</v>
      </c>
      <c r="M67" s="5">
        <v>160.00001861000001</v>
      </c>
      <c r="N67" s="5">
        <v>160.00001907000001</v>
      </c>
      <c r="O67" s="5">
        <v>160.00002008999999</v>
      </c>
      <c r="P67" s="5">
        <v>160.0000215</v>
      </c>
      <c r="Q67" s="5">
        <v>160.00002534999999</v>
      </c>
      <c r="R67" s="5">
        <v>160.00003065999999</v>
      </c>
      <c r="S67" s="5">
        <v>160.00005830000001</v>
      </c>
      <c r="T67" s="5">
        <v>160.00007753</v>
      </c>
      <c r="U67" s="5">
        <v>160.00007753</v>
      </c>
      <c r="V67" s="5">
        <v>160.00007753</v>
      </c>
      <c r="W67" s="5">
        <v>160.00007753</v>
      </c>
      <c r="X67" s="5">
        <v>286.25281799999999</v>
      </c>
      <c r="Y67" s="5">
        <v>286.2528236</v>
      </c>
      <c r="Z67" s="5">
        <v>381.33477328999999</v>
      </c>
      <c r="AA67" s="5">
        <v>381.33477334000003</v>
      </c>
      <c r="AB67" s="5">
        <v>1159.9999958999999</v>
      </c>
      <c r="AC67" s="5">
        <v>1159.9999958999999</v>
      </c>
      <c r="AD67" s="5">
        <v>1159.9999958999999</v>
      </c>
      <c r="AE67" s="5">
        <v>1159.9999959300001</v>
      </c>
    </row>
    <row r="68" spans="1:31">
      <c r="A68" s="56" t="s">
        <v>73</v>
      </c>
      <c r="B68" s="56" t="s">
        <v>163</v>
      </c>
      <c r="C68" s="56" t="s">
        <v>154</v>
      </c>
      <c r="D68" s="5">
        <v>80.000007860000011</v>
      </c>
      <c r="E68" s="5">
        <v>80.000011779999994</v>
      </c>
      <c r="F68" s="5">
        <v>680.01241783</v>
      </c>
      <c r="G68" s="5">
        <v>680.01241797</v>
      </c>
      <c r="H68" s="5">
        <v>1605.0043554399999</v>
      </c>
      <c r="I68" s="5">
        <v>2005.00815115</v>
      </c>
      <c r="J68" s="5">
        <v>2080.011371470001</v>
      </c>
      <c r="K68" s="5">
        <v>2080.0113891199999</v>
      </c>
      <c r="L68" s="5">
        <v>2080.0113939600001</v>
      </c>
      <c r="M68" s="5">
        <v>2080.0114061600002</v>
      </c>
      <c r="N68" s="5">
        <v>2080.0114139299999</v>
      </c>
      <c r="O68" s="5">
        <v>2080.0114267399999</v>
      </c>
      <c r="P68" s="5">
        <v>2080.0114426800001</v>
      </c>
      <c r="Q68" s="5">
        <v>2080.0114716600001</v>
      </c>
      <c r="R68" s="5">
        <v>2080.0114960699998</v>
      </c>
      <c r="S68" s="5">
        <v>2127.9615194899998</v>
      </c>
      <c r="T68" s="5">
        <v>3777.1003660699998</v>
      </c>
      <c r="U68" s="5">
        <v>3777.10037109</v>
      </c>
      <c r="V68" s="5">
        <v>3777.1003727900002</v>
      </c>
      <c r="W68" s="5">
        <v>3777.1003737999999</v>
      </c>
      <c r="X68" s="5">
        <v>3777.1003725599999</v>
      </c>
      <c r="Y68" s="5">
        <v>3777.1003855600002</v>
      </c>
      <c r="Z68" s="5">
        <v>3698.5497969500002</v>
      </c>
      <c r="AA68" s="5">
        <v>4636.1802228099996</v>
      </c>
      <c r="AB68" s="5">
        <v>3711.1917115199999</v>
      </c>
      <c r="AC68" s="5">
        <v>3711.19171112</v>
      </c>
      <c r="AD68" s="5">
        <v>3711.19171104</v>
      </c>
      <c r="AE68" s="5">
        <v>4553.4118772000002</v>
      </c>
    </row>
    <row r="69" spans="1:31">
      <c r="A69" s="56" t="s">
        <v>73</v>
      </c>
      <c r="B69" s="56" t="s">
        <v>163</v>
      </c>
      <c r="C69" s="56" t="s">
        <v>155</v>
      </c>
      <c r="D69" s="5">
        <v>50</v>
      </c>
      <c r="E69" s="5">
        <v>50</v>
      </c>
      <c r="F69" s="5">
        <v>50</v>
      </c>
      <c r="G69" s="5">
        <v>50</v>
      </c>
      <c r="H69" s="5">
        <v>50</v>
      </c>
      <c r="I69" s="5">
        <v>50</v>
      </c>
      <c r="J69" s="5">
        <v>50</v>
      </c>
      <c r="K69" s="5">
        <v>50</v>
      </c>
      <c r="L69" s="5">
        <v>50</v>
      </c>
      <c r="M69" s="5">
        <v>50</v>
      </c>
      <c r="N69" s="5">
        <v>50</v>
      </c>
      <c r="O69" s="5">
        <v>50</v>
      </c>
      <c r="P69" s="5">
        <v>50</v>
      </c>
      <c r="Q69" s="5">
        <v>50</v>
      </c>
      <c r="R69" s="5">
        <v>50</v>
      </c>
      <c r="S69" s="5">
        <v>50</v>
      </c>
      <c r="T69" s="5">
        <v>50</v>
      </c>
      <c r="U69" s="5">
        <v>50</v>
      </c>
      <c r="V69" s="5">
        <v>50</v>
      </c>
      <c r="W69" s="5">
        <v>50</v>
      </c>
      <c r="X69" s="5">
        <v>50</v>
      </c>
      <c r="Y69" s="5">
        <v>50</v>
      </c>
      <c r="Z69" s="5">
        <v>50</v>
      </c>
      <c r="AA69" s="5">
        <v>50</v>
      </c>
      <c r="AB69" s="5">
        <v>50</v>
      </c>
      <c r="AC69" s="5">
        <v>50</v>
      </c>
      <c r="AD69" s="5">
        <v>50</v>
      </c>
      <c r="AE69" s="5">
        <v>50</v>
      </c>
    </row>
    <row r="70" spans="1:31">
      <c r="A70" s="56" t="s">
        <v>73</v>
      </c>
      <c r="B70" s="56" t="s">
        <v>163</v>
      </c>
      <c r="C70" s="56" t="s">
        <v>138</v>
      </c>
      <c r="D70" s="5">
        <v>17.45699999</v>
      </c>
      <c r="E70" s="5">
        <v>27.42</v>
      </c>
      <c r="F70" s="5">
        <v>36.314</v>
      </c>
      <c r="G70" s="5">
        <v>50.043999999999997</v>
      </c>
      <c r="H70" s="5">
        <v>62.996000000000002</v>
      </c>
      <c r="I70" s="5">
        <v>77.658000000000001</v>
      </c>
      <c r="J70" s="5">
        <v>94.576999999999998</v>
      </c>
      <c r="K70" s="5">
        <v>106.62987805</v>
      </c>
      <c r="L70" s="5">
        <v>120.34361062000001</v>
      </c>
      <c r="M70" s="5">
        <v>134.93674167</v>
      </c>
      <c r="N70" s="5">
        <v>151.46925558999999</v>
      </c>
      <c r="O70" s="5">
        <v>170.62540046999999</v>
      </c>
      <c r="P70" s="5">
        <v>193.11582261999999</v>
      </c>
      <c r="Q70" s="5">
        <v>217.17328756000001</v>
      </c>
      <c r="R70" s="5">
        <v>243.75706414999999</v>
      </c>
      <c r="S70" s="5">
        <v>273.04486266999999</v>
      </c>
      <c r="T70" s="5">
        <v>306.32374698000001</v>
      </c>
      <c r="U70" s="5">
        <v>341.44567259000002</v>
      </c>
      <c r="V70" s="5">
        <v>379.74659601000002</v>
      </c>
      <c r="W70" s="5">
        <v>421.06610585999999</v>
      </c>
      <c r="X70" s="5">
        <v>466.46901799</v>
      </c>
      <c r="Y70" s="5">
        <v>514.9283266299999</v>
      </c>
      <c r="Z70" s="5">
        <v>567.86316712999997</v>
      </c>
      <c r="AA70" s="5">
        <v>623.62634737000008</v>
      </c>
      <c r="AB70" s="5">
        <v>684.16643065000005</v>
      </c>
      <c r="AC70" s="5">
        <v>746.34919728</v>
      </c>
      <c r="AD70" s="5">
        <v>811.52966694999998</v>
      </c>
      <c r="AE70" s="5">
        <v>848.17978899000002</v>
      </c>
    </row>
    <row r="71" spans="1:31">
      <c r="A71" s="56" t="s">
        <v>73</v>
      </c>
      <c r="B71" s="56" t="s">
        <v>163</v>
      </c>
      <c r="C71" s="56" t="s">
        <v>139</v>
      </c>
      <c r="D71" s="5">
        <v>328.44600000000003</v>
      </c>
      <c r="E71" s="5">
        <v>410.86299999999989</v>
      </c>
      <c r="F71" s="5">
        <v>449.76499999999999</v>
      </c>
      <c r="G71" s="5">
        <v>533.05100000000004</v>
      </c>
      <c r="H71" s="5">
        <v>579.9380000000001</v>
      </c>
      <c r="I71" s="5">
        <v>633.64400000000001</v>
      </c>
      <c r="J71" s="5">
        <v>684.71699999999998</v>
      </c>
      <c r="K71" s="5">
        <v>725.76</v>
      </c>
      <c r="L71" s="5">
        <v>758.94600000000003</v>
      </c>
      <c r="M71" s="5">
        <v>790.08699999999999</v>
      </c>
      <c r="N71" s="5">
        <v>817.35799999999995</v>
      </c>
      <c r="O71" s="5">
        <v>846.01</v>
      </c>
      <c r="P71" s="5">
        <v>872.53000000000009</v>
      </c>
      <c r="Q71" s="5">
        <v>900.10599999999988</v>
      </c>
      <c r="R71" s="5">
        <v>927.33200000000011</v>
      </c>
      <c r="S71" s="5">
        <v>954.82600000000002</v>
      </c>
      <c r="T71" s="5">
        <v>981.74899999999991</v>
      </c>
      <c r="U71" s="5">
        <v>1010.6130000000001</v>
      </c>
      <c r="V71" s="5">
        <v>1040.827</v>
      </c>
      <c r="W71" s="5">
        <v>1071.3150000000001</v>
      </c>
      <c r="X71" s="5">
        <v>1099.8209999999999</v>
      </c>
      <c r="Y71" s="5">
        <v>1134.3789999999999</v>
      </c>
      <c r="Z71" s="5">
        <v>1171.0899999999999</v>
      </c>
      <c r="AA71" s="5">
        <v>1208.625</v>
      </c>
      <c r="AB71" s="5">
        <v>1244.3230000000001</v>
      </c>
      <c r="AC71" s="5">
        <v>1281.0899999999999</v>
      </c>
      <c r="AD71" s="5">
        <v>1317.614</v>
      </c>
      <c r="AE71" s="5">
        <v>1317.614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73</v>
      </c>
      <c r="B73" s="56" t="s">
        <v>197</v>
      </c>
      <c r="C73" s="56" t="s">
        <v>153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9.4700000000000008E-6</v>
      </c>
      <c r="J73" s="5">
        <v>9.4700000000000008E-6</v>
      </c>
      <c r="K73" s="5">
        <v>2.6809999999999999E-5</v>
      </c>
      <c r="L73" s="5">
        <v>2.69E-5</v>
      </c>
      <c r="M73" s="5">
        <v>2.69E-5</v>
      </c>
      <c r="N73" s="5">
        <v>2.6910000000000002E-5</v>
      </c>
      <c r="O73" s="5">
        <v>2.692E-5</v>
      </c>
      <c r="P73" s="5">
        <v>2.692E-5</v>
      </c>
      <c r="Q73" s="5">
        <v>2.6930000000000001E-5</v>
      </c>
      <c r="R73" s="5">
        <v>3.0870000000000001E-5</v>
      </c>
      <c r="S73" s="5">
        <v>3.3370000000000001E-5</v>
      </c>
      <c r="T73" s="5">
        <v>3.8890000000000002E-5</v>
      </c>
      <c r="U73" s="5">
        <v>3.8890000000000002E-5</v>
      </c>
      <c r="V73" s="5">
        <v>3.8890000000000002E-5</v>
      </c>
      <c r="W73" s="5">
        <v>3.8899999999999997E-5</v>
      </c>
      <c r="X73" s="5">
        <v>3.9010000000000001E-5</v>
      </c>
      <c r="Y73" s="5">
        <v>121.8522153</v>
      </c>
      <c r="Z73" s="5">
        <v>121.85221536</v>
      </c>
      <c r="AA73" s="5">
        <v>769.61614894000002</v>
      </c>
      <c r="AB73" s="5">
        <v>774.26923179000005</v>
      </c>
      <c r="AC73" s="5">
        <v>774.26923179000005</v>
      </c>
      <c r="AD73" s="5">
        <v>774.26923179999994</v>
      </c>
      <c r="AE73" s="5">
        <v>812.83919968999999</v>
      </c>
    </row>
    <row r="74" spans="1:31">
      <c r="A74" s="56" t="s">
        <v>73</v>
      </c>
      <c r="B74" s="56" t="s">
        <v>197</v>
      </c>
      <c r="C74" s="56" t="s">
        <v>154</v>
      </c>
      <c r="D74" s="5">
        <v>570.00000506999993</v>
      </c>
      <c r="E74" s="5">
        <v>570.00000960000011</v>
      </c>
      <c r="F74" s="5">
        <v>820.00001073999999</v>
      </c>
      <c r="G74" s="5">
        <v>820.0000134999998</v>
      </c>
      <c r="H74" s="5">
        <v>820.00001388999988</v>
      </c>
      <c r="I74" s="5">
        <v>1192.88842318</v>
      </c>
      <c r="J74" s="5">
        <v>1192.88842318</v>
      </c>
      <c r="K74" s="5">
        <v>1706.5558450200001</v>
      </c>
      <c r="L74" s="5">
        <v>1844.4932803300001</v>
      </c>
      <c r="M74" s="5">
        <v>1948.96394695</v>
      </c>
      <c r="N74" s="5">
        <v>2249.0025317599998</v>
      </c>
      <c r="O74" s="5">
        <v>2532.8941719499999</v>
      </c>
      <c r="P74" s="5">
        <v>2532.8941720500002</v>
      </c>
      <c r="Q74" s="5">
        <v>2532.89417237</v>
      </c>
      <c r="R74" s="5">
        <v>2532.8941894099999</v>
      </c>
      <c r="S74" s="5">
        <v>2532.8942289199999</v>
      </c>
      <c r="T74" s="5">
        <v>3474.1604028299998</v>
      </c>
      <c r="U74" s="5">
        <v>3474.1604028699999</v>
      </c>
      <c r="V74" s="5">
        <v>3474.160402909999</v>
      </c>
      <c r="W74" s="5">
        <v>3474.1604029499999</v>
      </c>
      <c r="X74" s="5">
        <v>3474.1603950200001</v>
      </c>
      <c r="Y74" s="5">
        <v>3474.1608665099998</v>
      </c>
      <c r="Z74" s="5">
        <v>4224.13185462</v>
      </c>
      <c r="AA74" s="5">
        <v>4224.1324637500011</v>
      </c>
      <c r="AB74" s="5">
        <v>4224.1324633900003</v>
      </c>
      <c r="AC74" s="5">
        <v>4060.9767006500001</v>
      </c>
      <c r="AD74" s="5">
        <v>4864.7486747100002</v>
      </c>
      <c r="AE74" s="5">
        <v>5006.0157858399989</v>
      </c>
    </row>
    <row r="75" spans="1:31">
      <c r="A75" s="56" t="s">
        <v>73</v>
      </c>
      <c r="B75" s="56" t="s">
        <v>197</v>
      </c>
      <c r="C75" s="56" t="s">
        <v>155</v>
      </c>
      <c r="D75" s="5">
        <v>100.00000247</v>
      </c>
      <c r="E75" s="5">
        <v>100.00000295</v>
      </c>
      <c r="F75" s="5">
        <v>100.00000321</v>
      </c>
      <c r="G75" s="5">
        <v>100.00000391</v>
      </c>
      <c r="H75" s="5">
        <v>100.00000405999999</v>
      </c>
      <c r="I75" s="5">
        <v>100.00001454</v>
      </c>
      <c r="J75" s="5">
        <v>100.00001454</v>
      </c>
      <c r="K75" s="5">
        <v>100.00004919</v>
      </c>
      <c r="L75" s="5">
        <v>100.00005710000001</v>
      </c>
      <c r="M75" s="5">
        <v>100.00005796000001</v>
      </c>
      <c r="N75" s="5">
        <v>100.00006534000001</v>
      </c>
      <c r="O75" s="5">
        <v>100.00007687</v>
      </c>
      <c r="P75" s="5">
        <v>100.0000769</v>
      </c>
      <c r="Q75" s="5">
        <v>100.00007699</v>
      </c>
      <c r="R75" s="5">
        <v>100.00008009</v>
      </c>
      <c r="S75" s="5">
        <v>100.00009133</v>
      </c>
      <c r="T75" s="5">
        <v>100.00009212000001</v>
      </c>
      <c r="U75" s="5">
        <v>100.00009213</v>
      </c>
      <c r="V75" s="5">
        <v>100.00009214000001</v>
      </c>
      <c r="W75" s="5">
        <v>100.00009215</v>
      </c>
      <c r="X75" s="5">
        <v>100.00008971</v>
      </c>
      <c r="Y75" s="5">
        <v>100.00010311</v>
      </c>
      <c r="Z75" s="5">
        <v>100.00010691999999</v>
      </c>
      <c r="AA75" s="5">
        <v>100.00010623</v>
      </c>
      <c r="AB75" s="5">
        <v>100.00010609</v>
      </c>
      <c r="AC75" s="5">
        <v>100.00009563</v>
      </c>
      <c r="AD75" s="5">
        <v>100.00013930999999</v>
      </c>
      <c r="AE75" s="5">
        <v>100.00014048</v>
      </c>
    </row>
    <row r="76" spans="1:31">
      <c r="A76" s="56" t="s">
        <v>73</v>
      </c>
      <c r="B76" s="56" t="s">
        <v>197</v>
      </c>
      <c r="C76" s="56" t="s">
        <v>138</v>
      </c>
      <c r="D76" s="5">
        <v>9.6499999999999986</v>
      </c>
      <c r="E76" s="5">
        <v>15.039</v>
      </c>
      <c r="F76" s="5">
        <v>21.5</v>
      </c>
      <c r="G76" s="5">
        <v>30.315999999999999</v>
      </c>
      <c r="H76" s="5">
        <v>39.863</v>
      </c>
      <c r="I76" s="5">
        <v>49.843000000000004</v>
      </c>
      <c r="J76" s="5">
        <v>60.389000000000003</v>
      </c>
      <c r="K76" s="5">
        <v>67.981450320000008</v>
      </c>
      <c r="L76" s="5">
        <v>76.025722700000003</v>
      </c>
      <c r="M76" s="5">
        <v>84.291199050000003</v>
      </c>
      <c r="N76" s="5">
        <v>93.186169839999991</v>
      </c>
      <c r="O76" s="5">
        <v>103.08583895</v>
      </c>
      <c r="P76" s="5">
        <v>114.57211985000001</v>
      </c>
      <c r="Q76" s="5">
        <v>126.59514797</v>
      </c>
      <c r="R76" s="5">
        <v>139.79203199</v>
      </c>
      <c r="S76" s="5">
        <v>154.32283432</v>
      </c>
      <c r="T76" s="5">
        <v>170.79366633999999</v>
      </c>
      <c r="U76" s="5">
        <v>188.05448177</v>
      </c>
      <c r="V76" s="5">
        <v>207.01157981</v>
      </c>
      <c r="W76" s="5">
        <v>227.54290115000001</v>
      </c>
      <c r="X76" s="5">
        <v>250.38023145</v>
      </c>
      <c r="Y76" s="5">
        <v>274.97515679999998</v>
      </c>
      <c r="Z76" s="5">
        <v>301.97243745999998</v>
      </c>
      <c r="AA76" s="5">
        <v>330.74693155</v>
      </c>
      <c r="AB76" s="5">
        <v>362.38743728999998</v>
      </c>
      <c r="AC76" s="5">
        <v>394.77977666999999</v>
      </c>
      <c r="AD76" s="5">
        <v>428.94732513000002</v>
      </c>
      <c r="AE76" s="5">
        <v>450.43114832999998</v>
      </c>
    </row>
    <row r="77" spans="1:31">
      <c r="A77" s="56" t="s">
        <v>73</v>
      </c>
      <c r="B77" s="56" t="s">
        <v>197</v>
      </c>
      <c r="C77" s="56" t="s">
        <v>139</v>
      </c>
      <c r="D77" s="5">
        <v>168.05199999999999</v>
      </c>
      <c r="E77" s="5">
        <v>214.41800000000001</v>
      </c>
      <c r="F77" s="5">
        <v>258.42</v>
      </c>
      <c r="G77" s="5">
        <v>310.27300000000002</v>
      </c>
      <c r="H77" s="5">
        <v>357.51900000000001</v>
      </c>
      <c r="I77" s="5">
        <v>396.33600000000001</v>
      </c>
      <c r="J77" s="5">
        <v>429.81900000000002</v>
      </c>
      <c r="K77" s="5">
        <v>459.08300000000003</v>
      </c>
      <c r="L77" s="5">
        <v>482.41500000000002</v>
      </c>
      <c r="M77" s="5">
        <v>506.21600000000001</v>
      </c>
      <c r="N77" s="5">
        <v>529.16800000000001</v>
      </c>
      <c r="O77" s="5">
        <v>552.55600000000004</v>
      </c>
      <c r="P77" s="5">
        <v>574.73900000000003</v>
      </c>
      <c r="Q77" s="5">
        <v>597.82299999999987</v>
      </c>
      <c r="R77" s="5">
        <v>620.88200000000006</v>
      </c>
      <c r="S77" s="5">
        <v>644.40199999999993</v>
      </c>
      <c r="T77" s="5">
        <v>667.03899999999999</v>
      </c>
      <c r="U77" s="5">
        <v>691.17400000000009</v>
      </c>
      <c r="V77" s="5">
        <v>716.49899999999991</v>
      </c>
      <c r="W77" s="5">
        <v>742.16099999999983</v>
      </c>
      <c r="X77" s="5">
        <v>766.55899999999997</v>
      </c>
      <c r="Y77" s="5">
        <v>795.71500000000003</v>
      </c>
      <c r="Z77" s="5">
        <v>826.73199999999997</v>
      </c>
      <c r="AA77" s="5">
        <v>858.57</v>
      </c>
      <c r="AB77" s="5">
        <v>889.29099999999994</v>
      </c>
      <c r="AC77" s="5">
        <v>920.87300000000016</v>
      </c>
      <c r="AD77" s="5">
        <v>952.423</v>
      </c>
      <c r="AE77" s="5">
        <v>952.423</v>
      </c>
    </row>
    <row r="78" spans="1:3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spans="1:31">
      <c r="A79" s="56" t="s">
        <v>73</v>
      </c>
      <c r="B79" s="56" t="s">
        <v>198</v>
      </c>
      <c r="C79" s="56" t="s">
        <v>153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73</v>
      </c>
      <c r="B80" s="56" t="s">
        <v>198</v>
      </c>
      <c r="C80" s="56" t="s">
        <v>154</v>
      </c>
      <c r="D80" s="5">
        <v>1.5999999999999999E-6</v>
      </c>
      <c r="E80" s="5">
        <v>3.27E-6</v>
      </c>
      <c r="F80" s="5">
        <v>3.27E-6</v>
      </c>
      <c r="G80" s="5">
        <v>3.4000000000000001E-6</v>
      </c>
      <c r="H80" s="5">
        <v>3.72E-6</v>
      </c>
      <c r="I80" s="5">
        <v>3.6149999999999998E-5</v>
      </c>
      <c r="J80" s="5">
        <v>3.6149999999999998E-5</v>
      </c>
      <c r="K80" s="5">
        <v>4.4469999999999999E-5</v>
      </c>
      <c r="L80" s="5">
        <v>4.9780000000000001E-5</v>
      </c>
      <c r="M80" s="5">
        <v>4.9809999999999999E-5</v>
      </c>
      <c r="N80" s="5">
        <v>5.516E-5</v>
      </c>
      <c r="O80" s="5">
        <v>1.1791E-4</v>
      </c>
      <c r="P80" s="5">
        <v>1.1805E-4</v>
      </c>
      <c r="Q80" s="5">
        <v>1.1878E-4</v>
      </c>
      <c r="R80" s="5">
        <v>1.2904E-4</v>
      </c>
      <c r="S80" s="5">
        <v>1.3960000000000001E-4</v>
      </c>
      <c r="T80" s="5">
        <v>277.09981352000011</v>
      </c>
      <c r="U80" s="5">
        <v>277.09981354000013</v>
      </c>
      <c r="V80" s="5">
        <v>277.09981356999998</v>
      </c>
      <c r="W80" s="5">
        <v>277.09981356999998</v>
      </c>
      <c r="X80" s="5">
        <v>277.09981106999999</v>
      </c>
      <c r="Y80" s="5">
        <v>277.09981665999999</v>
      </c>
      <c r="Z80" s="5">
        <v>277.09982635</v>
      </c>
      <c r="AA80" s="5">
        <v>1418.4881593299999</v>
      </c>
      <c r="AB80" s="5">
        <v>1805.56625687</v>
      </c>
      <c r="AC80" s="5">
        <v>1805.5662339</v>
      </c>
      <c r="AD80" s="5">
        <v>1805.56623395</v>
      </c>
      <c r="AE80" s="5">
        <v>1858.1201244700001</v>
      </c>
    </row>
    <row r="81" spans="1:31">
      <c r="A81" s="56" t="s">
        <v>73</v>
      </c>
      <c r="B81" s="56" t="s">
        <v>198</v>
      </c>
      <c r="C81" s="56" t="s">
        <v>155</v>
      </c>
      <c r="D81" s="5">
        <v>125.23</v>
      </c>
      <c r="E81" s="5">
        <v>124.13</v>
      </c>
      <c r="F81" s="5">
        <v>124.13</v>
      </c>
      <c r="G81" s="5">
        <v>124.13</v>
      </c>
      <c r="H81" s="5">
        <v>125.23</v>
      </c>
      <c r="I81" s="5">
        <v>124.13</v>
      </c>
      <c r="J81" s="5">
        <v>124.13</v>
      </c>
      <c r="K81" s="5">
        <v>124.13</v>
      </c>
      <c r="L81" s="5">
        <v>124.13</v>
      </c>
      <c r="M81" s="5">
        <v>375.23</v>
      </c>
      <c r="N81" s="5">
        <v>375.23</v>
      </c>
      <c r="O81" s="5">
        <v>375.23</v>
      </c>
      <c r="P81" s="5">
        <v>374.13</v>
      </c>
      <c r="Q81" s="5">
        <v>374.13</v>
      </c>
      <c r="R81" s="5">
        <v>374.13</v>
      </c>
      <c r="S81" s="5">
        <v>375.23</v>
      </c>
      <c r="T81" s="5">
        <v>374.13</v>
      </c>
      <c r="U81" s="5">
        <v>374.13</v>
      </c>
      <c r="V81" s="5">
        <v>374.13</v>
      </c>
      <c r="W81" s="5">
        <v>374.13</v>
      </c>
      <c r="X81" s="5">
        <v>375.23</v>
      </c>
      <c r="Y81" s="5">
        <v>374.13</v>
      </c>
      <c r="Z81" s="5">
        <v>375.23</v>
      </c>
      <c r="AA81" s="5">
        <v>374.13</v>
      </c>
      <c r="AB81" s="5">
        <v>374.13</v>
      </c>
      <c r="AC81" s="5">
        <v>374.13</v>
      </c>
      <c r="AD81" s="5">
        <v>375.23</v>
      </c>
      <c r="AE81" s="5">
        <v>374.13</v>
      </c>
    </row>
    <row r="82" spans="1:31">
      <c r="A82" s="56" t="s">
        <v>73</v>
      </c>
      <c r="B82" s="56" t="s">
        <v>198</v>
      </c>
      <c r="C82" s="56" t="s">
        <v>138</v>
      </c>
      <c r="D82" s="5">
        <v>10.616</v>
      </c>
      <c r="E82" s="5">
        <v>17.280999999999999</v>
      </c>
      <c r="F82" s="5">
        <v>24.411000000000001</v>
      </c>
      <c r="G82" s="5">
        <v>34.210999999999999</v>
      </c>
      <c r="H82" s="5">
        <v>45.436</v>
      </c>
      <c r="I82" s="5">
        <v>57.548999999999999</v>
      </c>
      <c r="J82" s="5">
        <v>71.784999999999997</v>
      </c>
      <c r="K82" s="5">
        <v>81.239204599999994</v>
      </c>
      <c r="L82" s="5">
        <v>91.902823599999991</v>
      </c>
      <c r="M82" s="5">
        <v>103.57394176</v>
      </c>
      <c r="N82" s="5">
        <v>116.92234888</v>
      </c>
      <c r="O82" s="5">
        <v>132.21282271999999</v>
      </c>
      <c r="P82" s="5">
        <v>150.1415877</v>
      </c>
      <c r="Q82" s="5">
        <v>169.35916560999999</v>
      </c>
      <c r="R82" s="5">
        <v>190.61698877000001</v>
      </c>
      <c r="S82" s="5">
        <v>214.08465484999999</v>
      </c>
      <c r="T82" s="5">
        <v>240.78822059999999</v>
      </c>
      <c r="U82" s="5">
        <v>269.04189736000001</v>
      </c>
      <c r="V82" s="5">
        <v>299.94795706999997</v>
      </c>
      <c r="W82" s="5">
        <v>333.36231323999999</v>
      </c>
      <c r="X82" s="5">
        <v>370.10764988</v>
      </c>
      <c r="Y82" s="5">
        <v>409.49684223000003</v>
      </c>
      <c r="Z82" s="5">
        <v>452.60966421000001</v>
      </c>
      <c r="AA82" s="5">
        <v>498.18432599999988</v>
      </c>
      <c r="AB82" s="5">
        <v>547.79171632999999</v>
      </c>
      <c r="AC82" s="5">
        <v>598.81019332999995</v>
      </c>
      <c r="AD82" s="5">
        <v>652.42128993000006</v>
      </c>
      <c r="AE82" s="5">
        <v>683.86199804</v>
      </c>
    </row>
    <row r="83" spans="1:31">
      <c r="A83" s="56" t="s">
        <v>73</v>
      </c>
      <c r="B83" s="56" t="s">
        <v>198</v>
      </c>
      <c r="C83" s="56" t="s">
        <v>139</v>
      </c>
      <c r="D83" s="5">
        <v>227.124</v>
      </c>
      <c r="E83" s="5">
        <v>281.72000000000003</v>
      </c>
      <c r="F83" s="5">
        <v>319.536</v>
      </c>
      <c r="G83" s="5">
        <v>377.23200000000003</v>
      </c>
      <c r="H83" s="5">
        <v>426.28100000000001</v>
      </c>
      <c r="I83" s="5">
        <v>472.52199999999999</v>
      </c>
      <c r="J83" s="5">
        <v>517.58600000000001</v>
      </c>
      <c r="K83" s="5">
        <v>550.82100000000003</v>
      </c>
      <c r="L83" s="5">
        <v>577.76800000000003</v>
      </c>
      <c r="M83" s="5">
        <v>605.34099999999989</v>
      </c>
      <c r="N83" s="5">
        <v>631.61800000000005</v>
      </c>
      <c r="O83" s="5">
        <v>658.48400000000004</v>
      </c>
      <c r="P83" s="5">
        <v>683.97900000000004</v>
      </c>
      <c r="Q83" s="5">
        <v>710.55799999999988</v>
      </c>
      <c r="R83" s="5">
        <v>737.12899999999991</v>
      </c>
      <c r="S83" s="5">
        <v>764.255</v>
      </c>
      <c r="T83" s="5">
        <v>791.21299999999997</v>
      </c>
      <c r="U83" s="5">
        <v>820.04199999999992</v>
      </c>
      <c r="V83" s="5">
        <v>850.42099999999994</v>
      </c>
      <c r="W83" s="5">
        <v>881.35299999999984</v>
      </c>
      <c r="X83" s="5">
        <v>910.91599999999994</v>
      </c>
      <c r="Y83" s="5">
        <v>945.98700000000008</v>
      </c>
      <c r="Z83" s="5">
        <v>983.28199999999981</v>
      </c>
      <c r="AA83" s="5">
        <v>1021.645</v>
      </c>
      <c r="AB83" s="5">
        <v>1058.7840000000001</v>
      </c>
      <c r="AC83" s="5">
        <v>1097.134</v>
      </c>
      <c r="AD83" s="5">
        <v>1135.6130000000001</v>
      </c>
      <c r="AE83" s="5">
        <v>1135.6130000000001</v>
      </c>
    </row>
    <row r="84" spans="1:3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spans="1:31">
      <c r="A85" s="56" t="s">
        <v>73</v>
      </c>
      <c r="B85" s="56" t="s">
        <v>199</v>
      </c>
      <c r="C85" s="56" t="s">
        <v>153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56" t="s">
        <v>73</v>
      </c>
      <c r="B86" s="56" t="s">
        <v>199</v>
      </c>
      <c r="C86" s="56" t="s">
        <v>154</v>
      </c>
      <c r="D86" s="5">
        <v>3.2600000000000001E-6</v>
      </c>
      <c r="E86" s="5">
        <v>3.8199999999999998E-6</v>
      </c>
      <c r="F86" s="5">
        <v>3.8199999999999998E-6</v>
      </c>
      <c r="G86" s="5">
        <v>3.8199999999999998E-6</v>
      </c>
      <c r="H86" s="5">
        <v>3.9099999999999998E-6</v>
      </c>
      <c r="I86" s="5">
        <v>5.2369999999999988E-5</v>
      </c>
      <c r="J86" s="5">
        <v>5.2369999999999988E-5</v>
      </c>
      <c r="K86" s="5">
        <v>6.5699999999999998E-5</v>
      </c>
      <c r="L86" s="5">
        <v>6.813E-5</v>
      </c>
      <c r="M86" s="5">
        <v>6.8319999999999996E-5</v>
      </c>
      <c r="N86" s="5">
        <v>6.8499999999999998E-5</v>
      </c>
      <c r="O86" s="5">
        <v>46.732278579999999</v>
      </c>
      <c r="P86" s="5">
        <v>46.732278729999997</v>
      </c>
      <c r="Q86" s="5">
        <v>72.175504930000002</v>
      </c>
      <c r="R86" s="5">
        <v>524.80633231000002</v>
      </c>
      <c r="S86" s="5">
        <v>567.90297781000004</v>
      </c>
      <c r="T86" s="5">
        <v>781.29190943000003</v>
      </c>
      <c r="U86" s="5">
        <v>781.29190945999994</v>
      </c>
      <c r="V86" s="5">
        <v>781.29190945999994</v>
      </c>
      <c r="W86" s="5">
        <v>781.29190945999994</v>
      </c>
      <c r="X86" s="5">
        <v>781.29190623</v>
      </c>
      <c r="Y86" s="5">
        <v>781.29190812000002</v>
      </c>
      <c r="Z86" s="5">
        <v>781.29190815000004</v>
      </c>
      <c r="AA86" s="5">
        <v>976.86326696000003</v>
      </c>
      <c r="AB86" s="5">
        <v>976.86327095000013</v>
      </c>
      <c r="AC86" s="5">
        <v>976.86322646000008</v>
      </c>
      <c r="AD86" s="5">
        <v>976.86322648999999</v>
      </c>
      <c r="AE86" s="5">
        <v>976.86321921000001</v>
      </c>
    </row>
    <row r="87" spans="1:31">
      <c r="A87" s="56" t="s">
        <v>73</v>
      </c>
      <c r="B87" s="56" t="s">
        <v>199</v>
      </c>
      <c r="C87" s="56" t="s">
        <v>155</v>
      </c>
      <c r="D87" s="5">
        <v>473.32999999999993</v>
      </c>
      <c r="E87" s="5">
        <v>473.32999999999993</v>
      </c>
      <c r="F87" s="5">
        <v>473.32999999999993</v>
      </c>
      <c r="G87" s="5">
        <v>473.32999999999993</v>
      </c>
      <c r="H87" s="5">
        <v>473.32999999999993</v>
      </c>
      <c r="I87" s="5">
        <v>473.32999999999993</v>
      </c>
      <c r="J87" s="5">
        <v>473.32999999999993</v>
      </c>
      <c r="K87" s="5">
        <v>473.32999999999993</v>
      </c>
      <c r="L87" s="5">
        <v>473.32999999999993</v>
      </c>
      <c r="M87" s="5">
        <v>473.32999999999993</v>
      </c>
      <c r="N87" s="5">
        <v>473.32999999999993</v>
      </c>
      <c r="O87" s="5">
        <v>473.32999999999993</v>
      </c>
      <c r="P87" s="5">
        <v>473.32999999999993</v>
      </c>
      <c r="Q87" s="5">
        <v>473.32999999999993</v>
      </c>
      <c r="R87" s="5">
        <v>473.32999999999993</v>
      </c>
      <c r="S87" s="5">
        <v>473.32999999999993</v>
      </c>
      <c r="T87" s="5">
        <v>473.32999999999993</v>
      </c>
      <c r="U87" s="5">
        <v>473.32999999999993</v>
      </c>
      <c r="V87" s="5">
        <v>473.32999999999993</v>
      </c>
      <c r="W87" s="5">
        <v>473.32999999999993</v>
      </c>
      <c r="X87" s="5">
        <v>473.32999999999993</v>
      </c>
      <c r="Y87" s="5">
        <v>473.32999999999993</v>
      </c>
      <c r="Z87" s="5">
        <v>473.32999999999993</v>
      </c>
      <c r="AA87" s="5">
        <v>473.32999999999993</v>
      </c>
      <c r="AB87" s="5">
        <v>473.32999999999993</v>
      </c>
      <c r="AC87" s="5">
        <v>473.32999999999993</v>
      </c>
      <c r="AD87" s="5">
        <v>473.32999999999993</v>
      </c>
      <c r="AE87" s="5">
        <v>473.32999999999993</v>
      </c>
    </row>
    <row r="88" spans="1:31">
      <c r="A88" s="56" t="s">
        <v>73</v>
      </c>
      <c r="B88" s="56" t="s">
        <v>199</v>
      </c>
      <c r="C88" s="56" t="s">
        <v>138</v>
      </c>
      <c r="D88" s="5">
        <v>72.619</v>
      </c>
      <c r="E88" s="5">
        <v>87.320999999999998</v>
      </c>
      <c r="F88" s="5">
        <v>98.980999999999995</v>
      </c>
      <c r="G88" s="5">
        <v>114.42100000000001</v>
      </c>
      <c r="H88" s="5">
        <v>128.39599999999999</v>
      </c>
      <c r="I88" s="5">
        <v>142.90299999999999</v>
      </c>
      <c r="J88" s="5">
        <v>157.28299999999999</v>
      </c>
      <c r="K88" s="5">
        <v>166.94370480000001</v>
      </c>
      <c r="L88" s="5">
        <v>176.04630345000001</v>
      </c>
      <c r="M88" s="5">
        <v>184.91423986999999</v>
      </c>
      <c r="N88" s="5">
        <v>193.56646155999999</v>
      </c>
      <c r="O88" s="5">
        <v>202.56738028000001</v>
      </c>
      <c r="P88" s="5">
        <v>212.36228187</v>
      </c>
      <c r="Q88" s="5">
        <v>222.03282325999999</v>
      </c>
      <c r="R88" s="5">
        <v>232.09618850999999</v>
      </c>
      <c r="S88" s="5">
        <v>242.67737768000001</v>
      </c>
      <c r="T88" s="5">
        <v>254.27061481000001</v>
      </c>
      <c r="U88" s="5">
        <v>265.86527868000002</v>
      </c>
      <c r="V88" s="5">
        <v>278.17312126000002</v>
      </c>
      <c r="W88" s="5">
        <v>291.04417582999997</v>
      </c>
      <c r="X88" s="5">
        <v>305.00868867999998</v>
      </c>
      <c r="Y88" s="5">
        <v>319.60520731000003</v>
      </c>
      <c r="Z88" s="5">
        <v>335.18091439</v>
      </c>
      <c r="AA88" s="5">
        <v>351.39622945999997</v>
      </c>
      <c r="AB88" s="5">
        <v>368.90784975000003</v>
      </c>
      <c r="AC88" s="5">
        <v>386.24947877</v>
      </c>
      <c r="AD88" s="5">
        <v>404.14763424</v>
      </c>
      <c r="AE88" s="5">
        <v>415.50384135000002</v>
      </c>
    </row>
    <row r="89" spans="1:31">
      <c r="A89" s="56" t="s">
        <v>73</v>
      </c>
      <c r="B89" s="56" t="s">
        <v>199</v>
      </c>
      <c r="C89" s="56" t="s">
        <v>139</v>
      </c>
      <c r="D89" s="5">
        <v>204.94499999999999</v>
      </c>
      <c r="E89" s="5">
        <v>233.90799999999999</v>
      </c>
      <c r="F89" s="5">
        <v>251.92500000000001</v>
      </c>
      <c r="G89" s="5">
        <v>276.98700000000002</v>
      </c>
      <c r="H89" s="5">
        <v>297.21199999999999</v>
      </c>
      <c r="I89" s="5">
        <v>315.09500000000003</v>
      </c>
      <c r="J89" s="5">
        <v>330.48899999999998</v>
      </c>
      <c r="K89" s="5">
        <v>342.21</v>
      </c>
      <c r="L89" s="5">
        <v>350.32499999999999</v>
      </c>
      <c r="M89" s="5">
        <v>358.65400000000011</v>
      </c>
      <c r="N89" s="5">
        <v>366.01999999999992</v>
      </c>
      <c r="O89" s="5">
        <v>373.23200000000003</v>
      </c>
      <c r="P89" s="5">
        <v>379.42599999999999</v>
      </c>
      <c r="Q89" s="5">
        <v>386.03</v>
      </c>
      <c r="R89" s="5">
        <v>392.39699999999999</v>
      </c>
      <c r="S89" s="5">
        <v>398.70600000000002</v>
      </c>
      <c r="T89" s="5">
        <v>404.1869999999999</v>
      </c>
      <c r="U89" s="5">
        <v>410.29599999999999</v>
      </c>
      <c r="V89" s="5">
        <v>416.55799999999999</v>
      </c>
      <c r="W89" s="5">
        <v>422.69400000000002</v>
      </c>
      <c r="X89" s="5">
        <v>427.83100000000002</v>
      </c>
      <c r="Y89" s="5">
        <v>434.50900000000001</v>
      </c>
      <c r="Z89" s="5">
        <v>441.44299999999993</v>
      </c>
      <c r="AA89" s="5">
        <v>448.33</v>
      </c>
      <c r="AB89" s="5">
        <v>454.20299999999997</v>
      </c>
      <c r="AC89" s="5">
        <v>460.49599999999998</v>
      </c>
      <c r="AD89" s="5">
        <v>466.54</v>
      </c>
      <c r="AE89" s="5">
        <v>466.54</v>
      </c>
    </row>
    <row r="90" spans="1:3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spans="1:31">
      <c r="A91" s="56" t="s">
        <v>73</v>
      </c>
      <c r="B91" s="56" t="s">
        <v>200</v>
      </c>
      <c r="C91" s="56" t="s">
        <v>153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4.7999999999999998E-6</v>
      </c>
      <c r="J91" s="5">
        <v>5.1699999999999996E-6</v>
      </c>
      <c r="K91" s="5">
        <v>3.0589999999999997E-5</v>
      </c>
      <c r="L91" s="5">
        <v>3.065E-5</v>
      </c>
      <c r="M91" s="5">
        <v>3.065E-5</v>
      </c>
      <c r="N91" s="5">
        <v>3.0689999999999999E-5</v>
      </c>
      <c r="O91" s="5">
        <v>1.3228E-4</v>
      </c>
      <c r="P91" s="5">
        <v>1.3228E-4</v>
      </c>
      <c r="Q91" s="5">
        <v>1.3236000000000001E-4</v>
      </c>
      <c r="R91" s="5">
        <v>1.3478000000000001E-4</v>
      </c>
      <c r="S91" s="5">
        <v>1.3630000000000001E-4</v>
      </c>
      <c r="T91" s="5">
        <v>1.3731999999999999E-4</v>
      </c>
      <c r="U91" s="5">
        <v>1.393E-4</v>
      </c>
      <c r="V91" s="5">
        <v>1.3935999999999999E-4</v>
      </c>
      <c r="W91" s="5">
        <v>1.4358E-4</v>
      </c>
      <c r="X91" s="5">
        <v>1.5482000000000001E-4</v>
      </c>
      <c r="Y91" s="5">
        <v>1.6202E-4</v>
      </c>
      <c r="Z91" s="5">
        <v>1.9173000000000001E-4</v>
      </c>
      <c r="AA91" s="5">
        <v>3.5034999999999998E-4</v>
      </c>
      <c r="AB91" s="5">
        <v>4.2244E-4</v>
      </c>
      <c r="AC91" s="5">
        <v>4.2244E-4</v>
      </c>
      <c r="AD91" s="5">
        <v>4.2245E-4</v>
      </c>
      <c r="AE91" s="5">
        <v>4.2245999999999999E-4</v>
      </c>
    </row>
    <row r="92" spans="1:31">
      <c r="A92" s="56" t="s">
        <v>73</v>
      </c>
      <c r="B92" s="56" t="s">
        <v>200</v>
      </c>
      <c r="C92" s="56" t="s">
        <v>154</v>
      </c>
      <c r="D92" s="5">
        <v>1.5200000000000001E-6</v>
      </c>
      <c r="E92" s="5">
        <v>1.5999999999999999E-6</v>
      </c>
      <c r="F92" s="5">
        <v>1.8199999999999999E-6</v>
      </c>
      <c r="G92" s="5">
        <v>1.9999999999999999E-6</v>
      </c>
      <c r="H92" s="5">
        <v>2.1900000000000002E-6</v>
      </c>
      <c r="I92" s="5">
        <v>2.4700000000000001E-6</v>
      </c>
      <c r="J92" s="5">
        <v>2.88E-6</v>
      </c>
      <c r="K92" s="5">
        <v>1.217E-5</v>
      </c>
      <c r="L92" s="5">
        <v>1.403E-5</v>
      </c>
      <c r="M92" s="5">
        <v>1.4049999999999999E-5</v>
      </c>
      <c r="N92" s="5">
        <v>1.487E-5</v>
      </c>
      <c r="O92" s="5">
        <v>4.4140000000000001E-5</v>
      </c>
      <c r="P92" s="5">
        <v>4.4190000000000002E-5</v>
      </c>
      <c r="Q92" s="5">
        <v>4.4459999999999998E-5</v>
      </c>
      <c r="R92" s="5">
        <v>4.5559999999999997E-5</v>
      </c>
      <c r="S92" s="5">
        <v>4.6799999999999999E-5</v>
      </c>
      <c r="T92" s="5">
        <v>4.8909999999999998E-5</v>
      </c>
      <c r="U92" s="5">
        <v>4.9979999999999999E-5</v>
      </c>
      <c r="V92" s="5">
        <v>5.2729999999999998E-5</v>
      </c>
      <c r="W92" s="5">
        <v>5.2939999999999998E-5</v>
      </c>
      <c r="X92" s="5">
        <v>7.3590000000000005E-5</v>
      </c>
      <c r="Y92" s="5">
        <v>7.5500000000000006E-5</v>
      </c>
      <c r="Z92" s="5">
        <v>9.1710000000000001E-5</v>
      </c>
      <c r="AA92" s="5">
        <v>1.0008E-4</v>
      </c>
      <c r="AB92" s="5">
        <v>9.9900000000000002E-5</v>
      </c>
      <c r="AC92" s="5">
        <v>9.9630000000000007E-5</v>
      </c>
      <c r="AD92" s="5">
        <v>9.9710000000000006E-5</v>
      </c>
      <c r="AE92" s="5">
        <v>9.043E-5</v>
      </c>
    </row>
    <row r="93" spans="1:31">
      <c r="A93" s="56" t="s">
        <v>73</v>
      </c>
      <c r="B93" s="56" t="s">
        <v>200</v>
      </c>
      <c r="C93" s="56" t="s">
        <v>155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73</v>
      </c>
      <c r="B94" s="56" t="s">
        <v>200</v>
      </c>
      <c r="C94" s="56" t="s">
        <v>138</v>
      </c>
      <c r="D94" s="5">
        <v>1.0629999999999999</v>
      </c>
      <c r="E94" s="5">
        <v>1.756</v>
      </c>
      <c r="F94" s="5">
        <v>2.512</v>
      </c>
      <c r="G94" s="5">
        <v>3.6230000000000002</v>
      </c>
      <c r="H94" s="5">
        <v>4.7329999999999997</v>
      </c>
      <c r="I94" s="5">
        <v>5.9960000000000004</v>
      </c>
      <c r="J94" s="5">
        <v>7.359</v>
      </c>
      <c r="K94" s="5">
        <v>8.1455331399999995</v>
      </c>
      <c r="L94" s="5">
        <v>8.9709484899999996</v>
      </c>
      <c r="M94" s="5">
        <v>9.7872965899999986</v>
      </c>
      <c r="N94" s="5">
        <v>10.63353828</v>
      </c>
      <c r="O94" s="5">
        <v>11.55942119</v>
      </c>
      <c r="P94" s="5">
        <v>12.6331945</v>
      </c>
      <c r="Q94" s="5">
        <v>13.732806200000001</v>
      </c>
      <c r="R94" s="5">
        <v>14.93051966</v>
      </c>
      <c r="S94" s="5">
        <v>16.245946679999999</v>
      </c>
      <c r="T94" s="5">
        <v>17.76335138</v>
      </c>
      <c r="U94" s="5">
        <v>19.339866730000001</v>
      </c>
      <c r="V94" s="5">
        <v>21.073180700000002</v>
      </c>
      <c r="W94" s="5">
        <v>22.95322088</v>
      </c>
      <c r="X94" s="5">
        <v>25.044382930000001</v>
      </c>
      <c r="Y94" s="5">
        <v>27.30146525</v>
      </c>
      <c r="Z94" s="5">
        <v>29.779726929999999</v>
      </c>
      <c r="AA94" s="5">
        <v>32.422278030000001</v>
      </c>
      <c r="AB94" s="5">
        <v>35.336948970000002</v>
      </c>
      <c r="AC94" s="5">
        <v>38.3099378</v>
      </c>
      <c r="AD94" s="5">
        <v>41.444521289999997</v>
      </c>
      <c r="AE94" s="5">
        <v>43.419582329999997</v>
      </c>
    </row>
    <row r="95" spans="1:31">
      <c r="A95" s="56" t="s">
        <v>73</v>
      </c>
      <c r="B95" s="56" t="s">
        <v>200</v>
      </c>
      <c r="C95" s="56" t="s">
        <v>139</v>
      </c>
      <c r="D95" s="5">
        <v>24.324999999999999</v>
      </c>
      <c r="E95" s="5">
        <v>30.146000000000001</v>
      </c>
      <c r="F95" s="5">
        <v>34.231999999999999</v>
      </c>
      <c r="G95" s="5">
        <v>40.817999999999998</v>
      </c>
      <c r="H95" s="5">
        <v>44.671000000000006</v>
      </c>
      <c r="I95" s="5">
        <v>48.954999999999998</v>
      </c>
      <c r="J95" s="5">
        <v>52.718000000000004</v>
      </c>
      <c r="K95" s="5">
        <v>55.439</v>
      </c>
      <c r="L95" s="5">
        <v>57.512</v>
      </c>
      <c r="M95" s="5">
        <v>59.606000000000009</v>
      </c>
      <c r="N95" s="5">
        <v>61.548000000000002</v>
      </c>
      <c r="O95" s="5">
        <v>63.503</v>
      </c>
      <c r="P95" s="5">
        <v>65.283999999999992</v>
      </c>
      <c r="Q95" s="5">
        <v>67.128999999999991</v>
      </c>
      <c r="R95" s="5">
        <v>68.938000000000002</v>
      </c>
      <c r="S95" s="5">
        <v>70.754999999999995</v>
      </c>
      <c r="T95" s="5">
        <v>72.491</v>
      </c>
      <c r="U95" s="5">
        <v>74.357000000000014</v>
      </c>
      <c r="V95" s="5">
        <v>76.314999999999984</v>
      </c>
      <c r="W95" s="5">
        <v>78.274999999999991</v>
      </c>
      <c r="X95" s="5">
        <v>80.067999999999998</v>
      </c>
      <c r="Y95" s="5">
        <v>82.286000000000001</v>
      </c>
      <c r="Z95" s="5">
        <v>84.637</v>
      </c>
      <c r="AA95" s="5">
        <v>87.021000000000001</v>
      </c>
      <c r="AB95" s="5">
        <v>89.244</v>
      </c>
      <c r="AC95" s="5">
        <v>91.512</v>
      </c>
      <c r="AD95" s="5">
        <v>93.738</v>
      </c>
      <c r="AE95" s="5">
        <v>93.738</v>
      </c>
    </row>
    <row r="96" spans="1:31"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spans="1:31">
      <c r="A97" s="56" t="s">
        <v>75</v>
      </c>
      <c r="B97" s="56" t="s">
        <v>163</v>
      </c>
      <c r="C97" s="56" t="s">
        <v>152</v>
      </c>
      <c r="D97" s="5">
        <v>0</v>
      </c>
      <c r="E97" s="5">
        <v>0</v>
      </c>
      <c r="F97" s="5">
        <v>680</v>
      </c>
      <c r="G97" s="5">
        <v>2040</v>
      </c>
      <c r="H97" s="5">
        <v>2040</v>
      </c>
      <c r="I97" s="5">
        <v>2040</v>
      </c>
      <c r="J97" s="5">
        <v>2040</v>
      </c>
      <c r="K97" s="5">
        <v>2040</v>
      </c>
      <c r="L97" s="5">
        <v>2040</v>
      </c>
      <c r="M97" s="5">
        <v>2040</v>
      </c>
      <c r="N97" s="5">
        <v>2040</v>
      </c>
      <c r="O97" s="5">
        <v>2040</v>
      </c>
      <c r="P97" s="5">
        <v>2040</v>
      </c>
      <c r="Q97" s="5">
        <v>2040</v>
      </c>
      <c r="R97" s="5">
        <v>2040</v>
      </c>
      <c r="S97" s="5">
        <v>2040</v>
      </c>
      <c r="T97" s="5">
        <v>2040</v>
      </c>
      <c r="U97" s="5">
        <v>2040</v>
      </c>
      <c r="V97" s="5">
        <v>2040</v>
      </c>
      <c r="W97" s="5">
        <v>2040</v>
      </c>
      <c r="X97" s="5">
        <v>2040</v>
      </c>
      <c r="Y97" s="5">
        <v>2040</v>
      </c>
      <c r="Z97" s="5">
        <v>2040</v>
      </c>
      <c r="AA97" s="5">
        <v>2040</v>
      </c>
      <c r="AB97" s="5">
        <v>2040</v>
      </c>
      <c r="AC97" s="5">
        <v>2040</v>
      </c>
      <c r="AD97" s="5">
        <v>2040</v>
      </c>
      <c r="AE97" s="5">
        <v>2040</v>
      </c>
    </row>
    <row r="98" spans="1:31">
      <c r="A98" s="56" t="s">
        <v>75</v>
      </c>
      <c r="B98" s="56" t="s">
        <v>163</v>
      </c>
      <c r="C98" s="56" t="s">
        <v>153</v>
      </c>
      <c r="D98" s="5">
        <v>160</v>
      </c>
      <c r="E98" s="5">
        <v>160</v>
      </c>
      <c r="F98" s="5">
        <v>160</v>
      </c>
      <c r="G98" s="5">
        <v>160</v>
      </c>
      <c r="H98" s="5">
        <v>160</v>
      </c>
      <c r="I98" s="5">
        <v>160.00002674000001</v>
      </c>
      <c r="J98" s="5">
        <v>160.00002881</v>
      </c>
      <c r="K98" s="5">
        <v>160.00003289</v>
      </c>
      <c r="L98" s="5">
        <v>160.00003393</v>
      </c>
      <c r="M98" s="5">
        <v>160.00003423000001</v>
      </c>
      <c r="N98" s="5">
        <v>160.00003466999999</v>
      </c>
      <c r="O98" s="5">
        <v>160.00003548999999</v>
      </c>
      <c r="P98" s="5">
        <v>160.00003642999999</v>
      </c>
      <c r="Q98" s="5">
        <v>160.00003921999999</v>
      </c>
      <c r="R98" s="5">
        <v>160.00004265999999</v>
      </c>
      <c r="S98" s="5">
        <v>160.00004808</v>
      </c>
      <c r="T98" s="5">
        <v>160.00005457</v>
      </c>
      <c r="U98" s="5">
        <v>160.00005457</v>
      </c>
      <c r="V98" s="5">
        <v>160.00005457</v>
      </c>
      <c r="W98" s="5">
        <v>160.00005457</v>
      </c>
      <c r="X98" s="5">
        <v>287.76828273000001</v>
      </c>
      <c r="Y98" s="5">
        <v>287.76828603000001</v>
      </c>
      <c r="Z98" s="5">
        <v>393.86668219000001</v>
      </c>
      <c r="AA98" s="5">
        <v>393.86668226</v>
      </c>
      <c r="AB98" s="5">
        <v>1159.9999956500001</v>
      </c>
      <c r="AC98" s="5">
        <v>1159.9999956500001</v>
      </c>
      <c r="AD98" s="5">
        <v>1159.9999956500001</v>
      </c>
      <c r="AE98" s="5">
        <v>1159.99999568</v>
      </c>
    </row>
    <row r="99" spans="1:31">
      <c r="A99" s="56" t="s">
        <v>75</v>
      </c>
      <c r="B99" s="56" t="s">
        <v>163</v>
      </c>
      <c r="C99" s="56" t="s">
        <v>154</v>
      </c>
      <c r="D99" s="5">
        <v>80.000023380000002</v>
      </c>
      <c r="E99" s="5">
        <v>80.00002551</v>
      </c>
      <c r="F99" s="5">
        <v>680.00091640999995</v>
      </c>
      <c r="G99" s="5">
        <v>680.00091688999998</v>
      </c>
      <c r="H99" s="5">
        <v>1605.0009379099999</v>
      </c>
      <c r="I99" s="5">
        <v>2005.00181234</v>
      </c>
      <c r="J99" s="5">
        <v>2079.9993475699998</v>
      </c>
      <c r="K99" s="5">
        <v>2079.99936127</v>
      </c>
      <c r="L99" s="5">
        <v>2079.9993687699998</v>
      </c>
      <c r="M99" s="5">
        <v>2079.9993755400001</v>
      </c>
      <c r="N99" s="5">
        <v>2079.9993846100001</v>
      </c>
      <c r="O99" s="5">
        <v>2079.9993953399999</v>
      </c>
      <c r="P99" s="5">
        <v>2079.99941537</v>
      </c>
      <c r="Q99" s="5">
        <v>2079.9994460900002</v>
      </c>
      <c r="R99" s="5">
        <v>2079.99946288</v>
      </c>
      <c r="S99" s="5">
        <v>2125.3554201100001</v>
      </c>
      <c r="T99" s="5">
        <v>3774.9056977400001</v>
      </c>
      <c r="U99" s="5">
        <v>3774.9057007900001</v>
      </c>
      <c r="V99" s="5">
        <v>3774.9057011899999</v>
      </c>
      <c r="W99" s="5">
        <v>3774.9057013299998</v>
      </c>
      <c r="X99" s="5">
        <v>3774.905701950001</v>
      </c>
      <c r="Y99" s="5">
        <v>3774.9057196499998</v>
      </c>
      <c r="Z99" s="5">
        <v>3683.5367771900001</v>
      </c>
      <c r="AA99" s="5">
        <v>4611.51271266</v>
      </c>
      <c r="AB99" s="5">
        <v>3686.5165197300012</v>
      </c>
      <c r="AC99" s="5">
        <v>3686.5165191300011</v>
      </c>
      <c r="AD99" s="5">
        <v>3686.5165187100001</v>
      </c>
      <c r="AE99" s="5">
        <v>4525.9416890900002</v>
      </c>
    </row>
    <row r="100" spans="1:31">
      <c r="A100" s="56" t="s">
        <v>75</v>
      </c>
      <c r="B100" s="56" t="s">
        <v>163</v>
      </c>
      <c r="C100" s="56" t="s">
        <v>155</v>
      </c>
      <c r="D100" s="5">
        <v>50</v>
      </c>
      <c r="E100" s="5">
        <v>50</v>
      </c>
      <c r="F100" s="5">
        <v>50</v>
      </c>
      <c r="G100" s="5">
        <v>50</v>
      </c>
      <c r="H100" s="5">
        <v>50</v>
      </c>
      <c r="I100" s="5">
        <v>50</v>
      </c>
      <c r="J100" s="5">
        <v>50</v>
      </c>
      <c r="K100" s="5">
        <v>50</v>
      </c>
      <c r="L100" s="5">
        <v>50</v>
      </c>
      <c r="M100" s="5">
        <v>50</v>
      </c>
      <c r="N100" s="5">
        <v>50</v>
      </c>
      <c r="O100" s="5">
        <v>50</v>
      </c>
      <c r="P100" s="5">
        <v>50</v>
      </c>
      <c r="Q100" s="5">
        <v>50</v>
      </c>
      <c r="R100" s="5">
        <v>50</v>
      </c>
      <c r="S100" s="5">
        <v>50</v>
      </c>
      <c r="T100" s="5">
        <v>50</v>
      </c>
      <c r="U100" s="5">
        <v>50</v>
      </c>
      <c r="V100" s="5">
        <v>50</v>
      </c>
      <c r="W100" s="5">
        <v>50</v>
      </c>
      <c r="X100" s="5">
        <v>50</v>
      </c>
      <c r="Y100" s="5">
        <v>50</v>
      </c>
      <c r="Z100" s="5">
        <v>50</v>
      </c>
      <c r="AA100" s="5">
        <v>50</v>
      </c>
      <c r="AB100" s="5">
        <v>50</v>
      </c>
      <c r="AC100" s="5">
        <v>50</v>
      </c>
      <c r="AD100" s="5">
        <v>50</v>
      </c>
      <c r="AE100" s="5">
        <v>50</v>
      </c>
    </row>
    <row r="101" spans="1:31">
      <c r="A101" s="56" t="s">
        <v>75</v>
      </c>
      <c r="B101" s="56" t="s">
        <v>163</v>
      </c>
      <c r="C101" s="56" t="s">
        <v>138</v>
      </c>
      <c r="D101" s="5">
        <v>17.45699999</v>
      </c>
      <c r="E101" s="5">
        <v>27.42</v>
      </c>
      <c r="F101" s="5">
        <v>36.314</v>
      </c>
      <c r="G101" s="5">
        <v>50.043999999999997</v>
      </c>
      <c r="H101" s="5">
        <v>62.996000000000002</v>
      </c>
      <c r="I101" s="5">
        <v>77.658000000000001</v>
      </c>
      <c r="J101" s="5">
        <v>94.576999999999998</v>
      </c>
      <c r="K101" s="5">
        <v>106.62987805</v>
      </c>
      <c r="L101" s="5">
        <v>120.34361062000001</v>
      </c>
      <c r="M101" s="5">
        <v>134.93674167</v>
      </c>
      <c r="N101" s="5">
        <v>151.46925558999999</v>
      </c>
      <c r="O101" s="5">
        <v>170.62540046999999</v>
      </c>
      <c r="P101" s="5">
        <v>193.11582261999999</v>
      </c>
      <c r="Q101" s="5">
        <v>217.17328756000001</v>
      </c>
      <c r="R101" s="5">
        <v>243.75706414999999</v>
      </c>
      <c r="S101" s="5">
        <v>273.04486266999999</v>
      </c>
      <c r="T101" s="5">
        <v>306.32374698000001</v>
      </c>
      <c r="U101" s="5">
        <v>341.44567259000002</v>
      </c>
      <c r="V101" s="5">
        <v>379.74659601000002</v>
      </c>
      <c r="W101" s="5">
        <v>421.06610585999999</v>
      </c>
      <c r="X101" s="5">
        <v>466.46901799</v>
      </c>
      <c r="Y101" s="5">
        <v>514.9283266299999</v>
      </c>
      <c r="Z101" s="5">
        <v>567.86316712999997</v>
      </c>
      <c r="AA101" s="5">
        <v>623.62634737000008</v>
      </c>
      <c r="AB101" s="5">
        <v>684.16643065000005</v>
      </c>
      <c r="AC101" s="5">
        <v>746.34919728</v>
      </c>
      <c r="AD101" s="5">
        <v>811.52966694999998</v>
      </c>
      <c r="AE101" s="5">
        <v>848.17978899000002</v>
      </c>
    </row>
    <row r="102" spans="1:31">
      <c r="A102" s="56" t="s">
        <v>75</v>
      </c>
      <c r="B102" s="56" t="s">
        <v>163</v>
      </c>
      <c r="C102" s="56" t="s">
        <v>139</v>
      </c>
      <c r="D102" s="5">
        <v>328.44600000000003</v>
      </c>
      <c r="E102" s="5">
        <v>410.86299999999989</v>
      </c>
      <c r="F102" s="5">
        <v>449.76499999999999</v>
      </c>
      <c r="G102" s="5">
        <v>533.05100000000004</v>
      </c>
      <c r="H102" s="5">
        <v>579.9380000000001</v>
      </c>
      <c r="I102" s="5">
        <v>633.64400000000001</v>
      </c>
      <c r="J102" s="5">
        <v>684.71699999999998</v>
      </c>
      <c r="K102" s="5">
        <v>725.76</v>
      </c>
      <c r="L102" s="5">
        <v>758.94600000000003</v>
      </c>
      <c r="M102" s="5">
        <v>790.08699999999999</v>
      </c>
      <c r="N102" s="5">
        <v>817.35799999999995</v>
      </c>
      <c r="O102" s="5">
        <v>846.01</v>
      </c>
      <c r="P102" s="5">
        <v>872.53000000000009</v>
      </c>
      <c r="Q102" s="5">
        <v>900.10599999999988</v>
      </c>
      <c r="R102" s="5">
        <v>927.33200000000011</v>
      </c>
      <c r="S102" s="5">
        <v>954.82600000000002</v>
      </c>
      <c r="T102" s="5">
        <v>981.74899999999991</v>
      </c>
      <c r="U102" s="5">
        <v>1010.6130000000001</v>
      </c>
      <c r="V102" s="5">
        <v>1040.827</v>
      </c>
      <c r="W102" s="5">
        <v>1071.3150000000001</v>
      </c>
      <c r="X102" s="5">
        <v>1099.8209999999999</v>
      </c>
      <c r="Y102" s="5">
        <v>1134.3789999999999</v>
      </c>
      <c r="Z102" s="5">
        <v>1171.0899999999999</v>
      </c>
      <c r="AA102" s="5">
        <v>1208.625</v>
      </c>
      <c r="AB102" s="5">
        <v>1244.3230000000001</v>
      </c>
      <c r="AC102" s="5">
        <v>1281.0899999999999</v>
      </c>
      <c r="AD102" s="5">
        <v>1317.614</v>
      </c>
      <c r="AE102" s="5">
        <v>1317.614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75</v>
      </c>
      <c r="B104" s="56" t="s">
        <v>197</v>
      </c>
      <c r="C104" s="56" t="s">
        <v>153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2.056E-5</v>
      </c>
      <c r="J104" s="5">
        <v>2.056E-5</v>
      </c>
      <c r="K104" s="5">
        <v>3.1170000000000001E-5</v>
      </c>
      <c r="L104" s="5">
        <v>3.1170000000000001E-5</v>
      </c>
      <c r="M104" s="5">
        <v>3.1170000000000001E-5</v>
      </c>
      <c r="N104" s="5">
        <v>3.1180000000000003E-5</v>
      </c>
      <c r="O104" s="5">
        <v>3.1189999999999998E-5</v>
      </c>
      <c r="P104" s="5">
        <v>3.1189999999999998E-5</v>
      </c>
      <c r="Q104" s="5">
        <v>3.1199999999999999E-5</v>
      </c>
      <c r="R104" s="5">
        <v>3.3649999999999998E-5</v>
      </c>
      <c r="S104" s="5">
        <v>3.4459999999999999E-5</v>
      </c>
      <c r="T104" s="5">
        <v>3.8380000000000002E-5</v>
      </c>
      <c r="U104" s="5">
        <v>3.8380000000000002E-5</v>
      </c>
      <c r="V104" s="5">
        <v>3.8380000000000002E-5</v>
      </c>
      <c r="W104" s="5">
        <v>3.8380000000000002E-5</v>
      </c>
      <c r="X104" s="5">
        <v>3.841E-5</v>
      </c>
      <c r="Y104" s="5">
        <v>125.45816103999999</v>
      </c>
      <c r="Z104" s="5">
        <v>125.45816111000001</v>
      </c>
      <c r="AA104" s="5">
        <v>766.03936457999998</v>
      </c>
      <c r="AB104" s="5">
        <v>776.76542104999999</v>
      </c>
      <c r="AC104" s="5">
        <v>776.76542104999999</v>
      </c>
      <c r="AD104" s="5">
        <v>776.76542105999999</v>
      </c>
      <c r="AE104" s="5">
        <v>817.94218715</v>
      </c>
    </row>
    <row r="105" spans="1:31">
      <c r="A105" s="56" t="s">
        <v>75</v>
      </c>
      <c r="B105" s="56" t="s">
        <v>197</v>
      </c>
      <c r="C105" s="56" t="s">
        <v>154</v>
      </c>
      <c r="D105" s="5">
        <v>570.00001742999996</v>
      </c>
      <c r="E105" s="5">
        <v>570.00002085000006</v>
      </c>
      <c r="F105" s="5">
        <v>820.00002333999998</v>
      </c>
      <c r="G105" s="5">
        <v>820.00002970000003</v>
      </c>
      <c r="H105" s="5">
        <v>820.00003097000001</v>
      </c>
      <c r="I105" s="5">
        <v>1192.84445256</v>
      </c>
      <c r="J105" s="5">
        <v>1192.84445256</v>
      </c>
      <c r="K105" s="5">
        <v>1706.45686985</v>
      </c>
      <c r="L105" s="5">
        <v>1844.3943551</v>
      </c>
      <c r="M105" s="5">
        <v>1948.86502705</v>
      </c>
      <c r="N105" s="5">
        <v>2248.8975047700001</v>
      </c>
      <c r="O105" s="5">
        <v>2532.789059279999</v>
      </c>
      <c r="P105" s="5">
        <v>2532.7890594</v>
      </c>
      <c r="Q105" s="5">
        <v>2532.7890597400001</v>
      </c>
      <c r="R105" s="5">
        <v>2532.7890696700001</v>
      </c>
      <c r="S105" s="5">
        <v>2532.7890933200001</v>
      </c>
      <c r="T105" s="5">
        <v>3475.20752748</v>
      </c>
      <c r="U105" s="5">
        <v>3475.20752748</v>
      </c>
      <c r="V105" s="5">
        <v>3475.20752748</v>
      </c>
      <c r="W105" s="5">
        <v>3475.2075274899998</v>
      </c>
      <c r="X105" s="5">
        <v>3475.2075100799998</v>
      </c>
      <c r="Y105" s="5">
        <v>3475.2081866799999</v>
      </c>
      <c r="Z105" s="5">
        <v>4214.8566487999997</v>
      </c>
      <c r="AA105" s="5">
        <v>4214.8573974800001</v>
      </c>
      <c r="AB105" s="5">
        <v>4214.8573962399996</v>
      </c>
      <c r="AC105" s="5">
        <v>4049.4015474799999</v>
      </c>
      <c r="AD105" s="5">
        <v>4881.2861002500003</v>
      </c>
      <c r="AE105" s="5">
        <v>5015.7316594700014</v>
      </c>
    </row>
    <row r="106" spans="1:31">
      <c r="A106" s="56" t="s">
        <v>75</v>
      </c>
      <c r="B106" s="56" t="s">
        <v>197</v>
      </c>
      <c r="C106" s="56" t="s">
        <v>155</v>
      </c>
      <c r="D106" s="5">
        <v>100.00000535</v>
      </c>
      <c r="E106" s="5">
        <v>100.00000639</v>
      </c>
      <c r="F106" s="5">
        <v>100.00000695</v>
      </c>
      <c r="G106" s="5">
        <v>100.00000855</v>
      </c>
      <c r="H106" s="5">
        <v>100.00000898</v>
      </c>
      <c r="I106" s="5">
        <v>100.00003149</v>
      </c>
      <c r="J106" s="5">
        <v>100.00003149</v>
      </c>
      <c r="K106" s="5">
        <v>100.00005656</v>
      </c>
      <c r="L106" s="5">
        <v>100.00006555</v>
      </c>
      <c r="M106" s="5">
        <v>100.00006654000001</v>
      </c>
      <c r="N106" s="5">
        <v>100.00007502</v>
      </c>
      <c r="O106" s="5">
        <v>100.00008827000001</v>
      </c>
      <c r="P106" s="5">
        <v>100.00008831</v>
      </c>
      <c r="Q106" s="5">
        <v>100.00008839</v>
      </c>
      <c r="R106" s="5">
        <v>100.00009003</v>
      </c>
      <c r="S106" s="5">
        <v>100.00009055</v>
      </c>
      <c r="T106" s="5">
        <v>100.00011551999999</v>
      </c>
      <c r="U106" s="5">
        <v>100.00011551999999</v>
      </c>
      <c r="V106" s="5">
        <v>100.00011551999999</v>
      </c>
      <c r="W106" s="5">
        <v>100.00011551999999</v>
      </c>
      <c r="X106" s="5">
        <v>100.00011017999999</v>
      </c>
      <c r="Y106" s="5">
        <v>100.00011929</v>
      </c>
      <c r="Z106" s="5">
        <v>100.00013546</v>
      </c>
      <c r="AA106" s="5">
        <v>100.00013389</v>
      </c>
      <c r="AB106" s="5">
        <v>100.00013346999999</v>
      </c>
      <c r="AC106" s="5">
        <v>100.00011358</v>
      </c>
      <c r="AD106" s="5">
        <v>100.00015560999999</v>
      </c>
      <c r="AE106" s="5">
        <v>100.0001571</v>
      </c>
    </row>
    <row r="107" spans="1:31">
      <c r="A107" s="56" t="s">
        <v>75</v>
      </c>
      <c r="B107" s="56" t="s">
        <v>197</v>
      </c>
      <c r="C107" s="56" t="s">
        <v>138</v>
      </c>
      <c r="D107" s="5">
        <v>9.6499999999999986</v>
      </c>
      <c r="E107" s="5">
        <v>15.039</v>
      </c>
      <c r="F107" s="5">
        <v>21.5</v>
      </c>
      <c r="G107" s="5">
        <v>30.315999999999999</v>
      </c>
      <c r="H107" s="5">
        <v>39.863</v>
      </c>
      <c r="I107" s="5">
        <v>49.843000000000004</v>
      </c>
      <c r="J107" s="5">
        <v>60.389000000000003</v>
      </c>
      <c r="K107" s="5">
        <v>67.981450320000008</v>
      </c>
      <c r="L107" s="5">
        <v>76.025722700000003</v>
      </c>
      <c r="M107" s="5">
        <v>84.291199050000003</v>
      </c>
      <c r="N107" s="5">
        <v>93.186169839999991</v>
      </c>
      <c r="O107" s="5">
        <v>103.08583895</v>
      </c>
      <c r="P107" s="5">
        <v>114.57211985000001</v>
      </c>
      <c r="Q107" s="5">
        <v>126.59514797</v>
      </c>
      <c r="R107" s="5">
        <v>139.79203199</v>
      </c>
      <c r="S107" s="5">
        <v>154.32283432</v>
      </c>
      <c r="T107" s="5">
        <v>170.79366633999999</v>
      </c>
      <c r="U107" s="5">
        <v>188.05448177</v>
      </c>
      <c r="V107" s="5">
        <v>207.01157981</v>
      </c>
      <c r="W107" s="5">
        <v>227.54290115000001</v>
      </c>
      <c r="X107" s="5">
        <v>250.38023145</v>
      </c>
      <c r="Y107" s="5">
        <v>274.97515679999998</v>
      </c>
      <c r="Z107" s="5">
        <v>301.97243745999998</v>
      </c>
      <c r="AA107" s="5">
        <v>330.74693155</v>
      </c>
      <c r="AB107" s="5">
        <v>362.38743728999998</v>
      </c>
      <c r="AC107" s="5">
        <v>394.77977666999999</v>
      </c>
      <c r="AD107" s="5">
        <v>428.94732513000002</v>
      </c>
      <c r="AE107" s="5">
        <v>450.43114832999998</v>
      </c>
    </row>
    <row r="108" spans="1:31">
      <c r="A108" s="56" t="s">
        <v>75</v>
      </c>
      <c r="B108" s="56" t="s">
        <v>197</v>
      </c>
      <c r="C108" s="56" t="s">
        <v>139</v>
      </c>
      <c r="D108" s="5">
        <v>168.05199999999999</v>
      </c>
      <c r="E108" s="5">
        <v>214.41800000000001</v>
      </c>
      <c r="F108" s="5">
        <v>258.42</v>
      </c>
      <c r="G108" s="5">
        <v>310.27300000000002</v>
      </c>
      <c r="H108" s="5">
        <v>357.51900000000001</v>
      </c>
      <c r="I108" s="5">
        <v>396.33600000000001</v>
      </c>
      <c r="J108" s="5">
        <v>429.81900000000002</v>
      </c>
      <c r="K108" s="5">
        <v>459.08300000000003</v>
      </c>
      <c r="L108" s="5">
        <v>482.41500000000002</v>
      </c>
      <c r="M108" s="5">
        <v>506.21600000000001</v>
      </c>
      <c r="N108" s="5">
        <v>529.16800000000001</v>
      </c>
      <c r="O108" s="5">
        <v>552.55600000000004</v>
      </c>
      <c r="P108" s="5">
        <v>574.73900000000003</v>
      </c>
      <c r="Q108" s="5">
        <v>597.82299999999987</v>
      </c>
      <c r="R108" s="5">
        <v>620.88200000000006</v>
      </c>
      <c r="S108" s="5">
        <v>644.40199999999993</v>
      </c>
      <c r="T108" s="5">
        <v>667.03899999999999</v>
      </c>
      <c r="U108" s="5">
        <v>691.17400000000009</v>
      </c>
      <c r="V108" s="5">
        <v>716.49899999999991</v>
      </c>
      <c r="W108" s="5">
        <v>742.16099999999983</v>
      </c>
      <c r="X108" s="5">
        <v>766.55899999999997</v>
      </c>
      <c r="Y108" s="5">
        <v>795.71500000000003</v>
      </c>
      <c r="Z108" s="5">
        <v>826.73199999999997</v>
      </c>
      <c r="AA108" s="5">
        <v>858.57</v>
      </c>
      <c r="AB108" s="5">
        <v>889.29099999999994</v>
      </c>
      <c r="AC108" s="5">
        <v>920.87300000000016</v>
      </c>
      <c r="AD108" s="5">
        <v>952.423</v>
      </c>
      <c r="AE108" s="5">
        <v>952.423</v>
      </c>
    </row>
    <row r="109" spans="1:3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>
      <c r="A110" s="56" t="s">
        <v>75</v>
      </c>
      <c r="B110" s="56" t="s">
        <v>198</v>
      </c>
      <c r="C110" s="56" t="s">
        <v>153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</row>
    <row r="111" spans="1:31">
      <c r="A111" s="56" t="s">
        <v>75</v>
      </c>
      <c r="B111" s="56" t="s">
        <v>198</v>
      </c>
      <c r="C111" s="56" t="s">
        <v>154</v>
      </c>
      <c r="D111" s="5">
        <v>5.49E-6</v>
      </c>
      <c r="E111" s="5">
        <v>7.1199999999999996E-6</v>
      </c>
      <c r="F111" s="5">
        <v>7.1199999999999996E-6</v>
      </c>
      <c r="G111" s="5">
        <v>7.5099999999999992E-6</v>
      </c>
      <c r="H111" s="5">
        <v>8.2199999999999992E-6</v>
      </c>
      <c r="I111" s="5">
        <v>7.975E-5</v>
      </c>
      <c r="J111" s="5">
        <v>7.975E-5</v>
      </c>
      <c r="K111" s="5">
        <v>8.8599999999999999E-5</v>
      </c>
      <c r="L111" s="5">
        <v>9.0390000000000007E-5</v>
      </c>
      <c r="M111" s="5">
        <v>9.0509999999999999E-5</v>
      </c>
      <c r="N111" s="5">
        <v>9.0859999999999994E-5</v>
      </c>
      <c r="O111" s="5">
        <v>1.4198999999999999E-4</v>
      </c>
      <c r="P111" s="5">
        <v>1.4213999999999999E-4</v>
      </c>
      <c r="Q111" s="5">
        <v>1.4276999999999999E-4</v>
      </c>
      <c r="R111" s="5">
        <v>1.4956999999999999E-4</v>
      </c>
      <c r="S111" s="5">
        <v>1.5561000000000001E-4</v>
      </c>
      <c r="T111" s="5">
        <v>276.51558933000001</v>
      </c>
      <c r="U111" s="5">
        <v>276.51558933000001</v>
      </c>
      <c r="V111" s="5">
        <v>276.51558934000002</v>
      </c>
      <c r="W111" s="5">
        <v>276.51558934000002</v>
      </c>
      <c r="X111" s="5">
        <v>276.51558385999999</v>
      </c>
      <c r="Y111" s="5">
        <v>276.51558847000001</v>
      </c>
      <c r="Z111" s="5">
        <v>276.51560424000002</v>
      </c>
      <c r="AA111" s="5">
        <v>1434.52005184</v>
      </c>
      <c r="AB111" s="5">
        <v>1805.70818869</v>
      </c>
      <c r="AC111" s="5">
        <v>1805.708138</v>
      </c>
      <c r="AD111" s="5">
        <v>1805.7081380499999</v>
      </c>
      <c r="AE111" s="5">
        <v>1869.3482339499999</v>
      </c>
    </row>
    <row r="112" spans="1:31">
      <c r="A112" s="56" t="s">
        <v>75</v>
      </c>
      <c r="B112" s="56" t="s">
        <v>198</v>
      </c>
      <c r="C112" s="56" t="s">
        <v>155</v>
      </c>
      <c r="D112" s="5">
        <v>125.23</v>
      </c>
      <c r="E112" s="5">
        <v>124.13</v>
      </c>
      <c r="F112" s="5">
        <v>124.13</v>
      </c>
      <c r="G112" s="5">
        <v>124.13</v>
      </c>
      <c r="H112" s="5">
        <v>125.23</v>
      </c>
      <c r="I112" s="5">
        <v>124.13</v>
      </c>
      <c r="J112" s="5">
        <v>124.13</v>
      </c>
      <c r="K112" s="5">
        <v>124.13</v>
      </c>
      <c r="L112" s="5">
        <v>124.13</v>
      </c>
      <c r="M112" s="5">
        <v>375.23</v>
      </c>
      <c r="N112" s="5">
        <v>375.23</v>
      </c>
      <c r="O112" s="5">
        <v>375.23</v>
      </c>
      <c r="P112" s="5">
        <v>374.13</v>
      </c>
      <c r="Q112" s="5">
        <v>374.13</v>
      </c>
      <c r="R112" s="5">
        <v>374.13</v>
      </c>
      <c r="S112" s="5">
        <v>375.23</v>
      </c>
      <c r="T112" s="5">
        <v>374.13</v>
      </c>
      <c r="U112" s="5">
        <v>374.13</v>
      </c>
      <c r="V112" s="5">
        <v>374.13</v>
      </c>
      <c r="W112" s="5">
        <v>374.13</v>
      </c>
      <c r="X112" s="5">
        <v>375.23</v>
      </c>
      <c r="Y112" s="5">
        <v>374.13</v>
      </c>
      <c r="Z112" s="5">
        <v>375.23</v>
      </c>
      <c r="AA112" s="5">
        <v>374.13</v>
      </c>
      <c r="AB112" s="5">
        <v>374.13</v>
      </c>
      <c r="AC112" s="5">
        <v>374.13</v>
      </c>
      <c r="AD112" s="5">
        <v>375.23</v>
      </c>
      <c r="AE112" s="5">
        <v>374.13</v>
      </c>
    </row>
    <row r="113" spans="1:31">
      <c r="A113" s="56" t="s">
        <v>75</v>
      </c>
      <c r="B113" s="56" t="s">
        <v>198</v>
      </c>
      <c r="C113" s="56" t="s">
        <v>138</v>
      </c>
      <c r="D113" s="5">
        <v>10.616</v>
      </c>
      <c r="E113" s="5">
        <v>17.280999999999999</v>
      </c>
      <c r="F113" s="5">
        <v>24.411000000000001</v>
      </c>
      <c r="G113" s="5">
        <v>34.210999999999999</v>
      </c>
      <c r="H113" s="5">
        <v>45.436</v>
      </c>
      <c r="I113" s="5">
        <v>57.548999999999999</v>
      </c>
      <c r="J113" s="5">
        <v>71.784999999999997</v>
      </c>
      <c r="K113" s="5">
        <v>81.239204599999994</v>
      </c>
      <c r="L113" s="5">
        <v>91.902823599999991</v>
      </c>
      <c r="M113" s="5">
        <v>103.57394176</v>
      </c>
      <c r="N113" s="5">
        <v>116.92234888</v>
      </c>
      <c r="O113" s="5">
        <v>132.21282271999999</v>
      </c>
      <c r="P113" s="5">
        <v>150.1415877</v>
      </c>
      <c r="Q113" s="5">
        <v>169.35916560999999</v>
      </c>
      <c r="R113" s="5">
        <v>190.61698877000001</v>
      </c>
      <c r="S113" s="5">
        <v>214.08465484999999</v>
      </c>
      <c r="T113" s="5">
        <v>240.78822059999999</v>
      </c>
      <c r="U113" s="5">
        <v>269.04189736000001</v>
      </c>
      <c r="V113" s="5">
        <v>299.94795706999997</v>
      </c>
      <c r="W113" s="5">
        <v>333.36231323999999</v>
      </c>
      <c r="X113" s="5">
        <v>370.10764988</v>
      </c>
      <c r="Y113" s="5">
        <v>409.49684223000003</v>
      </c>
      <c r="Z113" s="5">
        <v>452.60966421000001</v>
      </c>
      <c r="AA113" s="5">
        <v>498.18432599999988</v>
      </c>
      <c r="AB113" s="5">
        <v>547.79171632999999</v>
      </c>
      <c r="AC113" s="5">
        <v>598.81019332999995</v>
      </c>
      <c r="AD113" s="5">
        <v>652.42128993000006</v>
      </c>
      <c r="AE113" s="5">
        <v>683.86199804</v>
      </c>
    </row>
    <row r="114" spans="1:31">
      <c r="A114" s="56" t="s">
        <v>75</v>
      </c>
      <c r="B114" s="56" t="s">
        <v>198</v>
      </c>
      <c r="C114" s="56" t="s">
        <v>139</v>
      </c>
      <c r="D114" s="5">
        <v>227.124</v>
      </c>
      <c r="E114" s="5">
        <v>281.72000000000003</v>
      </c>
      <c r="F114" s="5">
        <v>319.536</v>
      </c>
      <c r="G114" s="5">
        <v>377.23200000000003</v>
      </c>
      <c r="H114" s="5">
        <v>426.28100000000001</v>
      </c>
      <c r="I114" s="5">
        <v>472.52199999999999</v>
      </c>
      <c r="J114" s="5">
        <v>517.58600000000001</v>
      </c>
      <c r="K114" s="5">
        <v>550.82100000000003</v>
      </c>
      <c r="L114" s="5">
        <v>577.76800000000003</v>
      </c>
      <c r="M114" s="5">
        <v>605.34099999999989</v>
      </c>
      <c r="N114" s="5">
        <v>631.61800000000005</v>
      </c>
      <c r="O114" s="5">
        <v>658.48400000000004</v>
      </c>
      <c r="P114" s="5">
        <v>683.97900000000004</v>
      </c>
      <c r="Q114" s="5">
        <v>710.55799999999988</v>
      </c>
      <c r="R114" s="5">
        <v>737.12899999999991</v>
      </c>
      <c r="S114" s="5">
        <v>764.255</v>
      </c>
      <c r="T114" s="5">
        <v>791.21299999999997</v>
      </c>
      <c r="U114" s="5">
        <v>820.04199999999992</v>
      </c>
      <c r="V114" s="5">
        <v>850.42099999999994</v>
      </c>
      <c r="W114" s="5">
        <v>881.35299999999984</v>
      </c>
      <c r="X114" s="5">
        <v>910.91599999999994</v>
      </c>
      <c r="Y114" s="5">
        <v>945.98700000000008</v>
      </c>
      <c r="Z114" s="5">
        <v>983.28199999999981</v>
      </c>
      <c r="AA114" s="5">
        <v>1021.645</v>
      </c>
      <c r="AB114" s="5">
        <v>1058.7840000000001</v>
      </c>
      <c r="AC114" s="5">
        <v>1097.134</v>
      </c>
      <c r="AD114" s="5">
        <v>1135.6130000000001</v>
      </c>
      <c r="AE114" s="5">
        <v>1135.6130000000001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75</v>
      </c>
      <c r="B116" s="56" t="s">
        <v>199</v>
      </c>
      <c r="C116" s="56" t="s">
        <v>153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75</v>
      </c>
      <c r="B117" s="56" t="s">
        <v>199</v>
      </c>
      <c r="C117" s="56" t="s">
        <v>154</v>
      </c>
      <c r="D117" s="5">
        <v>7.0700000000000001E-6</v>
      </c>
      <c r="E117" s="5">
        <v>8.3599999999999996E-6</v>
      </c>
      <c r="F117" s="5">
        <v>8.3599999999999996E-6</v>
      </c>
      <c r="G117" s="5">
        <v>8.3599999999999996E-6</v>
      </c>
      <c r="H117" s="5">
        <v>8.6400000000000003E-6</v>
      </c>
      <c r="I117" s="5">
        <v>1.1714000000000001E-4</v>
      </c>
      <c r="J117" s="5">
        <v>1.1714000000000001E-4</v>
      </c>
      <c r="K117" s="5">
        <v>1.2433E-4</v>
      </c>
      <c r="L117" s="5">
        <v>1.2761000000000001E-4</v>
      </c>
      <c r="M117" s="5">
        <v>1.2769999999999999E-4</v>
      </c>
      <c r="N117" s="5">
        <v>1.2793E-4</v>
      </c>
      <c r="O117" s="5">
        <v>46.79485742</v>
      </c>
      <c r="P117" s="5">
        <v>46.794857550000003</v>
      </c>
      <c r="Q117" s="5">
        <v>72.175515669999996</v>
      </c>
      <c r="R117" s="5">
        <v>524.80787439999995</v>
      </c>
      <c r="S117" s="5">
        <v>567.90452067000001</v>
      </c>
      <c r="T117" s="5">
        <v>783.04845856999998</v>
      </c>
      <c r="U117" s="5">
        <v>783.04845857999987</v>
      </c>
      <c r="V117" s="5">
        <v>783.04845857999987</v>
      </c>
      <c r="W117" s="5">
        <v>783.04845857999987</v>
      </c>
      <c r="X117" s="5">
        <v>783.04845151999996</v>
      </c>
      <c r="Y117" s="5">
        <v>783.04845225999998</v>
      </c>
      <c r="Z117" s="5">
        <v>783.04845382999997</v>
      </c>
      <c r="AA117" s="5">
        <v>976.47920557000009</v>
      </c>
      <c r="AB117" s="5">
        <v>976.47921053999994</v>
      </c>
      <c r="AC117" s="5">
        <v>976.47911069999998</v>
      </c>
      <c r="AD117" s="5">
        <v>976.47911074000001</v>
      </c>
      <c r="AE117" s="5">
        <v>976.47910697999998</v>
      </c>
    </row>
    <row r="118" spans="1:31">
      <c r="A118" s="56" t="s">
        <v>75</v>
      </c>
      <c r="B118" s="56" t="s">
        <v>199</v>
      </c>
      <c r="C118" s="56" t="s">
        <v>155</v>
      </c>
      <c r="D118" s="5">
        <v>473.33</v>
      </c>
      <c r="E118" s="5">
        <v>473.33</v>
      </c>
      <c r="F118" s="5">
        <v>473.33</v>
      </c>
      <c r="G118" s="5">
        <v>473.33</v>
      </c>
      <c r="H118" s="5">
        <v>473.33</v>
      </c>
      <c r="I118" s="5">
        <v>473.33</v>
      </c>
      <c r="J118" s="5">
        <v>473.33</v>
      </c>
      <c r="K118" s="5">
        <v>473.33</v>
      </c>
      <c r="L118" s="5">
        <v>473.33</v>
      </c>
      <c r="M118" s="5">
        <v>473.33</v>
      </c>
      <c r="N118" s="5">
        <v>473.33</v>
      </c>
      <c r="O118" s="5">
        <v>473.33</v>
      </c>
      <c r="P118" s="5">
        <v>473.33</v>
      </c>
      <c r="Q118" s="5">
        <v>473.33</v>
      </c>
      <c r="R118" s="5">
        <v>473.33</v>
      </c>
      <c r="S118" s="5">
        <v>473.33</v>
      </c>
      <c r="T118" s="5">
        <v>473.33</v>
      </c>
      <c r="U118" s="5">
        <v>473.33</v>
      </c>
      <c r="V118" s="5">
        <v>473.33</v>
      </c>
      <c r="W118" s="5">
        <v>473.33</v>
      </c>
      <c r="X118" s="5">
        <v>473.33</v>
      </c>
      <c r="Y118" s="5">
        <v>473.33</v>
      </c>
      <c r="Z118" s="5">
        <v>473.33</v>
      </c>
      <c r="AA118" s="5">
        <v>473.33</v>
      </c>
      <c r="AB118" s="5">
        <v>473.33</v>
      </c>
      <c r="AC118" s="5">
        <v>473.33</v>
      </c>
      <c r="AD118" s="5">
        <v>473.33</v>
      </c>
      <c r="AE118" s="5">
        <v>473.33</v>
      </c>
    </row>
    <row r="119" spans="1:31">
      <c r="A119" s="56" t="s">
        <v>75</v>
      </c>
      <c r="B119" s="56" t="s">
        <v>199</v>
      </c>
      <c r="C119" s="56" t="s">
        <v>138</v>
      </c>
      <c r="D119" s="5">
        <v>72.619</v>
      </c>
      <c r="E119" s="5">
        <v>87.320999999999998</v>
      </c>
      <c r="F119" s="5">
        <v>98.980999999999995</v>
      </c>
      <c r="G119" s="5">
        <v>114.42100000000001</v>
      </c>
      <c r="H119" s="5">
        <v>128.39599999999999</v>
      </c>
      <c r="I119" s="5">
        <v>142.90299999999999</v>
      </c>
      <c r="J119" s="5">
        <v>157.28299999999999</v>
      </c>
      <c r="K119" s="5">
        <v>166.94370480000001</v>
      </c>
      <c r="L119" s="5">
        <v>176.04630345000001</v>
      </c>
      <c r="M119" s="5">
        <v>184.91423986999999</v>
      </c>
      <c r="N119" s="5">
        <v>193.56646155999999</v>
      </c>
      <c r="O119" s="5">
        <v>202.56738028000001</v>
      </c>
      <c r="P119" s="5">
        <v>212.36228187</v>
      </c>
      <c r="Q119" s="5">
        <v>222.03282325999999</v>
      </c>
      <c r="R119" s="5">
        <v>232.09618850999999</v>
      </c>
      <c r="S119" s="5">
        <v>242.67737768000001</v>
      </c>
      <c r="T119" s="5">
        <v>254.27061481000001</v>
      </c>
      <c r="U119" s="5">
        <v>265.86527868000002</v>
      </c>
      <c r="V119" s="5">
        <v>278.17312126000002</v>
      </c>
      <c r="W119" s="5">
        <v>291.04417582999997</v>
      </c>
      <c r="X119" s="5">
        <v>305.00868867999998</v>
      </c>
      <c r="Y119" s="5">
        <v>319.60520731000003</v>
      </c>
      <c r="Z119" s="5">
        <v>335.18091439</v>
      </c>
      <c r="AA119" s="5">
        <v>351.39622945999997</v>
      </c>
      <c r="AB119" s="5">
        <v>368.90784975000003</v>
      </c>
      <c r="AC119" s="5">
        <v>386.24947877</v>
      </c>
      <c r="AD119" s="5">
        <v>404.14763424</v>
      </c>
      <c r="AE119" s="5">
        <v>415.50384135000002</v>
      </c>
    </row>
    <row r="120" spans="1:31">
      <c r="A120" s="56" t="s">
        <v>75</v>
      </c>
      <c r="B120" s="56" t="s">
        <v>199</v>
      </c>
      <c r="C120" s="56" t="s">
        <v>139</v>
      </c>
      <c r="D120" s="5">
        <v>204.94499999999999</v>
      </c>
      <c r="E120" s="5">
        <v>233.90799999999999</v>
      </c>
      <c r="F120" s="5">
        <v>251.92500000000001</v>
      </c>
      <c r="G120" s="5">
        <v>276.98700000000002</v>
      </c>
      <c r="H120" s="5">
        <v>297.21199999999999</v>
      </c>
      <c r="I120" s="5">
        <v>315.09500000000003</v>
      </c>
      <c r="J120" s="5">
        <v>330.48899999999998</v>
      </c>
      <c r="K120" s="5">
        <v>342.21</v>
      </c>
      <c r="L120" s="5">
        <v>350.32499999999999</v>
      </c>
      <c r="M120" s="5">
        <v>358.65400000000011</v>
      </c>
      <c r="N120" s="5">
        <v>366.01999999999992</v>
      </c>
      <c r="O120" s="5">
        <v>373.23200000000003</v>
      </c>
      <c r="P120" s="5">
        <v>379.42599999999999</v>
      </c>
      <c r="Q120" s="5">
        <v>386.03</v>
      </c>
      <c r="R120" s="5">
        <v>392.39699999999999</v>
      </c>
      <c r="S120" s="5">
        <v>398.70600000000002</v>
      </c>
      <c r="T120" s="5">
        <v>404.1869999999999</v>
      </c>
      <c r="U120" s="5">
        <v>410.29599999999999</v>
      </c>
      <c r="V120" s="5">
        <v>416.55799999999999</v>
      </c>
      <c r="W120" s="5">
        <v>422.69400000000002</v>
      </c>
      <c r="X120" s="5">
        <v>427.83100000000002</v>
      </c>
      <c r="Y120" s="5">
        <v>434.50900000000001</v>
      </c>
      <c r="Z120" s="5">
        <v>441.44299999999993</v>
      </c>
      <c r="AA120" s="5">
        <v>448.33</v>
      </c>
      <c r="AB120" s="5">
        <v>454.20299999999997</v>
      </c>
      <c r="AC120" s="5">
        <v>460.49599999999998</v>
      </c>
      <c r="AD120" s="5">
        <v>466.54</v>
      </c>
      <c r="AE120" s="5">
        <v>466.54</v>
      </c>
    </row>
    <row r="121" spans="1:3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spans="1:31">
      <c r="A122" s="56" t="s">
        <v>75</v>
      </c>
      <c r="B122" s="56" t="s">
        <v>200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1.042E-5</v>
      </c>
      <c r="J122" s="5">
        <v>1.1219999999999999E-5</v>
      </c>
      <c r="K122" s="5">
        <v>3.5129999999999997E-5</v>
      </c>
      <c r="L122" s="5">
        <v>3.5209999999999997E-5</v>
      </c>
      <c r="M122" s="5">
        <v>3.523E-5</v>
      </c>
      <c r="N122" s="5">
        <v>3.5259999999999998E-5</v>
      </c>
      <c r="O122" s="5">
        <v>1.5245999999999999E-4</v>
      </c>
      <c r="P122" s="5">
        <v>1.5247000000000001E-4</v>
      </c>
      <c r="Q122" s="5">
        <v>1.5255999999999999E-4</v>
      </c>
      <c r="R122" s="5">
        <v>1.5410000000000001E-4</v>
      </c>
      <c r="S122" s="5">
        <v>1.5457000000000001E-4</v>
      </c>
      <c r="T122" s="5">
        <v>1.5527E-4</v>
      </c>
      <c r="U122" s="5">
        <v>1.5673E-4</v>
      </c>
      <c r="V122" s="5">
        <v>1.5862999999999999E-4</v>
      </c>
      <c r="W122" s="5">
        <v>1.5967999999999999E-4</v>
      </c>
      <c r="X122" s="5">
        <v>1.6689999999999999E-4</v>
      </c>
      <c r="Y122" s="5">
        <v>1.8377000000000001E-4</v>
      </c>
      <c r="Z122" s="5">
        <v>2.2121E-4</v>
      </c>
      <c r="AA122" s="5">
        <v>4.0257999999999998E-4</v>
      </c>
      <c r="AB122" s="5">
        <v>4.6415999999999997E-4</v>
      </c>
      <c r="AC122" s="5">
        <v>4.6415999999999997E-4</v>
      </c>
      <c r="AD122" s="5">
        <v>4.6417000000000002E-4</v>
      </c>
      <c r="AE122" s="5">
        <v>4.6419000000000001E-4</v>
      </c>
    </row>
    <row r="123" spans="1:31">
      <c r="A123" s="56" t="s">
        <v>75</v>
      </c>
      <c r="B123" s="56" t="s">
        <v>200</v>
      </c>
      <c r="C123" s="56" t="s">
        <v>154</v>
      </c>
      <c r="D123" s="5">
        <v>3.2899999999999998E-6</v>
      </c>
      <c r="E123" s="5">
        <v>3.4699999999999998E-6</v>
      </c>
      <c r="F123" s="5">
        <v>3.9500000000000003E-6</v>
      </c>
      <c r="G123" s="5">
        <v>4.3499999999999999E-6</v>
      </c>
      <c r="H123" s="5">
        <v>4.7500000000000003E-6</v>
      </c>
      <c r="I123" s="5">
        <v>5.3600000000000004E-6</v>
      </c>
      <c r="J123" s="5">
        <v>6.2400000000000004E-6</v>
      </c>
      <c r="K123" s="5">
        <v>1.398E-5</v>
      </c>
      <c r="L123" s="5">
        <v>1.6059999999999999E-5</v>
      </c>
      <c r="M123" s="5">
        <v>1.6140000000000001E-5</v>
      </c>
      <c r="N123" s="5">
        <v>1.7030000000000001E-5</v>
      </c>
      <c r="O123" s="5">
        <v>5.0689999999999997E-5</v>
      </c>
      <c r="P123" s="5">
        <v>5.0760000000000002E-5</v>
      </c>
      <c r="Q123" s="5">
        <v>5.1109999999999997E-5</v>
      </c>
      <c r="R123" s="5">
        <v>5.1870000000000003E-5</v>
      </c>
      <c r="S123" s="5">
        <v>5.2800000000000003E-5</v>
      </c>
      <c r="T123" s="5">
        <v>5.4249999999999997E-5</v>
      </c>
      <c r="U123" s="5">
        <v>5.4969999999999997E-5</v>
      </c>
      <c r="V123" s="5">
        <v>5.6870000000000003E-5</v>
      </c>
      <c r="W123" s="5">
        <v>5.7040000000000003E-5</v>
      </c>
      <c r="X123" s="5">
        <v>6.525E-5</v>
      </c>
      <c r="Y123" s="5">
        <v>7.1069999999999995E-5</v>
      </c>
      <c r="Z123" s="5">
        <v>7.7410000000000006E-5</v>
      </c>
      <c r="AA123" s="5">
        <v>8.3930000000000004E-5</v>
      </c>
      <c r="AB123" s="5">
        <v>8.3540000000000003E-5</v>
      </c>
      <c r="AC123" s="5">
        <v>8.2940000000000002E-5</v>
      </c>
      <c r="AD123" s="5">
        <v>8.2390000000000002E-5</v>
      </c>
      <c r="AE123" s="5">
        <v>7.4679999999999996E-5</v>
      </c>
    </row>
    <row r="124" spans="1:31">
      <c r="A124" s="56" t="s">
        <v>75</v>
      </c>
      <c r="B124" s="56" t="s">
        <v>200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56" t="s">
        <v>75</v>
      </c>
      <c r="B125" s="56" t="s">
        <v>200</v>
      </c>
      <c r="C125" s="56" t="s">
        <v>138</v>
      </c>
      <c r="D125" s="5">
        <v>1.0629999999999999</v>
      </c>
      <c r="E125" s="5">
        <v>1.756</v>
      </c>
      <c r="F125" s="5">
        <v>2.512</v>
      </c>
      <c r="G125" s="5">
        <v>3.6230000000000002</v>
      </c>
      <c r="H125" s="5">
        <v>4.7329999999999997</v>
      </c>
      <c r="I125" s="5">
        <v>5.9960000000000004</v>
      </c>
      <c r="J125" s="5">
        <v>7.359</v>
      </c>
      <c r="K125" s="5">
        <v>8.1455331399999995</v>
      </c>
      <c r="L125" s="5">
        <v>8.9709484899999996</v>
      </c>
      <c r="M125" s="5">
        <v>9.7872965899999986</v>
      </c>
      <c r="N125" s="5">
        <v>10.63353828</v>
      </c>
      <c r="O125" s="5">
        <v>11.55942119</v>
      </c>
      <c r="P125" s="5">
        <v>12.6331945</v>
      </c>
      <c r="Q125" s="5">
        <v>13.732806200000001</v>
      </c>
      <c r="R125" s="5">
        <v>14.93051966</v>
      </c>
      <c r="S125" s="5">
        <v>16.245946679999999</v>
      </c>
      <c r="T125" s="5">
        <v>17.76335138</v>
      </c>
      <c r="U125" s="5">
        <v>19.339866730000001</v>
      </c>
      <c r="V125" s="5">
        <v>21.073180700000002</v>
      </c>
      <c r="W125" s="5">
        <v>22.95322088</v>
      </c>
      <c r="X125" s="5">
        <v>25.044382930000001</v>
      </c>
      <c r="Y125" s="5">
        <v>27.30146525</v>
      </c>
      <c r="Z125" s="5">
        <v>29.779726929999999</v>
      </c>
      <c r="AA125" s="5">
        <v>32.422278030000001</v>
      </c>
      <c r="AB125" s="5">
        <v>35.336948970000002</v>
      </c>
      <c r="AC125" s="5">
        <v>38.3099378</v>
      </c>
      <c r="AD125" s="5">
        <v>41.444521289999997</v>
      </c>
      <c r="AE125" s="5">
        <v>43.419582329999997</v>
      </c>
    </row>
    <row r="126" spans="1:31">
      <c r="A126" s="56" t="s">
        <v>75</v>
      </c>
      <c r="B126" s="56" t="s">
        <v>200</v>
      </c>
      <c r="C126" s="56" t="s">
        <v>139</v>
      </c>
      <c r="D126" s="5">
        <v>24.324999999999999</v>
      </c>
      <c r="E126" s="5">
        <v>30.146000000000001</v>
      </c>
      <c r="F126" s="5">
        <v>34.231999999999999</v>
      </c>
      <c r="G126" s="5">
        <v>40.817999999999998</v>
      </c>
      <c r="H126" s="5">
        <v>44.671000000000006</v>
      </c>
      <c r="I126" s="5">
        <v>48.954999999999998</v>
      </c>
      <c r="J126" s="5">
        <v>52.718000000000004</v>
      </c>
      <c r="K126" s="5">
        <v>55.439</v>
      </c>
      <c r="L126" s="5">
        <v>57.512</v>
      </c>
      <c r="M126" s="5">
        <v>59.606000000000009</v>
      </c>
      <c r="N126" s="5">
        <v>61.548000000000002</v>
      </c>
      <c r="O126" s="5">
        <v>63.503</v>
      </c>
      <c r="P126" s="5">
        <v>65.283999999999992</v>
      </c>
      <c r="Q126" s="5">
        <v>67.128999999999991</v>
      </c>
      <c r="R126" s="5">
        <v>68.938000000000002</v>
      </c>
      <c r="S126" s="5">
        <v>70.754999999999995</v>
      </c>
      <c r="T126" s="5">
        <v>72.491</v>
      </c>
      <c r="U126" s="5">
        <v>74.357000000000014</v>
      </c>
      <c r="V126" s="5">
        <v>76.314999999999984</v>
      </c>
      <c r="W126" s="5">
        <v>78.274999999999991</v>
      </c>
      <c r="X126" s="5">
        <v>80.067999999999998</v>
      </c>
      <c r="Y126" s="5">
        <v>82.286000000000001</v>
      </c>
      <c r="Z126" s="5">
        <v>84.637</v>
      </c>
      <c r="AA126" s="5">
        <v>87.021000000000001</v>
      </c>
      <c r="AB126" s="5">
        <v>89.244</v>
      </c>
      <c r="AC126" s="5">
        <v>91.512</v>
      </c>
      <c r="AD126" s="5">
        <v>93.738</v>
      </c>
      <c r="AE126" s="5">
        <v>93.738</v>
      </c>
    </row>
    <row r="127" spans="1:31"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>
      <c r="A128" s="56" t="s">
        <v>80</v>
      </c>
      <c r="B128" s="56" t="s">
        <v>163</v>
      </c>
      <c r="C128" s="56" t="s">
        <v>152</v>
      </c>
      <c r="D128" s="5">
        <v>0</v>
      </c>
      <c r="E128" s="5">
        <v>0</v>
      </c>
      <c r="F128" s="5">
        <v>680</v>
      </c>
      <c r="G128" s="5">
        <v>2040</v>
      </c>
      <c r="H128" s="5">
        <v>2040</v>
      </c>
      <c r="I128" s="5">
        <v>2040</v>
      </c>
      <c r="J128" s="5">
        <v>2040</v>
      </c>
      <c r="K128" s="5">
        <v>2040</v>
      </c>
      <c r="L128" s="5">
        <v>2040</v>
      </c>
      <c r="M128" s="5">
        <v>2040</v>
      </c>
      <c r="N128" s="5">
        <v>2040</v>
      </c>
      <c r="O128" s="5">
        <v>2040</v>
      </c>
      <c r="P128" s="5">
        <v>2040</v>
      </c>
      <c r="Q128" s="5">
        <v>2040</v>
      </c>
      <c r="R128" s="5">
        <v>2040</v>
      </c>
      <c r="S128" s="5">
        <v>2040</v>
      </c>
      <c r="T128" s="5">
        <v>2040</v>
      </c>
      <c r="U128" s="5">
        <v>2040</v>
      </c>
      <c r="V128" s="5">
        <v>2040</v>
      </c>
      <c r="W128" s="5">
        <v>2040</v>
      </c>
      <c r="X128" s="5">
        <v>2040</v>
      </c>
      <c r="Y128" s="5">
        <v>2040</v>
      </c>
      <c r="Z128" s="5">
        <v>2040</v>
      </c>
      <c r="AA128" s="5">
        <v>2040</v>
      </c>
      <c r="AB128" s="5">
        <v>2040</v>
      </c>
      <c r="AC128" s="5">
        <v>2040</v>
      </c>
      <c r="AD128" s="5">
        <v>2040</v>
      </c>
      <c r="AE128" s="5">
        <v>2040</v>
      </c>
    </row>
    <row r="129" spans="1:31">
      <c r="A129" s="56" t="s">
        <v>80</v>
      </c>
      <c r="B129" s="56" t="s">
        <v>163</v>
      </c>
      <c r="C129" s="56" t="s">
        <v>153</v>
      </c>
      <c r="D129" s="5">
        <v>160</v>
      </c>
      <c r="E129" s="5">
        <v>160</v>
      </c>
      <c r="F129" s="5">
        <v>160</v>
      </c>
      <c r="G129" s="5">
        <v>160</v>
      </c>
      <c r="H129" s="5">
        <v>160</v>
      </c>
      <c r="I129" s="5">
        <v>160.00000424000001</v>
      </c>
      <c r="J129" s="5">
        <v>160.00000424000001</v>
      </c>
      <c r="K129" s="5">
        <v>160.00000610000001</v>
      </c>
      <c r="L129" s="5">
        <v>160.00000782999999</v>
      </c>
      <c r="M129" s="5">
        <v>160.00000858000001</v>
      </c>
      <c r="N129" s="5">
        <v>160.00000868999999</v>
      </c>
      <c r="O129" s="5">
        <v>160.00001154</v>
      </c>
      <c r="P129" s="5">
        <v>160.0000139</v>
      </c>
      <c r="Q129" s="5">
        <v>160.00002182</v>
      </c>
      <c r="R129" s="5">
        <v>160.00003852</v>
      </c>
      <c r="S129" s="5">
        <v>160.00004024</v>
      </c>
      <c r="T129" s="5">
        <v>223.07207127000001</v>
      </c>
      <c r="U129" s="5">
        <v>223.07207127000001</v>
      </c>
      <c r="V129" s="5">
        <v>223.07207127000001</v>
      </c>
      <c r="W129" s="5">
        <v>223.07207127999999</v>
      </c>
      <c r="X129" s="5">
        <v>616.90524318999996</v>
      </c>
      <c r="Y129" s="5">
        <v>616.90524318999996</v>
      </c>
      <c r="Z129" s="5">
        <v>616.90524319999997</v>
      </c>
      <c r="AA129" s="5">
        <v>616.90524320999998</v>
      </c>
      <c r="AB129" s="5">
        <v>616.90524321999999</v>
      </c>
      <c r="AC129" s="5">
        <v>616.90524323</v>
      </c>
      <c r="AD129" s="5">
        <v>616.90524324</v>
      </c>
      <c r="AE129" s="5">
        <v>616.90524327000003</v>
      </c>
    </row>
    <row r="130" spans="1:31">
      <c r="A130" s="56" t="s">
        <v>80</v>
      </c>
      <c r="B130" s="56" t="s">
        <v>163</v>
      </c>
      <c r="C130" s="56" t="s">
        <v>154</v>
      </c>
      <c r="D130" s="5">
        <v>80.000005369999997</v>
      </c>
      <c r="E130" s="5">
        <v>80.000005860000002</v>
      </c>
      <c r="F130" s="5">
        <v>679.99765173000003</v>
      </c>
      <c r="G130" s="5">
        <v>679.99765190000005</v>
      </c>
      <c r="H130" s="5">
        <v>1604.9968316500001</v>
      </c>
      <c r="I130" s="5">
        <v>2155.9942533200001</v>
      </c>
      <c r="J130" s="5">
        <v>2155.9942535800001</v>
      </c>
      <c r="K130" s="5">
        <v>2155.9942640999998</v>
      </c>
      <c r="L130" s="5">
        <v>2541.49409702</v>
      </c>
      <c r="M130" s="5">
        <v>2541.4941015499999</v>
      </c>
      <c r="N130" s="5">
        <v>2555.1881683400002</v>
      </c>
      <c r="O130" s="5">
        <v>2693.68825384</v>
      </c>
      <c r="P130" s="5">
        <v>2781.943132809999</v>
      </c>
      <c r="Q130" s="5">
        <v>3075.9100395700011</v>
      </c>
      <c r="R130" s="5">
        <v>3075.91005111</v>
      </c>
      <c r="S130" s="5">
        <v>3075.91007184</v>
      </c>
      <c r="T130" s="5">
        <v>4436.9293575299998</v>
      </c>
      <c r="U130" s="5">
        <v>4436.9293686799992</v>
      </c>
      <c r="V130" s="5">
        <v>4436.9293687600002</v>
      </c>
      <c r="W130" s="5">
        <v>4667.3704926500004</v>
      </c>
      <c r="X130" s="5">
        <v>4667.3704927299996</v>
      </c>
      <c r="Y130" s="5">
        <v>4892.0947880499998</v>
      </c>
      <c r="Z130" s="5">
        <v>4375.9964944800004</v>
      </c>
      <c r="AA130" s="5">
        <v>4375.9965944699998</v>
      </c>
      <c r="AB130" s="5">
        <v>4394.31553497</v>
      </c>
      <c r="AC130" s="5">
        <v>4656.5277393300003</v>
      </c>
      <c r="AD130" s="5">
        <v>4656.5278759500006</v>
      </c>
      <c r="AE130" s="5">
        <v>5831.6236905899996</v>
      </c>
    </row>
    <row r="131" spans="1:31">
      <c r="A131" s="56" t="s">
        <v>80</v>
      </c>
      <c r="B131" s="56" t="s">
        <v>163</v>
      </c>
      <c r="C131" s="56" t="s">
        <v>155</v>
      </c>
      <c r="D131" s="5">
        <v>50</v>
      </c>
      <c r="E131" s="5">
        <v>50</v>
      </c>
      <c r="F131" s="5">
        <v>50</v>
      </c>
      <c r="G131" s="5">
        <v>50</v>
      </c>
      <c r="H131" s="5">
        <v>50</v>
      </c>
      <c r="I131" s="5">
        <v>50</v>
      </c>
      <c r="J131" s="5">
        <v>50</v>
      </c>
      <c r="K131" s="5">
        <v>50</v>
      </c>
      <c r="L131" s="5">
        <v>50</v>
      </c>
      <c r="M131" s="5">
        <v>50</v>
      </c>
      <c r="N131" s="5">
        <v>50</v>
      </c>
      <c r="O131" s="5">
        <v>50</v>
      </c>
      <c r="P131" s="5">
        <v>50</v>
      </c>
      <c r="Q131" s="5">
        <v>50</v>
      </c>
      <c r="R131" s="5">
        <v>50</v>
      </c>
      <c r="S131" s="5">
        <v>50</v>
      </c>
      <c r="T131" s="5">
        <v>50</v>
      </c>
      <c r="U131" s="5">
        <v>50</v>
      </c>
      <c r="V131" s="5">
        <v>50</v>
      </c>
      <c r="W131" s="5">
        <v>50</v>
      </c>
      <c r="X131" s="5">
        <v>50</v>
      </c>
      <c r="Y131" s="5">
        <v>50</v>
      </c>
      <c r="Z131" s="5">
        <v>50</v>
      </c>
      <c r="AA131" s="5">
        <v>50</v>
      </c>
      <c r="AB131" s="5">
        <v>50</v>
      </c>
      <c r="AC131" s="5">
        <v>50</v>
      </c>
      <c r="AD131" s="5">
        <v>50</v>
      </c>
      <c r="AE131" s="5">
        <v>50</v>
      </c>
    </row>
    <row r="132" spans="1:31">
      <c r="A132" s="56" t="s">
        <v>80</v>
      </c>
      <c r="B132" s="56" t="s">
        <v>163</v>
      </c>
      <c r="C132" s="56" t="s">
        <v>138</v>
      </c>
      <c r="D132" s="5">
        <v>17.45699999</v>
      </c>
      <c r="E132" s="5">
        <v>27.42</v>
      </c>
      <c r="F132" s="5">
        <v>36.314</v>
      </c>
      <c r="G132" s="5">
        <v>50.043999999999997</v>
      </c>
      <c r="H132" s="5">
        <v>62.996000000000002</v>
      </c>
      <c r="I132" s="5">
        <v>77.658000000000001</v>
      </c>
      <c r="J132" s="5">
        <v>94.576999999999998</v>
      </c>
      <c r="K132" s="5">
        <v>106.62987805</v>
      </c>
      <c r="L132" s="5">
        <v>120.34361062000001</v>
      </c>
      <c r="M132" s="5">
        <v>134.93674167</v>
      </c>
      <c r="N132" s="5">
        <v>151.46925558999999</v>
      </c>
      <c r="O132" s="5">
        <v>170.62540046999999</v>
      </c>
      <c r="P132" s="5">
        <v>193.11582261999999</v>
      </c>
      <c r="Q132" s="5">
        <v>217.17328756000001</v>
      </c>
      <c r="R132" s="5">
        <v>243.75706414999999</v>
      </c>
      <c r="S132" s="5">
        <v>273.04486266999999</v>
      </c>
      <c r="T132" s="5">
        <v>306.32374698000001</v>
      </c>
      <c r="U132" s="5">
        <v>341.44567259000002</v>
      </c>
      <c r="V132" s="5">
        <v>379.74659601000002</v>
      </c>
      <c r="W132" s="5">
        <v>421.06610585999999</v>
      </c>
      <c r="X132" s="5">
        <v>466.46901799</v>
      </c>
      <c r="Y132" s="5">
        <v>514.9283266299999</v>
      </c>
      <c r="Z132" s="5">
        <v>567.86316712999997</v>
      </c>
      <c r="AA132" s="5">
        <v>623.62634737000008</v>
      </c>
      <c r="AB132" s="5">
        <v>684.16643065000005</v>
      </c>
      <c r="AC132" s="5">
        <v>746.34919728</v>
      </c>
      <c r="AD132" s="5">
        <v>811.52966694999998</v>
      </c>
      <c r="AE132" s="5">
        <v>848.17978899000002</v>
      </c>
    </row>
    <row r="133" spans="1:31">
      <c r="A133" s="56" t="s">
        <v>80</v>
      </c>
      <c r="B133" s="56" t="s">
        <v>163</v>
      </c>
      <c r="C133" s="56" t="s">
        <v>139</v>
      </c>
      <c r="D133" s="5">
        <v>328.44600000000003</v>
      </c>
      <c r="E133" s="5">
        <v>410.86299999999989</v>
      </c>
      <c r="F133" s="5">
        <v>449.76499999999999</v>
      </c>
      <c r="G133" s="5">
        <v>533.05100000000004</v>
      </c>
      <c r="H133" s="5">
        <v>579.9380000000001</v>
      </c>
      <c r="I133" s="5">
        <v>633.64400000000001</v>
      </c>
      <c r="J133" s="5">
        <v>684.71699999999998</v>
      </c>
      <c r="K133" s="5">
        <v>725.76</v>
      </c>
      <c r="L133" s="5">
        <v>758.94600000000003</v>
      </c>
      <c r="M133" s="5">
        <v>790.08699999999999</v>
      </c>
      <c r="N133" s="5">
        <v>817.35799999999995</v>
      </c>
      <c r="O133" s="5">
        <v>846.01</v>
      </c>
      <c r="P133" s="5">
        <v>872.53000000000009</v>
      </c>
      <c r="Q133" s="5">
        <v>900.10599999999988</v>
      </c>
      <c r="R133" s="5">
        <v>927.33200000000011</v>
      </c>
      <c r="S133" s="5">
        <v>954.82600000000002</v>
      </c>
      <c r="T133" s="5">
        <v>981.74899999999991</v>
      </c>
      <c r="U133" s="5">
        <v>1010.6130000000001</v>
      </c>
      <c r="V133" s="5">
        <v>1040.827</v>
      </c>
      <c r="W133" s="5">
        <v>1071.3150000000001</v>
      </c>
      <c r="X133" s="5">
        <v>1099.8209999999999</v>
      </c>
      <c r="Y133" s="5">
        <v>1134.3789999999999</v>
      </c>
      <c r="Z133" s="5">
        <v>1171.0899999999999</v>
      </c>
      <c r="AA133" s="5">
        <v>1208.625</v>
      </c>
      <c r="AB133" s="5">
        <v>1244.3230000000001</v>
      </c>
      <c r="AC133" s="5">
        <v>1281.0899999999999</v>
      </c>
      <c r="AD133" s="5">
        <v>1317.614</v>
      </c>
      <c r="AE133" s="5">
        <v>1317.614</v>
      </c>
    </row>
    <row r="134" spans="1:3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spans="1:31">
      <c r="A135" s="56" t="s">
        <v>80</v>
      </c>
      <c r="B135" s="56" t="s">
        <v>197</v>
      </c>
      <c r="C135" s="56" t="s">
        <v>153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1.2320000000000001E-5</v>
      </c>
      <c r="J135" s="5">
        <v>1.2320000000000001E-5</v>
      </c>
      <c r="K135" s="5">
        <v>9.3129999999999998E-5</v>
      </c>
      <c r="L135" s="5">
        <v>9.3139999999999993E-5</v>
      </c>
      <c r="M135" s="5">
        <v>9.3139999999999993E-5</v>
      </c>
      <c r="N135" s="5">
        <v>9.3139999999999993E-5</v>
      </c>
      <c r="O135" s="5">
        <v>9.3159999999999996E-5</v>
      </c>
      <c r="P135" s="5">
        <v>9.3220000000000005E-5</v>
      </c>
      <c r="Q135" s="5">
        <v>1.0548999999999999E-4</v>
      </c>
      <c r="R135" s="5">
        <v>140.40014246000001</v>
      </c>
      <c r="S135" s="5">
        <v>140.40014246000001</v>
      </c>
      <c r="T135" s="5">
        <v>140.40014246000001</v>
      </c>
      <c r="U135" s="5">
        <v>140.40014246000001</v>
      </c>
      <c r="V135" s="5">
        <v>140.40014246999999</v>
      </c>
      <c r="W135" s="5">
        <v>274.53423550000002</v>
      </c>
      <c r="X135" s="5">
        <v>274.53423550000002</v>
      </c>
      <c r="Y135" s="5">
        <v>465.86192039000002</v>
      </c>
      <c r="Z135" s="5">
        <v>465.86192256999999</v>
      </c>
      <c r="AA135" s="5">
        <v>1027.32171055</v>
      </c>
      <c r="AB135" s="5">
        <v>1102.44602614</v>
      </c>
      <c r="AC135" s="5">
        <v>1102.4460261700001</v>
      </c>
      <c r="AD135" s="5">
        <v>1145.8076768200001</v>
      </c>
      <c r="AE135" s="5">
        <v>1347.84587442</v>
      </c>
    </row>
    <row r="136" spans="1:31">
      <c r="A136" s="56" t="s">
        <v>80</v>
      </c>
      <c r="B136" s="56" t="s">
        <v>197</v>
      </c>
      <c r="C136" s="56" t="s">
        <v>154</v>
      </c>
      <c r="D136" s="5">
        <v>570.00000398999998</v>
      </c>
      <c r="E136" s="5">
        <v>570.00000477000003</v>
      </c>
      <c r="F136" s="5">
        <v>820.00000840000007</v>
      </c>
      <c r="G136" s="5">
        <v>820.00001062000001</v>
      </c>
      <c r="H136" s="5">
        <v>829.06039592000002</v>
      </c>
      <c r="I136" s="5">
        <v>1822.3652953999999</v>
      </c>
      <c r="J136" s="5">
        <v>1822.3652953999999</v>
      </c>
      <c r="K136" s="5">
        <v>2295.0459576799999</v>
      </c>
      <c r="L136" s="5">
        <v>2432.9834251799998</v>
      </c>
      <c r="M136" s="5">
        <v>2537.4542237300002</v>
      </c>
      <c r="N136" s="5">
        <v>2831.3511141399999</v>
      </c>
      <c r="O136" s="5">
        <v>3102.7072109300002</v>
      </c>
      <c r="P136" s="5">
        <v>3209.1289062300002</v>
      </c>
      <c r="Q136" s="5">
        <v>3655.7771644999998</v>
      </c>
      <c r="R136" s="5">
        <v>3655.7771950299998</v>
      </c>
      <c r="S136" s="5">
        <v>3655.7771950299998</v>
      </c>
      <c r="T136" s="5">
        <v>3880.4951305200002</v>
      </c>
      <c r="U136" s="5">
        <v>3880.4951305200002</v>
      </c>
      <c r="V136" s="5">
        <v>3930.098924540001</v>
      </c>
      <c r="W136" s="5">
        <v>4102.7231766499999</v>
      </c>
      <c r="X136" s="5">
        <v>4370.997044400001</v>
      </c>
      <c r="Y136" s="5">
        <v>4370.9971071299997</v>
      </c>
      <c r="Z136" s="5">
        <v>5003.4278994200004</v>
      </c>
      <c r="AA136" s="5">
        <v>5048.7131876000003</v>
      </c>
      <c r="AB136" s="5">
        <v>5039.6528023700002</v>
      </c>
      <c r="AC136" s="5">
        <v>5240.3318734499999</v>
      </c>
      <c r="AD136" s="5">
        <v>5474.2919272700001</v>
      </c>
      <c r="AE136" s="5">
        <v>5439.15370833</v>
      </c>
    </row>
    <row r="137" spans="1:31">
      <c r="A137" s="56" t="s">
        <v>80</v>
      </c>
      <c r="B137" s="56" t="s">
        <v>197</v>
      </c>
      <c r="C137" s="56" t="s">
        <v>155</v>
      </c>
      <c r="D137" s="5">
        <v>100.00000194</v>
      </c>
      <c r="E137" s="5">
        <v>100.00000231</v>
      </c>
      <c r="F137" s="5">
        <v>100.00000251</v>
      </c>
      <c r="G137" s="5">
        <v>100.00000308</v>
      </c>
      <c r="H137" s="5">
        <v>100.00000992</v>
      </c>
      <c r="I137" s="5">
        <v>100.00001115000001</v>
      </c>
      <c r="J137" s="5">
        <v>100.00001115000001</v>
      </c>
      <c r="K137" s="5">
        <v>100.00002721</v>
      </c>
      <c r="L137" s="5">
        <v>100.00003148</v>
      </c>
      <c r="M137" s="5">
        <v>100.00003178</v>
      </c>
      <c r="N137" s="5">
        <v>100.00003574</v>
      </c>
      <c r="O137" s="5">
        <v>100.00003898999999</v>
      </c>
      <c r="P137" s="5">
        <v>100.00004257000001</v>
      </c>
      <c r="Q137" s="5">
        <v>100.00004654999999</v>
      </c>
      <c r="R137" s="5">
        <v>100.00005398</v>
      </c>
      <c r="S137" s="5">
        <v>100.00005398</v>
      </c>
      <c r="T137" s="5">
        <v>100.00006135</v>
      </c>
      <c r="U137" s="5">
        <v>100.00006135</v>
      </c>
      <c r="V137" s="5">
        <v>100.00007071</v>
      </c>
      <c r="W137" s="5">
        <v>100.00007079</v>
      </c>
      <c r="X137" s="5">
        <v>100.00008192999999</v>
      </c>
      <c r="Y137" s="5">
        <v>100.00014172</v>
      </c>
      <c r="Z137" s="5">
        <v>100.00014548</v>
      </c>
      <c r="AA137" s="5">
        <v>100.00014496999999</v>
      </c>
      <c r="AB137" s="5">
        <v>100.00013815</v>
      </c>
      <c r="AC137" s="5">
        <v>100.00017911</v>
      </c>
      <c r="AD137" s="5">
        <v>100.00017932</v>
      </c>
      <c r="AE137" s="5">
        <v>100.00021352</v>
      </c>
    </row>
    <row r="138" spans="1:31">
      <c r="A138" s="56" t="s">
        <v>80</v>
      </c>
      <c r="B138" s="56" t="s">
        <v>197</v>
      </c>
      <c r="C138" s="56" t="s">
        <v>138</v>
      </c>
      <c r="D138" s="5">
        <v>9.6499999999999986</v>
      </c>
      <c r="E138" s="5">
        <v>15.039</v>
      </c>
      <c r="F138" s="5">
        <v>21.5</v>
      </c>
      <c r="G138" s="5">
        <v>30.315999999999999</v>
      </c>
      <c r="H138" s="5">
        <v>39.863</v>
      </c>
      <c r="I138" s="5">
        <v>49.843000000000004</v>
      </c>
      <c r="J138" s="5">
        <v>60.389000000000003</v>
      </c>
      <c r="K138" s="5">
        <v>67.981450320000008</v>
      </c>
      <c r="L138" s="5">
        <v>76.025722700000003</v>
      </c>
      <c r="M138" s="5">
        <v>84.291199050000003</v>
      </c>
      <c r="N138" s="5">
        <v>93.186169839999991</v>
      </c>
      <c r="O138" s="5">
        <v>103.08583895</v>
      </c>
      <c r="P138" s="5">
        <v>114.57211985000001</v>
      </c>
      <c r="Q138" s="5">
        <v>126.59514797</v>
      </c>
      <c r="R138" s="5">
        <v>139.79203199</v>
      </c>
      <c r="S138" s="5">
        <v>154.32283432</v>
      </c>
      <c r="T138" s="5">
        <v>170.79366633999999</v>
      </c>
      <c r="U138" s="5">
        <v>188.05448177</v>
      </c>
      <c r="V138" s="5">
        <v>207.01157981</v>
      </c>
      <c r="W138" s="5">
        <v>227.54290115000001</v>
      </c>
      <c r="X138" s="5">
        <v>250.38023145</v>
      </c>
      <c r="Y138" s="5">
        <v>274.97515679999998</v>
      </c>
      <c r="Z138" s="5">
        <v>301.97243745999998</v>
      </c>
      <c r="AA138" s="5">
        <v>330.74693155</v>
      </c>
      <c r="AB138" s="5">
        <v>362.38743728999998</v>
      </c>
      <c r="AC138" s="5">
        <v>394.77977666999999</v>
      </c>
      <c r="AD138" s="5">
        <v>428.94732513000002</v>
      </c>
      <c r="AE138" s="5">
        <v>450.43114832999998</v>
      </c>
    </row>
    <row r="139" spans="1:31">
      <c r="A139" s="56" t="s">
        <v>80</v>
      </c>
      <c r="B139" s="56" t="s">
        <v>197</v>
      </c>
      <c r="C139" s="56" t="s">
        <v>139</v>
      </c>
      <c r="D139" s="5">
        <v>168.05199999999999</v>
      </c>
      <c r="E139" s="5">
        <v>214.41800000000001</v>
      </c>
      <c r="F139" s="5">
        <v>258.42</v>
      </c>
      <c r="G139" s="5">
        <v>310.27300000000002</v>
      </c>
      <c r="H139" s="5">
        <v>357.51900000000001</v>
      </c>
      <c r="I139" s="5">
        <v>396.33600000000001</v>
      </c>
      <c r="J139" s="5">
        <v>429.81900000000002</v>
      </c>
      <c r="K139" s="5">
        <v>459.08300000000003</v>
      </c>
      <c r="L139" s="5">
        <v>482.41500000000002</v>
      </c>
      <c r="M139" s="5">
        <v>506.21600000000001</v>
      </c>
      <c r="N139" s="5">
        <v>529.16800000000001</v>
      </c>
      <c r="O139" s="5">
        <v>552.55600000000004</v>
      </c>
      <c r="P139" s="5">
        <v>574.73900000000003</v>
      </c>
      <c r="Q139" s="5">
        <v>597.82299999999987</v>
      </c>
      <c r="R139" s="5">
        <v>620.88200000000006</v>
      </c>
      <c r="S139" s="5">
        <v>644.40199999999993</v>
      </c>
      <c r="T139" s="5">
        <v>667.03899999999999</v>
      </c>
      <c r="U139" s="5">
        <v>691.17400000000009</v>
      </c>
      <c r="V139" s="5">
        <v>716.49899999999991</v>
      </c>
      <c r="W139" s="5">
        <v>742.16099999999983</v>
      </c>
      <c r="X139" s="5">
        <v>766.55899999999997</v>
      </c>
      <c r="Y139" s="5">
        <v>795.71500000000003</v>
      </c>
      <c r="Z139" s="5">
        <v>826.73199999999997</v>
      </c>
      <c r="AA139" s="5">
        <v>858.57</v>
      </c>
      <c r="AB139" s="5">
        <v>889.29099999999994</v>
      </c>
      <c r="AC139" s="5">
        <v>920.87300000000016</v>
      </c>
      <c r="AD139" s="5">
        <v>952.423</v>
      </c>
      <c r="AE139" s="5">
        <v>952.423</v>
      </c>
    </row>
    <row r="140" spans="1:3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1">
      <c r="A141" s="56" t="s">
        <v>80</v>
      </c>
      <c r="B141" s="56" t="s">
        <v>198</v>
      </c>
      <c r="C141" s="56" t="s">
        <v>153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5.0599999999999998E-6</v>
      </c>
      <c r="J141" s="5">
        <v>5.0700000000000006E-6</v>
      </c>
      <c r="K141" s="5">
        <v>4.8449999999999999E-5</v>
      </c>
      <c r="L141" s="5">
        <v>4.8459999999999987E-5</v>
      </c>
      <c r="M141" s="5">
        <v>4.8489999999999998E-5</v>
      </c>
      <c r="N141" s="5">
        <v>4.8489999999999998E-5</v>
      </c>
      <c r="O141" s="5">
        <v>4.88E-5</v>
      </c>
      <c r="P141" s="5">
        <v>4.973E-5</v>
      </c>
      <c r="Q141" s="5">
        <v>4.973E-5</v>
      </c>
      <c r="R141" s="5">
        <v>5.4960000000000002E-5</v>
      </c>
      <c r="S141" s="5">
        <v>7.0339999999999994E-5</v>
      </c>
      <c r="T141" s="5">
        <v>89.414189260000001</v>
      </c>
      <c r="U141" s="5">
        <v>89.414189270000008</v>
      </c>
      <c r="V141" s="5">
        <v>89.414190590000004</v>
      </c>
      <c r="W141" s="5">
        <v>89.414190590000004</v>
      </c>
      <c r="X141" s="5">
        <v>89.414191170000009</v>
      </c>
      <c r="Y141" s="5">
        <v>89.414194979999991</v>
      </c>
      <c r="Z141" s="5">
        <v>507.42593639</v>
      </c>
      <c r="AA141" s="5">
        <v>507.42594131999999</v>
      </c>
      <c r="AB141" s="5">
        <v>700.00005976</v>
      </c>
      <c r="AC141" s="5">
        <v>700.00005976</v>
      </c>
      <c r="AD141" s="5">
        <v>700.00005976</v>
      </c>
      <c r="AE141" s="5">
        <v>955.04774619</v>
      </c>
    </row>
    <row r="142" spans="1:31">
      <c r="A142" s="56" t="s">
        <v>80</v>
      </c>
      <c r="B142" s="56" t="s">
        <v>198</v>
      </c>
      <c r="C142" s="56" t="s">
        <v>154</v>
      </c>
      <c r="D142" s="5">
        <v>1.2500000000000001E-6</v>
      </c>
      <c r="E142" s="5">
        <v>1.61E-6</v>
      </c>
      <c r="F142" s="5">
        <v>1.61E-6</v>
      </c>
      <c r="G142" s="5">
        <v>2.7E-6</v>
      </c>
      <c r="H142" s="5">
        <v>2.9900000000000002E-6</v>
      </c>
      <c r="I142" s="5">
        <v>4.1430000000000001E-5</v>
      </c>
      <c r="J142" s="5">
        <v>8.4500000000000008E-5</v>
      </c>
      <c r="K142" s="5">
        <v>9.6200000000000007E-5</v>
      </c>
      <c r="L142" s="5">
        <v>3.0704000000000001E-4</v>
      </c>
      <c r="M142" s="5">
        <v>122.33902496</v>
      </c>
      <c r="N142" s="5">
        <v>122.33902497</v>
      </c>
      <c r="O142" s="5">
        <v>236.83083289000001</v>
      </c>
      <c r="P142" s="5">
        <v>495.63442433</v>
      </c>
      <c r="Q142" s="5">
        <v>495.63442435000002</v>
      </c>
      <c r="R142" s="5">
        <v>495.63442884</v>
      </c>
      <c r="S142" s="5">
        <v>919.03627462999998</v>
      </c>
      <c r="T142" s="5">
        <v>1319.33948199</v>
      </c>
      <c r="U142" s="5">
        <v>1319.33948199</v>
      </c>
      <c r="V142" s="5">
        <v>1319.33948199</v>
      </c>
      <c r="W142" s="5">
        <v>1319.33948199</v>
      </c>
      <c r="X142" s="5">
        <v>1319.33948001</v>
      </c>
      <c r="Y142" s="5">
        <v>1428.7775598600001</v>
      </c>
      <c r="Z142" s="5">
        <v>1787.4365137100001</v>
      </c>
      <c r="AA142" s="5">
        <v>2207.27016013</v>
      </c>
      <c r="AB142" s="5">
        <v>2901.5274289600002</v>
      </c>
      <c r="AC142" s="5">
        <v>2901.5273905200002</v>
      </c>
      <c r="AD142" s="5">
        <v>2901.52734745</v>
      </c>
      <c r="AE142" s="5">
        <v>2901.5273357699998</v>
      </c>
    </row>
    <row r="143" spans="1:31">
      <c r="A143" s="56" t="s">
        <v>80</v>
      </c>
      <c r="B143" s="56" t="s">
        <v>198</v>
      </c>
      <c r="C143" s="56" t="s">
        <v>155</v>
      </c>
      <c r="D143" s="5">
        <v>125.23</v>
      </c>
      <c r="E143" s="5">
        <v>124.13</v>
      </c>
      <c r="F143" s="5">
        <v>124.13</v>
      </c>
      <c r="G143" s="5">
        <v>124.13</v>
      </c>
      <c r="H143" s="5">
        <v>125.23</v>
      </c>
      <c r="I143" s="5">
        <v>124.13</v>
      </c>
      <c r="J143" s="5">
        <v>124.13</v>
      </c>
      <c r="K143" s="5">
        <v>124.13</v>
      </c>
      <c r="L143" s="5">
        <v>124.13</v>
      </c>
      <c r="M143" s="5">
        <v>375.23</v>
      </c>
      <c r="N143" s="5">
        <v>375.23</v>
      </c>
      <c r="O143" s="5">
        <v>375.23</v>
      </c>
      <c r="P143" s="5">
        <v>374.13</v>
      </c>
      <c r="Q143" s="5">
        <v>374.13</v>
      </c>
      <c r="R143" s="5">
        <v>374.13</v>
      </c>
      <c r="S143" s="5">
        <v>375.23</v>
      </c>
      <c r="T143" s="5">
        <v>374.13</v>
      </c>
      <c r="U143" s="5">
        <v>374.13</v>
      </c>
      <c r="V143" s="5">
        <v>374.13</v>
      </c>
      <c r="W143" s="5">
        <v>374.13</v>
      </c>
      <c r="X143" s="5">
        <v>375.23</v>
      </c>
      <c r="Y143" s="5">
        <v>374.13</v>
      </c>
      <c r="Z143" s="5">
        <v>375.23</v>
      </c>
      <c r="AA143" s="5">
        <v>374.13</v>
      </c>
      <c r="AB143" s="5">
        <v>374.13</v>
      </c>
      <c r="AC143" s="5">
        <v>374.13</v>
      </c>
      <c r="AD143" s="5">
        <v>375.23</v>
      </c>
      <c r="AE143" s="5">
        <v>374.13</v>
      </c>
    </row>
    <row r="144" spans="1:31">
      <c r="A144" s="56" t="s">
        <v>80</v>
      </c>
      <c r="B144" s="56" t="s">
        <v>198</v>
      </c>
      <c r="C144" s="56" t="s">
        <v>138</v>
      </c>
      <c r="D144" s="5">
        <v>10.616</v>
      </c>
      <c r="E144" s="5">
        <v>17.280999999999999</v>
      </c>
      <c r="F144" s="5">
        <v>24.411000000000001</v>
      </c>
      <c r="G144" s="5">
        <v>34.210999999999999</v>
      </c>
      <c r="H144" s="5">
        <v>45.436</v>
      </c>
      <c r="I144" s="5">
        <v>57.548999999999999</v>
      </c>
      <c r="J144" s="5">
        <v>71.784999999999997</v>
      </c>
      <c r="K144" s="5">
        <v>81.239204599999994</v>
      </c>
      <c r="L144" s="5">
        <v>91.902823599999991</v>
      </c>
      <c r="M144" s="5">
        <v>103.57394176</v>
      </c>
      <c r="N144" s="5">
        <v>116.92234888</v>
      </c>
      <c r="O144" s="5">
        <v>132.21282271999999</v>
      </c>
      <c r="P144" s="5">
        <v>150.1415877</v>
      </c>
      <c r="Q144" s="5">
        <v>169.35916560999999</v>
      </c>
      <c r="R144" s="5">
        <v>190.61698877000001</v>
      </c>
      <c r="S144" s="5">
        <v>214.08465484999999</v>
      </c>
      <c r="T144" s="5">
        <v>240.78822059999999</v>
      </c>
      <c r="U144" s="5">
        <v>269.04189736000001</v>
      </c>
      <c r="V144" s="5">
        <v>299.94795706999997</v>
      </c>
      <c r="W144" s="5">
        <v>333.36231323999999</v>
      </c>
      <c r="X144" s="5">
        <v>370.10764988</v>
      </c>
      <c r="Y144" s="5">
        <v>409.49684223000003</v>
      </c>
      <c r="Z144" s="5">
        <v>452.60966421000001</v>
      </c>
      <c r="AA144" s="5">
        <v>498.18432599999988</v>
      </c>
      <c r="AB144" s="5">
        <v>547.79171632999999</v>
      </c>
      <c r="AC144" s="5">
        <v>598.81019332999995</v>
      </c>
      <c r="AD144" s="5">
        <v>652.42128993000006</v>
      </c>
      <c r="AE144" s="5">
        <v>683.86199804</v>
      </c>
    </row>
    <row r="145" spans="1:31">
      <c r="A145" s="56" t="s">
        <v>80</v>
      </c>
      <c r="B145" s="56" t="s">
        <v>198</v>
      </c>
      <c r="C145" s="56" t="s">
        <v>139</v>
      </c>
      <c r="D145" s="5">
        <v>227.124</v>
      </c>
      <c r="E145" s="5">
        <v>281.72000000000003</v>
      </c>
      <c r="F145" s="5">
        <v>319.536</v>
      </c>
      <c r="G145" s="5">
        <v>377.23200000000003</v>
      </c>
      <c r="H145" s="5">
        <v>426.28100000000001</v>
      </c>
      <c r="I145" s="5">
        <v>472.52199999999999</v>
      </c>
      <c r="J145" s="5">
        <v>517.58600000000001</v>
      </c>
      <c r="K145" s="5">
        <v>550.82100000000003</v>
      </c>
      <c r="L145" s="5">
        <v>577.76800000000003</v>
      </c>
      <c r="M145" s="5">
        <v>605.34099999999989</v>
      </c>
      <c r="N145" s="5">
        <v>631.61800000000005</v>
      </c>
      <c r="O145" s="5">
        <v>658.48400000000004</v>
      </c>
      <c r="P145" s="5">
        <v>683.97900000000004</v>
      </c>
      <c r="Q145" s="5">
        <v>710.55799999999988</v>
      </c>
      <c r="R145" s="5">
        <v>737.12899999999991</v>
      </c>
      <c r="S145" s="5">
        <v>764.255</v>
      </c>
      <c r="T145" s="5">
        <v>791.21299999999997</v>
      </c>
      <c r="U145" s="5">
        <v>820.04199999999992</v>
      </c>
      <c r="V145" s="5">
        <v>850.42099999999994</v>
      </c>
      <c r="W145" s="5">
        <v>881.35299999999984</v>
      </c>
      <c r="X145" s="5">
        <v>910.91599999999994</v>
      </c>
      <c r="Y145" s="5">
        <v>945.98700000000008</v>
      </c>
      <c r="Z145" s="5">
        <v>983.28199999999981</v>
      </c>
      <c r="AA145" s="5">
        <v>1021.645</v>
      </c>
      <c r="AB145" s="5">
        <v>1058.7840000000001</v>
      </c>
      <c r="AC145" s="5">
        <v>1097.134</v>
      </c>
      <c r="AD145" s="5">
        <v>1135.6130000000001</v>
      </c>
      <c r="AE145" s="5">
        <v>1135.6130000000001</v>
      </c>
    </row>
    <row r="146" spans="1:3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spans="1:31">
      <c r="A147" s="56" t="s">
        <v>80</v>
      </c>
      <c r="B147" s="56" t="s">
        <v>199</v>
      </c>
      <c r="C147" s="56" t="s">
        <v>153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56" t="s">
        <v>80</v>
      </c>
      <c r="B148" s="56" t="s">
        <v>199</v>
      </c>
      <c r="C148" s="56" t="s">
        <v>154</v>
      </c>
      <c r="D148" s="5">
        <v>1.5999999999999999E-6</v>
      </c>
      <c r="E148" s="5">
        <v>3.0199999999999999E-6</v>
      </c>
      <c r="F148" s="5">
        <v>3.0199999999999999E-6</v>
      </c>
      <c r="G148" s="5">
        <v>3.0199999999999999E-6</v>
      </c>
      <c r="H148" s="5">
        <v>3.1499999999999999E-6</v>
      </c>
      <c r="I148" s="5">
        <v>68.867650240000003</v>
      </c>
      <c r="J148" s="5">
        <v>403.54873937999997</v>
      </c>
      <c r="K148" s="5">
        <v>403.54874844</v>
      </c>
      <c r="L148" s="5">
        <v>494.30394632999997</v>
      </c>
      <c r="M148" s="5">
        <v>663.62386057999993</v>
      </c>
      <c r="N148" s="5">
        <v>663.62386057999993</v>
      </c>
      <c r="O148" s="5">
        <v>761.10655732999999</v>
      </c>
      <c r="P148" s="5">
        <v>930.67408492000004</v>
      </c>
      <c r="Q148" s="5">
        <v>930.67408493000005</v>
      </c>
      <c r="R148" s="5">
        <v>930.67409294999993</v>
      </c>
      <c r="S148" s="5">
        <v>945.83465923999995</v>
      </c>
      <c r="T148" s="5">
        <v>945.84091166999997</v>
      </c>
      <c r="U148" s="5">
        <v>945.84091166999997</v>
      </c>
      <c r="V148" s="5">
        <v>945.84091166999997</v>
      </c>
      <c r="W148" s="5">
        <v>945.84091166999997</v>
      </c>
      <c r="X148" s="5">
        <v>945.84090911999999</v>
      </c>
      <c r="Y148" s="5">
        <v>945.84095307999996</v>
      </c>
      <c r="Z148" s="5">
        <v>945.84098084999994</v>
      </c>
      <c r="AA148" s="5">
        <v>945.84098088999997</v>
      </c>
      <c r="AB148" s="5">
        <v>945.84098078</v>
      </c>
      <c r="AC148" s="5">
        <v>876.97333765999997</v>
      </c>
      <c r="AD148" s="5">
        <v>921.98897502999989</v>
      </c>
      <c r="AE148" s="5">
        <v>923.20364003999987</v>
      </c>
    </row>
    <row r="149" spans="1:31">
      <c r="A149" s="56" t="s">
        <v>80</v>
      </c>
      <c r="B149" s="56" t="s">
        <v>199</v>
      </c>
      <c r="C149" s="56" t="s">
        <v>155</v>
      </c>
      <c r="D149" s="5">
        <v>473.33</v>
      </c>
      <c r="E149" s="5">
        <v>473.33</v>
      </c>
      <c r="F149" s="5">
        <v>473.33</v>
      </c>
      <c r="G149" s="5">
        <v>473.33</v>
      </c>
      <c r="H149" s="5">
        <v>473.33</v>
      </c>
      <c r="I149" s="5">
        <v>473.33</v>
      </c>
      <c r="J149" s="5">
        <v>473.33</v>
      </c>
      <c r="K149" s="5">
        <v>473.33</v>
      </c>
      <c r="L149" s="5">
        <v>473.33</v>
      </c>
      <c r="M149" s="5">
        <v>473.33</v>
      </c>
      <c r="N149" s="5">
        <v>473.33</v>
      </c>
      <c r="O149" s="5">
        <v>473.33</v>
      </c>
      <c r="P149" s="5">
        <v>473.33</v>
      </c>
      <c r="Q149" s="5">
        <v>473.33</v>
      </c>
      <c r="R149" s="5">
        <v>473.33</v>
      </c>
      <c r="S149" s="5">
        <v>473.33</v>
      </c>
      <c r="T149" s="5">
        <v>473.33</v>
      </c>
      <c r="U149" s="5">
        <v>473.33</v>
      </c>
      <c r="V149" s="5">
        <v>473.33</v>
      </c>
      <c r="W149" s="5">
        <v>473.33</v>
      </c>
      <c r="X149" s="5">
        <v>473.33</v>
      </c>
      <c r="Y149" s="5">
        <v>473.33</v>
      </c>
      <c r="Z149" s="5">
        <v>473.33</v>
      </c>
      <c r="AA149" s="5">
        <v>473.33</v>
      </c>
      <c r="AB149" s="5">
        <v>473.33</v>
      </c>
      <c r="AC149" s="5">
        <v>473.33</v>
      </c>
      <c r="AD149" s="5">
        <v>473.33</v>
      </c>
      <c r="AE149" s="5">
        <v>473.33</v>
      </c>
    </row>
    <row r="150" spans="1:31">
      <c r="A150" s="56" t="s">
        <v>80</v>
      </c>
      <c r="B150" s="56" t="s">
        <v>199</v>
      </c>
      <c r="C150" s="56" t="s">
        <v>138</v>
      </c>
      <c r="D150" s="5">
        <v>72.619</v>
      </c>
      <c r="E150" s="5">
        <v>87.320999999999998</v>
      </c>
      <c r="F150" s="5">
        <v>98.980999999999995</v>
      </c>
      <c r="G150" s="5">
        <v>114.42100000000001</v>
      </c>
      <c r="H150" s="5">
        <v>128.39599999999999</v>
      </c>
      <c r="I150" s="5">
        <v>142.90299999999999</v>
      </c>
      <c r="J150" s="5">
        <v>157.28299999999999</v>
      </c>
      <c r="K150" s="5">
        <v>166.94370480000001</v>
      </c>
      <c r="L150" s="5">
        <v>176.04630345000001</v>
      </c>
      <c r="M150" s="5">
        <v>184.91423986999999</v>
      </c>
      <c r="N150" s="5">
        <v>193.56646155999999</v>
      </c>
      <c r="O150" s="5">
        <v>202.56738028000001</v>
      </c>
      <c r="P150" s="5">
        <v>212.36228187</v>
      </c>
      <c r="Q150" s="5">
        <v>222.03282325999999</v>
      </c>
      <c r="R150" s="5">
        <v>232.09618850999999</v>
      </c>
      <c r="S150" s="5">
        <v>242.67737768000001</v>
      </c>
      <c r="T150" s="5">
        <v>254.27061481000001</v>
      </c>
      <c r="U150" s="5">
        <v>265.86527868000002</v>
      </c>
      <c r="V150" s="5">
        <v>278.17312126000002</v>
      </c>
      <c r="W150" s="5">
        <v>291.04417582999997</v>
      </c>
      <c r="X150" s="5">
        <v>305.00868867999998</v>
      </c>
      <c r="Y150" s="5">
        <v>319.60520731000003</v>
      </c>
      <c r="Z150" s="5">
        <v>335.18091439</v>
      </c>
      <c r="AA150" s="5">
        <v>351.39622945999997</v>
      </c>
      <c r="AB150" s="5">
        <v>368.90784975000003</v>
      </c>
      <c r="AC150" s="5">
        <v>386.24947877</v>
      </c>
      <c r="AD150" s="5">
        <v>404.14763424</v>
      </c>
      <c r="AE150" s="5">
        <v>415.50384135000002</v>
      </c>
    </row>
    <row r="151" spans="1:31">
      <c r="A151" s="56" t="s">
        <v>80</v>
      </c>
      <c r="B151" s="56" t="s">
        <v>199</v>
      </c>
      <c r="C151" s="56" t="s">
        <v>139</v>
      </c>
      <c r="D151" s="5">
        <v>204.94499999999999</v>
      </c>
      <c r="E151" s="5">
        <v>233.90799999999999</v>
      </c>
      <c r="F151" s="5">
        <v>251.92500000000001</v>
      </c>
      <c r="G151" s="5">
        <v>276.98700000000002</v>
      </c>
      <c r="H151" s="5">
        <v>297.21199999999999</v>
      </c>
      <c r="I151" s="5">
        <v>315.09500000000003</v>
      </c>
      <c r="J151" s="5">
        <v>330.48899999999998</v>
      </c>
      <c r="K151" s="5">
        <v>342.21</v>
      </c>
      <c r="L151" s="5">
        <v>350.32499999999999</v>
      </c>
      <c r="M151" s="5">
        <v>358.65400000000011</v>
      </c>
      <c r="N151" s="5">
        <v>366.01999999999992</v>
      </c>
      <c r="O151" s="5">
        <v>373.23200000000003</v>
      </c>
      <c r="P151" s="5">
        <v>379.42599999999999</v>
      </c>
      <c r="Q151" s="5">
        <v>386.03</v>
      </c>
      <c r="R151" s="5">
        <v>392.39699999999999</v>
      </c>
      <c r="S151" s="5">
        <v>398.70600000000002</v>
      </c>
      <c r="T151" s="5">
        <v>404.1869999999999</v>
      </c>
      <c r="U151" s="5">
        <v>410.29599999999999</v>
      </c>
      <c r="V151" s="5">
        <v>416.55799999999999</v>
      </c>
      <c r="W151" s="5">
        <v>422.69400000000002</v>
      </c>
      <c r="X151" s="5">
        <v>427.83100000000002</v>
      </c>
      <c r="Y151" s="5">
        <v>434.50900000000001</v>
      </c>
      <c r="Z151" s="5">
        <v>441.44299999999993</v>
      </c>
      <c r="AA151" s="5">
        <v>448.33</v>
      </c>
      <c r="AB151" s="5">
        <v>454.20299999999997</v>
      </c>
      <c r="AC151" s="5">
        <v>460.49599999999998</v>
      </c>
      <c r="AD151" s="5">
        <v>466.54</v>
      </c>
      <c r="AE151" s="5">
        <v>466.54</v>
      </c>
    </row>
    <row r="152" spans="1:3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spans="1:31">
      <c r="A153" s="56" t="s">
        <v>80</v>
      </c>
      <c r="B153" s="56" t="s">
        <v>200</v>
      </c>
      <c r="C153" s="56" t="s">
        <v>153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3.9700000000000001E-6</v>
      </c>
      <c r="J153" s="5">
        <v>4.2300000000000002E-6</v>
      </c>
      <c r="K153" s="5">
        <v>1.1240000000000001E-5</v>
      </c>
      <c r="L153" s="5">
        <v>1.187E-5</v>
      </c>
      <c r="M153" s="5">
        <v>1.2459999999999999E-5</v>
      </c>
      <c r="N153" s="5">
        <v>1.323E-5</v>
      </c>
      <c r="O153" s="5">
        <v>1.396E-5</v>
      </c>
      <c r="P153" s="5">
        <v>1.491E-5</v>
      </c>
      <c r="Q153" s="5">
        <v>1.5719999999999999E-5</v>
      </c>
      <c r="R153" s="5">
        <v>1.8349999999999999E-5</v>
      </c>
      <c r="S153" s="5">
        <v>1.8989999999999999E-5</v>
      </c>
      <c r="T153" s="5">
        <v>1.982E-5</v>
      </c>
      <c r="U153" s="5">
        <v>2.0579999999999999E-5</v>
      </c>
      <c r="V153" s="5">
        <v>2.1569999999999998E-5</v>
      </c>
      <c r="W153" s="5">
        <v>2.2540000000000001E-5</v>
      </c>
      <c r="X153" s="5">
        <v>2.3879999999999998E-5</v>
      </c>
      <c r="Y153" s="5">
        <v>3.5809999999999998E-5</v>
      </c>
      <c r="Z153" s="5">
        <v>3.7839999999999997E-5</v>
      </c>
      <c r="AA153" s="5">
        <v>4.002E-5</v>
      </c>
      <c r="AB153" s="5">
        <v>4.2089999999999999E-5</v>
      </c>
      <c r="AC153" s="5">
        <v>4.4620000000000003E-5</v>
      </c>
      <c r="AD153" s="5">
        <v>4.6980000000000001E-5</v>
      </c>
      <c r="AE153" s="5">
        <v>4.9679999999999999E-5</v>
      </c>
    </row>
    <row r="154" spans="1:31">
      <c r="A154" s="56" t="s">
        <v>80</v>
      </c>
      <c r="B154" s="56" t="s">
        <v>200</v>
      </c>
      <c r="C154" s="56" t="s">
        <v>154</v>
      </c>
      <c r="D154" s="5">
        <v>1.19E-6</v>
      </c>
      <c r="E154" s="5">
        <v>1.26E-6</v>
      </c>
      <c r="F154" s="5">
        <v>1.4300000000000001E-6</v>
      </c>
      <c r="G154" s="5">
        <v>1.57E-6</v>
      </c>
      <c r="H154" s="5">
        <v>1.7099999999999999E-6</v>
      </c>
      <c r="I154" s="5">
        <v>1.9300000000000002E-6</v>
      </c>
      <c r="J154" s="5">
        <v>2.2400000000000002E-6</v>
      </c>
      <c r="K154" s="5">
        <v>5.0599999999999998E-6</v>
      </c>
      <c r="L154" s="5">
        <v>5.6799999999999998E-6</v>
      </c>
      <c r="M154" s="5">
        <v>7.1199999999999996E-6</v>
      </c>
      <c r="N154" s="5">
        <v>7.8199999999999997E-6</v>
      </c>
      <c r="O154" s="5">
        <v>8.6799999999999999E-6</v>
      </c>
      <c r="P154" s="5">
        <v>9.8199999999999992E-6</v>
      </c>
      <c r="Q154" s="5">
        <v>1.083E-5</v>
      </c>
      <c r="R154" s="5">
        <v>1.1970000000000001E-5</v>
      </c>
      <c r="S154" s="5">
        <v>1.3190000000000001E-5</v>
      </c>
      <c r="T154" s="5">
        <v>1.4620000000000001E-5</v>
      </c>
      <c r="U154" s="5">
        <v>1.5849999999999999E-5</v>
      </c>
      <c r="V154" s="5">
        <v>1.7E-5</v>
      </c>
      <c r="W154" s="5">
        <v>1.7050000000000001E-5</v>
      </c>
      <c r="X154" s="5">
        <v>1.8660000000000001E-5</v>
      </c>
      <c r="Y154" s="5">
        <v>2.6400000000000001E-5</v>
      </c>
      <c r="Z154" s="5">
        <v>2.9079999999999999E-5</v>
      </c>
      <c r="AA154" s="5">
        <v>3.1340000000000001E-5</v>
      </c>
      <c r="AB154" s="5">
        <v>3.3769999999999997E-5</v>
      </c>
      <c r="AC154" s="5">
        <v>3.6730000000000002E-5</v>
      </c>
      <c r="AD154" s="5">
        <v>3.9239999999999997E-5</v>
      </c>
      <c r="AE154" s="5">
        <v>4.2360000000000001E-5</v>
      </c>
    </row>
    <row r="155" spans="1:31">
      <c r="A155" s="56" t="s">
        <v>80</v>
      </c>
      <c r="B155" s="56" t="s">
        <v>200</v>
      </c>
      <c r="C155" s="56" t="s">
        <v>155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80</v>
      </c>
      <c r="B156" s="56" t="s">
        <v>200</v>
      </c>
      <c r="C156" s="56" t="s">
        <v>138</v>
      </c>
      <c r="D156" s="5">
        <v>1.0629999999999999</v>
      </c>
      <c r="E156" s="5">
        <v>1.756</v>
      </c>
      <c r="F156" s="5">
        <v>2.512</v>
      </c>
      <c r="G156" s="5">
        <v>3.6230000000000002</v>
      </c>
      <c r="H156" s="5">
        <v>4.7329999999999997</v>
      </c>
      <c r="I156" s="5">
        <v>5.9960000000000004</v>
      </c>
      <c r="J156" s="5">
        <v>7.359</v>
      </c>
      <c r="K156" s="5">
        <v>8.1455331399999995</v>
      </c>
      <c r="L156" s="5">
        <v>8.9709484899999996</v>
      </c>
      <c r="M156" s="5">
        <v>9.7872965899999986</v>
      </c>
      <c r="N156" s="5">
        <v>10.63353828</v>
      </c>
      <c r="O156" s="5">
        <v>11.55942119</v>
      </c>
      <c r="P156" s="5">
        <v>12.6331945</v>
      </c>
      <c r="Q156" s="5">
        <v>13.732806200000001</v>
      </c>
      <c r="R156" s="5">
        <v>14.93051966</v>
      </c>
      <c r="S156" s="5">
        <v>16.245946679999999</v>
      </c>
      <c r="T156" s="5">
        <v>17.76335138</v>
      </c>
      <c r="U156" s="5">
        <v>19.339866730000001</v>
      </c>
      <c r="V156" s="5">
        <v>21.073180700000002</v>
      </c>
      <c r="W156" s="5">
        <v>22.95322088</v>
      </c>
      <c r="X156" s="5">
        <v>25.044382930000001</v>
      </c>
      <c r="Y156" s="5">
        <v>27.30146525</v>
      </c>
      <c r="Z156" s="5">
        <v>29.779726929999999</v>
      </c>
      <c r="AA156" s="5">
        <v>32.422278030000001</v>
      </c>
      <c r="AB156" s="5">
        <v>35.336948970000002</v>
      </c>
      <c r="AC156" s="5">
        <v>38.3099378</v>
      </c>
      <c r="AD156" s="5">
        <v>41.444521289999997</v>
      </c>
      <c r="AE156" s="5">
        <v>43.419582329999997</v>
      </c>
    </row>
    <row r="157" spans="1:31">
      <c r="A157" s="56" t="s">
        <v>80</v>
      </c>
      <c r="B157" s="56" t="s">
        <v>200</v>
      </c>
      <c r="C157" s="56" t="s">
        <v>139</v>
      </c>
      <c r="D157" s="5">
        <v>24.324999999999999</v>
      </c>
      <c r="E157" s="5">
        <v>30.146000000000001</v>
      </c>
      <c r="F157" s="5">
        <v>34.231999999999999</v>
      </c>
      <c r="G157" s="5">
        <v>40.817999999999998</v>
      </c>
      <c r="H157" s="5">
        <v>44.671000000000006</v>
      </c>
      <c r="I157" s="5">
        <v>48.954999999999998</v>
      </c>
      <c r="J157" s="5">
        <v>52.718000000000004</v>
      </c>
      <c r="K157" s="5">
        <v>55.439</v>
      </c>
      <c r="L157" s="5">
        <v>57.512</v>
      </c>
      <c r="M157" s="5">
        <v>59.606000000000009</v>
      </c>
      <c r="N157" s="5">
        <v>61.548000000000002</v>
      </c>
      <c r="O157" s="5">
        <v>63.503</v>
      </c>
      <c r="P157" s="5">
        <v>65.283999999999992</v>
      </c>
      <c r="Q157" s="5">
        <v>67.128999999999991</v>
      </c>
      <c r="R157" s="5">
        <v>68.938000000000002</v>
      </c>
      <c r="S157" s="5">
        <v>70.754999999999995</v>
      </c>
      <c r="T157" s="5">
        <v>72.491</v>
      </c>
      <c r="U157" s="5">
        <v>74.357000000000014</v>
      </c>
      <c r="V157" s="5">
        <v>76.314999999999984</v>
      </c>
      <c r="W157" s="5">
        <v>78.274999999999991</v>
      </c>
      <c r="X157" s="5">
        <v>80.067999999999998</v>
      </c>
      <c r="Y157" s="5">
        <v>82.286000000000001</v>
      </c>
      <c r="Z157" s="5">
        <v>84.637</v>
      </c>
      <c r="AA157" s="5">
        <v>87.021000000000001</v>
      </c>
      <c r="AB157" s="5">
        <v>89.244</v>
      </c>
      <c r="AC157" s="5">
        <v>91.512</v>
      </c>
      <c r="AD157" s="5">
        <v>93.738</v>
      </c>
      <c r="AE157" s="5">
        <v>93.738</v>
      </c>
    </row>
    <row r="158" spans="1:31"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</sheetData>
  <autoFilter ref="A3:C157" xr:uid="{00000000-0009-0000-0000-000008000000}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9">
    <tabColor theme="7"/>
  </sheetPr>
  <dimension ref="A1:AE158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205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 t="s">
        <v>206</v>
      </c>
      <c r="C2" s="12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152</v>
      </c>
      <c r="D4" s="5">
        <v>0</v>
      </c>
      <c r="E4" s="5">
        <v>0</v>
      </c>
      <c r="F4" s="5">
        <v>116.28</v>
      </c>
      <c r="G4" s="5">
        <v>348.84</v>
      </c>
      <c r="H4" s="5">
        <v>348.84</v>
      </c>
      <c r="I4" s="5">
        <v>348.84</v>
      </c>
      <c r="J4" s="5">
        <v>348.84</v>
      </c>
      <c r="K4" s="5">
        <v>348.84</v>
      </c>
      <c r="L4" s="5">
        <v>348.84</v>
      </c>
      <c r="M4" s="5">
        <v>348.84</v>
      </c>
      <c r="N4" s="5">
        <v>348.84</v>
      </c>
      <c r="O4" s="5">
        <v>348.84</v>
      </c>
      <c r="P4" s="5">
        <v>348.84</v>
      </c>
      <c r="Q4" s="5">
        <v>348.84</v>
      </c>
      <c r="R4" s="5">
        <v>348.84</v>
      </c>
      <c r="S4" s="5">
        <v>348.84</v>
      </c>
      <c r="T4" s="5">
        <v>348.84</v>
      </c>
      <c r="U4" s="5">
        <v>348.84</v>
      </c>
      <c r="V4" s="5">
        <v>348.84</v>
      </c>
      <c r="W4" s="5">
        <v>348.84</v>
      </c>
      <c r="X4" s="5">
        <v>348.84</v>
      </c>
      <c r="Y4" s="5">
        <v>348.84</v>
      </c>
      <c r="Z4" s="5">
        <v>348.84</v>
      </c>
      <c r="AA4" s="5">
        <v>348.84</v>
      </c>
      <c r="AB4" s="5">
        <v>348.84</v>
      </c>
      <c r="AC4" s="5">
        <v>348.84</v>
      </c>
      <c r="AD4" s="5">
        <v>348.84</v>
      </c>
      <c r="AE4" s="5">
        <v>348.84</v>
      </c>
    </row>
    <row r="5" spans="1:31">
      <c r="A5" s="56" t="s">
        <v>60</v>
      </c>
      <c r="B5" s="56" t="s">
        <v>163</v>
      </c>
      <c r="C5" s="56" t="s">
        <v>153</v>
      </c>
      <c r="D5" s="5">
        <v>6.0490000000000004</v>
      </c>
      <c r="E5" s="5">
        <v>6.0490000000000004</v>
      </c>
      <c r="F5" s="5">
        <v>6.0490000000000004</v>
      </c>
      <c r="G5" s="5">
        <v>6.0490000000000004</v>
      </c>
      <c r="H5" s="5">
        <v>6.0490000000000004</v>
      </c>
      <c r="I5" s="5">
        <v>6.0490008901600003</v>
      </c>
      <c r="J5" s="5">
        <v>6.04900096096</v>
      </c>
      <c r="K5" s="5">
        <v>6.0490011068799996</v>
      </c>
      <c r="L5" s="5">
        <v>6.0490011428800008</v>
      </c>
      <c r="M5" s="5">
        <v>6.04900115464</v>
      </c>
      <c r="N5" s="5">
        <v>6.0490011716800014</v>
      </c>
      <c r="O5" s="5">
        <v>6.0490012012000003</v>
      </c>
      <c r="P5" s="5">
        <v>6.0490012309600001</v>
      </c>
      <c r="Q5" s="5">
        <v>6.0490013329600014</v>
      </c>
      <c r="R5" s="5">
        <v>6.0490014481600003</v>
      </c>
      <c r="S5" s="5">
        <v>6.0490016444800014</v>
      </c>
      <c r="T5" s="5">
        <v>6.0490018590400014</v>
      </c>
      <c r="U5" s="5">
        <v>6.0490018590400014</v>
      </c>
      <c r="V5" s="5">
        <v>6.0490018590400014</v>
      </c>
      <c r="W5" s="5">
        <v>6.0490018590400014</v>
      </c>
      <c r="X5" s="5">
        <v>12.18187618024</v>
      </c>
      <c r="Y5" s="5">
        <v>12.181876259439999</v>
      </c>
      <c r="Z5" s="5">
        <v>17.274596248000002</v>
      </c>
      <c r="AA5" s="5">
        <v>17.274596250399998</v>
      </c>
      <c r="AB5" s="5">
        <v>42.048999851200001</v>
      </c>
      <c r="AC5" s="5">
        <v>42.048999851200001</v>
      </c>
      <c r="AD5" s="5">
        <v>42.048999851200001</v>
      </c>
      <c r="AE5" s="5">
        <v>42.048999852400001</v>
      </c>
    </row>
    <row r="6" spans="1:31">
      <c r="A6" s="56" t="s">
        <v>60</v>
      </c>
      <c r="B6" s="56" t="s">
        <v>163</v>
      </c>
      <c r="C6" s="56" t="s">
        <v>154</v>
      </c>
      <c r="D6" s="5">
        <v>0.2220001278</v>
      </c>
      <c r="E6" s="5">
        <v>0.22200013948</v>
      </c>
      <c r="F6" s="5">
        <v>5.0220070737200002</v>
      </c>
      <c r="G6" s="5">
        <v>5.0220070756800004</v>
      </c>
      <c r="H6" s="5">
        <v>12.422007242279999</v>
      </c>
      <c r="I6" s="5">
        <v>15.62201423528</v>
      </c>
      <c r="J6" s="5">
        <v>16.221994514199999</v>
      </c>
      <c r="K6" s="5">
        <v>16.221994581760001</v>
      </c>
      <c r="L6" s="5">
        <v>16.22199461424</v>
      </c>
      <c r="M6" s="5">
        <v>16.221994643799999</v>
      </c>
      <c r="N6" s="5">
        <v>16.221994685679999</v>
      </c>
      <c r="O6" s="5">
        <v>16.221994738719999</v>
      </c>
      <c r="P6" s="5">
        <v>16.22199483592</v>
      </c>
      <c r="Q6" s="5">
        <v>16.221995009760001</v>
      </c>
      <c r="R6" s="5">
        <v>16.22199509156</v>
      </c>
      <c r="S6" s="5">
        <v>16.403418926440001</v>
      </c>
      <c r="T6" s="5">
        <v>23.001620083399999</v>
      </c>
      <c r="U6" s="5">
        <v>23.001620104040001</v>
      </c>
      <c r="V6" s="5">
        <v>23.001620105960001</v>
      </c>
      <c r="W6" s="5">
        <v>23.001620106520001</v>
      </c>
      <c r="X6" s="5">
        <v>23.00162009448</v>
      </c>
      <c r="Y6" s="5">
        <v>23.001620204839998</v>
      </c>
      <c r="Z6" s="5">
        <v>20.236141331879999</v>
      </c>
      <c r="AA6" s="5">
        <v>23.94804624412</v>
      </c>
      <c r="AB6" s="5">
        <v>16.548076702079999</v>
      </c>
      <c r="AC6" s="5">
        <v>16.548076699679999</v>
      </c>
      <c r="AD6" s="5">
        <v>16.548076698319999</v>
      </c>
      <c r="AE6" s="5">
        <v>20.687587917959998</v>
      </c>
    </row>
    <row r="7" spans="1:31">
      <c r="A7" s="56" t="s">
        <v>60</v>
      </c>
      <c r="B7" s="56" t="s">
        <v>163</v>
      </c>
      <c r="C7" s="56" t="s">
        <v>155</v>
      </c>
      <c r="D7" s="5">
        <v>7.4999999999999997E-2</v>
      </c>
      <c r="E7" s="5">
        <v>7.4999999999999997E-2</v>
      </c>
      <c r="F7" s="5">
        <v>7.4999999999999997E-2</v>
      </c>
      <c r="G7" s="5">
        <v>7.4999999999999997E-2</v>
      </c>
      <c r="H7" s="5">
        <v>7.4999999999999997E-2</v>
      </c>
      <c r="I7" s="5">
        <v>7.4999999999999997E-2</v>
      </c>
      <c r="J7" s="5">
        <v>7.4999999999999997E-2</v>
      </c>
      <c r="K7" s="5">
        <v>7.4999999999999997E-2</v>
      </c>
      <c r="L7" s="5">
        <v>7.4999999999999997E-2</v>
      </c>
      <c r="M7" s="5">
        <v>7.4999999999999997E-2</v>
      </c>
      <c r="N7" s="5">
        <v>7.4999999999999997E-2</v>
      </c>
      <c r="O7" s="5">
        <v>7.4999999999999997E-2</v>
      </c>
      <c r="P7" s="5">
        <v>7.4999999999999997E-2</v>
      </c>
      <c r="Q7" s="5">
        <v>7.4999999999999997E-2</v>
      </c>
      <c r="R7" s="5">
        <v>7.4999999999999997E-2</v>
      </c>
      <c r="S7" s="5">
        <v>7.4999999999999997E-2</v>
      </c>
      <c r="T7" s="5">
        <v>7.4999999999999997E-2</v>
      </c>
      <c r="U7" s="5">
        <v>7.4999999999999997E-2</v>
      </c>
      <c r="V7" s="5">
        <v>7.4999999999999997E-2</v>
      </c>
      <c r="W7" s="5">
        <v>7.4999999999999997E-2</v>
      </c>
      <c r="X7" s="5">
        <v>7.4999999999999997E-2</v>
      </c>
      <c r="Y7" s="5">
        <v>7.4999999999999997E-2</v>
      </c>
      <c r="Z7" s="5">
        <v>7.4999999999999997E-2</v>
      </c>
      <c r="AA7" s="5">
        <v>7.4999999999999997E-2</v>
      </c>
      <c r="AB7" s="5">
        <v>7.4999999999999997E-2</v>
      </c>
      <c r="AC7" s="5">
        <v>7.4999999999999997E-2</v>
      </c>
      <c r="AD7" s="5">
        <v>7.4999999999999997E-2</v>
      </c>
      <c r="AE7" s="5">
        <v>7.4999999999999997E-2</v>
      </c>
    </row>
    <row r="8" spans="1:31">
      <c r="A8" s="56" t="s">
        <v>60</v>
      </c>
      <c r="B8" s="56" t="s">
        <v>163</v>
      </c>
      <c r="C8" s="56" t="s">
        <v>138</v>
      </c>
      <c r="D8" s="5">
        <v>3.4913999979999999E-2</v>
      </c>
      <c r="E8" s="5">
        <v>5.484E-2</v>
      </c>
      <c r="F8" s="5">
        <v>7.2627999999999998E-2</v>
      </c>
      <c r="G8" s="5">
        <v>0.100088</v>
      </c>
      <c r="H8" s="5">
        <v>0.12599199999999999</v>
      </c>
      <c r="I8" s="5">
        <v>0.15531600000000001</v>
      </c>
      <c r="J8" s="5">
        <v>0.18915399999999999</v>
      </c>
      <c r="K8" s="5">
        <v>0.223483463425</v>
      </c>
      <c r="L8" s="5">
        <v>0.26922619027</v>
      </c>
      <c r="M8" s="5">
        <v>0.32737080419499998</v>
      </c>
      <c r="N8" s="5">
        <v>0.40339767251500003</v>
      </c>
      <c r="O8" s="5">
        <v>0.49742240399499998</v>
      </c>
      <c r="P8" s="5">
        <v>0.61150099226999999</v>
      </c>
      <c r="Q8" s="5">
        <v>0.74213644426000003</v>
      </c>
      <c r="R8" s="5">
        <v>0.89162604521</v>
      </c>
      <c r="S8" s="5">
        <v>1.0606743327599999</v>
      </c>
      <c r="T8" s="5">
        <v>1.2522198492650001</v>
      </c>
      <c r="U8" s="5">
        <v>1.4623367170149999</v>
      </c>
      <c r="V8" s="5">
        <v>1.694099566085</v>
      </c>
      <c r="W8" s="5">
        <v>1.947522899875</v>
      </c>
      <c r="X8" s="5">
        <v>2.2243126529150001</v>
      </c>
      <c r="Y8" s="5">
        <v>2.524065776290001</v>
      </c>
      <c r="Z8" s="5">
        <v>2.8540024206700001</v>
      </c>
      <c r="AA8" s="5">
        <v>3.2020129526450001</v>
      </c>
      <c r="AB8" s="5">
        <v>3.576327160525</v>
      </c>
      <c r="AC8" s="5">
        <v>3.970304676880001</v>
      </c>
      <c r="AD8" s="5">
        <v>4.385375169075</v>
      </c>
      <c r="AE8" s="5">
        <v>4.6124987063500003</v>
      </c>
    </row>
    <row r="9" spans="1:31">
      <c r="A9" s="56" t="s">
        <v>60</v>
      </c>
      <c r="B9" s="56" t="s">
        <v>163</v>
      </c>
      <c r="C9" s="56" t="s">
        <v>139</v>
      </c>
      <c r="D9" s="5">
        <v>0.68999299999999997</v>
      </c>
      <c r="E9" s="5">
        <v>0.86033799999999994</v>
      </c>
      <c r="F9" s="5">
        <v>0.932334</v>
      </c>
      <c r="G9" s="5">
        <v>1.1008910000000001</v>
      </c>
      <c r="H9" s="5">
        <v>1.1869240000000001</v>
      </c>
      <c r="I9" s="5">
        <v>1.2866580000000001</v>
      </c>
      <c r="J9" s="5">
        <v>1.3793280000000001</v>
      </c>
      <c r="K9" s="5">
        <v>1.4474050000000001</v>
      </c>
      <c r="L9" s="5">
        <v>1.497377</v>
      </c>
      <c r="M9" s="5">
        <v>1.542017</v>
      </c>
      <c r="N9" s="5">
        <v>1.577949</v>
      </c>
      <c r="O9" s="5">
        <v>1.6165590000000001</v>
      </c>
      <c r="P9" s="5">
        <v>1.6503080000000001</v>
      </c>
      <c r="Q9" s="5">
        <v>1.6856690000000001</v>
      </c>
      <c r="R9" s="5">
        <v>1.71984</v>
      </c>
      <c r="S9" s="5">
        <v>1.754202</v>
      </c>
      <c r="T9" s="5">
        <v>1.787407</v>
      </c>
      <c r="U9" s="5">
        <v>1.824093</v>
      </c>
      <c r="V9" s="5">
        <v>1.8633230000000001</v>
      </c>
      <c r="W9" s="5">
        <v>1.902714</v>
      </c>
      <c r="X9" s="5">
        <v>1.937875</v>
      </c>
      <c r="Y9" s="5">
        <v>1.985392</v>
      </c>
      <c r="Z9" s="5">
        <v>2.0370680000000001</v>
      </c>
      <c r="AA9" s="5">
        <v>2.0899179999999999</v>
      </c>
      <c r="AB9" s="5">
        <v>2.138815000000001</v>
      </c>
      <c r="AC9" s="5">
        <v>2.188765000000001</v>
      </c>
      <c r="AD9" s="5">
        <v>2.2375989999999999</v>
      </c>
      <c r="AE9" s="5">
        <v>2.2375989999999999</v>
      </c>
    </row>
    <row r="10" spans="1:3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>
      <c r="A11" s="56" t="s">
        <v>60</v>
      </c>
      <c r="B11" s="56" t="s">
        <v>197</v>
      </c>
      <c r="C11" s="56" t="s">
        <v>153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4.9343999999999995E-7</v>
      </c>
      <c r="J11" s="5">
        <v>4.9343999999999995E-7</v>
      </c>
      <c r="K11" s="5">
        <v>7.4808000000000007E-7</v>
      </c>
      <c r="L11" s="5">
        <v>7.4808000000000007E-7</v>
      </c>
      <c r="M11" s="5">
        <v>7.4808000000000007E-7</v>
      </c>
      <c r="N11" s="5">
        <v>7.4832000000000002E-7</v>
      </c>
      <c r="O11" s="5">
        <v>7.4855999999999987E-7</v>
      </c>
      <c r="P11" s="5">
        <v>7.4855999999999987E-7</v>
      </c>
      <c r="Q11" s="5">
        <v>7.4880000000000003E-7</v>
      </c>
      <c r="R11" s="5">
        <v>8.075999999999999E-7</v>
      </c>
      <c r="S11" s="5">
        <v>8.2704000000000003E-7</v>
      </c>
      <c r="T11" s="5">
        <v>9.2112000000000008E-7</v>
      </c>
      <c r="U11" s="5">
        <v>9.2112000000000008E-7</v>
      </c>
      <c r="V11" s="5">
        <v>9.2112000000000008E-7</v>
      </c>
      <c r="W11" s="5">
        <v>9.2112000000000008E-7</v>
      </c>
      <c r="X11" s="5">
        <v>9.2183999999999995E-7</v>
      </c>
      <c r="Y11" s="5">
        <v>3.0109958649599999</v>
      </c>
      <c r="Z11" s="5">
        <v>3.0109958666400001</v>
      </c>
      <c r="AA11" s="5">
        <v>18.384944749919999</v>
      </c>
      <c r="AB11" s="5">
        <v>18.642370105200001</v>
      </c>
      <c r="AC11" s="5">
        <v>18.642370105200001</v>
      </c>
      <c r="AD11" s="5">
        <v>18.642370105440001</v>
      </c>
      <c r="AE11" s="5">
        <v>19.630612491600001</v>
      </c>
    </row>
    <row r="12" spans="1:31">
      <c r="A12" s="56" t="s">
        <v>60</v>
      </c>
      <c r="B12" s="56" t="s">
        <v>197</v>
      </c>
      <c r="C12" s="56" t="s">
        <v>154</v>
      </c>
      <c r="D12" s="5">
        <v>5.7000000954000001</v>
      </c>
      <c r="E12" s="5">
        <v>5.7000001141199999</v>
      </c>
      <c r="F12" s="5">
        <v>7.7000001274400001</v>
      </c>
      <c r="G12" s="5">
        <v>7.7000001628400003</v>
      </c>
      <c r="H12" s="5">
        <v>7.7000001689200008</v>
      </c>
      <c r="I12" s="5">
        <v>10.02093223236</v>
      </c>
      <c r="J12" s="5">
        <v>10.02093223236</v>
      </c>
      <c r="K12" s="5">
        <v>12.075381975759999</v>
      </c>
      <c r="L12" s="5">
        <v>12.62713195944</v>
      </c>
      <c r="M12" s="5">
        <v>13.045014699159999</v>
      </c>
      <c r="N12" s="5">
        <v>14.24514468612</v>
      </c>
      <c r="O12" s="5">
        <v>15.38071104724</v>
      </c>
      <c r="P12" s="5">
        <v>15.38071104796</v>
      </c>
      <c r="Q12" s="5">
        <v>15.38071104988</v>
      </c>
      <c r="R12" s="5">
        <v>15.38071112924</v>
      </c>
      <c r="S12" s="5">
        <v>15.380711318119999</v>
      </c>
      <c r="T12" s="5">
        <v>19.150385106600002</v>
      </c>
      <c r="U12" s="5">
        <v>19.150385106600002</v>
      </c>
      <c r="V12" s="5">
        <v>19.150385106600002</v>
      </c>
      <c r="W12" s="5">
        <v>19.150385106680002</v>
      </c>
      <c r="X12" s="5">
        <v>19.150385011400001</v>
      </c>
      <c r="Y12" s="5">
        <v>19.150390432719998</v>
      </c>
      <c r="Z12" s="5">
        <v>22.108984278160001</v>
      </c>
      <c r="AA12" s="5">
        <v>22.108990282880001</v>
      </c>
      <c r="AB12" s="5">
        <v>22.10899027704</v>
      </c>
      <c r="AC12" s="5">
        <v>21.447166796120001</v>
      </c>
      <c r="AD12" s="5">
        <v>24.774730772080002</v>
      </c>
      <c r="AE12" s="5">
        <v>27.904744827839998</v>
      </c>
    </row>
    <row r="13" spans="1:31">
      <c r="A13" s="56" t="s">
        <v>60</v>
      </c>
      <c r="B13" s="56" t="s">
        <v>197</v>
      </c>
      <c r="C13" s="56" t="s">
        <v>155</v>
      </c>
      <c r="D13" s="5">
        <v>0.15000001069999999</v>
      </c>
      <c r="E13" s="5">
        <v>0.15000001278</v>
      </c>
      <c r="F13" s="5">
        <v>0.15000001390000001</v>
      </c>
      <c r="G13" s="5">
        <v>0.15000001709999999</v>
      </c>
      <c r="H13" s="5">
        <v>0.15000001796000001</v>
      </c>
      <c r="I13" s="5">
        <v>0.15000006297999999</v>
      </c>
      <c r="J13" s="5">
        <v>0.15000006297999999</v>
      </c>
      <c r="K13" s="5">
        <v>0.15000011312</v>
      </c>
      <c r="L13" s="5">
        <v>0.15000013109999999</v>
      </c>
      <c r="M13" s="5">
        <v>0.15000013307999999</v>
      </c>
      <c r="N13" s="5">
        <v>0.15000015004</v>
      </c>
      <c r="O13" s="5">
        <v>0.15000017654</v>
      </c>
      <c r="P13" s="5">
        <v>0.15000017662000001</v>
      </c>
      <c r="Q13" s="5">
        <v>0.15000017677999999</v>
      </c>
      <c r="R13" s="5">
        <v>0.15000018005999999</v>
      </c>
      <c r="S13" s="5">
        <v>0.15000018109999999</v>
      </c>
      <c r="T13" s="5">
        <v>0.15000023103999999</v>
      </c>
      <c r="U13" s="5">
        <v>0.15000023103999999</v>
      </c>
      <c r="V13" s="5">
        <v>0.15000023103999999</v>
      </c>
      <c r="W13" s="5">
        <v>0.15000023103999999</v>
      </c>
      <c r="X13" s="5">
        <v>0.15000022035999999</v>
      </c>
      <c r="Y13" s="5">
        <v>0.15000023858</v>
      </c>
      <c r="Z13" s="5">
        <v>0.15000027092000001</v>
      </c>
      <c r="AA13" s="5">
        <v>0.15000026778</v>
      </c>
      <c r="AB13" s="5">
        <v>0.15000026693999999</v>
      </c>
      <c r="AC13" s="5">
        <v>0.15000022716</v>
      </c>
      <c r="AD13" s="5">
        <v>0.15000031121999999</v>
      </c>
      <c r="AE13" s="5">
        <v>0.15000031420000001</v>
      </c>
    </row>
    <row r="14" spans="1:31">
      <c r="A14" s="56" t="s">
        <v>60</v>
      </c>
      <c r="B14" s="56" t="s">
        <v>197</v>
      </c>
      <c r="C14" s="56" t="s">
        <v>138</v>
      </c>
      <c r="D14" s="5">
        <v>1.9300000000000001E-2</v>
      </c>
      <c r="E14" s="5">
        <v>3.0078000000000001E-2</v>
      </c>
      <c r="F14" s="5">
        <v>4.2999999999999997E-2</v>
      </c>
      <c r="G14" s="5">
        <v>6.0632000000000012E-2</v>
      </c>
      <c r="H14" s="5">
        <v>7.9726000000000005E-2</v>
      </c>
      <c r="I14" s="5">
        <v>9.9685999999999997E-2</v>
      </c>
      <c r="J14" s="5">
        <v>0.120778</v>
      </c>
      <c r="K14" s="5">
        <v>0.13825382772</v>
      </c>
      <c r="L14" s="5">
        <v>0.15843914295</v>
      </c>
      <c r="M14" s="5">
        <v>0.18149269199000001</v>
      </c>
      <c r="N14" s="5">
        <v>0.20888294364000001</v>
      </c>
      <c r="O14" s="5">
        <v>0.24199213107500001</v>
      </c>
      <c r="P14" s="5">
        <v>0.282536018725</v>
      </c>
      <c r="Q14" s="5">
        <v>0.328792757745</v>
      </c>
      <c r="R14" s="5">
        <v>0.38244677191499998</v>
      </c>
      <c r="S14" s="5">
        <v>0.4441890917200001</v>
      </c>
      <c r="T14" s="5">
        <v>0.51559016389000001</v>
      </c>
      <c r="U14" s="5">
        <v>0.59470709510999997</v>
      </c>
      <c r="V14" s="5">
        <v>0.68368592845000009</v>
      </c>
      <c r="W14" s="5">
        <v>0.78256815977500005</v>
      </c>
      <c r="X14" s="5">
        <v>0.89273796725999999</v>
      </c>
      <c r="Y14" s="5">
        <v>1.0140383328</v>
      </c>
      <c r="Z14" s="5">
        <v>1.1490832184749999</v>
      </c>
      <c r="AA14" s="5">
        <v>1.294008418175</v>
      </c>
      <c r="AB14" s="5">
        <v>1.4524332169650001</v>
      </c>
      <c r="AC14" s="5">
        <v>1.6201541016950001</v>
      </c>
      <c r="AD14" s="5">
        <v>1.7988822636049999</v>
      </c>
      <c r="AE14" s="5">
        <v>1.90939026087</v>
      </c>
    </row>
    <row r="15" spans="1:31">
      <c r="A15" s="56" t="s">
        <v>60</v>
      </c>
      <c r="B15" s="56" t="s">
        <v>197</v>
      </c>
      <c r="C15" s="56" t="s">
        <v>139</v>
      </c>
      <c r="D15" s="5">
        <v>0.35031000000000001</v>
      </c>
      <c r="E15" s="5">
        <v>0.44627600000000001</v>
      </c>
      <c r="F15" s="5">
        <v>0.5355049999999999</v>
      </c>
      <c r="G15" s="5">
        <v>0.64062600000000014</v>
      </c>
      <c r="H15" s="5">
        <v>0.73391999999999991</v>
      </c>
      <c r="I15" s="5">
        <v>0.80721999999999994</v>
      </c>
      <c r="J15" s="5">
        <v>0.86765600000000009</v>
      </c>
      <c r="K15" s="5">
        <v>0.91711500000000001</v>
      </c>
      <c r="L15" s="5">
        <v>0.95275699999999997</v>
      </c>
      <c r="M15" s="5">
        <v>0.98885700000000021</v>
      </c>
      <c r="N15" s="5">
        <v>1.0230189999999999</v>
      </c>
      <c r="O15" s="5">
        <v>1.0576840000000001</v>
      </c>
      <c r="P15" s="5">
        <v>1.08934</v>
      </c>
      <c r="Q15" s="5">
        <v>1.122296</v>
      </c>
      <c r="R15" s="5">
        <v>1.154668</v>
      </c>
      <c r="S15" s="5">
        <v>1.187532</v>
      </c>
      <c r="T15" s="5">
        <v>1.2188079999999999</v>
      </c>
      <c r="U15" s="5">
        <v>1.2527079999999999</v>
      </c>
      <c r="V15" s="5">
        <v>1.288764</v>
      </c>
      <c r="W15" s="5">
        <v>1.325081</v>
      </c>
      <c r="X15" s="5">
        <v>1.3585050000000001</v>
      </c>
      <c r="Y15" s="5">
        <v>1.40158</v>
      </c>
      <c r="Z15" s="5">
        <v>1.448148</v>
      </c>
      <c r="AA15" s="5">
        <v>1.4958720000000001</v>
      </c>
      <c r="AB15" s="5">
        <v>1.540956</v>
      </c>
      <c r="AC15" s="5">
        <v>1.586854</v>
      </c>
      <c r="AD15" s="5">
        <v>1.6320650000000001</v>
      </c>
      <c r="AE15" s="5">
        <v>1.6320650000000001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60</v>
      </c>
      <c r="B17" s="56" t="s">
        <v>198</v>
      </c>
      <c r="C17" s="56" t="s">
        <v>153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</row>
    <row r="18" spans="1:31">
      <c r="A18" s="56" t="s">
        <v>60</v>
      </c>
      <c r="B18" s="56" t="s">
        <v>198</v>
      </c>
      <c r="C18" s="56" t="s">
        <v>154</v>
      </c>
      <c r="D18" s="5">
        <v>3.0080000000000002E-8</v>
      </c>
      <c r="E18" s="5">
        <v>3.9080000000000003E-8</v>
      </c>
      <c r="F18" s="5">
        <v>3.9080000000000003E-8</v>
      </c>
      <c r="G18" s="5">
        <v>4.1199999999999998E-8</v>
      </c>
      <c r="H18" s="5">
        <v>4.4920000000000001E-8</v>
      </c>
      <c r="I18" s="5">
        <v>4.3276000000000002E-7</v>
      </c>
      <c r="J18" s="5">
        <v>4.3276000000000002E-7</v>
      </c>
      <c r="K18" s="5">
        <v>4.9528000000000003E-7</v>
      </c>
      <c r="L18" s="5">
        <v>5.0355999999999999E-7</v>
      </c>
      <c r="M18" s="5">
        <v>5.0416000000000004E-7</v>
      </c>
      <c r="N18" s="5">
        <v>5.0648000000000002E-7</v>
      </c>
      <c r="O18" s="5">
        <v>8.6344000000000001E-7</v>
      </c>
      <c r="P18" s="5">
        <v>8.6439999999999993E-7</v>
      </c>
      <c r="Q18" s="5">
        <v>8.6804000000000004E-7</v>
      </c>
      <c r="R18" s="5">
        <v>9.1439999999999988E-7</v>
      </c>
      <c r="S18" s="5">
        <v>9.4892000000000006E-7</v>
      </c>
      <c r="T18" s="5">
        <v>1.106062809</v>
      </c>
      <c r="U18" s="5">
        <v>1.106062809</v>
      </c>
      <c r="V18" s="5">
        <v>1.10606280908</v>
      </c>
      <c r="W18" s="5">
        <v>1.10606280908</v>
      </c>
      <c r="X18" s="5">
        <v>1.1060627790399999</v>
      </c>
      <c r="Y18" s="5">
        <v>1.10606281992</v>
      </c>
      <c r="Z18" s="5">
        <v>1.10606294604</v>
      </c>
      <c r="AA18" s="5">
        <v>5.7380811578799999</v>
      </c>
      <c r="AB18" s="5">
        <v>8.7075862545999989</v>
      </c>
      <c r="AC18" s="5">
        <v>8.7075860334799984</v>
      </c>
      <c r="AD18" s="5">
        <v>8.7075860337600002</v>
      </c>
      <c r="AE18" s="5">
        <v>9.2167068085999997</v>
      </c>
    </row>
    <row r="19" spans="1:31">
      <c r="A19" s="56" t="s">
        <v>60</v>
      </c>
      <c r="B19" s="56" t="s">
        <v>198</v>
      </c>
      <c r="C19" s="56" t="s">
        <v>155</v>
      </c>
      <c r="D19" s="5">
        <v>0.18956000000000001</v>
      </c>
      <c r="E19" s="5">
        <v>0.18845999999999999</v>
      </c>
      <c r="F19" s="5">
        <v>0.18845999999999999</v>
      </c>
      <c r="G19" s="5">
        <v>0.18845999999999999</v>
      </c>
      <c r="H19" s="5">
        <v>0.18956000000000001</v>
      </c>
      <c r="I19" s="5">
        <v>0.18845999999999999</v>
      </c>
      <c r="J19" s="5">
        <v>0.18845999999999999</v>
      </c>
      <c r="K19" s="5">
        <v>0.18845999999999999</v>
      </c>
      <c r="L19" s="5">
        <v>0.18845999999999999</v>
      </c>
      <c r="M19" s="5">
        <v>0.56455999999999995</v>
      </c>
      <c r="N19" s="5">
        <v>0.56455999999999995</v>
      </c>
      <c r="O19" s="5">
        <v>0.56455999999999995</v>
      </c>
      <c r="P19" s="5">
        <v>0.56345999999999996</v>
      </c>
      <c r="Q19" s="5">
        <v>0.56345999999999996</v>
      </c>
      <c r="R19" s="5">
        <v>0.56345999999999996</v>
      </c>
      <c r="S19" s="5">
        <v>0.56455999999999995</v>
      </c>
      <c r="T19" s="5">
        <v>0.56345999999999996</v>
      </c>
      <c r="U19" s="5">
        <v>0.56345999999999996</v>
      </c>
      <c r="V19" s="5">
        <v>0.56345999999999996</v>
      </c>
      <c r="W19" s="5">
        <v>0.56345999999999996</v>
      </c>
      <c r="X19" s="5">
        <v>0.56455999999999995</v>
      </c>
      <c r="Y19" s="5">
        <v>0.56345999999999996</v>
      </c>
      <c r="Z19" s="5">
        <v>0.56455999999999995</v>
      </c>
      <c r="AA19" s="5">
        <v>0.56345999999999996</v>
      </c>
      <c r="AB19" s="5">
        <v>0.56345999999999996</v>
      </c>
      <c r="AC19" s="5">
        <v>0.56345999999999996</v>
      </c>
      <c r="AD19" s="5">
        <v>0.56455999999999995</v>
      </c>
      <c r="AE19" s="5">
        <v>0.56345999999999996</v>
      </c>
    </row>
    <row r="20" spans="1:31">
      <c r="A20" s="56" t="s">
        <v>60</v>
      </c>
      <c r="B20" s="56" t="s">
        <v>198</v>
      </c>
      <c r="C20" s="56" t="s">
        <v>138</v>
      </c>
      <c r="D20" s="5">
        <v>2.1232000000000001E-2</v>
      </c>
      <c r="E20" s="5">
        <v>3.4562000000000002E-2</v>
      </c>
      <c r="F20" s="5">
        <v>4.8821999999999997E-2</v>
      </c>
      <c r="G20" s="5">
        <v>6.8421999999999997E-2</v>
      </c>
      <c r="H20" s="5">
        <v>9.0871999999999994E-2</v>
      </c>
      <c r="I20" s="5">
        <v>0.11509800000000001</v>
      </c>
      <c r="J20" s="5">
        <v>0.14357</v>
      </c>
      <c r="K20" s="5">
        <v>0.17001973910000001</v>
      </c>
      <c r="L20" s="5">
        <v>0.2047865006</v>
      </c>
      <c r="M20" s="5">
        <v>0.24936500496</v>
      </c>
      <c r="N20" s="5">
        <v>0.30733596547999997</v>
      </c>
      <c r="O20" s="5">
        <v>0.37861649312000001</v>
      </c>
      <c r="P20" s="5">
        <v>0.46513349544999999</v>
      </c>
      <c r="Q20" s="5">
        <v>0.56428240768499993</v>
      </c>
      <c r="R20" s="5">
        <v>0.67791340454499993</v>
      </c>
      <c r="S20" s="5">
        <v>0.80668156622499998</v>
      </c>
      <c r="T20" s="5">
        <v>0.95295787510000007</v>
      </c>
      <c r="U20" s="5">
        <v>1.11368412756</v>
      </c>
      <c r="V20" s="5">
        <v>1.2913981350949999</v>
      </c>
      <c r="W20" s="5">
        <v>1.4860906625400001</v>
      </c>
      <c r="X20" s="5">
        <v>1.6987875239800001</v>
      </c>
      <c r="Y20" s="5">
        <v>1.929914158955</v>
      </c>
      <c r="Z20" s="5">
        <v>2.1847811457850002</v>
      </c>
      <c r="AA20" s="5">
        <v>2.454216771</v>
      </c>
      <c r="AB20" s="5">
        <v>2.7445665888050002</v>
      </c>
      <c r="AC20" s="5">
        <v>3.050323143305</v>
      </c>
      <c r="AD20" s="5">
        <v>3.372968964405</v>
      </c>
      <c r="AE20" s="5">
        <v>3.5533359833399998</v>
      </c>
    </row>
    <row r="21" spans="1:31">
      <c r="A21" s="56" t="s">
        <v>60</v>
      </c>
      <c r="B21" s="56" t="s">
        <v>198</v>
      </c>
      <c r="C21" s="56" t="s">
        <v>139</v>
      </c>
      <c r="D21" s="5">
        <v>0.47633399999999992</v>
      </c>
      <c r="E21" s="5">
        <v>0.58875100000000014</v>
      </c>
      <c r="F21" s="5">
        <v>0.66252100000000003</v>
      </c>
      <c r="G21" s="5">
        <v>0.77888999999999997</v>
      </c>
      <c r="H21" s="5">
        <v>0.87452799999999997</v>
      </c>
      <c r="I21" s="5">
        <v>0.96251999999999993</v>
      </c>
      <c r="J21" s="5">
        <v>1.046726</v>
      </c>
      <c r="K21" s="5">
        <v>1.102641</v>
      </c>
      <c r="L21" s="5">
        <v>1.1439600000000001</v>
      </c>
      <c r="M21" s="5">
        <v>1.185908</v>
      </c>
      <c r="N21" s="5">
        <v>1.2249019999999999</v>
      </c>
      <c r="O21" s="5">
        <v>1.2647900000000001</v>
      </c>
      <c r="P21" s="5">
        <v>1.3013490000000001</v>
      </c>
      <c r="Q21" s="5">
        <v>1.339588</v>
      </c>
      <c r="R21" s="5">
        <v>1.3772949999999999</v>
      </c>
      <c r="S21" s="5">
        <v>1.4157189999999999</v>
      </c>
      <c r="T21" s="5">
        <v>1.453668</v>
      </c>
      <c r="U21" s="5">
        <v>1.494937</v>
      </c>
      <c r="V21" s="5">
        <v>1.539083</v>
      </c>
      <c r="W21" s="5">
        <v>1.583885</v>
      </c>
      <c r="X21" s="5">
        <v>1.6255500000000001</v>
      </c>
      <c r="Y21" s="5">
        <v>1.6783570000000001</v>
      </c>
      <c r="Z21" s="5">
        <v>1.735357</v>
      </c>
      <c r="AA21" s="5">
        <v>1.793952</v>
      </c>
      <c r="AB21" s="5">
        <v>1.8496520000000001</v>
      </c>
      <c r="AC21" s="5">
        <v>1.9067259999999999</v>
      </c>
      <c r="AD21" s="5">
        <v>1.9633510000000001</v>
      </c>
      <c r="AE21" s="5">
        <v>1.9633510000000001</v>
      </c>
    </row>
    <row r="22" spans="1:3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spans="1:31">
      <c r="A23" s="56" t="s">
        <v>60</v>
      </c>
      <c r="B23" s="56" t="s">
        <v>199</v>
      </c>
      <c r="C23" s="56" t="s">
        <v>153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60</v>
      </c>
      <c r="B24" s="56" t="s">
        <v>199</v>
      </c>
      <c r="C24" s="56" t="s">
        <v>154</v>
      </c>
      <c r="D24" s="5">
        <v>3.8799999999999997E-8</v>
      </c>
      <c r="E24" s="5">
        <v>4.5879999999999998E-8</v>
      </c>
      <c r="F24" s="5">
        <v>4.5879999999999998E-8</v>
      </c>
      <c r="G24" s="5">
        <v>4.5879999999999998E-8</v>
      </c>
      <c r="H24" s="5">
        <v>4.716E-8</v>
      </c>
      <c r="I24" s="5">
        <v>5.3748000000000002E-7</v>
      </c>
      <c r="J24" s="5">
        <v>5.3748000000000002E-7</v>
      </c>
      <c r="K24" s="5">
        <v>5.9164000000000002E-7</v>
      </c>
      <c r="L24" s="5">
        <v>6.0648000000000001E-7</v>
      </c>
      <c r="M24" s="5">
        <v>6.0719999999999998E-7</v>
      </c>
      <c r="N24" s="5">
        <v>6.0892000000000003E-7</v>
      </c>
      <c r="O24" s="5">
        <v>0.37435564939999999</v>
      </c>
      <c r="P24" s="5">
        <v>0.3743556502</v>
      </c>
      <c r="Q24" s="5">
        <v>0.57740086359999998</v>
      </c>
      <c r="R24" s="5">
        <v>2.3879303113199999</v>
      </c>
      <c r="S24" s="5">
        <v>2.5603168967999999</v>
      </c>
      <c r="T24" s="5">
        <v>3.4208926491599998</v>
      </c>
      <c r="U24" s="5">
        <v>3.4208926492399998</v>
      </c>
      <c r="V24" s="5">
        <v>3.4208926492399998</v>
      </c>
      <c r="W24" s="5">
        <v>3.4208926492399998</v>
      </c>
      <c r="X24" s="5">
        <v>3.4208926104800002</v>
      </c>
      <c r="Y24" s="5">
        <v>3.42089261964</v>
      </c>
      <c r="Z24" s="5">
        <v>3.4208926322000002</v>
      </c>
      <c r="AA24" s="5">
        <v>4.1946156607200002</v>
      </c>
      <c r="AB24" s="5">
        <v>4.1946157013999992</v>
      </c>
      <c r="AC24" s="5">
        <v>4.1946152803599999</v>
      </c>
      <c r="AD24" s="5">
        <v>4.1946152805999999</v>
      </c>
      <c r="AE24" s="5">
        <v>4.1946152537199994</v>
      </c>
    </row>
    <row r="25" spans="1:31">
      <c r="A25" s="56" t="s">
        <v>60</v>
      </c>
      <c r="B25" s="56" t="s">
        <v>199</v>
      </c>
      <c r="C25" s="56" t="s">
        <v>155</v>
      </c>
      <c r="D25" s="5">
        <v>0.51570739999999993</v>
      </c>
      <c r="E25" s="5">
        <v>0.51570739999999993</v>
      </c>
      <c r="F25" s="5">
        <v>0.51570739999999993</v>
      </c>
      <c r="G25" s="5">
        <v>0.51570739999999993</v>
      </c>
      <c r="H25" s="5">
        <v>0.51570739999999993</v>
      </c>
      <c r="I25" s="5">
        <v>0.51570739999999993</v>
      </c>
      <c r="J25" s="5">
        <v>0.51570739999999993</v>
      </c>
      <c r="K25" s="5">
        <v>0.51570739999999993</v>
      </c>
      <c r="L25" s="5">
        <v>0.51570739999999993</v>
      </c>
      <c r="M25" s="5">
        <v>0.51570739999999993</v>
      </c>
      <c r="N25" s="5">
        <v>0.51570739999999993</v>
      </c>
      <c r="O25" s="5">
        <v>0.51570739999999993</v>
      </c>
      <c r="P25" s="5">
        <v>0.51570739999999993</v>
      </c>
      <c r="Q25" s="5">
        <v>0.51570739999999993</v>
      </c>
      <c r="R25" s="5">
        <v>0.51570739999999993</v>
      </c>
      <c r="S25" s="5">
        <v>0.51570739999999993</v>
      </c>
      <c r="T25" s="5">
        <v>0.51570739999999993</v>
      </c>
      <c r="U25" s="5">
        <v>0.51570739999999993</v>
      </c>
      <c r="V25" s="5">
        <v>0.51570739999999993</v>
      </c>
      <c r="W25" s="5">
        <v>0.51570739999999993</v>
      </c>
      <c r="X25" s="5">
        <v>0.51570739999999993</v>
      </c>
      <c r="Y25" s="5">
        <v>0.51570739999999993</v>
      </c>
      <c r="Z25" s="5">
        <v>0.51570739999999993</v>
      </c>
      <c r="AA25" s="5">
        <v>0.51570739999999993</v>
      </c>
      <c r="AB25" s="5">
        <v>0.51570739999999993</v>
      </c>
      <c r="AC25" s="5">
        <v>0.51570739999999993</v>
      </c>
      <c r="AD25" s="5">
        <v>0.51570739999999993</v>
      </c>
      <c r="AE25" s="5">
        <v>0.51570739999999993</v>
      </c>
    </row>
    <row r="26" spans="1:31">
      <c r="A26" s="56" t="s">
        <v>60</v>
      </c>
      <c r="B26" s="56" t="s">
        <v>199</v>
      </c>
      <c r="C26" s="56" t="s">
        <v>138</v>
      </c>
      <c r="D26" s="5">
        <v>0.14523800000000001</v>
      </c>
      <c r="E26" s="5">
        <v>0.17464199999999999</v>
      </c>
      <c r="F26" s="5">
        <v>0.197962</v>
      </c>
      <c r="G26" s="5">
        <v>0.22884199999999999</v>
      </c>
      <c r="H26" s="5">
        <v>0.25679200000000002</v>
      </c>
      <c r="I26" s="5">
        <v>0.285806</v>
      </c>
      <c r="J26" s="5">
        <v>0.31456600000000001</v>
      </c>
      <c r="K26" s="5">
        <v>0.3347824908</v>
      </c>
      <c r="L26" s="5">
        <v>0.35460357932499997</v>
      </c>
      <c r="M26" s="5">
        <v>0.374861038895</v>
      </c>
      <c r="N26" s="5">
        <v>0.39563792326000002</v>
      </c>
      <c r="O26" s="5">
        <v>0.41841673237999999</v>
      </c>
      <c r="P26" s="5">
        <v>0.44429789589500002</v>
      </c>
      <c r="Q26" s="5">
        <v>0.47159199770999999</v>
      </c>
      <c r="R26" s="5">
        <v>0.50149060233499998</v>
      </c>
      <c r="S26" s="5">
        <v>0.53438671027999995</v>
      </c>
      <c r="T26" s="5">
        <v>0.57140672588499997</v>
      </c>
      <c r="U26" s="5">
        <v>0.61066836878000008</v>
      </c>
      <c r="V26" s="5">
        <v>0.65372353071</v>
      </c>
      <c r="W26" s="5">
        <v>0.70038299455499997</v>
      </c>
      <c r="X26" s="5">
        <v>0.75167635377999997</v>
      </c>
      <c r="Y26" s="5">
        <v>0.80704826213499992</v>
      </c>
      <c r="Z26" s="5">
        <v>0.86766877231500006</v>
      </c>
      <c r="AA26" s="5">
        <v>0.93191895041000006</v>
      </c>
      <c r="AB26" s="5">
        <v>1.0016432228750001</v>
      </c>
      <c r="AC26" s="5">
        <v>1.073920069545</v>
      </c>
      <c r="AD26" s="5">
        <v>1.15007589104</v>
      </c>
      <c r="AE26" s="5">
        <v>1.197554651475</v>
      </c>
    </row>
    <row r="27" spans="1:31">
      <c r="A27" s="56" t="s">
        <v>60</v>
      </c>
      <c r="B27" s="56" t="s">
        <v>199</v>
      </c>
      <c r="C27" s="56" t="s">
        <v>139</v>
      </c>
      <c r="D27" s="5">
        <v>0.428871</v>
      </c>
      <c r="E27" s="5">
        <v>0.48569400000000013</v>
      </c>
      <c r="F27" s="5">
        <v>0.51758699999999991</v>
      </c>
      <c r="G27" s="5">
        <v>0.56454499999999996</v>
      </c>
      <c r="H27" s="5">
        <v>0.60011999999999999</v>
      </c>
      <c r="I27" s="5">
        <v>0.63011299999999992</v>
      </c>
      <c r="J27" s="5">
        <v>0.65424599999999999</v>
      </c>
      <c r="K27" s="5">
        <v>0.6692539999999999</v>
      </c>
      <c r="L27" s="5">
        <v>0.67618299999999998</v>
      </c>
      <c r="M27" s="5">
        <v>0.68343600000000015</v>
      </c>
      <c r="N27" s="5">
        <v>0.68895499999999987</v>
      </c>
      <c r="O27" s="5">
        <v>0.69417099999999998</v>
      </c>
      <c r="P27" s="5">
        <v>0.697326</v>
      </c>
      <c r="Q27" s="5">
        <v>0.70120099999999996</v>
      </c>
      <c r="R27" s="5">
        <v>0.70455400000000012</v>
      </c>
      <c r="S27" s="5">
        <v>0.70777899999999994</v>
      </c>
      <c r="T27" s="5">
        <v>0.70962400000000003</v>
      </c>
      <c r="U27" s="5">
        <v>0.71265200000000006</v>
      </c>
      <c r="V27" s="5">
        <v>0.71604999999999996</v>
      </c>
      <c r="W27" s="5">
        <v>0.71921499999999994</v>
      </c>
      <c r="X27" s="5">
        <v>0.72055900000000006</v>
      </c>
      <c r="Y27" s="5">
        <v>0.72502000000000011</v>
      </c>
      <c r="Z27" s="5">
        <v>0.73005999999999993</v>
      </c>
      <c r="AA27" s="5">
        <v>0.73500599999999994</v>
      </c>
      <c r="AB27" s="5">
        <v>0.73814199999999996</v>
      </c>
      <c r="AC27" s="5">
        <v>0.74185000000000001</v>
      </c>
      <c r="AD27" s="5">
        <v>0.74504400000000015</v>
      </c>
      <c r="AE27" s="5">
        <v>0.74504400000000015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60</v>
      </c>
      <c r="B29" s="56" t="s">
        <v>200</v>
      </c>
      <c r="C29" s="56" t="s">
        <v>153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3.3495999999999998E-7</v>
      </c>
      <c r="J29" s="5">
        <v>3.6048000000000001E-7</v>
      </c>
      <c r="K29" s="5">
        <v>1.09712E-6</v>
      </c>
      <c r="L29" s="5">
        <v>1.0998400000000001E-6</v>
      </c>
      <c r="M29" s="5">
        <v>1.10052E-6</v>
      </c>
      <c r="N29" s="5">
        <v>1.1013999999999999E-6</v>
      </c>
      <c r="O29" s="5">
        <v>4.0289200000000002E-6</v>
      </c>
      <c r="P29" s="5">
        <v>4.0291199999999998E-6</v>
      </c>
      <c r="Q29" s="5">
        <v>4.0320399999999999E-6</v>
      </c>
      <c r="R29" s="5">
        <v>4.0930800000000001E-6</v>
      </c>
      <c r="S29" s="5">
        <v>4.1100399999999999E-6</v>
      </c>
      <c r="T29" s="5">
        <v>4.1324399999999999E-6</v>
      </c>
      <c r="U29" s="5">
        <v>4.1823599999999997E-6</v>
      </c>
      <c r="V29" s="5">
        <v>4.2231599999999994E-6</v>
      </c>
      <c r="W29" s="5">
        <v>4.2587200000000001E-6</v>
      </c>
      <c r="X29" s="5">
        <v>4.4871199999999986E-6</v>
      </c>
      <c r="Y29" s="5">
        <v>4.97964E-6</v>
      </c>
      <c r="Z29" s="5">
        <v>6.2430799999999999E-6</v>
      </c>
      <c r="AA29" s="5">
        <v>9.880839999999998E-6</v>
      </c>
      <c r="AB29" s="5">
        <v>1.272048E-5</v>
      </c>
      <c r="AC29" s="5">
        <v>1.272048E-5</v>
      </c>
      <c r="AD29" s="5">
        <v>1.272096E-5</v>
      </c>
      <c r="AE29" s="5">
        <v>1.272164E-5</v>
      </c>
    </row>
    <row r="30" spans="1:31">
      <c r="A30" s="56" t="s">
        <v>60</v>
      </c>
      <c r="B30" s="56" t="s">
        <v>200</v>
      </c>
      <c r="C30" s="56" t="s">
        <v>154</v>
      </c>
      <c r="D30" s="5">
        <v>1.316E-8</v>
      </c>
      <c r="E30" s="5">
        <v>1.3879999999999999E-8</v>
      </c>
      <c r="F30" s="5">
        <v>1.5799999999999999E-8</v>
      </c>
      <c r="G30" s="5">
        <v>1.74E-8</v>
      </c>
      <c r="H30" s="5">
        <v>1.9000000000000001E-8</v>
      </c>
      <c r="I30" s="5">
        <v>2.1439999999999999E-8</v>
      </c>
      <c r="J30" s="5">
        <v>2.496E-8</v>
      </c>
      <c r="K30" s="5">
        <v>5.592E-8</v>
      </c>
      <c r="L30" s="5">
        <v>6.4239999999999998E-8</v>
      </c>
      <c r="M30" s="5">
        <v>6.4560000000000004E-8</v>
      </c>
      <c r="N30" s="5">
        <v>6.8120000000000004E-8</v>
      </c>
      <c r="O30" s="5">
        <v>2.0276E-7</v>
      </c>
      <c r="P30" s="5">
        <v>2.0304E-7</v>
      </c>
      <c r="Q30" s="5">
        <v>2.0444E-7</v>
      </c>
      <c r="R30" s="5">
        <v>2.0748E-7</v>
      </c>
      <c r="S30" s="5">
        <v>2.1120000000000001E-7</v>
      </c>
      <c r="T30" s="5">
        <v>2.17E-7</v>
      </c>
      <c r="U30" s="5">
        <v>2.1988000000000001E-7</v>
      </c>
      <c r="V30" s="5">
        <v>2.2748E-7</v>
      </c>
      <c r="W30" s="5">
        <v>2.2816E-7</v>
      </c>
      <c r="X30" s="5">
        <v>2.6100000000000002E-7</v>
      </c>
      <c r="Y30" s="5">
        <v>2.8428E-7</v>
      </c>
      <c r="Z30" s="5">
        <v>3.0964000000000001E-7</v>
      </c>
      <c r="AA30" s="5">
        <v>3.3571999999999999E-7</v>
      </c>
      <c r="AB30" s="5">
        <v>3.3416000000000002E-7</v>
      </c>
      <c r="AC30" s="5">
        <v>3.3176E-7</v>
      </c>
      <c r="AD30" s="5">
        <v>3.2955999999999999E-7</v>
      </c>
      <c r="AE30" s="5">
        <v>2.9872000000000002E-7</v>
      </c>
    </row>
    <row r="31" spans="1:31">
      <c r="A31" s="56" t="s">
        <v>60</v>
      </c>
      <c r="B31" s="56" t="s">
        <v>200</v>
      </c>
      <c r="C31" s="56" t="s">
        <v>155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60</v>
      </c>
      <c r="B32" s="56" t="s">
        <v>200</v>
      </c>
      <c r="C32" s="56" t="s">
        <v>138</v>
      </c>
      <c r="D32" s="5">
        <v>2.1259999999999999E-3</v>
      </c>
      <c r="E32" s="5">
        <v>3.5119999999999999E-3</v>
      </c>
      <c r="F32" s="5">
        <v>5.0239999999999998E-3</v>
      </c>
      <c r="G32" s="5">
        <v>7.2460000000000007E-3</v>
      </c>
      <c r="H32" s="5">
        <v>9.4659999999999987E-3</v>
      </c>
      <c r="I32" s="5">
        <v>1.1991999999999999E-2</v>
      </c>
      <c r="J32" s="5">
        <v>1.4718E-2</v>
      </c>
      <c r="K32" s="5">
        <v>1.648303169E-2</v>
      </c>
      <c r="L32" s="5">
        <v>1.8455062165000001E-2</v>
      </c>
      <c r="M32" s="5">
        <v>2.0577521014999999E-2</v>
      </c>
      <c r="N32" s="5">
        <v>2.296707538E-2</v>
      </c>
      <c r="O32" s="5">
        <v>2.5825580115E-2</v>
      </c>
      <c r="P32" s="5">
        <v>2.9356153249999999E-2</v>
      </c>
      <c r="Q32" s="5">
        <v>3.3366352699999997E-2</v>
      </c>
      <c r="R32" s="5">
        <v>3.8054417110000002E-2</v>
      </c>
      <c r="S32" s="5">
        <v>4.3509046779999998E-2</v>
      </c>
      <c r="T32" s="5">
        <v>4.9945986730000003E-2</v>
      </c>
      <c r="U32" s="5">
        <v>5.7125867205E-2</v>
      </c>
      <c r="V32" s="5">
        <v>6.5287535950000003E-2</v>
      </c>
      <c r="W32" s="5">
        <v>7.4449377479999995E-2</v>
      </c>
      <c r="X32" s="5">
        <v>8.4651754905000001E-2</v>
      </c>
      <c r="Y32" s="5">
        <v>9.6082454625000008E-2</v>
      </c>
      <c r="Z32" s="5">
        <v>0.108892678905</v>
      </c>
      <c r="AA32" s="5">
        <v>0.122741863255</v>
      </c>
      <c r="AB32" s="5">
        <v>0.13798106624500001</v>
      </c>
      <c r="AC32" s="5">
        <v>0.15419047129999999</v>
      </c>
      <c r="AD32" s="5">
        <v>0.17155893096499999</v>
      </c>
      <c r="AE32" s="5">
        <v>0.182672449805</v>
      </c>
    </row>
    <row r="33" spans="1:31">
      <c r="A33" s="56" t="s">
        <v>60</v>
      </c>
      <c r="B33" s="56" t="s">
        <v>200</v>
      </c>
      <c r="C33" s="56" t="s">
        <v>139</v>
      </c>
      <c r="D33" s="5">
        <v>5.0855999999999991E-2</v>
      </c>
      <c r="E33" s="5">
        <v>6.2824000000000005E-2</v>
      </c>
      <c r="F33" s="5">
        <v>7.0797999999999986E-2</v>
      </c>
      <c r="G33" s="5">
        <v>8.4144999999999998E-2</v>
      </c>
      <c r="H33" s="5">
        <v>9.1286000000000006E-2</v>
      </c>
      <c r="I33" s="5">
        <v>9.9264999999999992E-2</v>
      </c>
      <c r="J33" s="5">
        <v>0.10598299999999999</v>
      </c>
      <c r="K33" s="5">
        <v>0.110193</v>
      </c>
      <c r="L33" s="5">
        <v>0.112913</v>
      </c>
      <c r="M33" s="5">
        <v>0.11564199999999999</v>
      </c>
      <c r="N33" s="5">
        <v>0.11806700000000001</v>
      </c>
      <c r="O33" s="5">
        <v>0.120494</v>
      </c>
      <c r="P33" s="5">
        <v>0.122532</v>
      </c>
      <c r="Q33" s="5">
        <v>0.124666</v>
      </c>
      <c r="R33" s="5">
        <v>0.12668699999999999</v>
      </c>
      <c r="S33" s="5">
        <v>0.12870500000000001</v>
      </c>
      <c r="T33" s="5">
        <v>0.13058</v>
      </c>
      <c r="U33" s="5">
        <v>0.13269300000000001</v>
      </c>
      <c r="V33" s="5">
        <v>0.13498299999999999</v>
      </c>
      <c r="W33" s="5">
        <v>0.13725300000000001</v>
      </c>
      <c r="X33" s="5">
        <v>0.139181</v>
      </c>
      <c r="Y33" s="5">
        <v>0.14197899999999999</v>
      </c>
      <c r="Z33" s="5">
        <v>0.145038</v>
      </c>
      <c r="AA33" s="5">
        <v>0.14813100000000001</v>
      </c>
      <c r="AB33" s="5">
        <v>0.150891</v>
      </c>
      <c r="AC33" s="5">
        <v>0.15367</v>
      </c>
      <c r="AD33" s="5">
        <v>0.15631700000000001</v>
      </c>
      <c r="AE33" s="5">
        <v>0.15631700000000001</v>
      </c>
    </row>
    <row r="34" spans="1:31"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70</v>
      </c>
      <c r="B35" s="56" t="s">
        <v>163</v>
      </c>
      <c r="C35" s="56" t="s">
        <v>152</v>
      </c>
      <c r="D35" s="5">
        <v>0</v>
      </c>
      <c r="E35" s="5">
        <v>0</v>
      </c>
      <c r="F35" s="5">
        <v>116.28</v>
      </c>
      <c r="G35" s="5">
        <v>348.84</v>
      </c>
      <c r="H35" s="5">
        <v>348.84</v>
      </c>
      <c r="I35" s="5">
        <v>348.84</v>
      </c>
      <c r="J35" s="5">
        <v>348.84</v>
      </c>
      <c r="K35" s="5">
        <v>348.84</v>
      </c>
      <c r="L35" s="5">
        <v>348.84</v>
      </c>
      <c r="M35" s="5">
        <v>348.84</v>
      </c>
      <c r="N35" s="5">
        <v>348.84</v>
      </c>
      <c r="O35" s="5">
        <v>348.84</v>
      </c>
      <c r="P35" s="5">
        <v>348.84</v>
      </c>
      <c r="Q35" s="5">
        <v>348.84</v>
      </c>
      <c r="R35" s="5">
        <v>348.84</v>
      </c>
      <c r="S35" s="5">
        <v>348.84</v>
      </c>
      <c r="T35" s="5">
        <v>348.84</v>
      </c>
      <c r="U35" s="5">
        <v>348.84</v>
      </c>
      <c r="V35" s="5">
        <v>348.84</v>
      </c>
      <c r="W35" s="5">
        <v>348.84</v>
      </c>
      <c r="X35" s="5">
        <v>348.84</v>
      </c>
      <c r="Y35" s="5">
        <v>348.84</v>
      </c>
      <c r="Z35" s="5">
        <v>348.84</v>
      </c>
      <c r="AA35" s="5">
        <v>348.84</v>
      </c>
      <c r="AB35" s="5">
        <v>348.84</v>
      </c>
      <c r="AC35" s="5">
        <v>348.84</v>
      </c>
      <c r="AD35" s="5">
        <v>348.84</v>
      </c>
      <c r="AE35" s="5">
        <v>348.84</v>
      </c>
    </row>
    <row r="36" spans="1:31">
      <c r="A36" s="56" t="s">
        <v>70</v>
      </c>
      <c r="B36" s="56" t="s">
        <v>163</v>
      </c>
      <c r="C36" s="56" t="s">
        <v>153</v>
      </c>
      <c r="D36" s="5">
        <v>6.0490000000000004</v>
      </c>
      <c r="E36" s="5">
        <v>6.0490000000000004</v>
      </c>
      <c r="F36" s="5">
        <v>6.0490000000000004</v>
      </c>
      <c r="G36" s="5">
        <v>6.0490000000000004</v>
      </c>
      <c r="H36" s="5">
        <v>6.0490000000000004</v>
      </c>
      <c r="I36" s="5">
        <v>6.0490008901600003</v>
      </c>
      <c r="J36" s="5">
        <v>6.04900096096</v>
      </c>
      <c r="K36" s="5">
        <v>6.0490011068799996</v>
      </c>
      <c r="L36" s="5">
        <v>6.0490011428800008</v>
      </c>
      <c r="M36" s="5">
        <v>6.04900115464</v>
      </c>
      <c r="N36" s="5">
        <v>6.0490011716800014</v>
      </c>
      <c r="O36" s="5">
        <v>6.0490012012000003</v>
      </c>
      <c r="P36" s="5">
        <v>6.0490012309600001</v>
      </c>
      <c r="Q36" s="5">
        <v>6.0490013329600014</v>
      </c>
      <c r="R36" s="5">
        <v>6.0490014481600003</v>
      </c>
      <c r="S36" s="5">
        <v>6.0490016444800014</v>
      </c>
      <c r="T36" s="5">
        <v>6.0490018590400014</v>
      </c>
      <c r="U36" s="5">
        <v>6.0490018590400014</v>
      </c>
      <c r="V36" s="5">
        <v>6.0490018590400014</v>
      </c>
      <c r="W36" s="5">
        <v>6.0490018590400014</v>
      </c>
      <c r="X36" s="5">
        <v>12.18187618024</v>
      </c>
      <c r="Y36" s="5">
        <v>12.181876259439999</v>
      </c>
      <c r="Z36" s="5">
        <v>17.274596248000002</v>
      </c>
      <c r="AA36" s="5">
        <v>17.274596250399998</v>
      </c>
      <c r="AB36" s="5">
        <v>42.048999851200001</v>
      </c>
      <c r="AC36" s="5">
        <v>42.048999851200001</v>
      </c>
      <c r="AD36" s="5">
        <v>42.048999851200001</v>
      </c>
      <c r="AE36" s="5">
        <v>42.048999852400001</v>
      </c>
    </row>
    <row r="37" spans="1:31">
      <c r="A37" s="56" t="s">
        <v>70</v>
      </c>
      <c r="B37" s="56" t="s">
        <v>163</v>
      </c>
      <c r="C37" s="56" t="s">
        <v>154</v>
      </c>
      <c r="D37" s="5">
        <v>0.2220001278</v>
      </c>
      <c r="E37" s="5">
        <v>0.22200013948</v>
      </c>
      <c r="F37" s="5">
        <v>5.0220070737200002</v>
      </c>
      <c r="G37" s="5">
        <v>5.0220070756800004</v>
      </c>
      <c r="H37" s="5">
        <v>12.422007242279999</v>
      </c>
      <c r="I37" s="5">
        <v>15.62201423528</v>
      </c>
      <c r="J37" s="5">
        <v>16.221994514199999</v>
      </c>
      <c r="K37" s="5">
        <v>16.221994581760001</v>
      </c>
      <c r="L37" s="5">
        <v>16.22199461424</v>
      </c>
      <c r="M37" s="5">
        <v>16.221994643799999</v>
      </c>
      <c r="N37" s="5">
        <v>16.221994685679999</v>
      </c>
      <c r="O37" s="5">
        <v>16.221994738719999</v>
      </c>
      <c r="P37" s="5">
        <v>16.22199483592</v>
      </c>
      <c r="Q37" s="5">
        <v>16.221995009760001</v>
      </c>
      <c r="R37" s="5">
        <v>16.22199509156</v>
      </c>
      <c r="S37" s="5">
        <v>16.403418926440001</v>
      </c>
      <c r="T37" s="5">
        <v>23.001620083399999</v>
      </c>
      <c r="U37" s="5">
        <v>23.001620104040001</v>
      </c>
      <c r="V37" s="5">
        <v>23.001620105960001</v>
      </c>
      <c r="W37" s="5">
        <v>23.001620106520001</v>
      </c>
      <c r="X37" s="5">
        <v>23.00162009448</v>
      </c>
      <c r="Y37" s="5">
        <v>23.001620204839998</v>
      </c>
      <c r="Z37" s="5">
        <v>20.236141331879999</v>
      </c>
      <c r="AA37" s="5">
        <v>23.94804624412</v>
      </c>
      <c r="AB37" s="5">
        <v>16.548076702079999</v>
      </c>
      <c r="AC37" s="5">
        <v>16.548076699679999</v>
      </c>
      <c r="AD37" s="5">
        <v>16.548076698319999</v>
      </c>
      <c r="AE37" s="5">
        <v>20.687587917959998</v>
      </c>
    </row>
    <row r="38" spans="1:31">
      <c r="A38" s="56" t="s">
        <v>70</v>
      </c>
      <c r="B38" s="56" t="s">
        <v>163</v>
      </c>
      <c r="C38" s="56" t="s">
        <v>155</v>
      </c>
      <c r="D38" s="5">
        <v>7.4999999999999997E-2</v>
      </c>
      <c r="E38" s="5">
        <v>7.4999999999999997E-2</v>
      </c>
      <c r="F38" s="5">
        <v>7.4999999999999997E-2</v>
      </c>
      <c r="G38" s="5">
        <v>7.4999999999999997E-2</v>
      </c>
      <c r="H38" s="5">
        <v>7.4999999999999997E-2</v>
      </c>
      <c r="I38" s="5">
        <v>7.4999999999999997E-2</v>
      </c>
      <c r="J38" s="5">
        <v>7.4999999999999997E-2</v>
      </c>
      <c r="K38" s="5">
        <v>7.4999999999999997E-2</v>
      </c>
      <c r="L38" s="5">
        <v>7.4999999999999997E-2</v>
      </c>
      <c r="M38" s="5">
        <v>7.4999999999999997E-2</v>
      </c>
      <c r="N38" s="5">
        <v>7.4999999999999997E-2</v>
      </c>
      <c r="O38" s="5">
        <v>7.4999999999999997E-2</v>
      </c>
      <c r="P38" s="5">
        <v>7.4999999999999997E-2</v>
      </c>
      <c r="Q38" s="5">
        <v>7.4999999999999997E-2</v>
      </c>
      <c r="R38" s="5">
        <v>7.4999999999999997E-2</v>
      </c>
      <c r="S38" s="5">
        <v>7.4999999999999997E-2</v>
      </c>
      <c r="T38" s="5">
        <v>7.4999999999999997E-2</v>
      </c>
      <c r="U38" s="5">
        <v>7.4999999999999997E-2</v>
      </c>
      <c r="V38" s="5">
        <v>7.4999999999999997E-2</v>
      </c>
      <c r="W38" s="5">
        <v>7.4999999999999997E-2</v>
      </c>
      <c r="X38" s="5">
        <v>7.4999999999999997E-2</v>
      </c>
      <c r="Y38" s="5">
        <v>7.4999999999999997E-2</v>
      </c>
      <c r="Z38" s="5">
        <v>7.4999999999999997E-2</v>
      </c>
      <c r="AA38" s="5">
        <v>7.4999999999999997E-2</v>
      </c>
      <c r="AB38" s="5">
        <v>7.4999999999999997E-2</v>
      </c>
      <c r="AC38" s="5">
        <v>7.4999999999999997E-2</v>
      </c>
      <c r="AD38" s="5">
        <v>7.4999999999999997E-2</v>
      </c>
      <c r="AE38" s="5">
        <v>7.4999999999999997E-2</v>
      </c>
    </row>
    <row r="39" spans="1:31">
      <c r="A39" s="56" t="s">
        <v>70</v>
      </c>
      <c r="B39" s="56" t="s">
        <v>163</v>
      </c>
      <c r="C39" s="56" t="s">
        <v>138</v>
      </c>
      <c r="D39" s="5">
        <v>3.4913999979999999E-2</v>
      </c>
      <c r="E39" s="5">
        <v>5.484E-2</v>
      </c>
      <c r="F39" s="5">
        <v>7.2627999999999998E-2</v>
      </c>
      <c r="G39" s="5">
        <v>0.100088</v>
      </c>
      <c r="H39" s="5">
        <v>0.12599199999999999</v>
      </c>
      <c r="I39" s="5">
        <v>0.15531600000000001</v>
      </c>
      <c r="J39" s="5">
        <v>0.18915399999999999</v>
      </c>
      <c r="K39" s="5">
        <v>0.223483463425</v>
      </c>
      <c r="L39" s="5">
        <v>0.26922619027</v>
      </c>
      <c r="M39" s="5">
        <v>0.32737080419499998</v>
      </c>
      <c r="N39" s="5">
        <v>0.40339767251500003</v>
      </c>
      <c r="O39" s="5">
        <v>0.49742240399499998</v>
      </c>
      <c r="P39" s="5">
        <v>0.61150099226999999</v>
      </c>
      <c r="Q39" s="5">
        <v>0.74213644426000003</v>
      </c>
      <c r="R39" s="5">
        <v>0.89162604521</v>
      </c>
      <c r="S39" s="5">
        <v>1.0606743327599999</v>
      </c>
      <c r="T39" s="5">
        <v>1.2522198492650001</v>
      </c>
      <c r="U39" s="5">
        <v>1.4623367170149999</v>
      </c>
      <c r="V39" s="5">
        <v>1.694099566085</v>
      </c>
      <c r="W39" s="5">
        <v>1.947522899875</v>
      </c>
      <c r="X39" s="5">
        <v>2.2243126529150001</v>
      </c>
      <c r="Y39" s="5">
        <v>2.524065776290001</v>
      </c>
      <c r="Z39" s="5">
        <v>2.8540024206700001</v>
      </c>
      <c r="AA39" s="5">
        <v>3.2020129526450001</v>
      </c>
      <c r="AB39" s="5">
        <v>3.576327160525</v>
      </c>
      <c r="AC39" s="5">
        <v>3.970304676880001</v>
      </c>
      <c r="AD39" s="5">
        <v>4.385375169075</v>
      </c>
      <c r="AE39" s="5">
        <v>4.6124987063500003</v>
      </c>
    </row>
    <row r="40" spans="1:31">
      <c r="A40" s="56" t="s">
        <v>70</v>
      </c>
      <c r="B40" s="56" t="s">
        <v>163</v>
      </c>
      <c r="C40" s="56" t="s">
        <v>139</v>
      </c>
      <c r="D40" s="5">
        <v>0.68999299999999997</v>
      </c>
      <c r="E40" s="5">
        <v>0.86033799999999994</v>
      </c>
      <c r="F40" s="5">
        <v>0.932334</v>
      </c>
      <c r="G40" s="5">
        <v>1.1008910000000001</v>
      </c>
      <c r="H40" s="5">
        <v>1.1869240000000001</v>
      </c>
      <c r="I40" s="5">
        <v>1.2866580000000001</v>
      </c>
      <c r="J40" s="5">
        <v>1.3793280000000001</v>
      </c>
      <c r="K40" s="5">
        <v>1.4474050000000001</v>
      </c>
      <c r="L40" s="5">
        <v>1.497377</v>
      </c>
      <c r="M40" s="5">
        <v>1.542017</v>
      </c>
      <c r="N40" s="5">
        <v>1.577949</v>
      </c>
      <c r="O40" s="5">
        <v>1.6165590000000001</v>
      </c>
      <c r="P40" s="5">
        <v>1.6503080000000001</v>
      </c>
      <c r="Q40" s="5">
        <v>1.6856690000000001</v>
      </c>
      <c r="R40" s="5">
        <v>1.71984</v>
      </c>
      <c r="S40" s="5">
        <v>1.754202</v>
      </c>
      <c r="T40" s="5">
        <v>1.787407</v>
      </c>
      <c r="U40" s="5">
        <v>1.824093</v>
      </c>
      <c r="V40" s="5">
        <v>1.8633230000000001</v>
      </c>
      <c r="W40" s="5">
        <v>1.902714</v>
      </c>
      <c r="X40" s="5">
        <v>1.937875</v>
      </c>
      <c r="Y40" s="5">
        <v>1.985392</v>
      </c>
      <c r="Z40" s="5">
        <v>2.0370680000000001</v>
      </c>
      <c r="AA40" s="5">
        <v>2.0899179999999999</v>
      </c>
      <c r="AB40" s="5">
        <v>2.138815000000001</v>
      </c>
      <c r="AC40" s="5">
        <v>2.188765000000001</v>
      </c>
      <c r="AD40" s="5">
        <v>2.2375989999999999</v>
      </c>
      <c r="AE40" s="5">
        <v>2.2375989999999999</v>
      </c>
    </row>
    <row r="41" spans="1:3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spans="1:31">
      <c r="A42" s="56" t="s">
        <v>70</v>
      </c>
      <c r="B42" s="56" t="s">
        <v>197</v>
      </c>
      <c r="C42" s="56" t="s">
        <v>153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4.9343999999999995E-7</v>
      </c>
      <c r="J42" s="5">
        <v>4.9343999999999995E-7</v>
      </c>
      <c r="K42" s="5">
        <v>7.4808000000000007E-7</v>
      </c>
      <c r="L42" s="5">
        <v>7.4808000000000007E-7</v>
      </c>
      <c r="M42" s="5">
        <v>7.4808000000000007E-7</v>
      </c>
      <c r="N42" s="5">
        <v>7.4832000000000002E-7</v>
      </c>
      <c r="O42" s="5">
        <v>7.4855999999999987E-7</v>
      </c>
      <c r="P42" s="5">
        <v>7.4855999999999987E-7</v>
      </c>
      <c r="Q42" s="5">
        <v>7.4880000000000003E-7</v>
      </c>
      <c r="R42" s="5">
        <v>8.075999999999999E-7</v>
      </c>
      <c r="S42" s="5">
        <v>8.2704000000000003E-7</v>
      </c>
      <c r="T42" s="5">
        <v>9.2112000000000008E-7</v>
      </c>
      <c r="U42" s="5">
        <v>9.2112000000000008E-7</v>
      </c>
      <c r="V42" s="5">
        <v>9.2112000000000008E-7</v>
      </c>
      <c r="W42" s="5">
        <v>9.2112000000000008E-7</v>
      </c>
      <c r="X42" s="5">
        <v>9.2183999999999995E-7</v>
      </c>
      <c r="Y42" s="5">
        <v>3.0109958649599999</v>
      </c>
      <c r="Z42" s="5">
        <v>3.0109958666400001</v>
      </c>
      <c r="AA42" s="5">
        <v>18.384944749919999</v>
      </c>
      <c r="AB42" s="5">
        <v>18.642370105200001</v>
      </c>
      <c r="AC42" s="5">
        <v>18.642370105200001</v>
      </c>
      <c r="AD42" s="5">
        <v>18.642370105440001</v>
      </c>
      <c r="AE42" s="5">
        <v>19.630612491600001</v>
      </c>
    </row>
    <row r="43" spans="1:31">
      <c r="A43" s="56" t="s">
        <v>70</v>
      </c>
      <c r="B43" s="56" t="s">
        <v>197</v>
      </c>
      <c r="C43" s="56" t="s">
        <v>154</v>
      </c>
      <c r="D43" s="5">
        <v>5.7000000954000001</v>
      </c>
      <c r="E43" s="5">
        <v>5.7000001141199999</v>
      </c>
      <c r="F43" s="5">
        <v>7.7000001274400001</v>
      </c>
      <c r="G43" s="5">
        <v>7.7000001628400003</v>
      </c>
      <c r="H43" s="5">
        <v>7.7000001689200008</v>
      </c>
      <c r="I43" s="5">
        <v>10.02093223236</v>
      </c>
      <c r="J43" s="5">
        <v>10.02093223236</v>
      </c>
      <c r="K43" s="5">
        <v>12.075381975759999</v>
      </c>
      <c r="L43" s="5">
        <v>12.62713195944</v>
      </c>
      <c r="M43" s="5">
        <v>13.045014699159999</v>
      </c>
      <c r="N43" s="5">
        <v>14.24514468612</v>
      </c>
      <c r="O43" s="5">
        <v>15.38071104724</v>
      </c>
      <c r="P43" s="5">
        <v>15.38071104796</v>
      </c>
      <c r="Q43" s="5">
        <v>15.38071104988</v>
      </c>
      <c r="R43" s="5">
        <v>15.38071112924</v>
      </c>
      <c r="S43" s="5">
        <v>15.380711318119999</v>
      </c>
      <c r="T43" s="5">
        <v>19.150385106600002</v>
      </c>
      <c r="U43" s="5">
        <v>19.150385106600002</v>
      </c>
      <c r="V43" s="5">
        <v>19.150385106600002</v>
      </c>
      <c r="W43" s="5">
        <v>19.150385106680002</v>
      </c>
      <c r="X43" s="5">
        <v>19.150385011400001</v>
      </c>
      <c r="Y43" s="5">
        <v>19.150390432719998</v>
      </c>
      <c r="Z43" s="5">
        <v>22.108984278160001</v>
      </c>
      <c r="AA43" s="5">
        <v>22.108990282880001</v>
      </c>
      <c r="AB43" s="5">
        <v>22.10899027704</v>
      </c>
      <c r="AC43" s="5">
        <v>21.447166796120001</v>
      </c>
      <c r="AD43" s="5">
        <v>24.774730772080002</v>
      </c>
      <c r="AE43" s="5">
        <v>27.904744827839998</v>
      </c>
    </row>
    <row r="44" spans="1:31">
      <c r="A44" s="56" t="s">
        <v>70</v>
      </c>
      <c r="B44" s="56" t="s">
        <v>197</v>
      </c>
      <c r="C44" s="56" t="s">
        <v>155</v>
      </c>
      <c r="D44" s="5">
        <v>0.15000001069999999</v>
      </c>
      <c r="E44" s="5">
        <v>0.15000001278</v>
      </c>
      <c r="F44" s="5">
        <v>0.15000001390000001</v>
      </c>
      <c r="G44" s="5">
        <v>0.15000001709999999</v>
      </c>
      <c r="H44" s="5">
        <v>0.15000001796000001</v>
      </c>
      <c r="I44" s="5">
        <v>0.15000006297999999</v>
      </c>
      <c r="J44" s="5">
        <v>0.15000006297999999</v>
      </c>
      <c r="K44" s="5">
        <v>0.15000011312</v>
      </c>
      <c r="L44" s="5">
        <v>0.15000013109999999</v>
      </c>
      <c r="M44" s="5">
        <v>0.15000013307999999</v>
      </c>
      <c r="N44" s="5">
        <v>0.15000015004</v>
      </c>
      <c r="O44" s="5">
        <v>0.15000017654</v>
      </c>
      <c r="P44" s="5">
        <v>0.15000017662000001</v>
      </c>
      <c r="Q44" s="5">
        <v>0.15000017677999999</v>
      </c>
      <c r="R44" s="5">
        <v>0.15000018005999999</v>
      </c>
      <c r="S44" s="5">
        <v>0.15000018109999999</v>
      </c>
      <c r="T44" s="5">
        <v>0.15000023103999999</v>
      </c>
      <c r="U44" s="5">
        <v>0.15000023103999999</v>
      </c>
      <c r="V44" s="5">
        <v>0.15000023103999999</v>
      </c>
      <c r="W44" s="5">
        <v>0.15000023103999999</v>
      </c>
      <c r="X44" s="5">
        <v>0.15000022035999999</v>
      </c>
      <c r="Y44" s="5">
        <v>0.15000023858</v>
      </c>
      <c r="Z44" s="5">
        <v>0.15000027092000001</v>
      </c>
      <c r="AA44" s="5">
        <v>0.15000026778</v>
      </c>
      <c r="AB44" s="5">
        <v>0.15000026693999999</v>
      </c>
      <c r="AC44" s="5">
        <v>0.15000022716</v>
      </c>
      <c r="AD44" s="5">
        <v>0.15000031121999999</v>
      </c>
      <c r="AE44" s="5">
        <v>0.15000031420000001</v>
      </c>
    </row>
    <row r="45" spans="1:31">
      <c r="A45" s="56" t="s">
        <v>70</v>
      </c>
      <c r="B45" s="56" t="s">
        <v>197</v>
      </c>
      <c r="C45" s="56" t="s">
        <v>138</v>
      </c>
      <c r="D45" s="5">
        <v>1.9300000000000001E-2</v>
      </c>
      <c r="E45" s="5">
        <v>3.0078000000000001E-2</v>
      </c>
      <c r="F45" s="5">
        <v>4.2999999999999997E-2</v>
      </c>
      <c r="G45" s="5">
        <v>6.0632000000000012E-2</v>
      </c>
      <c r="H45" s="5">
        <v>7.9726000000000005E-2</v>
      </c>
      <c r="I45" s="5">
        <v>9.9685999999999997E-2</v>
      </c>
      <c r="J45" s="5">
        <v>0.120778</v>
      </c>
      <c r="K45" s="5">
        <v>0.13825382772</v>
      </c>
      <c r="L45" s="5">
        <v>0.15843914295</v>
      </c>
      <c r="M45" s="5">
        <v>0.18149269199000001</v>
      </c>
      <c r="N45" s="5">
        <v>0.20888294364000001</v>
      </c>
      <c r="O45" s="5">
        <v>0.24199213107500001</v>
      </c>
      <c r="P45" s="5">
        <v>0.282536018725</v>
      </c>
      <c r="Q45" s="5">
        <v>0.328792757745</v>
      </c>
      <c r="R45" s="5">
        <v>0.38244677191499998</v>
      </c>
      <c r="S45" s="5">
        <v>0.4441890917200001</v>
      </c>
      <c r="T45" s="5">
        <v>0.51559016389000001</v>
      </c>
      <c r="U45" s="5">
        <v>0.59470709510999997</v>
      </c>
      <c r="V45" s="5">
        <v>0.68368592845000009</v>
      </c>
      <c r="W45" s="5">
        <v>0.78256815977500005</v>
      </c>
      <c r="X45" s="5">
        <v>0.89273796725999999</v>
      </c>
      <c r="Y45" s="5">
        <v>1.0140383328</v>
      </c>
      <c r="Z45" s="5">
        <v>1.1490832184749999</v>
      </c>
      <c r="AA45" s="5">
        <v>1.294008418175</v>
      </c>
      <c r="AB45" s="5">
        <v>1.4524332169650001</v>
      </c>
      <c r="AC45" s="5">
        <v>1.6201541016950001</v>
      </c>
      <c r="AD45" s="5">
        <v>1.7988822636049999</v>
      </c>
      <c r="AE45" s="5">
        <v>1.90939026087</v>
      </c>
    </row>
    <row r="46" spans="1:31">
      <c r="A46" s="56" t="s">
        <v>70</v>
      </c>
      <c r="B46" s="56" t="s">
        <v>197</v>
      </c>
      <c r="C46" s="56" t="s">
        <v>139</v>
      </c>
      <c r="D46" s="5">
        <v>0.35031000000000001</v>
      </c>
      <c r="E46" s="5">
        <v>0.44627600000000001</v>
      </c>
      <c r="F46" s="5">
        <v>0.5355049999999999</v>
      </c>
      <c r="G46" s="5">
        <v>0.64062600000000014</v>
      </c>
      <c r="H46" s="5">
        <v>0.73391999999999991</v>
      </c>
      <c r="I46" s="5">
        <v>0.80721999999999994</v>
      </c>
      <c r="J46" s="5">
        <v>0.86765600000000009</v>
      </c>
      <c r="K46" s="5">
        <v>0.91711500000000001</v>
      </c>
      <c r="L46" s="5">
        <v>0.95275699999999997</v>
      </c>
      <c r="M46" s="5">
        <v>0.98885700000000021</v>
      </c>
      <c r="N46" s="5">
        <v>1.0230189999999999</v>
      </c>
      <c r="O46" s="5">
        <v>1.0576840000000001</v>
      </c>
      <c r="P46" s="5">
        <v>1.08934</v>
      </c>
      <c r="Q46" s="5">
        <v>1.122296</v>
      </c>
      <c r="R46" s="5">
        <v>1.154668</v>
      </c>
      <c r="S46" s="5">
        <v>1.187532</v>
      </c>
      <c r="T46" s="5">
        <v>1.2188079999999999</v>
      </c>
      <c r="U46" s="5">
        <v>1.2527079999999999</v>
      </c>
      <c r="V46" s="5">
        <v>1.288764</v>
      </c>
      <c r="W46" s="5">
        <v>1.325081</v>
      </c>
      <c r="X46" s="5">
        <v>1.3585050000000001</v>
      </c>
      <c r="Y46" s="5">
        <v>1.40158</v>
      </c>
      <c r="Z46" s="5">
        <v>1.448148</v>
      </c>
      <c r="AA46" s="5">
        <v>1.4958720000000001</v>
      </c>
      <c r="AB46" s="5">
        <v>1.540956</v>
      </c>
      <c r="AC46" s="5">
        <v>1.586854</v>
      </c>
      <c r="AD46" s="5">
        <v>1.6320650000000001</v>
      </c>
      <c r="AE46" s="5">
        <v>1.6320650000000001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70</v>
      </c>
      <c r="B48" s="56" t="s">
        <v>198</v>
      </c>
      <c r="C48" s="56" t="s">
        <v>153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</row>
    <row r="49" spans="1:31">
      <c r="A49" s="56" t="s">
        <v>70</v>
      </c>
      <c r="B49" s="56" t="s">
        <v>198</v>
      </c>
      <c r="C49" s="56" t="s">
        <v>154</v>
      </c>
      <c r="D49" s="5">
        <v>3.0080000000000002E-8</v>
      </c>
      <c r="E49" s="5">
        <v>3.9080000000000003E-8</v>
      </c>
      <c r="F49" s="5">
        <v>3.9080000000000003E-8</v>
      </c>
      <c r="G49" s="5">
        <v>4.1199999999999998E-8</v>
      </c>
      <c r="H49" s="5">
        <v>4.4920000000000001E-8</v>
      </c>
      <c r="I49" s="5">
        <v>4.3276000000000002E-7</v>
      </c>
      <c r="J49" s="5">
        <v>4.3276000000000002E-7</v>
      </c>
      <c r="K49" s="5">
        <v>4.9528000000000003E-7</v>
      </c>
      <c r="L49" s="5">
        <v>5.0355999999999999E-7</v>
      </c>
      <c r="M49" s="5">
        <v>5.0416000000000004E-7</v>
      </c>
      <c r="N49" s="5">
        <v>5.0648000000000002E-7</v>
      </c>
      <c r="O49" s="5">
        <v>8.6344000000000001E-7</v>
      </c>
      <c r="P49" s="5">
        <v>8.6439999999999993E-7</v>
      </c>
      <c r="Q49" s="5">
        <v>8.6804000000000004E-7</v>
      </c>
      <c r="R49" s="5">
        <v>9.1439999999999988E-7</v>
      </c>
      <c r="S49" s="5">
        <v>9.4892000000000006E-7</v>
      </c>
      <c r="T49" s="5">
        <v>1.106062809</v>
      </c>
      <c r="U49" s="5">
        <v>1.106062809</v>
      </c>
      <c r="V49" s="5">
        <v>1.10606280908</v>
      </c>
      <c r="W49" s="5">
        <v>1.10606280908</v>
      </c>
      <c r="X49" s="5">
        <v>1.1060627790399999</v>
      </c>
      <c r="Y49" s="5">
        <v>1.10606281992</v>
      </c>
      <c r="Z49" s="5">
        <v>1.10606294604</v>
      </c>
      <c r="AA49" s="5">
        <v>5.7380811578799999</v>
      </c>
      <c r="AB49" s="5">
        <v>8.7075862545999989</v>
      </c>
      <c r="AC49" s="5">
        <v>8.7075860334799984</v>
      </c>
      <c r="AD49" s="5">
        <v>8.7075860337600002</v>
      </c>
      <c r="AE49" s="5">
        <v>9.2167068085999997</v>
      </c>
    </row>
    <row r="50" spans="1:31">
      <c r="A50" s="56" t="s">
        <v>70</v>
      </c>
      <c r="B50" s="56" t="s">
        <v>198</v>
      </c>
      <c r="C50" s="56" t="s">
        <v>155</v>
      </c>
      <c r="D50" s="5">
        <v>0.18956000000000001</v>
      </c>
      <c r="E50" s="5">
        <v>0.18845999999999999</v>
      </c>
      <c r="F50" s="5">
        <v>0.18845999999999999</v>
      </c>
      <c r="G50" s="5">
        <v>0.18845999999999999</v>
      </c>
      <c r="H50" s="5">
        <v>0.18956000000000001</v>
      </c>
      <c r="I50" s="5">
        <v>0.18845999999999999</v>
      </c>
      <c r="J50" s="5">
        <v>0.18845999999999999</v>
      </c>
      <c r="K50" s="5">
        <v>0.18845999999999999</v>
      </c>
      <c r="L50" s="5">
        <v>0.18845999999999999</v>
      </c>
      <c r="M50" s="5">
        <v>0.56455999999999995</v>
      </c>
      <c r="N50" s="5">
        <v>0.56455999999999995</v>
      </c>
      <c r="O50" s="5">
        <v>0.56455999999999995</v>
      </c>
      <c r="P50" s="5">
        <v>0.56345999999999996</v>
      </c>
      <c r="Q50" s="5">
        <v>0.56345999999999996</v>
      </c>
      <c r="R50" s="5">
        <v>0.56345999999999996</v>
      </c>
      <c r="S50" s="5">
        <v>0.56455999999999995</v>
      </c>
      <c r="T50" s="5">
        <v>0.56345999999999996</v>
      </c>
      <c r="U50" s="5">
        <v>0.56345999999999996</v>
      </c>
      <c r="V50" s="5">
        <v>0.56345999999999996</v>
      </c>
      <c r="W50" s="5">
        <v>0.56345999999999996</v>
      </c>
      <c r="X50" s="5">
        <v>0.56455999999999995</v>
      </c>
      <c r="Y50" s="5">
        <v>0.56345999999999996</v>
      </c>
      <c r="Z50" s="5">
        <v>0.56455999999999995</v>
      </c>
      <c r="AA50" s="5">
        <v>0.56345999999999996</v>
      </c>
      <c r="AB50" s="5">
        <v>0.56345999999999996</v>
      </c>
      <c r="AC50" s="5">
        <v>0.56345999999999996</v>
      </c>
      <c r="AD50" s="5">
        <v>0.56455999999999995</v>
      </c>
      <c r="AE50" s="5">
        <v>0.56345999999999996</v>
      </c>
    </row>
    <row r="51" spans="1:31">
      <c r="A51" s="56" t="s">
        <v>70</v>
      </c>
      <c r="B51" s="56" t="s">
        <v>198</v>
      </c>
      <c r="C51" s="56" t="s">
        <v>138</v>
      </c>
      <c r="D51" s="5">
        <v>2.1232000000000001E-2</v>
      </c>
      <c r="E51" s="5">
        <v>3.4562000000000002E-2</v>
      </c>
      <c r="F51" s="5">
        <v>4.8821999999999997E-2</v>
      </c>
      <c r="G51" s="5">
        <v>6.8421999999999997E-2</v>
      </c>
      <c r="H51" s="5">
        <v>9.0871999999999994E-2</v>
      </c>
      <c r="I51" s="5">
        <v>0.11509800000000001</v>
      </c>
      <c r="J51" s="5">
        <v>0.14357</v>
      </c>
      <c r="K51" s="5">
        <v>0.17001973910000001</v>
      </c>
      <c r="L51" s="5">
        <v>0.2047865006</v>
      </c>
      <c r="M51" s="5">
        <v>0.24936500496</v>
      </c>
      <c r="N51" s="5">
        <v>0.30733596547999997</v>
      </c>
      <c r="O51" s="5">
        <v>0.37861649312000001</v>
      </c>
      <c r="P51" s="5">
        <v>0.46513349544999999</v>
      </c>
      <c r="Q51" s="5">
        <v>0.56428240768499993</v>
      </c>
      <c r="R51" s="5">
        <v>0.67791340454499993</v>
      </c>
      <c r="S51" s="5">
        <v>0.80668156622499998</v>
      </c>
      <c r="T51" s="5">
        <v>0.95295787510000007</v>
      </c>
      <c r="U51" s="5">
        <v>1.11368412756</v>
      </c>
      <c r="V51" s="5">
        <v>1.2913981350949999</v>
      </c>
      <c r="W51" s="5">
        <v>1.4860906625400001</v>
      </c>
      <c r="X51" s="5">
        <v>1.6987875239800001</v>
      </c>
      <c r="Y51" s="5">
        <v>1.929914158955</v>
      </c>
      <c r="Z51" s="5">
        <v>2.1847811457850002</v>
      </c>
      <c r="AA51" s="5">
        <v>2.454216771</v>
      </c>
      <c r="AB51" s="5">
        <v>2.7445665888050002</v>
      </c>
      <c r="AC51" s="5">
        <v>3.050323143305</v>
      </c>
      <c r="AD51" s="5">
        <v>3.372968964405</v>
      </c>
      <c r="AE51" s="5">
        <v>3.5533359833399998</v>
      </c>
    </row>
    <row r="52" spans="1:31">
      <c r="A52" s="56" t="s">
        <v>70</v>
      </c>
      <c r="B52" s="56" t="s">
        <v>198</v>
      </c>
      <c r="C52" s="56" t="s">
        <v>139</v>
      </c>
      <c r="D52" s="5">
        <v>0.47633399999999992</v>
      </c>
      <c r="E52" s="5">
        <v>0.58875100000000014</v>
      </c>
      <c r="F52" s="5">
        <v>0.66252100000000003</v>
      </c>
      <c r="G52" s="5">
        <v>0.77888999999999997</v>
      </c>
      <c r="H52" s="5">
        <v>0.87452799999999997</v>
      </c>
      <c r="I52" s="5">
        <v>0.96251999999999993</v>
      </c>
      <c r="J52" s="5">
        <v>1.046726</v>
      </c>
      <c r="K52" s="5">
        <v>1.102641</v>
      </c>
      <c r="L52" s="5">
        <v>1.1439600000000001</v>
      </c>
      <c r="M52" s="5">
        <v>1.185908</v>
      </c>
      <c r="N52" s="5">
        <v>1.2249019999999999</v>
      </c>
      <c r="O52" s="5">
        <v>1.2647900000000001</v>
      </c>
      <c r="P52" s="5">
        <v>1.3013490000000001</v>
      </c>
      <c r="Q52" s="5">
        <v>1.339588</v>
      </c>
      <c r="R52" s="5">
        <v>1.3772949999999999</v>
      </c>
      <c r="S52" s="5">
        <v>1.4157189999999999</v>
      </c>
      <c r="T52" s="5">
        <v>1.453668</v>
      </c>
      <c r="U52" s="5">
        <v>1.494937</v>
      </c>
      <c r="V52" s="5">
        <v>1.539083</v>
      </c>
      <c r="W52" s="5">
        <v>1.583885</v>
      </c>
      <c r="X52" s="5">
        <v>1.6255500000000001</v>
      </c>
      <c r="Y52" s="5">
        <v>1.6783570000000001</v>
      </c>
      <c r="Z52" s="5">
        <v>1.735357</v>
      </c>
      <c r="AA52" s="5">
        <v>1.793952</v>
      </c>
      <c r="AB52" s="5">
        <v>1.8496520000000001</v>
      </c>
      <c r="AC52" s="5">
        <v>1.9067259999999999</v>
      </c>
      <c r="AD52" s="5">
        <v>1.9633510000000001</v>
      </c>
      <c r="AE52" s="5">
        <v>1.9633510000000001</v>
      </c>
    </row>
    <row r="53" spans="1:3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spans="1:31">
      <c r="A54" s="56" t="s">
        <v>70</v>
      </c>
      <c r="B54" s="56" t="s">
        <v>199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70</v>
      </c>
      <c r="B55" s="56" t="s">
        <v>199</v>
      </c>
      <c r="C55" s="56" t="s">
        <v>154</v>
      </c>
      <c r="D55" s="5">
        <v>3.8799999999999997E-8</v>
      </c>
      <c r="E55" s="5">
        <v>4.5879999999999998E-8</v>
      </c>
      <c r="F55" s="5">
        <v>4.5879999999999998E-8</v>
      </c>
      <c r="G55" s="5">
        <v>4.5879999999999998E-8</v>
      </c>
      <c r="H55" s="5">
        <v>4.716E-8</v>
      </c>
      <c r="I55" s="5">
        <v>5.3748000000000002E-7</v>
      </c>
      <c r="J55" s="5">
        <v>5.3748000000000002E-7</v>
      </c>
      <c r="K55" s="5">
        <v>5.9164000000000002E-7</v>
      </c>
      <c r="L55" s="5">
        <v>6.0648000000000001E-7</v>
      </c>
      <c r="M55" s="5">
        <v>6.0719999999999998E-7</v>
      </c>
      <c r="N55" s="5">
        <v>6.0892000000000003E-7</v>
      </c>
      <c r="O55" s="5">
        <v>0.37435564939999999</v>
      </c>
      <c r="P55" s="5">
        <v>0.3743556502</v>
      </c>
      <c r="Q55" s="5">
        <v>0.57740086359999998</v>
      </c>
      <c r="R55" s="5">
        <v>2.3879303113199999</v>
      </c>
      <c r="S55" s="5">
        <v>2.5603168967999999</v>
      </c>
      <c r="T55" s="5">
        <v>3.4208926491599998</v>
      </c>
      <c r="U55" s="5">
        <v>3.4208926492399998</v>
      </c>
      <c r="V55" s="5">
        <v>3.4208926492399998</v>
      </c>
      <c r="W55" s="5">
        <v>3.4208926492399998</v>
      </c>
      <c r="X55" s="5">
        <v>3.4208926104800002</v>
      </c>
      <c r="Y55" s="5">
        <v>3.42089261964</v>
      </c>
      <c r="Z55" s="5">
        <v>3.4208926322000002</v>
      </c>
      <c r="AA55" s="5">
        <v>4.1946156607200002</v>
      </c>
      <c r="AB55" s="5">
        <v>4.1946157013999992</v>
      </c>
      <c r="AC55" s="5">
        <v>4.1946152803599999</v>
      </c>
      <c r="AD55" s="5">
        <v>4.1946152805999999</v>
      </c>
      <c r="AE55" s="5">
        <v>4.1946152537199994</v>
      </c>
    </row>
    <row r="56" spans="1:31">
      <c r="A56" s="56" t="s">
        <v>70</v>
      </c>
      <c r="B56" s="56" t="s">
        <v>199</v>
      </c>
      <c r="C56" s="56" t="s">
        <v>155</v>
      </c>
      <c r="D56" s="5">
        <v>0.51570739999999993</v>
      </c>
      <c r="E56" s="5">
        <v>0.51570739999999993</v>
      </c>
      <c r="F56" s="5">
        <v>0.51570739999999993</v>
      </c>
      <c r="G56" s="5">
        <v>0.51570739999999993</v>
      </c>
      <c r="H56" s="5">
        <v>0.51570739999999993</v>
      </c>
      <c r="I56" s="5">
        <v>0.51570739999999993</v>
      </c>
      <c r="J56" s="5">
        <v>0.51570739999999993</v>
      </c>
      <c r="K56" s="5">
        <v>0.51570739999999993</v>
      </c>
      <c r="L56" s="5">
        <v>0.51570739999999993</v>
      </c>
      <c r="M56" s="5">
        <v>0.51570739999999993</v>
      </c>
      <c r="N56" s="5">
        <v>0.51570739999999993</v>
      </c>
      <c r="O56" s="5">
        <v>0.51570739999999993</v>
      </c>
      <c r="P56" s="5">
        <v>0.51570739999999993</v>
      </c>
      <c r="Q56" s="5">
        <v>0.51570739999999993</v>
      </c>
      <c r="R56" s="5">
        <v>0.51570739999999993</v>
      </c>
      <c r="S56" s="5">
        <v>0.51570739999999993</v>
      </c>
      <c r="T56" s="5">
        <v>0.51570739999999993</v>
      </c>
      <c r="U56" s="5">
        <v>0.51570739999999993</v>
      </c>
      <c r="V56" s="5">
        <v>0.51570739999999993</v>
      </c>
      <c r="W56" s="5">
        <v>0.51570739999999993</v>
      </c>
      <c r="X56" s="5">
        <v>0.51570739999999993</v>
      </c>
      <c r="Y56" s="5">
        <v>0.51570739999999993</v>
      </c>
      <c r="Z56" s="5">
        <v>0.51570739999999993</v>
      </c>
      <c r="AA56" s="5">
        <v>0.51570739999999993</v>
      </c>
      <c r="AB56" s="5">
        <v>0.51570739999999993</v>
      </c>
      <c r="AC56" s="5">
        <v>0.51570739999999993</v>
      </c>
      <c r="AD56" s="5">
        <v>0.51570739999999993</v>
      </c>
      <c r="AE56" s="5">
        <v>0.51570739999999993</v>
      </c>
    </row>
    <row r="57" spans="1:31">
      <c r="A57" s="56" t="s">
        <v>70</v>
      </c>
      <c r="B57" s="56" t="s">
        <v>199</v>
      </c>
      <c r="C57" s="56" t="s">
        <v>138</v>
      </c>
      <c r="D57" s="5">
        <v>0.14523800000000001</v>
      </c>
      <c r="E57" s="5">
        <v>0.17464199999999999</v>
      </c>
      <c r="F57" s="5">
        <v>0.197962</v>
      </c>
      <c r="G57" s="5">
        <v>0.22884199999999999</v>
      </c>
      <c r="H57" s="5">
        <v>0.25679200000000002</v>
      </c>
      <c r="I57" s="5">
        <v>0.285806</v>
      </c>
      <c r="J57" s="5">
        <v>0.31456600000000001</v>
      </c>
      <c r="K57" s="5">
        <v>0.3347824908</v>
      </c>
      <c r="L57" s="5">
        <v>0.35460357932499997</v>
      </c>
      <c r="M57" s="5">
        <v>0.374861038895</v>
      </c>
      <c r="N57" s="5">
        <v>0.39563792326000002</v>
      </c>
      <c r="O57" s="5">
        <v>0.41841673237999999</v>
      </c>
      <c r="P57" s="5">
        <v>0.44429789589500002</v>
      </c>
      <c r="Q57" s="5">
        <v>0.47159199770999999</v>
      </c>
      <c r="R57" s="5">
        <v>0.50149060233499998</v>
      </c>
      <c r="S57" s="5">
        <v>0.53438671027999995</v>
      </c>
      <c r="T57" s="5">
        <v>0.57140672588499997</v>
      </c>
      <c r="U57" s="5">
        <v>0.61066836878000008</v>
      </c>
      <c r="V57" s="5">
        <v>0.65372353071</v>
      </c>
      <c r="W57" s="5">
        <v>0.70038299455499997</v>
      </c>
      <c r="X57" s="5">
        <v>0.75167635377999997</v>
      </c>
      <c r="Y57" s="5">
        <v>0.80704826213499992</v>
      </c>
      <c r="Z57" s="5">
        <v>0.86766877231500006</v>
      </c>
      <c r="AA57" s="5">
        <v>0.93191895041000006</v>
      </c>
      <c r="AB57" s="5">
        <v>1.0016432228750001</v>
      </c>
      <c r="AC57" s="5">
        <v>1.073920069545</v>
      </c>
      <c r="AD57" s="5">
        <v>1.15007589104</v>
      </c>
      <c r="AE57" s="5">
        <v>1.197554651475</v>
      </c>
    </row>
    <row r="58" spans="1:31">
      <c r="A58" s="56" t="s">
        <v>70</v>
      </c>
      <c r="B58" s="56" t="s">
        <v>199</v>
      </c>
      <c r="C58" s="56" t="s">
        <v>139</v>
      </c>
      <c r="D58" s="5">
        <v>0.428871</v>
      </c>
      <c r="E58" s="5">
        <v>0.48569400000000013</v>
      </c>
      <c r="F58" s="5">
        <v>0.51758699999999991</v>
      </c>
      <c r="G58" s="5">
        <v>0.56454499999999996</v>
      </c>
      <c r="H58" s="5">
        <v>0.60011999999999999</v>
      </c>
      <c r="I58" s="5">
        <v>0.63011299999999992</v>
      </c>
      <c r="J58" s="5">
        <v>0.65424599999999999</v>
      </c>
      <c r="K58" s="5">
        <v>0.6692539999999999</v>
      </c>
      <c r="L58" s="5">
        <v>0.67618299999999998</v>
      </c>
      <c r="M58" s="5">
        <v>0.68343600000000015</v>
      </c>
      <c r="N58" s="5">
        <v>0.68895499999999987</v>
      </c>
      <c r="O58" s="5">
        <v>0.69417099999999998</v>
      </c>
      <c r="P58" s="5">
        <v>0.697326</v>
      </c>
      <c r="Q58" s="5">
        <v>0.70120099999999996</v>
      </c>
      <c r="R58" s="5">
        <v>0.70455400000000012</v>
      </c>
      <c r="S58" s="5">
        <v>0.70777899999999994</v>
      </c>
      <c r="T58" s="5">
        <v>0.70962400000000003</v>
      </c>
      <c r="U58" s="5">
        <v>0.71265200000000006</v>
      </c>
      <c r="V58" s="5">
        <v>0.71604999999999996</v>
      </c>
      <c r="W58" s="5">
        <v>0.71921499999999994</v>
      </c>
      <c r="X58" s="5">
        <v>0.72055900000000006</v>
      </c>
      <c r="Y58" s="5">
        <v>0.72502000000000011</v>
      </c>
      <c r="Z58" s="5">
        <v>0.73005999999999993</v>
      </c>
      <c r="AA58" s="5">
        <v>0.73500599999999994</v>
      </c>
      <c r="AB58" s="5">
        <v>0.73814199999999996</v>
      </c>
      <c r="AC58" s="5">
        <v>0.74185000000000001</v>
      </c>
      <c r="AD58" s="5">
        <v>0.74504400000000015</v>
      </c>
      <c r="AE58" s="5">
        <v>0.74504400000000015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70</v>
      </c>
      <c r="B60" s="56" t="s">
        <v>200</v>
      </c>
      <c r="C60" s="56" t="s">
        <v>153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3.3495999999999998E-7</v>
      </c>
      <c r="J60" s="5">
        <v>3.6048000000000001E-7</v>
      </c>
      <c r="K60" s="5">
        <v>1.09712E-6</v>
      </c>
      <c r="L60" s="5">
        <v>1.0998400000000001E-6</v>
      </c>
      <c r="M60" s="5">
        <v>1.10052E-6</v>
      </c>
      <c r="N60" s="5">
        <v>1.1013999999999999E-6</v>
      </c>
      <c r="O60" s="5">
        <v>4.0289200000000002E-6</v>
      </c>
      <c r="P60" s="5">
        <v>4.0291199999999998E-6</v>
      </c>
      <c r="Q60" s="5">
        <v>4.0320399999999999E-6</v>
      </c>
      <c r="R60" s="5">
        <v>4.0930800000000001E-6</v>
      </c>
      <c r="S60" s="5">
        <v>4.1100399999999999E-6</v>
      </c>
      <c r="T60" s="5">
        <v>4.1324399999999999E-6</v>
      </c>
      <c r="U60" s="5">
        <v>4.1823599999999997E-6</v>
      </c>
      <c r="V60" s="5">
        <v>4.2231599999999994E-6</v>
      </c>
      <c r="W60" s="5">
        <v>4.2587200000000001E-6</v>
      </c>
      <c r="X60" s="5">
        <v>4.4871199999999986E-6</v>
      </c>
      <c r="Y60" s="5">
        <v>4.97964E-6</v>
      </c>
      <c r="Z60" s="5">
        <v>6.2430799999999999E-6</v>
      </c>
      <c r="AA60" s="5">
        <v>9.880839999999998E-6</v>
      </c>
      <c r="AB60" s="5">
        <v>1.272048E-5</v>
      </c>
      <c r="AC60" s="5">
        <v>1.272048E-5</v>
      </c>
      <c r="AD60" s="5">
        <v>1.272096E-5</v>
      </c>
      <c r="AE60" s="5">
        <v>1.272164E-5</v>
      </c>
    </row>
    <row r="61" spans="1:31">
      <c r="A61" s="56" t="s">
        <v>70</v>
      </c>
      <c r="B61" s="56" t="s">
        <v>200</v>
      </c>
      <c r="C61" s="56" t="s">
        <v>154</v>
      </c>
      <c r="D61" s="5">
        <v>1.316E-8</v>
      </c>
      <c r="E61" s="5">
        <v>1.3879999999999999E-8</v>
      </c>
      <c r="F61" s="5">
        <v>1.5799999999999999E-8</v>
      </c>
      <c r="G61" s="5">
        <v>1.74E-8</v>
      </c>
      <c r="H61" s="5">
        <v>1.9000000000000001E-8</v>
      </c>
      <c r="I61" s="5">
        <v>2.1439999999999999E-8</v>
      </c>
      <c r="J61" s="5">
        <v>2.496E-8</v>
      </c>
      <c r="K61" s="5">
        <v>5.592E-8</v>
      </c>
      <c r="L61" s="5">
        <v>6.4239999999999998E-8</v>
      </c>
      <c r="M61" s="5">
        <v>6.4560000000000004E-8</v>
      </c>
      <c r="N61" s="5">
        <v>6.8120000000000004E-8</v>
      </c>
      <c r="O61" s="5">
        <v>2.0276E-7</v>
      </c>
      <c r="P61" s="5">
        <v>2.0304E-7</v>
      </c>
      <c r="Q61" s="5">
        <v>2.0444E-7</v>
      </c>
      <c r="R61" s="5">
        <v>2.0748E-7</v>
      </c>
      <c r="S61" s="5">
        <v>2.1120000000000001E-7</v>
      </c>
      <c r="T61" s="5">
        <v>2.17E-7</v>
      </c>
      <c r="U61" s="5">
        <v>2.1988000000000001E-7</v>
      </c>
      <c r="V61" s="5">
        <v>2.2748E-7</v>
      </c>
      <c r="W61" s="5">
        <v>2.2816E-7</v>
      </c>
      <c r="X61" s="5">
        <v>2.6100000000000002E-7</v>
      </c>
      <c r="Y61" s="5">
        <v>2.8428E-7</v>
      </c>
      <c r="Z61" s="5">
        <v>3.0964000000000001E-7</v>
      </c>
      <c r="AA61" s="5">
        <v>3.3571999999999999E-7</v>
      </c>
      <c r="AB61" s="5">
        <v>3.3416000000000002E-7</v>
      </c>
      <c r="AC61" s="5">
        <v>3.3176E-7</v>
      </c>
      <c r="AD61" s="5">
        <v>3.2955999999999999E-7</v>
      </c>
      <c r="AE61" s="5">
        <v>2.9872000000000002E-7</v>
      </c>
    </row>
    <row r="62" spans="1:31">
      <c r="A62" s="56" t="s">
        <v>70</v>
      </c>
      <c r="B62" s="56" t="s">
        <v>200</v>
      </c>
      <c r="C62" s="56" t="s">
        <v>155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70</v>
      </c>
      <c r="B63" s="56" t="s">
        <v>200</v>
      </c>
      <c r="C63" s="56" t="s">
        <v>138</v>
      </c>
      <c r="D63" s="5">
        <v>2.1259999999999999E-3</v>
      </c>
      <c r="E63" s="5">
        <v>3.5119999999999999E-3</v>
      </c>
      <c r="F63" s="5">
        <v>5.0239999999999998E-3</v>
      </c>
      <c r="G63" s="5">
        <v>7.2460000000000007E-3</v>
      </c>
      <c r="H63" s="5">
        <v>9.4659999999999987E-3</v>
      </c>
      <c r="I63" s="5">
        <v>1.1991999999999999E-2</v>
      </c>
      <c r="J63" s="5">
        <v>1.4718E-2</v>
      </c>
      <c r="K63" s="5">
        <v>1.648303169E-2</v>
      </c>
      <c r="L63" s="5">
        <v>1.8455062165000001E-2</v>
      </c>
      <c r="M63" s="5">
        <v>2.0577521014999999E-2</v>
      </c>
      <c r="N63" s="5">
        <v>2.296707538E-2</v>
      </c>
      <c r="O63" s="5">
        <v>2.5825580115E-2</v>
      </c>
      <c r="P63" s="5">
        <v>2.9356153249999999E-2</v>
      </c>
      <c r="Q63" s="5">
        <v>3.3366352699999997E-2</v>
      </c>
      <c r="R63" s="5">
        <v>3.8054417110000002E-2</v>
      </c>
      <c r="S63" s="5">
        <v>4.3509046779999998E-2</v>
      </c>
      <c r="T63" s="5">
        <v>4.9945986730000003E-2</v>
      </c>
      <c r="U63" s="5">
        <v>5.7125867205E-2</v>
      </c>
      <c r="V63" s="5">
        <v>6.5287535950000003E-2</v>
      </c>
      <c r="W63" s="5">
        <v>7.4449377479999995E-2</v>
      </c>
      <c r="X63" s="5">
        <v>8.4651754905000001E-2</v>
      </c>
      <c r="Y63" s="5">
        <v>9.6082454625000008E-2</v>
      </c>
      <c r="Z63" s="5">
        <v>0.108892678905</v>
      </c>
      <c r="AA63" s="5">
        <v>0.122741863255</v>
      </c>
      <c r="AB63" s="5">
        <v>0.13798106624500001</v>
      </c>
      <c r="AC63" s="5">
        <v>0.15419047129999999</v>
      </c>
      <c r="AD63" s="5">
        <v>0.17155893096499999</v>
      </c>
      <c r="AE63" s="5">
        <v>0.182672449805</v>
      </c>
    </row>
    <row r="64" spans="1:31">
      <c r="A64" s="56" t="s">
        <v>70</v>
      </c>
      <c r="B64" s="56" t="s">
        <v>200</v>
      </c>
      <c r="C64" s="56" t="s">
        <v>139</v>
      </c>
      <c r="D64" s="5">
        <v>5.0855999999999991E-2</v>
      </c>
      <c r="E64" s="5">
        <v>6.2824000000000005E-2</v>
      </c>
      <c r="F64" s="5">
        <v>7.0797999999999986E-2</v>
      </c>
      <c r="G64" s="5">
        <v>8.4144999999999998E-2</v>
      </c>
      <c r="H64" s="5">
        <v>9.1286000000000006E-2</v>
      </c>
      <c r="I64" s="5">
        <v>9.9264999999999992E-2</v>
      </c>
      <c r="J64" s="5">
        <v>0.10598299999999999</v>
      </c>
      <c r="K64" s="5">
        <v>0.110193</v>
      </c>
      <c r="L64" s="5">
        <v>0.112913</v>
      </c>
      <c r="M64" s="5">
        <v>0.11564199999999999</v>
      </c>
      <c r="N64" s="5">
        <v>0.11806700000000001</v>
      </c>
      <c r="O64" s="5">
        <v>0.120494</v>
      </c>
      <c r="P64" s="5">
        <v>0.122532</v>
      </c>
      <c r="Q64" s="5">
        <v>0.124666</v>
      </c>
      <c r="R64" s="5">
        <v>0.12668699999999999</v>
      </c>
      <c r="S64" s="5">
        <v>0.12870500000000001</v>
      </c>
      <c r="T64" s="5">
        <v>0.13058</v>
      </c>
      <c r="U64" s="5">
        <v>0.13269300000000001</v>
      </c>
      <c r="V64" s="5">
        <v>0.13498299999999999</v>
      </c>
      <c r="W64" s="5">
        <v>0.13725300000000001</v>
      </c>
      <c r="X64" s="5">
        <v>0.139181</v>
      </c>
      <c r="Y64" s="5">
        <v>0.14197899999999999</v>
      </c>
      <c r="Z64" s="5">
        <v>0.145038</v>
      </c>
      <c r="AA64" s="5">
        <v>0.14813100000000001</v>
      </c>
      <c r="AB64" s="5">
        <v>0.150891</v>
      </c>
      <c r="AC64" s="5">
        <v>0.15367</v>
      </c>
      <c r="AD64" s="5">
        <v>0.15631700000000001</v>
      </c>
      <c r="AE64" s="5">
        <v>0.15631700000000001</v>
      </c>
    </row>
    <row r="65" spans="1:31"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73</v>
      </c>
      <c r="B66" s="56" t="s">
        <v>163</v>
      </c>
      <c r="C66" s="56" t="s">
        <v>152</v>
      </c>
      <c r="D66" s="5">
        <v>0</v>
      </c>
      <c r="E66" s="5">
        <v>0</v>
      </c>
      <c r="F66" s="5">
        <v>116.28</v>
      </c>
      <c r="G66" s="5">
        <v>348.84</v>
      </c>
      <c r="H66" s="5">
        <v>348.84</v>
      </c>
      <c r="I66" s="5">
        <v>348.84</v>
      </c>
      <c r="J66" s="5">
        <v>348.84</v>
      </c>
      <c r="K66" s="5">
        <v>348.84</v>
      </c>
      <c r="L66" s="5">
        <v>348.84</v>
      </c>
      <c r="M66" s="5">
        <v>348.84</v>
      </c>
      <c r="N66" s="5">
        <v>348.84</v>
      </c>
      <c r="O66" s="5">
        <v>348.84</v>
      </c>
      <c r="P66" s="5">
        <v>348.84</v>
      </c>
      <c r="Q66" s="5">
        <v>348.84</v>
      </c>
      <c r="R66" s="5">
        <v>348.84</v>
      </c>
      <c r="S66" s="5">
        <v>348.84</v>
      </c>
      <c r="T66" s="5">
        <v>348.84</v>
      </c>
      <c r="U66" s="5">
        <v>348.84</v>
      </c>
      <c r="V66" s="5">
        <v>348.84</v>
      </c>
      <c r="W66" s="5">
        <v>348.84</v>
      </c>
      <c r="X66" s="5">
        <v>348.84</v>
      </c>
      <c r="Y66" s="5">
        <v>348.84</v>
      </c>
      <c r="Z66" s="5">
        <v>348.84</v>
      </c>
      <c r="AA66" s="5">
        <v>348.84</v>
      </c>
      <c r="AB66" s="5">
        <v>348.84</v>
      </c>
      <c r="AC66" s="5">
        <v>348.84</v>
      </c>
      <c r="AD66" s="5">
        <v>348.84</v>
      </c>
      <c r="AE66" s="5">
        <v>348.84</v>
      </c>
    </row>
    <row r="67" spans="1:31">
      <c r="A67" s="56" t="s">
        <v>73</v>
      </c>
      <c r="B67" s="56" t="s">
        <v>163</v>
      </c>
      <c r="C67" s="56" t="s">
        <v>153</v>
      </c>
      <c r="D67" s="5">
        <v>6.0490000000000004</v>
      </c>
      <c r="E67" s="5">
        <v>6.0490000000000004</v>
      </c>
      <c r="F67" s="5">
        <v>6.0490000000000004</v>
      </c>
      <c r="G67" s="5">
        <v>6.0490000000000004</v>
      </c>
      <c r="H67" s="5">
        <v>6.0490000000000004</v>
      </c>
      <c r="I67" s="5">
        <v>6.0490004111200006</v>
      </c>
      <c r="J67" s="5">
        <v>6.0490004418400014</v>
      </c>
      <c r="K67" s="5">
        <v>6.0490005769600002</v>
      </c>
      <c r="L67" s="5">
        <v>6.049000618</v>
      </c>
      <c r="M67" s="5">
        <v>6.0490006364800006</v>
      </c>
      <c r="N67" s="5">
        <v>6.0490006580800006</v>
      </c>
      <c r="O67" s="5">
        <v>6.0490007020000007</v>
      </c>
      <c r="P67" s="5">
        <v>6.0490007538400006</v>
      </c>
      <c r="Q67" s="5">
        <v>6.0490008899200003</v>
      </c>
      <c r="R67" s="5">
        <v>6.04900107928</v>
      </c>
      <c r="S67" s="5">
        <v>6.04900196032</v>
      </c>
      <c r="T67" s="5">
        <v>6.0490026402400003</v>
      </c>
      <c r="U67" s="5">
        <v>6.0490026402400003</v>
      </c>
      <c r="V67" s="5">
        <v>6.0490026402400003</v>
      </c>
      <c r="W67" s="5">
        <v>6.0490026402400003</v>
      </c>
      <c r="X67" s="5">
        <v>12.109133249679999</v>
      </c>
      <c r="Y67" s="5">
        <v>12.10913338408</v>
      </c>
      <c r="Z67" s="5">
        <v>16.673065098879999</v>
      </c>
      <c r="AA67" s="5">
        <v>16.673065100559999</v>
      </c>
      <c r="AB67" s="5">
        <v>42.048999859600002</v>
      </c>
      <c r="AC67" s="5">
        <v>42.048999859600002</v>
      </c>
      <c r="AD67" s="5">
        <v>42.048999859600002</v>
      </c>
      <c r="AE67" s="5">
        <v>42.048999860800002</v>
      </c>
    </row>
    <row r="68" spans="1:31">
      <c r="A68" s="56" t="s">
        <v>73</v>
      </c>
      <c r="B68" s="56" t="s">
        <v>163</v>
      </c>
      <c r="C68" s="56" t="s">
        <v>154</v>
      </c>
      <c r="D68" s="5">
        <v>0.22200003552</v>
      </c>
      <c r="E68" s="5">
        <v>0.2220000644</v>
      </c>
      <c r="F68" s="5">
        <v>5.0220992378</v>
      </c>
      <c r="G68" s="5">
        <v>5.0220992384400001</v>
      </c>
      <c r="H68" s="5">
        <v>12.422034737560001</v>
      </c>
      <c r="I68" s="5">
        <v>15.622065101640001</v>
      </c>
      <c r="J68" s="5">
        <v>16.222090862839998</v>
      </c>
      <c r="K68" s="5">
        <v>16.222090945400009</v>
      </c>
      <c r="L68" s="5">
        <v>16.22209097036</v>
      </c>
      <c r="M68" s="5">
        <v>16.222091023360001</v>
      </c>
      <c r="N68" s="5">
        <v>16.2220910608</v>
      </c>
      <c r="O68" s="5">
        <v>16.222091119680002</v>
      </c>
      <c r="P68" s="5">
        <v>16.222091198600001</v>
      </c>
      <c r="Q68" s="5">
        <v>16.222091349559999</v>
      </c>
      <c r="R68" s="5">
        <v>16.222091473679999</v>
      </c>
      <c r="S68" s="5">
        <v>16.413891595559999</v>
      </c>
      <c r="T68" s="5">
        <v>23.010447080719999</v>
      </c>
      <c r="U68" s="5">
        <v>23.010447105520001</v>
      </c>
      <c r="V68" s="5">
        <v>23.010447114560009</v>
      </c>
      <c r="W68" s="5">
        <v>23.010447121760009</v>
      </c>
      <c r="X68" s="5">
        <v>23.010447115840002</v>
      </c>
      <c r="Y68" s="5">
        <v>23.010447208639999</v>
      </c>
      <c r="Z68" s="5">
        <v>20.296195665719999</v>
      </c>
      <c r="AA68" s="5">
        <v>24.046718290600001</v>
      </c>
      <c r="AB68" s="5">
        <v>16.646810200800001</v>
      </c>
      <c r="AC68" s="5">
        <v>16.646810199200001</v>
      </c>
      <c r="AD68" s="5">
        <v>16.646810199080001</v>
      </c>
      <c r="AE68" s="5">
        <v>20.764755823160009</v>
      </c>
    </row>
    <row r="69" spans="1:31">
      <c r="A69" s="56" t="s">
        <v>73</v>
      </c>
      <c r="B69" s="56" t="s">
        <v>163</v>
      </c>
      <c r="C69" s="56" t="s">
        <v>155</v>
      </c>
      <c r="D69" s="5">
        <v>7.4999999999999997E-2</v>
      </c>
      <c r="E69" s="5">
        <v>7.4999999999999997E-2</v>
      </c>
      <c r="F69" s="5">
        <v>7.4999999999999997E-2</v>
      </c>
      <c r="G69" s="5">
        <v>7.4999999999999997E-2</v>
      </c>
      <c r="H69" s="5">
        <v>7.4999999999999997E-2</v>
      </c>
      <c r="I69" s="5">
        <v>7.4999999999999997E-2</v>
      </c>
      <c r="J69" s="5">
        <v>7.4999999999999997E-2</v>
      </c>
      <c r="K69" s="5">
        <v>7.4999999999999997E-2</v>
      </c>
      <c r="L69" s="5">
        <v>7.4999999999999997E-2</v>
      </c>
      <c r="M69" s="5">
        <v>7.4999999999999997E-2</v>
      </c>
      <c r="N69" s="5">
        <v>7.4999999999999997E-2</v>
      </c>
      <c r="O69" s="5">
        <v>7.4999999999999997E-2</v>
      </c>
      <c r="P69" s="5">
        <v>7.4999999999999997E-2</v>
      </c>
      <c r="Q69" s="5">
        <v>7.4999999999999997E-2</v>
      </c>
      <c r="R69" s="5">
        <v>7.4999999999999997E-2</v>
      </c>
      <c r="S69" s="5">
        <v>7.4999999999999997E-2</v>
      </c>
      <c r="T69" s="5">
        <v>7.4999999999999997E-2</v>
      </c>
      <c r="U69" s="5">
        <v>7.4999999999999997E-2</v>
      </c>
      <c r="V69" s="5">
        <v>7.4999999999999997E-2</v>
      </c>
      <c r="W69" s="5">
        <v>7.4999999999999997E-2</v>
      </c>
      <c r="X69" s="5">
        <v>7.4999999999999997E-2</v>
      </c>
      <c r="Y69" s="5">
        <v>7.4999999999999997E-2</v>
      </c>
      <c r="Z69" s="5">
        <v>7.4999999999999997E-2</v>
      </c>
      <c r="AA69" s="5">
        <v>7.4999999999999997E-2</v>
      </c>
      <c r="AB69" s="5">
        <v>7.4999999999999997E-2</v>
      </c>
      <c r="AC69" s="5">
        <v>7.4999999999999997E-2</v>
      </c>
      <c r="AD69" s="5">
        <v>7.4999999999999997E-2</v>
      </c>
      <c r="AE69" s="5">
        <v>7.4999999999999997E-2</v>
      </c>
    </row>
    <row r="70" spans="1:31">
      <c r="A70" s="56" t="s">
        <v>73</v>
      </c>
      <c r="B70" s="56" t="s">
        <v>163</v>
      </c>
      <c r="C70" s="56" t="s">
        <v>138</v>
      </c>
      <c r="D70" s="5">
        <v>3.4913999979999999E-2</v>
      </c>
      <c r="E70" s="5">
        <v>5.484E-2</v>
      </c>
      <c r="F70" s="5">
        <v>7.2627999999999998E-2</v>
      </c>
      <c r="G70" s="5">
        <v>0.100088</v>
      </c>
      <c r="H70" s="5">
        <v>0.12599199999999999</v>
      </c>
      <c r="I70" s="5">
        <v>0.15531600000000001</v>
      </c>
      <c r="J70" s="5">
        <v>0.18915399999999999</v>
      </c>
      <c r="K70" s="5">
        <v>0.223483463425</v>
      </c>
      <c r="L70" s="5">
        <v>0.26922619027</v>
      </c>
      <c r="M70" s="5">
        <v>0.32737080419499998</v>
      </c>
      <c r="N70" s="5">
        <v>0.40339767251500003</v>
      </c>
      <c r="O70" s="5">
        <v>0.49742240399499998</v>
      </c>
      <c r="P70" s="5">
        <v>0.61150099226999999</v>
      </c>
      <c r="Q70" s="5">
        <v>0.74213644426000003</v>
      </c>
      <c r="R70" s="5">
        <v>0.89162604521</v>
      </c>
      <c r="S70" s="5">
        <v>1.0606743327599999</v>
      </c>
      <c r="T70" s="5">
        <v>1.2522198492650001</v>
      </c>
      <c r="U70" s="5">
        <v>1.4623367170149999</v>
      </c>
      <c r="V70" s="5">
        <v>1.694099566085</v>
      </c>
      <c r="W70" s="5">
        <v>1.947522899875</v>
      </c>
      <c r="X70" s="5">
        <v>2.2243126529150001</v>
      </c>
      <c r="Y70" s="5">
        <v>2.524065776290001</v>
      </c>
      <c r="Z70" s="5">
        <v>2.8540024206700001</v>
      </c>
      <c r="AA70" s="5">
        <v>3.2020129526450001</v>
      </c>
      <c r="AB70" s="5">
        <v>3.576327160525</v>
      </c>
      <c r="AC70" s="5">
        <v>3.970304676880001</v>
      </c>
      <c r="AD70" s="5">
        <v>4.385375169075</v>
      </c>
      <c r="AE70" s="5">
        <v>4.6124987063500003</v>
      </c>
    </row>
    <row r="71" spans="1:31">
      <c r="A71" s="56" t="s">
        <v>73</v>
      </c>
      <c r="B71" s="56" t="s">
        <v>163</v>
      </c>
      <c r="C71" s="56" t="s">
        <v>139</v>
      </c>
      <c r="D71" s="5">
        <v>0.68999299999999997</v>
      </c>
      <c r="E71" s="5">
        <v>0.86033799999999994</v>
      </c>
      <c r="F71" s="5">
        <v>0.932334</v>
      </c>
      <c r="G71" s="5">
        <v>1.1008910000000001</v>
      </c>
      <c r="H71" s="5">
        <v>1.1869240000000001</v>
      </c>
      <c r="I71" s="5">
        <v>1.2866580000000001</v>
      </c>
      <c r="J71" s="5">
        <v>1.3793280000000001</v>
      </c>
      <c r="K71" s="5">
        <v>1.4474050000000001</v>
      </c>
      <c r="L71" s="5">
        <v>1.497377</v>
      </c>
      <c r="M71" s="5">
        <v>1.542017</v>
      </c>
      <c r="N71" s="5">
        <v>1.577949</v>
      </c>
      <c r="O71" s="5">
        <v>1.6165590000000001</v>
      </c>
      <c r="P71" s="5">
        <v>1.6503080000000001</v>
      </c>
      <c r="Q71" s="5">
        <v>1.6856690000000001</v>
      </c>
      <c r="R71" s="5">
        <v>1.71984</v>
      </c>
      <c r="S71" s="5">
        <v>1.754202</v>
      </c>
      <c r="T71" s="5">
        <v>1.787407</v>
      </c>
      <c r="U71" s="5">
        <v>1.824093</v>
      </c>
      <c r="V71" s="5">
        <v>1.8633230000000001</v>
      </c>
      <c r="W71" s="5">
        <v>1.902714</v>
      </c>
      <c r="X71" s="5">
        <v>1.937875</v>
      </c>
      <c r="Y71" s="5">
        <v>1.985392</v>
      </c>
      <c r="Z71" s="5">
        <v>2.0370680000000001</v>
      </c>
      <c r="AA71" s="5">
        <v>2.0899179999999999</v>
      </c>
      <c r="AB71" s="5">
        <v>2.138815000000001</v>
      </c>
      <c r="AC71" s="5">
        <v>2.188765000000001</v>
      </c>
      <c r="AD71" s="5">
        <v>2.2375989999999999</v>
      </c>
      <c r="AE71" s="5">
        <v>2.2375989999999999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73</v>
      </c>
      <c r="B73" s="56" t="s">
        <v>197</v>
      </c>
      <c r="C73" s="56" t="s">
        <v>153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2.2728000000000001E-7</v>
      </c>
      <c r="J73" s="5">
        <v>2.2728000000000001E-7</v>
      </c>
      <c r="K73" s="5">
        <v>6.4344E-7</v>
      </c>
      <c r="L73" s="5">
        <v>6.4560000000000001E-7</v>
      </c>
      <c r="M73" s="5">
        <v>6.4560000000000001E-7</v>
      </c>
      <c r="N73" s="5">
        <v>6.4584000000000007E-7</v>
      </c>
      <c r="O73" s="5">
        <v>6.4608000000000003E-7</v>
      </c>
      <c r="P73" s="5">
        <v>6.4608000000000003E-7</v>
      </c>
      <c r="Q73" s="5">
        <v>6.4631999999999998E-7</v>
      </c>
      <c r="R73" s="5">
        <v>7.4087999999999995E-7</v>
      </c>
      <c r="S73" s="5">
        <v>8.0088000000000001E-7</v>
      </c>
      <c r="T73" s="5">
        <v>9.3336000000000009E-7</v>
      </c>
      <c r="U73" s="5">
        <v>9.3336000000000009E-7</v>
      </c>
      <c r="V73" s="5">
        <v>9.3336000000000009E-7</v>
      </c>
      <c r="W73" s="5">
        <v>9.3359999999999994E-7</v>
      </c>
      <c r="X73" s="5">
        <v>9.3624000000000008E-7</v>
      </c>
      <c r="Y73" s="5">
        <v>2.9244531671999998</v>
      </c>
      <c r="Z73" s="5">
        <v>2.9244531686399999</v>
      </c>
      <c r="AA73" s="5">
        <v>18.470787574559999</v>
      </c>
      <c r="AB73" s="5">
        <v>18.582461562959999</v>
      </c>
      <c r="AC73" s="5">
        <v>18.582461562959999</v>
      </c>
      <c r="AD73" s="5">
        <v>18.582461563199999</v>
      </c>
      <c r="AE73" s="5">
        <v>19.508140792559999</v>
      </c>
    </row>
    <row r="74" spans="1:31">
      <c r="A74" s="56" t="s">
        <v>73</v>
      </c>
      <c r="B74" s="56" t="s">
        <v>197</v>
      </c>
      <c r="C74" s="56" t="s">
        <v>154</v>
      </c>
      <c r="D74" s="5">
        <v>5.7000000202799992</v>
      </c>
      <c r="E74" s="5">
        <v>5.7000000525599992</v>
      </c>
      <c r="F74" s="5">
        <v>7.7000000586799997</v>
      </c>
      <c r="G74" s="5">
        <v>7.7000000740400001</v>
      </c>
      <c r="H74" s="5">
        <v>7.7000000758400002</v>
      </c>
      <c r="I74" s="5">
        <v>10.030484339159999</v>
      </c>
      <c r="J74" s="5">
        <v>10.030484339159999</v>
      </c>
      <c r="K74" s="5">
        <v>12.08515414344</v>
      </c>
      <c r="L74" s="5">
        <v>12.63690392364</v>
      </c>
      <c r="M74" s="5">
        <v>13.054786635199999</v>
      </c>
      <c r="N74" s="5">
        <v>14.25494104088</v>
      </c>
      <c r="O74" s="5">
        <v>15.390507726479999</v>
      </c>
      <c r="P74" s="5">
        <v>15.390507727079999</v>
      </c>
      <c r="Q74" s="5">
        <v>15.390507728879999</v>
      </c>
      <c r="R74" s="5">
        <v>15.39050786496</v>
      </c>
      <c r="S74" s="5">
        <v>15.390508180399999</v>
      </c>
      <c r="T74" s="5">
        <v>19.15557320576</v>
      </c>
      <c r="U74" s="5">
        <v>19.15557320604</v>
      </c>
      <c r="V74" s="5">
        <v>19.15557320628</v>
      </c>
      <c r="W74" s="5">
        <v>19.15557320656</v>
      </c>
      <c r="X74" s="5">
        <v>19.1555731632</v>
      </c>
      <c r="Y74" s="5">
        <v>19.155576938959999</v>
      </c>
      <c r="Z74" s="5">
        <v>22.155460890120001</v>
      </c>
      <c r="AA74" s="5">
        <v>22.155465769759999</v>
      </c>
      <c r="AB74" s="5">
        <v>22.155465768199999</v>
      </c>
      <c r="AC74" s="5">
        <v>21.50284267716</v>
      </c>
      <c r="AD74" s="5">
        <v>24.71794945340001</v>
      </c>
      <c r="AE74" s="5">
        <v>27.902755905639999</v>
      </c>
    </row>
    <row r="75" spans="1:31">
      <c r="A75" s="56" t="s">
        <v>73</v>
      </c>
      <c r="B75" s="56" t="s">
        <v>197</v>
      </c>
      <c r="C75" s="56" t="s">
        <v>155</v>
      </c>
      <c r="D75" s="5">
        <v>0.15000000493999999</v>
      </c>
      <c r="E75" s="5">
        <v>0.15000000590000001</v>
      </c>
      <c r="F75" s="5">
        <v>0.15000000642</v>
      </c>
      <c r="G75" s="5">
        <v>0.15000000782</v>
      </c>
      <c r="H75" s="5">
        <v>0.15000000812</v>
      </c>
      <c r="I75" s="5">
        <v>0.15000002908000001</v>
      </c>
      <c r="J75" s="5">
        <v>0.15000002908000001</v>
      </c>
      <c r="K75" s="5">
        <v>0.15000009838</v>
      </c>
      <c r="L75" s="5">
        <v>0.15000011420000001</v>
      </c>
      <c r="M75" s="5">
        <v>0.15000011592000001</v>
      </c>
      <c r="N75" s="5">
        <v>0.15000013068000001</v>
      </c>
      <c r="O75" s="5">
        <v>0.15000015374</v>
      </c>
      <c r="P75" s="5">
        <v>0.15000015380000001</v>
      </c>
      <c r="Q75" s="5">
        <v>0.15000015398</v>
      </c>
      <c r="R75" s="5">
        <v>0.15000016018000001</v>
      </c>
      <c r="S75" s="5">
        <v>0.15000018266000001</v>
      </c>
      <c r="T75" s="5">
        <v>0.15000018424</v>
      </c>
      <c r="U75" s="5">
        <v>0.15000018426</v>
      </c>
      <c r="V75" s="5">
        <v>0.15000018428</v>
      </c>
      <c r="W75" s="5">
        <v>0.15000018430000001</v>
      </c>
      <c r="X75" s="5">
        <v>0.15000017941999999</v>
      </c>
      <c r="Y75" s="5">
        <v>0.15000020621999999</v>
      </c>
      <c r="Z75" s="5">
        <v>0.15000021384000001</v>
      </c>
      <c r="AA75" s="5">
        <v>0.15000021246</v>
      </c>
      <c r="AB75" s="5">
        <v>0.15000021218000001</v>
      </c>
      <c r="AC75" s="5">
        <v>0.15000019126</v>
      </c>
      <c r="AD75" s="5">
        <v>0.15000027862000001</v>
      </c>
      <c r="AE75" s="5">
        <v>0.15000028096000001</v>
      </c>
    </row>
    <row r="76" spans="1:31">
      <c r="A76" s="56" t="s">
        <v>73</v>
      </c>
      <c r="B76" s="56" t="s">
        <v>197</v>
      </c>
      <c r="C76" s="56" t="s">
        <v>138</v>
      </c>
      <c r="D76" s="5">
        <v>1.9300000000000001E-2</v>
      </c>
      <c r="E76" s="5">
        <v>3.0078000000000001E-2</v>
      </c>
      <c r="F76" s="5">
        <v>4.2999999999999997E-2</v>
      </c>
      <c r="G76" s="5">
        <v>6.0632000000000012E-2</v>
      </c>
      <c r="H76" s="5">
        <v>7.9726000000000005E-2</v>
      </c>
      <c r="I76" s="5">
        <v>9.9685999999999997E-2</v>
      </c>
      <c r="J76" s="5">
        <v>0.120778</v>
      </c>
      <c r="K76" s="5">
        <v>0.13825382772</v>
      </c>
      <c r="L76" s="5">
        <v>0.15843914295</v>
      </c>
      <c r="M76" s="5">
        <v>0.18149269199000001</v>
      </c>
      <c r="N76" s="5">
        <v>0.20888294364000001</v>
      </c>
      <c r="O76" s="5">
        <v>0.24199213107500001</v>
      </c>
      <c r="P76" s="5">
        <v>0.282536018725</v>
      </c>
      <c r="Q76" s="5">
        <v>0.328792757745</v>
      </c>
      <c r="R76" s="5">
        <v>0.38244677191499998</v>
      </c>
      <c r="S76" s="5">
        <v>0.4441890917200001</v>
      </c>
      <c r="T76" s="5">
        <v>0.51559016389000001</v>
      </c>
      <c r="U76" s="5">
        <v>0.59470709510999997</v>
      </c>
      <c r="V76" s="5">
        <v>0.68368592845000009</v>
      </c>
      <c r="W76" s="5">
        <v>0.78256815977500005</v>
      </c>
      <c r="X76" s="5">
        <v>0.89273796725999999</v>
      </c>
      <c r="Y76" s="5">
        <v>1.0140383328</v>
      </c>
      <c r="Z76" s="5">
        <v>1.1490832184749999</v>
      </c>
      <c r="AA76" s="5">
        <v>1.294008418175</v>
      </c>
      <c r="AB76" s="5">
        <v>1.4524332169650001</v>
      </c>
      <c r="AC76" s="5">
        <v>1.6201541016950001</v>
      </c>
      <c r="AD76" s="5">
        <v>1.7988822636049999</v>
      </c>
      <c r="AE76" s="5">
        <v>1.90939026087</v>
      </c>
    </row>
    <row r="77" spans="1:31">
      <c r="A77" s="56" t="s">
        <v>73</v>
      </c>
      <c r="B77" s="56" t="s">
        <v>197</v>
      </c>
      <c r="C77" s="56" t="s">
        <v>139</v>
      </c>
      <c r="D77" s="5">
        <v>0.35031000000000001</v>
      </c>
      <c r="E77" s="5">
        <v>0.44627600000000001</v>
      </c>
      <c r="F77" s="5">
        <v>0.5355049999999999</v>
      </c>
      <c r="G77" s="5">
        <v>0.64062600000000014</v>
      </c>
      <c r="H77" s="5">
        <v>0.73391999999999991</v>
      </c>
      <c r="I77" s="5">
        <v>0.80721999999999994</v>
      </c>
      <c r="J77" s="5">
        <v>0.86765600000000009</v>
      </c>
      <c r="K77" s="5">
        <v>0.91711500000000001</v>
      </c>
      <c r="L77" s="5">
        <v>0.95275699999999997</v>
      </c>
      <c r="M77" s="5">
        <v>0.98885700000000021</v>
      </c>
      <c r="N77" s="5">
        <v>1.0230189999999999</v>
      </c>
      <c r="O77" s="5">
        <v>1.0576840000000001</v>
      </c>
      <c r="P77" s="5">
        <v>1.08934</v>
      </c>
      <c r="Q77" s="5">
        <v>1.122296</v>
      </c>
      <c r="R77" s="5">
        <v>1.154668</v>
      </c>
      <c r="S77" s="5">
        <v>1.187532</v>
      </c>
      <c r="T77" s="5">
        <v>1.2188079999999999</v>
      </c>
      <c r="U77" s="5">
        <v>1.2527079999999999</v>
      </c>
      <c r="V77" s="5">
        <v>1.288764</v>
      </c>
      <c r="W77" s="5">
        <v>1.325081</v>
      </c>
      <c r="X77" s="5">
        <v>1.3585050000000001</v>
      </c>
      <c r="Y77" s="5">
        <v>1.40158</v>
      </c>
      <c r="Z77" s="5">
        <v>1.448148</v>
      </c>
      <c r="AA77" s="5">
        <v>1.4958720000000001</v>
      </c>
      <c r="AB77" s="5">
        <v>1.540956</v>
      </c>
      <c r="AC77" s="5">
        <v>1.586854</v>
      </c>
      <c r="AD77" s="5">
        <v>1.6320650000000001</v>
      </c>
      <c r="AE77" s="5">
        <v>1.6320650000000001</v>
      </c>
    </row>
    <row r="78" spans="1:3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spans="1:31">
      <c r="A79" s="56" t="s">
        <v>73</v>
      </c>
      <c r="B79" s="56" t="s">
        <v>198</v>
      </c>
      <c r="C79" s="56" t="s">
        <v>153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73</v>
      </c>
      <c r="B80" s="56" t="s">
        <v>198</v>
      </c>
      <c r="C80" s="56" t="s">
        <v>154</v>
      </c>
      <c r="D80" s="5">
        <v>6.3999999999999994E-9</v>
      </c>
      <c r="E80" s="5">
        <v>1.7920000000000001E-8</v>
      </c>
      <c r="F80" s="5">
        <v>1.7920000000000001E-8</v>
      </c>
      <c r="G80" s="5">
        <v>1.864E-8</v>
      </c>
      <c r="H80" s="5">
        <v>2.0319999999999999E-8</v>
      </c>
      <c r="I80" s="5">
        <v>1.9635999999999999E-7</v>
      </c>
      <c r="J80" s="5">
        <v>1.9635999999999999E-7</v>
      </c>
      <c r="K80" s="5">
        <v>2.5992000000000001E-7</v>
      </c>
      <c r="L80" s="5">
        <v>2.8848000000000011E-7</v>
      </c>
      <c r="M80" s="5">
        <v>2.8872000000000001E-7</v>
      </c>
      <c r="N80" s="5">
        <v>3.1100000000000002E-7</v>
      </c>
      <c r="O80" s="5">
        <v>7.2860000000000011E-7</v>
      </c>
      <c r="P80" s="5">
        <v>7.2948000000000004E-7</v>
      </c>
      <c r="Q80" s="5">
        <v>7.3320000000000003E-7</v>
      </c>
      <c r="R80" s="5">
        <v>8.0271999999999998E-7</v>
      </c>
      <c r="S80" s="5">
        <v>8.6347999999999995E-7</v>
      </c>
      <c r="T80" s="5">
        <v>1.1083998241199999</v>
      </c>
      <c r="U80" s="5">
        <v>1.1083998242399999</v>
      </c>
      <c r="V80" s="5">
        <v>1.10839982444</v>
      </c>
      <c r="W80" s="5">
        <v>1.10839982444</v>
      </c>
      <c r="X80" s="5">
        <v>1.1083998107599999</v>
      </c>
      <c r="Y80" s="5">
        <v>1.10839985732</v>
      </c>
      <c r="Z80" s="5">
        <v>1.10839993484</v>
      </c>
      <c r="AA80" s="5">
        <v>5.6739535313999996</v>
      </c>
      <c r="AB80" s="5">
        <v>8.7705783125599996</v>
      </c>
      <c r="AC80" s="5">
        <v>8.7705782122000002</v>
      </c>
      <c r="AD80" s="5">
        <v>8.7705782124800002</v>
      </c>
      <c r="AE80" s="5">
        <v>9.191009339119999</v>
      </c>
    </row>
    <row r="81" spans="1:31">
      <c r="A81" s="56" t="s">
        <v>73</v>
      </c>
      <c r="B81" s="56" t="s">
        <v>198</v>
      </c>
      <c r="C81" s="56" t="s">
        <v>155</v>
      </c>
      <c r="D81" s="5">
        <v>0.18956000000000001</v>
      </c>
      <c r="E81" s="5">
        <v>0.18845999999999999</v>
      </c>
      <c r="F81" s="5">
        <v>0.18845999999999999</v>
      </c>
      <c r="G81" s="5">
        <v>0.18845999999999999</v>
      </c>
      <c r="H81" s="5">
        <v>0.18956000000000001</v>
      </c>
      <c r="I81" s="5">
        <v>0.18845999999999999</v>
      </c>
      <c r="J81" s="5">
        <v>0.18845999999999999</v>
      </c>
      <c r="K81" s="5">
        <v>0.18845999999999999</v>
      </c>
      <c r="L81" s="5">
        <v>0.18845999999999999</v>
      </c>
      <c r="M81" s="5">
        <v>0.56456000000000006</v>
      </c>
      <c r="N81" s="5">
        <v>0.56456000000000006</v>
      </c>
      <c r="O81" s="5">
        <v>0.56456000000000006</v>
      </c>
      <c r="P81" s="5">
        <v>0.56346000000000007</v>
      </c>
      <c r="Q81" s="5">
        <v>0.56346000000000007</v>
      </c>
      <c r="R81" s="5">
        <v>0.56346000000000007</v>
      </c>
      <c r="S81" s="5">
        <v>0.56456000000000006</v>
      </c>
      <c r="T81" s="5">
        <v>0.56346000000000007</v>
      </c>
      <c r="U81" s="5">
        <v>0.56346000000000007</v>
      </c>
      <c r="V81" s="5">
        <v>0.56346000000000007</v>
      </c>
      <c r="W81" s="5">
        <v>0.56346000000000007</v>
      </c>
      <c r="X81" s="5">
        <v>0.56456000000000006</v>
      </c>
      <c r="Y81" s="5">
        <v>0.56346000000000007</v>
      </c>
      <c r="Z81" s="5">
        <v>0.56456000000000006</v>
      </c>
      <c r="AA81" s="5">
        <v>0.56346000000000007</v>
      </c>
      <c r="AB81" s="5">
        <v>0.56346000000000007</v>
      </c>
      <c r="AC81" s="5">
        <v>0.56346000000000007</v>
      </c>
      <c r="AD81" s="5">
        <v>0.56456000000000006</v>
      </c>
      <c r="AE81" s="5">
        <v>0.56346000000000007</v>
      </c>
    </row>
    <row r="82" spans="1:31">
      <c r="A82" s="56" t="s">
        <v>73</v>
      </c>
      <c r="B82" s="56" t="s">
        <v>198</v>
      </c>
      <c r="C82" s="56" t="s">
        <v>138</v>
      </c>
      <c r="D82" s="5">
        <v>2.1232000000000001E-2</v>
      </c>
      <c r="E82" s="5">
        <v>3.4562000000000002E-2</v>
      </c>
      <c r="F82" s="5">
        <v>4.8821999999999997E-2</v>
      </c>
      <c r="G82" s="5">
        <v>6.8421999999999997E-2</v>
      </c>
      <c r="H82" s="5">
        <v>9.0871999999999994E-2</v>
      </c>
      <c r="I82" s="5">
        <v>0.11509800000000001</v>
      </c>
      <c r="J82" s="5">
        <v>0.14357</v>
      </c>
      <c r="K82" s="5">
        <v>0.17001973910000001</v>
      </c>
      <c r="L82" s="5">
        <v>0.2047865006</v>
      </c>
      <c r="M82" s="5">
        <v>0.24936500496</v>
      </c>
      <c r="N82" s="5">
        <v>0.30733596547999997</v>
      </c>
      <c r="O82" s="5">
        <v>0.37861649312000001</v>
      </c>
      <c r="P82" s="5">
        <v>0.46513349544999999</v>
      </c>
      <c r="Q82" s="5">
        <v>0.56428240768499993</v>
      </c>
      <c r="R82" s="5">
        <v>0.67791340454499993</v>
      </c>
      <c r="S82" s="5">
        <v>0.80668156622499998</v>
      </c>
      <c r="T82" s="5">
        <v>0.95295787510000007</v>
      </c>
      <c r="U82" s="5">
        <v>1.11368412756</v>
      </c>
      <c r="V82" s="5">
        <v>1.2913981350949999</v>
      </c>
      <c r="W82" s="5">
        <v>1.4860906625400001</v>
      </c>
      <c r="X82" s="5">
        <v>1.6987875239800001</v>
      </c>
      <c r="Y82" s="5">
        <v>1.929914158955</v>
      </c>
      <c r="Z82" s="5">
        <v>2.1847811457850002</v>
      </c>
      <c r="AA82" s="5">
        <v>2.454216771</v>
      </c>
      <c r="AB82" s="5">
        <v>2.7445665888050002</v>
      </c>
      <c r="AC82" s="5">
        <v>3.050323143305</v>
      </c>
      <c r="AD82" s="5">
        <v>3.372968964405</v>
      </c>
      <c r="AE82" s="5">
        <v>3.5533359833399998</v>
      </c>
    </row>
    <row r="83" spans="1:31">
      <c r="A83" s="56" t="s">
        <v>73</v>
      </c>
      <c r="B83" s="56" t="s">
        <v>198</v>
      </c>
      <c r="C83" s="56" t="s">
        <v>139</v>
      </c>
      <c r="D83" s="5">
        <v>0.47633399999999992</v>
      </c>
      <c r="E83" s="5">
        <v>0.58875100000000014</v>
      </c>
      <c r="F83" s="5">
        <v>0.66252100000000003</v>
      </c>
      <c r="G83" s="5">
        <v>0.77888999999999997</v>
      </c>
      <c r="H83" s="5">
        <v>0.87452799999999997</v>
      </c>
      <c r="I83" s="5">
        <v>0.96251999999999993</v>
      </c>
      <c r="J83" s="5">
        <v>1.046726</v>
      </c>
      <c r="K83" s="5">
        <v>1.102641</v>
      </c>
      <c r="L83" s="5">
        <v>1.1439600000000001</v>
      </c>
      <c r="M83" s="5">
        <v>1.185908</v>
      </c>
      <c r="N83" s="5">
        <v>1.2249019999999999</v>
      </c>
      <c r="O83" s="5">
        <v>1.2647900000000001</v>
      </c>
      <c r="P83" s="5">
        <v>1.3013490000000001</v>
      </c>
      <c r="Q83" s="5">
        <v>1.339588</v>
      </c>
      <c r="R83" s="5">
        <v>1.3772949999999999</v>
      </c>
      <c r="S83" s="5">
        <v>1.4157189999999999</v>
      </c>
      <c r="T83" s="5">
        <v>1.453668</v>
      </c>
      <c r="U83" s="5">
        <v>1.494937</v>
      </c>
      <c r="V83" s="5">
        <v>1.539083</v>
      </c>
      <c r="W83" s="5">
        <v>1.583885</v>
      </c>
      <c r="X83" s="5">
        <v>1.6255500000000001</v>
      </c>
      <c r="Y83" s="5">
        <v>1.6783570000000001</v>
      </c>
      <c r="Z83" s="5">
        <v>1.735357</v>
      </c>
      <c r="AA83" s="5">
        <v>1.793952</v>
      </c>
      <c r="AB83" s="5">
        <v>1.8496520000000001</v>
      </c>
      <c r="AC83" s="5">
        <v>1.9067259999999999</v>
      </c>
      <c r="AD83" s="5">
        <v>1.9633510000000001</v>
      </c>
      <c r="AE83" s="5">
        <v>1.9633510000000001</v>
      </c>
    </row>
    <row r="84" spans="1:3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spans="1:31">
      <c r="A85" s="56" t="s">
        <v>73</v>
      </c>
      <c r="B85" s="56" t="s">
        <v>199</v>
      </c>
      <c r="C85" s="56" t="s">
        <v>153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56" t="s">
        <v>73</v>
      </c>
      <c r="B86" s="56" t="s">
        <v>199</v>
      </c>
      <c r="C86" s="56" t="s">
        <v>154</v>
      </c>
      <c r="D86" s="5">
        <v>1.7879999999999999E-8</v>
      </c>
      <c r="E86" s="5">
        <v>2.096E-8</v>
      </c>
      <c r="F86" s="5">
        <v>2.096E-8</v>
      </c>
      <c r="G86" s="5">
        <v>2.096E-8</v>
      </c>
      <c r="H86" s="5">
        <v>2.1360000000000001E-8</v>
      </c>
      <c r="I86" s="5">
        <v>2.4107999999999999E-7</v>
      </c>
      <c r="J86" s="5">
        <v>2.4107999999999999E-7</v>
      </c>
      <c r="K86" s="5">
        <v>3.3672000000000001E-7</v>
      </c>
      <c r="L86" s="5">
        <v>3.5464E-7</v>
      </c>
      <c r="M86" s="5">
        <v>3.5555999999999999E-7</v>
      </c>
      <c r="N86" s="5">
        <v>3.5639999999999999E-7</v>
      </c>
      <c r="O86" s="5">
        <v>0.37385545236000001</v>
      </c>
      <c r="P86" s="5">
        <v>0.37385545351999999</v>
      </c>
      <c r="Q86" s="5">
        <v>0.57740120868</v>
      </c>
      <c r="R86" s="5">
        <v>2.3879245354799998</v>
      </c>
      <c r="S86" s="5">
        <v>2.56031111776</v>
      </c>
      <c r="T86" s="5">
        <v>3.4138668455199999</v>
      </c>
      <c r="U86" s="5">
        <v>3.4138668456799999</v>
      </c>
      <c r="V86" s="5">
        <v>3.4138668456799999</v>
      </c>
      <c r="W86" s="5">
        <v>3.4138668456799999</v>
      </c>
      <c r="X86" s="5">
        <v>3.4138668279600002</v>
      </c>
      <c r="Y86" s="5">
        <v>3.4138668444800002</v>
      </c>
      <c r="Z86" s="5">
        <v>3.4138668447199998</v>
      </c>
      <c r="AA86" s="5">
        <v>4.1961522926799999</v>
      </c>
      <c r="AB86" s="5">
        <v>4.1961523248800008</v>
      </c>
      <c r="AC86" s="5">
        <v>4.1961521369200003</v>
      </c>
      <c r="AD86" s="5">
        <v>4.1961521370800003</v>
      </c>
      <c r="AE86" s="5">
        <v>4.19615208972</v>
      </c>
    </row>
    <row r="87" spans="1:31">
      <c r="A87" s="56" t="s">
        <v>73</v>
      </c>
      <c r="B87" s="56" t="s">
        <v>199</v>
      </c>
      <c r="C87" s="56" t="s">
        <v>155</v>
      </c>
      <c r="D87" s="5">
        <v>0.51570739999999993</v>
      </c>
      <c r="E87" s="5">
        <v>0.51570739999999993</v>
      </c>
      <c r="F87" s="5">
        <v>0.51570739999999993</v>
      </c>
      <c r="G87" s="5">
        <v>0.51570739999999993</v>
      </c>
      <c r="H87" s="5">
        <v>0.51570739999999993</v>
      </c>
      <c r="I87" s="5">
        <v>0.51570739999999993</v>
      </c>
      <c r="J87" s="5">
        <v>0.51570739999999993</v>
      </c>
      <c r="K87" s="5">
        <v>0.51570739999999993</v>
      </c>
      <c r="L87" s="5">
        <v>0.51570739999999993</v>
      </c>
      <c r="M87" s="5">
        <v>0.51570739999999993</v>
      </c>
      <c r="N87" s="5">
        <v>0.51570739999999993</v>
      </c>
      <c r="O87" s="5">
        <v>0.51570739999999993</v>
      </c>
      <c r="P87" s="5">
        <v>0.51570739999999993</v>
      </c>
      <c r="Q87" s="5">
        <v>0.51570739999999993</v>
      </c>
      <c r="R87" s="5">
        <v>0.51570739999999993</v>
      </c>
      <c r="S87" s="5">
        <v>0.51570739999999993</v>
      </c>
      <c r="T87" s="5">
        <v>0.51570739999999993</v>
      </c>
      <c r="U87" s="5">
        <v>0.51570739999999993</v>
      </c>
      <c r="V87" s="5">
        <v>0.51570739999999993</v>
      </c>
      <c r="W87" s="5">
        <v>0.51570739999999993</v>
      </c>
      <c r="X87" s="5">
        <v>0.51570739999999993</v>
      </c>
      <c r="Y87" s="5">
        <v>0.51570739999999993</v>
      </c>
      <c r="Z87" s="5">
        <v>0.51570739999999993</v>
      </c>
      <c r="AA87" s="5">
        <v>0.51570739999999993</v>
      </c>
      <c r="AB87" s="5">
        <v>0.51570739999999993</v>
      </c>
      <c r="AC87" s="5">
        <v>0.51570739999999993</v>
      </c>
      <c r="AD87" s="5">
        <v>0.51570739999999993</v>
      </c>
      <c r="AE87" s="5">
        <v>0.51570739999999993</v>
      </c>
    </row>
    <row r="88" spans="1:31">
      <c r="A88" s="56" t="s">
        <v>73</v>
      </c>
      <c r="B88" s="56" t="s">
        <v>199</v>
      </c>
      <c r="C88" s="56" t="s">
        <v>138</v>
      </c>
      <c r="D88" s="5">
        <v>0.14523800000000001</v>
      </c>
      <c r="E88" s="5">
        <v>0.17464199999999999</v>
      </c>
      <c r="F88" s="5">
        <v>0.197962</v>
      </c>
      <c r="G88" s="5">
        <v>0.22884199999999999</v>
      </c>
      <c r="H88" s="5">
        <v>0.25679200000000002</v>
      </c>
      <c r="I88" s="5">
        <v>0.285806</v>
      </c>
      <c r="J88" s="5">
        <v>0.31456600000000001</v>
      </c>
      <c r="K88" s="5">
        <v>0.3347824908</v>
      </c>
      <c r="L88" s="5">
        <v>0.35460357932499997</v>
      </c>
      <c r="M88" s="5">
        <v>0.374861038895</v>
      </c>
      <c r="N88" s="5">
        <v>0.39563792326000002</v>
      </c>
      <c r="O88" s="5">
        <v>0.41841673237999999</v>
      </c>
      <c r="P88" s="5">
        <v>0.44429789589500002</v>
      </c>
      <c r="Q88" s="5">
        <v>0.47159199770999999</v>
      </c>
      <c r="R88" s="5">
        <v>0.50149060233499998</v>
      </c>
      <c r="S88" s="5">
        <v>0.53438671027999995</v>
      </c>
      <c r="T88" s="5">
        <v>0.57140672588499997</v>
      </c>
      <c r="U88" s="5">
        <v>0.61066836878000008</v>
      </c>
      <c r="V88" s="5">
        <v>0.65372353071</v>
      </c>
      <c r="W88" s="5">
        <v>0.70038299455499997</v>
      </c>
      <c r="X88" s="5">
        <v>0.75167635377999997</v>
      </c>
      <c r="Y88" s="5">
        <v>0.80704826213499992</v>
      </c>
      <c r="Z88" s="5">
        <v>0.86766877231500006</v>
      </c>
      <c r="AA88" s="5">
        <v>0.93191895041000006</v>
      </c>
      <c r="AB88" s="5">
        <v>1.0016432228750001</v>
      </c>
      <c r="AC88" s="5">
        <v>1.073920069545</v>
      </c>
      <c r="AD88" s="5">
        <v>1.15007589104</v>
      </c>
      <c r="AE88" s="5">
        <v>1.197554651475</v>
      </c>
    </row>
    <row r="89" spans="1:31">
      <c r="A89" s="56" t="s">
        <v>73</v>
      </c>
      <c r="B89" s="56" t="s">
        <v>199</v>
      </c>
      <c r="C89" s="56" t="s">
        <v>139</v>
      </c>
      <c r="D89" s="5">
        <v>0.428871</v>
      </c>
      <c r="E89" s="5">
        <v>0.48569400000000013</v>
      </c>
      <c r="F89" s="5">
        <v>0.51758699999999991</v>
      </c>
      <c r="G89" s="5">
        <v>0.56454499999999996</v>
      </c>
      <c r="H89" s="5">
        <v>0.60011999999999999</v>
      </c>
      <c r="I89" s="5">
        <v>0.63011299999999992</v>
      </c>
      <c r="J89" s="5">
        <v>0.65424599999999999</v>
      </c>
      <c r="K89" s="5">
        <v>0.6692539999999999</v>
      </c>
      <c r="L89" s="5">
        <v>0.67618299999999998</v>
      </c>
      <c r="M89" s="5">
        <v>0.68343600000000015</v>
      </c>
      <c r="N89" s="5">
        <v>0.68895499999999987</v>
      </c>
      <c r="O89" s="5">
        <v>0.69417099999999998</v>
      </c>
      <c r="P89" s="5">
        <v>0.697326</v>
      </c>
      <c r="Q89" s="5">
        <v>0.70120099999999996</v>
      </c>
      <c r="R89" s="5">
        <v>0.70455400000000012</v>
      </c>
      <c r="S89" s="5">
        <v>0.70777899999999994</v>
      </c>
      <c r="T89" s="5">
        <v>0.70962400000000003</v>
      </c>
      <c r="U89" s="5">
        <v>0.71265200000000006</v>
      </c>
      <c r="V89" s="5">
        <v>0.71604999999999996</v>
      </c>
      <c r="W89" s="5">
        <v>0.71921499999999994</v>
      </c>
      <c r="X89" s="5">
        <v>0.72055900000000006</v>
      </c>
      <c r="Y89" s="5">
        <v>0.72502000000000011</v>
      </c>
      <c r="Z89" s="5">
        <v>0.73005999999999993</v>
      </c>
      <c r="AA89" s="5">
        <v>0.73500599999999994</v>
      </c>
      <c r="AB89" s="5">
        <v>0.73814199999999996</v>
      </c>
      <c r="AC89" s="5">
        <v>0.74185000000000001</v>
      </c>
      <c r="AD89" s="5">
        <v>0.74504400000000015</v>
      </c>
      <c r="AE89" s="5">
        <v>0.74504400000000015</v>
      </c>
    </row>
    <row r="90" spans="1:3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spans="1:31">
      <c r="A91" s="56" t="s">
        <v>73</v>
      </c>
      <c r="B91" s="56" t="s">
        <v>200</v>
      </c>
      <c r="C91" s="56" t="s">
        <v>153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1.5424000000000001E-7</v>
      </c>
      <c r="J91" s="5">
        <v>1.6612000000000001E-7</v>
      </c>
      <c r="K91" s="5">
        <v>9.5535999999999995E-7</v>
      </c>
      <c r="L91" s="5">
        <v>9.5739999999999993E-7</v>
      </c>
      <c r="M91" s="5">
        <v>9.5739999999999993E-7</v>
      </c>
      <c r="N91" s="5">
        <v>9.584800000000001E-7</v>
      </c>
      <c r="O91" s="5">
        <v>3.4970799999999998E-6</v>
      </c>
      <c r="P91" s="5">
        <v>3.4970799999999998E-6</v>
      </c>
      <c r="Q91" s="5">
        <v>3.4995199999999998E-6</v>
      </c>
      <c r="R91" s="5">
        <v>3.5781600000000001E-6</v>
      </c>
      <c r="S91" s="5">
        <v>3.6264799999999998E-6</v>
      </c>
      <c r="T91" s="5">
        <v>3.66032E-6</v>
      </c>
      <c r="U91" s="5">
        <v>3.7217599999999998E-6</v>
      </c>
      <c r="V91" s="5">
        <v>3.72324E-6</v>
      </c>
      <c r="W91" s="5">
        <v>3.8642000000000002E-6</v>
      </c>
      <c r="X91" s="5">
        <v>4.2794000000000001E-6</v>
      </c>
      <c r="Y91" s="5">
        <v>4.4917199999999994E-6</v>
      </c>
      <c r="Z91" s="5">
        <v>5.4846399999999994E-6</v>
      </c>
      <c r="AA91" s="5">
        <v>8.6609600000000012E-6</v>
      </c>
      <c r="AB91" s="5">
        <v>1.1556240000000001E-5</v>
      </c>
      <c r="AC91" s="5">
        <v>1.1556240000000001E-5</v>
      </c>
      <c r="AD91" s="5">
        <v>1.155672E-5</v>
      </c>
      <c r="AE91" s="5">
        <v>1.15572E-5</v>
      </c>
    </row>
    <row r="92" spans="1:31">
      <c r="A92" s="56" t="s">
        <v>73</v>
      </c>
      <c r="B92" s="56" t="s">
        <v>200</v>
      </c>
      <c r="C92" s="56" t="s">
        <v>154</v>
      </c>
      <c r="D92" s="5">
        <v>6.0800000000000013E-9</v>
      </c>
      <c r="E92" s="5">
        <v>6.3999999999999994E-9</v>
      </c>
      <c r="F92" s="5">
        <v>7.2799999999999997E-9</v>
      </c>
      <c r="G92" s="5">
        <v>7.9999999999999988E-9</v>
      </c>
      <c r="H92" s="5">
        <v>8.7600000000000004E-9</v>
      </c>
      <c r="I92" s="5">
        <v>9.8799999999999998E-9</v>
      </c>
      <c r="J92" s="5">
        <v>1.152E-8</v>
      </c>
      <c r="K92" s="5">
        <v>4.8680000000000003E-8</v>
      </c>
      <c r="L92" s="5">
        <v>5.6120000000000002E-8</v>
      </c>
      <c r="M92" s="5">
        <v>5.62E-8</v>
      </c>
      <c r="N92" s="5">
        <v>5.9480000000000001E-8</v>
      </c>
      <c r="O92" s="5">
        <v>1.7655999999999999E-7</v>
      </c>
      <c r="P92" s="5">
        <v>1.7676E-7</v>
      </c>
      <c r="Q92" s="5">
        <v>1.7784000000000001E-7</v>
      </c>
      <c r="R92" s="5">
        <v>1.8224E-7</v>
      </c>
      <c r="S92" s="5">
        <v>1.8720000000000001E-7</v>
      </c>
      <c r="T92" s="5">
        <v>1.9564E-7</v>
      </c>
      <c r="U92" s="5">
        <v>1.9992000000000001E-7</v>
      </c>
      <c r="V92" s="5">
        <v>2.1092000000000001E-7</v>
      </c>
      <c r="W92" s="5">
        <v>2.1176000000000001E-7</v>
      </c>
      <c r="X92" s="5">
        <v>2.9436E-7</v>
      </c>
      <c r="Y92" s="5">
        <v>3.0199999999999998E-7</v>
      </c>
      <c r="Z92" s="5">
        <v>3.6684000000000002E-7</v>
      </c>
      <c r="AA92" s="5">
        <v>4.0031999999999997E-7</v>
      </c>
      <c r="AB92" s="5">
        <v>3.996E-7</v>
      </c>
      <c r="AC92" s="5">
        <v>3.985200000000001E-7</v>
      </c>
      <c r="AD92" s="5">
        <v>3.9883999999999999E-7</v>
      </c>
      <c r="AE92" s="5">
        <v>3.6171999999999999E-7</v>
      </c>
    </row>
    <row r="93" spans="1:31">
      <c r="A93" s="56" t="s">
        <v>73</v>
      </c>
      <c r="B93" s="56" t="s">
        <v>200</v>
      </c>
      <c r="C93" s="56" t="s">
        <v>155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73</v>
      </c>
      <c r="B94" s="56" t="s">
        <v>200</v>
      </c>
      <c r="C94" s="56" t="s">
        <v>138</v>
      </c>
      <c r="D94" s="5">
        <v>2.1259999999999999E-3</v>
      </c>
      <c r="E94" s="5">
        <v>3.5119999999999999E-3</v>
      </c>
      <c r="F94" s="5">
        <v>5.0239999999999998E-3</v>
      </c>
      <c r="G94" s="5">
        <v>7.2460000000000007E-3</v>
      </c>
      <c r="H94" s="5">
        <v>9.4659999999999987E-3</v>
      </c>
      <c r="I94" s="5">
        <v>1.1991999999999999E-2</v>
      </c>
      <c r="J94" s="5">
        <v>1.4718E-2</v>
      </c>
      <c r="K94" s="5">
        <v>1.648303169E-2</v>
      </c>
      <c r="L94" s="5">
        <v>1.8455062165000001E-2</v>
      </c>
      <c r="M94" s="5">
        <v>2.0577521014999999E-2</v>
      </c>
      <c r="N94" s="5">
        <v>2.296707538E-2</v>
      </c>
      <c r="O94" s="5">
        <v>2.5825580115E-2</v>
      </c>
      <c r="P94" s="5">
        <v>2.9356153249999999E-2</v>
      </c>
      <c r="Q94" s="5">
        <v>3.3366352699999997E-2</v>
      </c>
      <c r="R94" s="5">
        <v>3.8054417110000002E-2</v>
      </c>
      <c r="S94" s="5">
        <v>4.3509046779999998E-2</v>
      </c>
      <c r="T94" s="5">
        <v>4.9945986730000003E-2</v>
      </c>
      <c r="U94" s="5">
        <v>5.7125867205E-2</v>
      </c>
      <c r="V94" s="5">
        <v>6.5287535950000003E-2</v>
      </c>
      <c r="W94" s="5">
        <v>7.4449377479999995E-2</v>
      </c>
      <c r="X94" s="5">
        <v>8.4651754905000001E-2</v>
      </c>
      <c r="Y94" s="5">
        <v>9.6082454625000008E-2</v>
      </c>
      <c r="Z94" s="5">
        <v>0.108892678905</v>
      </c>
      <c r="AA94" s="5">
        <v>0.122741863255</v>
      </c>
      <c r="AB94" s="5">
        <v>0.13798106624500001</v>
      </c>
      <c r="AC94" s="5">
        <v>0.15419047129999999</v>
      </c>
      <c r="AD94" s="5">
        <v>0.17155893096499999</v>
      </c>
      <c r="AE94" s="5">
        <v>0.182672449805</v>
      </c>
    </row>
    <row r="95" spans="1:31">
      <c r="A95" s="56" t="s">
        <v>73</v>
      </c>
      <c r="B95" s="56" t="s">
        <v>200</v>
      </c>
      <c r="C95" s="56" t="s">
        <v>139</v>
      </c>
      <c r="D95" s="5">
        <v>5.0855999999999991E-2</v>
      </c>
      <c r="E95" s="5">
        <v>6.2824000000000005E-2</v>
      </c>
      <c r="F95" s="5">
        <v>7.0797999999999986E-2</v>
      </c>
      <c r="G95" s="5">
        <v>8.4144999999999998E-2</v>
      </c>
      <c r="H95" s="5">
        <v>9.1286000000000006E-2</v>
      </c>
      <c r="I95" s="5">
        <v>9.9264999999999992E-2</v>
      </c>
      <c r="J95" s="5">
        <v>0.10598299999999999</v>
      </c>
      <c r="K95" s="5">
        <v>0.110193</v>
      </c>
      <c r="L95" s="5">
        <v>0.112913</v>
      </c>
      <c r="M95" s="5">
        <v>0.11564199999999999</v>
      </c>
      <c r="N95" s="5">
        <v>0.11806700000000001</v>
      </c>
      <c r="O95" s="5">
        <v>0.120494</v>
      </c>
      <c r="P95" s="5">
        <v>0.122532</v>
      </c>
      <c r="Q95" s="5">
        <v>0.124666</v>
      </c>
      <c r="R95" s="5">
        <v>0.12668699999999999</v>
      </c>
      <c r="S95" s="5">
        <v>0.12870500000000001</v>
      </c>
      <c r="T95" s="5">
        <v>0.13058</v>
      </c>
      <c r="U95" s="5">
        <v>0.13269300000000001</v>
      </c>
      <c r="V95" s="5">
        <v>0.13498299999999999</v>
      </c>
      <c r="W95" s="5">
        <v>0.13725300000000001</v>
      </c>
      <c r="X95" s="5">
        <v>0.139181</v>
      </c>
      <c r="Y95" s="5">
        <v>0.14197899999999999</v>
      </c>
      <c r="Z95" s="5">
        <v>0.145038</v>
      </c>
      <c r="AA95" s="5">
        <v>0.14813100000000001</v>
      </c>
      <c r="AB95" s="5">
        <v>0.150891</v>
      </c>
      <c r="AC95" s="5">
        <v>0.15367</v>
      </c>
      <c r="AD95" s="5">
        <v>0.15631700000000001</v>
      </c>
      <c r="AE95" s="5">
        <v>0.15631700000000001</v>
      </c>
    </row>
    <row r="96" spans="1:31"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spans="1:31">
      <c r="A97" s="56" t="s">
        <v>75</v>
      </c>
      <c r="B97" s="56" t="s">
        <v>163</v>
      </c>
      <c r="C97" s="56" t="s">
        <v>152</v>
      </c>
      <c r="D97" s="5">
        <v>0</v>
      </c>
      <c r="E97" s="5">
        <v>0</v>
      </c>
      <c r="F97" s="5">
        <v>116.28</v>
      </c>
      <c r="G97" s="5">
        <v>348.84</v>
      </c>
      <c r="H97" s="5">
        <v>348.84</v>
      </c>
      <c r="I97" s="5">
        <v>348.84</v>
      </c>
      <c r="J97" s="5">
        <v>348.84</v>
      </c>
      <c r="K97" s="5">
        <v>348.84</v>
      </c>
      <c r="L97" s="5">
        <v>348.84</v>
      </c>
      <c r="M97" s="5">
        <v>348.84</v>
      </c>
      <c r="N97" s="5">
        <v>348.84</v>
      </c>
      <c r="O97" s="5">
        <v>348.84</v>
      </c>
      <c r="P97" s="5">
        <v>348.84</v>
      </c>
      <c r="Q97" s="5">
        <v>348.84</v>
      </c>
      <c r="R97" s="5">
        <v>348.84</v>
      </c>
      <c r="S97" s="5">
        <v>348.84</v>
      </c>
      <c r="T97" s="5">
        <v>348.84</v>
      </c>
      <c r="U97" s="5">
        <v>348.84</v>
      </c>
      <c r="V97" s="5">
        <v>348.84</v>
      </c>
      <c r="W97" s="5">
        <v>348.84</v>
      </c>
      <c r="X97" s="5">
        <v>348.84</v>
      </c>
      <c r="Y97" s="5">
        <v>348.84</v>
      </c>
      <c r="Z97" s="5">
        <v>348.84</v>
      </c>
      <c r="AA97" s="5">
        <v>348.84</v>
      </c>
      <c r="AB97" s="5">
        <v>348.84</v>
      </c>
      <c r="AC97" s="5">
        <v>348.84</v>
      </c>
      <c r="AD97" s="5">
        <v>348.84</v>
      </c>
      <c r="AE97" s="5">
        <v>348.84</v>
      </c>
    </row>
    <row r="98" spans="1:31">
      <c r="A98" s="56" t="s">
        <v>75</v>
      </c>
      <c r="B98" s="56" t="s">
        <v>163</v>
      </c>
      <c r="C98" s="56" t="s">
        <v>153</v>
      </c>
      <c r="D98" s="5">
        <v>6.0490000000000004</v>
      </c>
      <c r="E98" s="5">
        <v>6.0490000000000004</v>
      </c>
      <c r="F98" s="5">
        <v>6.0490000000000004</v>
      </c>
      <c r="G98" s="5">
        <v>6.0490000000000004</v>
      </c>
      <c r="H98" s="5">
        <v>6.0490000000000004</v>
      </c>
      <c r="I98" s="5">
        <v>6.0490008901600003</v>
      </c>
      <c r="J98" s="5">
        <v>6.04900096096</v>
      </c>
      <c r="K98" s="5">
        <v>6.0490011068799996</v>
      </c>
      <c r="L98" s="5">
        <v>6.0490011428800008</v>
      </c>
      <c r="M98" s="5">
        <v>6.04900115464</v>
      </c>
      <c r="N98" s="5">
        <v>6.0490011716800014</v>
      </c>
      <c r="O98" s="5">
        <v>6.0490012012000003</v>
      </c>
      <c r="P98" s="5">
        <v>6.0490012309600001</v>
      </c>
      <c r="Q98" s="5">
        <v>6.0490013329600014</v>
      </c>
      <c r="R98" s="5">
        <v>6.0490014481600003</v>
      </c>
      <c r="S98" s="5">
        <v>6.0490016444800014</v>
      </c>
      <c r="T98" s="5">
        <v>6.0490018590400014</v>
      </c>
      <c r="U98" s="5">
        <v>6.0490018590400014</v>
      </c>
      <c r="V98" s="5">
        <v>6.0490018590400014</v>
      </c>
      <c r="W98" s="5">
        <v>6.0490018590400014</v>
      </c>
      <c r="X98" s="5">
        <v>12.18187618024</v>
      </c>
      <c r="Y98" s="5">
        <v>12.181876259439999</v>
      </c>
      <c r="Z98" s="5">
        <v>17.274596248000002</v>
      </c>
      <c r="AA98" s="5">
        <v>17.274596250399998</v>
      </c>
      <c r="AB98" s="5">
        <v>42.048999851200001</v>
      </c>
      <c r="AC98" s="5">
        <v>42.048999851200001</v>
      </c>
      <c r="AD98" s="5">
        <v>42.048999851200001</v>
      </c>
      <c r="AE98" s="5">
        <v>42.048999852400001</v>
      </c>
    </row>
    <row r="99" spans="1:31">
      <c r="A99" s="56" t="s">
        <v>75</v>
      </c>
      <c r="B99" s="56" t="s">
        <v>163</v>
      </c>
      <c r="C99" s="56" t="s">
        <v>154</v>
      </c>
      <c r="D99" s="5">
        <v>0.2220001278</v>
      </c>
      <c r="E99" s="5">
        <v>0.22200013948</v>
      </c>
      <c r="F99" s="5">
        <v>5.0220070737200002</v>
      </c>
      <c r="G99" s="5">
        <v>5.0220070756800004</v>
      </c>
      <c r="H99" s="5">
        <v>12.422007242279999</v>
      </c>
      <c r="I99" s="5">
        <v>15.62201423528</v>
      </c>
      <c r="J99" s="5">
        <v>16.221994514199999</v>
      </c>
      <c r="K99" s="5">
        <v>16.221994581760001</v>
      </c>
      <c r="L99" s="5">
        <v>16.22199461424</v>
      </c>
      <c r="M99" s="5">
        <v>16.221994643799999</v>
      </c>
      <c r="N99" s="5">
        <v>16.221994685679999</v>
      </c>
      <c r="O99" s="5">
        <v>16.221994738719999</v>
      </c>
      <c r="P99" s="5">
        <v>16.22199483592</v>
      </c>
      <c r="Q99" s="5">
        <v>16.221995009760001</v>
      </c>
      <c r="R99" s="5">
        <v>16.22199509156</v>
      </c>
      <c r="S99" s="5">
        <v>16.403418926440001</v>
      </c>
      <c r="T99" s="5">
        <v>23.001620083399999</v>
      </c>
      <c r="U99" s="5">
        <v>23.001620104040001</v>
      </c>
      <c r="V99" s="5">
        <v>23.001620105960001</v>
      </c>
      <c r="W99" s="5">
        <v>23.001620106520001</v>
      </c>
      <c r="X99" s="5">
        <v>23.00162009448</v>
      </c>
      <c r="Y99" s="5">
        <v>23.001620204839998</v>
      </c>
      <c r="Z99" s="5">
        <v>20.236141331879999</v>
      </c>
      <c r="AA99" s="5">
        <v>23.94804624412</v>
      </c>
      <c r="AB99" s="5">
        <v>16.548076702079999</v>
      </c>
      <c r="AC99" s="5">
        <v>16.548076699679999</v>
      </c>
      <c r="AD99" s="5">
        <v>16.548076698319999</v>
      </c>
      <c r="AE99" s="5">
        <v>20.687587917959998</v>
      </c>
    </row>
    <row r="100" spans="1:31">
      <c r="A100" s="56" t="s">
        <v>75</v>
      </c>
      <c r="B100" s="56" t="s">
        <v>163</v>
      </c>
      <c r="C100" s="56" t="s">
        <v>155</v>
      </c>
      <c r="D100" s="5">
        <v>7.4999999999999997E-2</v>
      </c>
      <c r="E100" s="5">
        <v>7.4999999999999997E-2</v>
      </c>
      <c r="F100" s="5">
        <v>7.4999999999999997E-2</v>
      </c>
      <c r="G100" s="5">
        <v>7.4999999999999997E-2</v>
      </c>
      <c r="H100" s="5">
        <v>7.4999999999999997E-2</v>
      </c>
      <c r="I100" s="5">
        <v>7.4999999999999997E-2</v>
      </c>
      <c r="J100" s="5">
        <v>7.4999999999999997E-2</v>
      </c>
      <c r="K100" s="5">
        <v>7.4999999999999997E-2</v>
      </c>
      <c r="L100" s="5">
        <v>7.4999999999999997E-2</v>
      </c>
      <c r="M100" s="5">
        <v>7.4999999999999997E-2</v>
      </c>
      <c r="N100" s="5">
        <v>7.4999999999999997E-2</v>
      </c>
      <c r="O100" s="5">
        <v>7.4999999999999997E-2</v>
      </c>
      <c r="P100" s="5">
        <v>7.4999999999999997E-2</v>
      </c>
      <c r="Q100" s="5">
        <v>7.4999999999999997E-2</v>
      </c>
      <c r="R100" s="5">
        <v>7.4999999999999997E-2</v>
      </c>
      <c r="S100" s="5">
        <v>7.4999999999999997E-2</v>
      </c>
      <c r="T100" s="5">
        <v>7.4999999999999997E-2</v>
      </c>
      <c r="U100" s="5">
        <v>7.4999999999999997E-2</v>
      </c>
      <c r="V100" s="5">
        <v>7.4999999999999997E-2</v>
      </c>
      <c r="W100" s="5">
        <v>7.4999999999999997E-2</v>
      </c>
      <c r="X100" s="5">
        <v>7.4999999999999997E-2</v>
      </c>
      <c r="Y100" s="5">
        <v>7.4999999999999997E-2</v>
      </c>
      <c r="Z100" s="5">
        <v>7.4999999999999997E-2</v>
      </c>
      <c r="AA100" s="5">
        <v>7.4999999999999997E-2</v>
      </c>
      <c r="AB100" s="5">
        <v>7.4999999999999997E-2</v>
      </c>
      <c r="AC100" s="5">
        <v>7.4999999999999997E-2</v>
      </c>
      <c r="AD100" s="5">
        <v>7.4999999999999997E-2</v>
      </c>
      <c r="AE100" s="5">
        <v>7.4999999999999997E-2</v>
      </c>
    </row>
    <row r="101" spans="1:31">
      <c r="A101" s="56" t="s">
        <v>75</v>
      </c>
      <c r="B101" s="56" t="s">
        <v>163</v>
      </c>
      <c r="C101" s="56" t="s">
        <v>138</v>
      </c>
      <c r="D101" s="5">
        <v>3.4913999979999999E-2</v>
      </c>
      <c r="E101" s="5">
        <v>5.484E-2</v>
      </c>
      <c r="F101" s="5">
        <v>7.2627999999999998E-2</v>
      </c>
      <c r="G101" s="5">
        <v>0.100088</v>
      </c>
      <c r="H101" s="5">
        <v>0.12599199999999999</v>
      </c>
      <c r="I101" s="5">
        <v>0.15531600000000001</v>
      </c>
      <c r="J101" s="5">
        <v>0.18915399999999999</v>
      </c>
      <c r="K101" s="5">
        <v>0.223483463425</v>
      </c>
      <c r="L101" s="5">
        <v>0.26922619027</v>
      </c>
      <c r="M101" s="5">
        <v>0.32737080419499998</v>
      </c>
      <c r="N101" s="5">
        <v>0.40339767251500003</v>
      </c>
      <c r="O101" s="5">
        <v>0.49742240399499998</v>
      </c>
      <c r="P101" s="5">
        <v>0.61150099226999999</v>
      </c>
      <c r="Q101" s="5">
        <v>0.74213644426000003</v>
      </c>
      <c r="R101" s="5">
        <v>0.89162604521</v>
      </c>
      <c r="S101" s="5">
        <v>1.0606743327599999</v>
      </c>
      <c r="T101" s="5">
        <v>1.2522198492650001</v>
      </c>
      <c r="U101" s="5">
        <v>1.4623367170149999</v>
      </c>
      <c r="V101" s="5">
        <v>1.694099566085</v>
      </c>
      <c r="W101" s="5">
        <v>1.947522899875</v>
      </c>
      <c r="X101" s="5">
        <v>2.2243126529150001</v>
      </c>
      <c r="Y101" s="5">
        <v>2.524065776290001</v>
      </c>
      <c r="Z101" s="5">
        <v>2.8540024206700001</v>
      </c>
      <c r="AA101" s="5">
        <v>3.2020129526450001</v>
      </c>
      <c r="AB101" s="5">
        <v>3.576327160525</v>
      </c>
      <c r="AC101" s="5">
        <v>3.970304676880001</v>
      </c>
      <c r="AD101" s="5">
        <v>4.385375169075</v>
      </c>
      <c r="AE101" s="5">
        <v>4.6124987063500003</v>
      </c>
    </row>
    <row r="102" spans="1:31">
      <c r="A102" s="56" t="s">
        <v>75</v>
      </c>
      <c r="B102" s="56" t="s">
        <v>163</v>
      </c>
      <c r="C102" s="56" t="s">
        <v>139</v>
      </c>
      <c r="D102" s="5">
        <v>0.68999299999999997</v>
      </c>
      <c r="E102" s="5">
        <v>0.86033799999999994</v>
      </c>
      <c r="F102" s="5">
        <v>0.932334</v>
      </c>
      <c r="G102" s="5">
        <v>1.1008910000000001</v>
      </c>
      <c r="H102" s="5">
        <v>1.1869240000000001</v>
      </c>
      <c r="I102" s="5">
        <v>1.2866580000000001</v>
      </c>
      <c r="J102" s="5">
        <v>1.3793280000000001</v>
      </c>
      <c r="K102" s="5">
        <v>1.4474050000000001</v>
      </c>
      <c r="L102" s="5">
        <v>1.497377</v>
      </c>
      <c r="M102" s="5">
        <v>1.542017</v>
      </c>
      <c r="N102" s="5">
        <v>1.577949</v>
      </c>
      <c r="O102" s="5">
        <v>1.6165590000000001</v>
      </c>
      <c r="P102" s="5">
        <v>1.6503080000000001</v>
      </c>
      <c r="Q102" s="5">
        <v>1.6856690000000001</v>
      </c>
      <c r="R102" s="5">
        <v>1.71984</v>
      </c>
      <c r="S102" s="5">
        <v>1.754202</v>
      </c>
      <c r="T102" s="5">
        <v>1.787407</v>
      </c>
      <c r="U102" s="5">
        <v>1.824093</v>
      </c>
      <c r="V102" s="5">
        <v>1.8633230000000001</v>
      </c>
      <c r="W102" s="5">
        <v>1.902714</v>
      </c>
      <c r="X102" s="5">
        <v>1.937875</v>
      </c>
      <c r="Y102" s="5">
        <v>1.985392</v>
      </c>
      <c r="Z102" s="5">
        <v>2.0370680000000001</v>
      </c>
      <c r="AA102" s="5">
        <v>2.0899179999999999</v>
      </c>
      <c r="AB102" s="5">
        <v>2.138815000000001</v>
      </c>
      <c r="AC102" s="5">
        <v>2.188765000000001</v>
      </c>
      <c r="AD102" s="5">
        <v>2.2375989999999999</v>
      </c>
      <c r="AE102" s="5">
        <v>2.2375989999999999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75</v>
      </c>
      <c r="B104" s="56" t="s">
        <v>197</v>
      </c>
      <c r="C104" s="56" t="s">
        <v>153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4.9343999999999995E-7</v>
      </c>
      <c r="J104" s="5">
        <v>4.9343999999999995E-7</v>
      </c>
      <c r="K104" s="5">
        <v>7.4808000000000007E-7</v>
      </c>
      <c r="L104" s="5">
        <v>7.4808000000000007E-7</v>
      </c>
      <c r="M104" s="5">
        <v>7.4808000000000007E-7</v>
      </c>
      <c r="N104" s="5">
        <v>7.4832000000000002E-7</v>
      </c>
      <c r="O104" s="5">
        <v>7.4855999999999987E-7</v>
      </c>
      <c r="P104" s="5">
        <v>7.4855999999999987E-7</v>
      </c>
      <c r="Q104" s="5">
        <v>7.4880000000000003E-7</v>
      </c>
      <c r="R104" s="5">
        <v>8.075999999999999E-7</v>
      </c>
      <c r="S104" s="5">
        <v>8.2704000000000003E-7</v>
      </c>
      <c r="T104" s="5">
        <v>9.2112000000000008E-7</v>
      </c>
      <c r="U104" s="5">
        <v>9.2112000000000008E-7</v>
      </c>
      <c r="V104" s="5">
        <v>9.2112000000000008E-7</v>
      </c>
      <c r="W104" s="5">
        <v>9.2112000000000008E-7</v>
      </c>
      <c r="X104" s="5">
        <v>9.2183999999999995E-7</v>
      </c>
      <c r="Y104" s="5">
        <v>3.0109958649599999</v>
      </c>
      <c r="Z104" s="5">
        <v>3.0109958666400001</v>
      </c>
      <c r="AA104" s="5">
        <v>18.384944749919999</v>
      </c>
      <c r="AB104" s="5">
        <v>18.642370105200001</v>
      </c>
      <c r="AC104" s="5">
        <v>18.642370105200001</v>
      </c>
      <c r="AD104" s="5">
        <v>18.642370105440001</v>
      </c>
      <c r="AE104" s="5">
        <v>19.630612491600001</v>
      </c>
    </row>
    <row r="105" spans="1:31">
      <c r="A105" s="56" t="s">
        <v>75</v>
      </c>
      <c r="B105" s="56" t="s">
        <v>197</v>
      </c>
      <c r="C105" s="56" t="s">
        <v>154</v>
      </c>
      <c r="D105" s="5">
        <v>5.7000000954000001</v>
      </c>
      <c r="E105" s="5">
        <v>5.7000001141199999</v>
      </c>
      <c r="F105" s="5">
        <v>7.7000001274400001</v>
      </c>
      <c r="G105" s="5">
        <v>7.7000001628400003</v>
      </c>
      <c r="H105" s="5">
        <v>7.7000001689200008</v>
      </c>
      <c r="I105" s="5">
        <v>10.02093223236</v>
      </c>
      <c r="J105" s="5">
        <v>10.02093223236</v>
      </c>
      <c r="K105" s="5">
        <v>12.075381975759999</v>
      </c>
      <c r="L105" s="5">
        <v>12.62713195944</v>
      </c>
      <c r="M105" s="5">
        <v>13.045014699159999</v>
      </c>
      <c r="N105" s="5">
        <v>14.24514468612</v>
      </c>
      <c r="O105" s="5">
        <v>15.38071104724</v>
      </c>
      <c r="P105" s="5">
        <v>15.38071104796</v>
      </c>
      <c r="Q105" s="5">
        <v>15.38071104988</v>
      </c>
      <c r="R105" s="5">
        <v>15.38071112924</v>
      </c>
      <c r="S105" s="5">
        <v>15.380711318119999</v>
      </c>
      <c r="T105" s="5">
        <v>19.150385106600002</v>
      </c>
      <c r="U105" s="5">
        <v>19.150385106600002</v>
      </c>
      <c r="V105" s="5">
        <v>19.150385106600002</v>
      </c>
      <c r="W105" s="5">
        <v>19.150385106680002</v>
      </c>
      <c r="X105" s="5">
        <v>19.150385011400001</v>
      </c>
      <c r="Y105" s="5">
        <v>19.150390432719998</v>
      </c>
      <c r="Z105" s="5">
        <v>22.108984278160001</v>
      </c>
      <c r="AA105" s="5">
        <v>22.108990282880001</v>
      </c>
      <c r="AB105" s="5">
        <v>22.10899027704</v>
      </c>
      <c r="AC105" s="5">
        <v>21.447166796120001</v>
      </c>
      <c r="AD105" s="5">
        <v>24.774730772080002</v>
      </c>
      <c r="AE105" s="5">
        <v>27.904744827839998</v>
      </c>
    </row>
    <row r="106" spans="1:31">
      <c r="A106" s="56" t="s">
        <v>75</v>
      </c>
      <c r="B106" s="56" t="s">
        <v>197</v>
      </c>
      <c r="C106" s="56" t="s">
        <v>155</v>
      </c>
      <c r="D106" s="5">
        <v>0.15000001069999999</v>
      </c>
      <c r="E106" s="5">
        <v>0.15000001278</v>
      </c>
      <c r="F106" s="5">
        <v>0.15000001390000001</v>
      </c>
      <c r="G106" s="5">
        <v>0.15000001709999999</v>
      </c>
      <c r="H106" s="5">
        <v>0.15000001796000001</v>
      </c>
      <c r="I106" s="5">
        <v>0.15000006297999999</v>
      </c>
      <c r="J106" s="5">
        <v>0.15000006297999999</v>
      </c>
      <c r="K106" s="5">
        <v>0.15000011312</v>
      </c>
      <c r="L106" s="5">
        <v>0.15000013109999999</v>
      </c>
      <c r="M106" s="5">
        <v>0.15000013307999999</v>
      </c>
      <c r="N106" s="5">
        <v>0.15000015004</v>
      </c>
      <c r="O106" s="5">
        <v>0.15000017654</v>
      </c>
      <c r="P106" s="5">
        <v>0.15000017662000001</v>
      </c>
      <c r="Q106" s="5">
        <v>0.15000017677999999</v>
      </c>
      <c r="R106" s="5">
        <v>0.15000018005999999</v>
      </c>
      <c r="S106" s="5">
        <v>0.15000018109999999</v>
      </c>
      <c r="T106" s="5">
        <v>0.15000023103999999</v>
      </c>
      <c r="U106" s="5">
        <v>0.15000023103999999</v>
      </c>
      <c r="V106" s="5">
        <v>0.15000023103999999</v>
      </c>
      <c r="W106" s="5">
        <v>0.15000023103999999</v>
      </c>
      <c r="X106" s="5">
        <v>0.15000022035999999</v>
      </c>
      <c r="Y106" s="5">
        <v>0.15000023858</v>
      </c>
      <c r="Z106" s="5">
        <v>0.15000027092000001</v>
      </c>
      <c r="AA106" s="5">
        <v>0.15000026778</v>
      </c>
      <c r="AB106" s="5">
        <v>0.15000026693999999</v>
      </c>
      <c r="AC106" s="5">
        <v>0.15000022716</v>
      </c>
      <c r="AD106" s="5">
        <v>0.15000031121999999</v>
      </c>
      <c r="AE106" s="5">
        <v>0.15000031420000001</v>
      </c>
    </row>
    <row r="107" spans="1:31">
      <c r="A107" s="56" t="s">
        <v>75</v>
      </c>
      <c r="B107" s="56" t="s">
        <v>197</v>
      </c>
      <c r="C107" s="56" t="s">
        <v>138</v>
      </c>
      <c r="D107" s="5">
        <v>1.9300000000000001E-2</v>
      </c>
      <c r="E107" s="5">
        <v>3.0078000000000001E-2</v>
      </c>
      <c r="F107" s="5">
        <v>4.2999999999999997E-2</v>
      </c>
      <c r="G107" s="5">
        <v>6.0632000000000012E-2</v>
      </c>
      <c r="H107" s="5">
        <v>7.9726000000000005E-2</v>
      </c>
      <c r="I107" s="5">
        <v>9.9685999999999997E-2</v>
      </c>
      <c r="J107" s="5">
        <v>0.120778</v>
      </c>
      <c r="K107" s="5">
        <v>0.13825382772</v>
      </c>
      <c r="L107" s="5">
        <v>0.15843914295</v>
      </c>
      <c r="M107" s="5">
        <v>0.18149269199000001</v>
      </c>
      <c r="N107" s="5">
        <v>0.20888294364000001</v>
      </c>
      <c r="O107" s="5">
        <v>0.24199213107500001</v>
      </c>
      <c r="P107" s="5">
        <v>0.282536018725</v>
      </c>
      <c r="Q107" s="5">
        <v>0.328792757745</v>
      </c>
      <c r="R107" s="5">
        <v>0.38244677191499998</v>
      </c>
      <c r="S107" s="5">
        <v>0.4441890917200001</v>
      </c>
      <c r="T107" s="5">
        <v>0.51559016389000001</v>
      </c>
      <c r="U107" s="5">
        <v>0.59470709510999997</v>
      </c>
      <c r="V107" s="5">
        <v>0.68368592845000009</v>
      </c>
      <c r="W107" s="5">
        <v>0.78256815977500005</v>
      </c>
      <c r="X107" s="5">
        <v>0.89273796725999999</v>
      </c>
      <c r="Y107" s="5">
        <v>1.0140383328</v>
      </c>
      <c r="Z107" s="5">
        <v>1.1490832184749999</v>
      </c>
      <c r="AA107" s="5">
        <v>1.294008418175</v>
      </c>
      <c r="AB107" s="5">
        <v>1.4524332169650001</v>
      </c>
      <c r="AC107" s="5">
        <v>1.6201541016950001</v>
      </c>
      <c r="AD107" s="5">
        <v>1.7988822636049999</v>
      </c>
      <c r="AE107" s="5">
        <v>1.90939026087</v>
      </c>
    </row>
    <row r="108" spans="1:31">
      <c r="A108" s="56" t="s">
        <v>75</v>
      </c>
      <c r="B108" s="56" t="s">
        <v>197</v>
      </c>
      <c r="C108" s="56" t="s">
        <v>139</v>
      </c>
      <c r="D108" s="5">
        <v>0.35031000000000001</v>
      </c>
      <c r="E108" s="5">
        <v>0.44627600000000001</v>
      </c>
      <c r="F108" s="5">
        <v>0.5355049999999999</v>
      </c>
      <c r="G108" s="5">
        <v>0.64062600000000014</v>
      </c>
      <c r="H108" s="5">
        <v>0.73391999999999991</v>
      </c>
      <c r="I108" s="5">
        <v>0.80721999999999994</v>
      </c>
      <c r="J108" s="5">
        <v>0.86765600000000009</v>
      </c>
      <c r="K108" s="5">
        <v>0.91711500000000001</v>
      </c>
      <c r="L108" s="5">
        <v>0.95275699999999997</v>
      </c>
      <c r="M108" s="5">
        <v>0.98885700000000021</v>
      </c>
      <c r="N108" s="5">
        <v>1.0230189999999999</v>
      </c>
      <c r="O108" s="5">
        <v>1.0576840000000001</v>
      </c>
      <c r="P108" s="5">
        <v>1.08934</v>
      </c>
      <c r="Q108" s="5">
        <v>1.122296</v>
      </c>
      <c r="R108" s="5">
        <v>1.154668</v>
      </c>
      <c r="S108" s="5">
        <v>1.187532</v>
      </c>
      <c r="T108" s="5">
        <v>1.2188079999999999</v>
      </c>
      <c r="U108" s="5">
        <v>1.2527079999999999</v>
      </c>
      <c r="V108" s="5">
        <v>1.288764</v>
      </c>
      <c r="W108" s="5">
        <v>1.325081</v>
      </c>
      <c r="X108" s="5">
        <v>1.3585050000000001</v>
      </c>
      <c r="Y108" s="5">
        <v>1.40158</v>
      </c>
      <c r="Z108" s="5">
        <v>1.448148</v>
      </c>
      <c r="AA108" s="5">
        <v>1.4958720000000001</v>
      </c>
      <c r="AB108" s="5">
        <v>1.540956</v>
      </c>
      <c r="AC108" s="5">
        <v>1.586854</v>
      </c>
      <c r="AD108" s="5">
        <v>1.6320650000000001</v>
      </c>
      <c r="AE108" s="5">
        <v>1.6320650000000001</v>
      </c>
    </row>
    <row r="109" spans="1:3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>
      <c r="A110" s="56" t="s">
        <v>75</v>
      </c>
      <c r="B110" s="56" t="s">
        <v>198</v>
      </c>
      <c r="C110" s="56" t="s">
        <v>153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</row>
    <row r="111" spans="1:31">
      <c r="A111" s="56" t="s">
        <v>75</v>
      </c>
      <c r="B111" s="56" t="s">
        <v>198</v>
      </c>
      <c r="C111" s="56" t="s">
        <v>154</v>
      </c>
      <c r="D111" s="5">
        <v>3.0080000000000002E-8</v>
      </c>
      <c r="E111" s="5">
        <v>3.9080000000000003E-8</v>
      </c>
      <c r="F111" s="5">
        <v>3.9080000000000003E-8</v>
      </c>
      <c r="G111" s="5">
        <v>4.1199999999999998E-8</v>
      </c>
      <c r="H111" s="5">
        <v>4.4920000000000001E-8</v>
      </c>
      <c r="I111" s="5">
        <v>4.3276000000000002E-7</v>
      </c>
      <c r="J111" s="5">
        <v>4.3276000000000002E-7</v>
      </c>
      <c r="K111" s="5">
        <v>4.9528000000000003E-7</v>
      </c>
      <c r="L111" s="5">
        <v>5.0355999999999999E-7</v>
      </c>
      <c r="M111" s="5">
        <v>5.0416000000000004E-7</v>
      </c>
      <c r="N111" s="5">
        <v>5.0648000000000002E-7</v>
      </c>
      <c r="O111" s="5">
        <v>8.6344000000000001E-7</v>
      </c>
      <c r="P111" s="5">
        <v>8.6439999999999993E-7</v>
      </c>
      <c r="Q111" s="5">
        <v>8.6804000000000004E-7</v>
      </c>
      <c r="R111" s="5">
        <v>9.1439999999999988E-7</v>
      </c>
      <c r="S111" s="5">
        <v>9.4892000000000006E-7</v>
      </c>
      <c r="T111" s="5">
        <v>1.106062809</v>
      </c>
      <c r="U111" s="5">
        <v>1.106062809</v>
      </c>
      <c r="V111" s="5">
        <v>1.10606280908</v>
      </c>
      <c r="W111" s="5">
        <v>1.10606280908</v>
      </c>
      <c r="X111" s="5">
        <v>1.1060627790399999</v>
      </c>
      <c r="Y111" s="5">
        <v>1.10606281992</v>
      </c>
      <c r="Z111" s="5">
        <v>1.10606294604</v>
      </c>
      <c r="AA111" s="5">
        <v>5.7380811578799999</v>
      </c>
      <c r="AB111" s="5">
        <v>8.7075862545999989</v>
      </c>
      <c r="AC111" s="5">
        <v>8.7075860334799984</v>
      </c>
      <c r="AD111" s="5">
        <v>8.7075860337600002</v>
      </c>
      <c r="AE111" s="5">
        <v>9.2167068085999997</v>
      </c>
    </row>
    <row r="112" spans="1:31">
      <c r="A112" s="56" t="s">
        <v>75</v>
      </c>
      <c r="B112" s="56" t="s">
        <v>198</v>
      </c>
      <c r="C112" s="56" t="s">
        <v>155</v>
      </c>
      <c r="D112" s="5">
        <v>0.18956000000000001</v>
      </c>
      <c r="E112" s="5">
        <v>0.18845999999999999</v>
      </c>
      <c r="F112" s="5">
        <v>0.18845999999999999</v>
      </c>
      <c r="G112" s="5">
        <v>0.18845999999999999</v>
      </c>
      <c r="H112" s="5">
        <v>0.18956000000000001</v>
      </c>
      <c r="I112" s="5">
        <v>0.18845999999999999</v>
      </c>
      <c r="J112" s="5">
        <v>0.18845999999999999</v>
      </c>
      <c r="K112" s="5">
        <v>0.18845999999999999</v>
      </c>
      <c r="L112" s="5">
        <v>0.18845999999999999</v>
      </c>
      <c r="M112" s="5">
        <v>0.56455999999999995</v>
      </c>
      <c r="N112" s="5">
        <v>0.56455999999999995</v>
      </c>
      <c r="O112" s="5">
        <v>0.56455999999999995</v>
      </c>
      <c r="P112" s="5">
        <v>0.56345999999999996</v>
      </c>
      <c r="Q112" s="5">
        <v>0.56345999999999996</v>
      </c>
      <c r="R112" s="5">
        <v>0.56345999999999996</v>
      </c>
      <c r="S112" s="5">
        <v>0.56455999999999995</v>
      </c>
      <c r="T112" s="5">
        <v>0.56345999999999996</v>
      </c>
      <c r="U112" s="5">
        <v>0.56345999999999996</v>
      </c>
      <c r="V112" s="5">
        <v>0.56345999999999996</v>
      </c>
      <c r="W112" s="5">
        <v>0.56345999999999996</v>
      </c>
      <c r="X112" s="5">
        <v>0.56455999999999995</v>
      </c>
      <c r="Y112" s="5">
        <v>0.56345999999999996</v>
      </c>
      <c r="Z112" s="5">
        <v>0.56455999999999995</v>
      </c>
      <c r="AA112" s="5">
        <v>0.56345999999999996</v>
      </c>
      <c r="AB112" s="5">
        <v>0.56345999999999996</v>
      </c>
      <c r="AC112" s="5">
        <v>0.56345999999999996</v>
      </c>
      <c r="AD112" s="5">
        <v>0.56455999999999995</v>
      </c>
      <c r="AE112" s="5">
        <v>0.56345999999999996</v>
      </c>
    </row>
    <row r="113" spans="1:31">
      <c r="A113" s="56" t="s">
        <v>75</v>
      </c>
      <c r="B113" s="56" t="s">
        <v>198</v>
      </c>
      <c r="C113" s="56" t="s">
        <v>138</v>
      </c>
      <c r="D113" s="5">
        <v>2.1232000000000001E-2</v>
      </c>
      <c r="E113" s="5">
        <v>3.4562000000000002E-2</v>
      </c>
      <c r="F113" s="5">
        <v>4.8821999999999997E-2</v>
      </c>
      <c r="G113" s="5">
        <v>6.8421999999999997E-2</v>
      </c>
      <c r="H113" s="5">
        <v>9.0871999999999994E-2</v>
      </c>
      <c r="I113" s="5">
        <v>0.11509800000000001</v>
      </c>
      <c r="J113" s="5">
        <v>0.14357</v>
      </c>
      <c r="K113" s="5">
        <v>0.17001973910000001</v>
      </c>
      <c r="L113" s="5">
        <v>0.2047865006</v>
      </c>
      <c r="M113" s="5">
        <v>0.24936500496</v>
      </c>
      <c r="N113" s="5">
        <v>0.30733596547999997</v>
      </c>
      <c r="O113" s="5">
        <v>0.37861649312000001</v>
      </c>
      <c r="P113" s="5">
        <v>0.46513349544999999</v>
      </c>
      <c r="Q113" s="5">
        <v>0.56428240768499993</v>
      </c>
      <c r="R113" s="5">
        <v>0.67791340454499993</v>
      </c>
      <c r="S113" s="5">
        <v>0.80668156622499998</v>
      </c>
      <c r="T113" s="5">
        <v>0.95295787510000007</v>
      </c>
      <c r="U113" s="5">
        <v>1.11368412756</v>
      </c>
      <c r="V113" s="5">
        <v>1.2913981350949999</v>
      </c>
      <c r="W113" s="5">
        <v>1.4860906625400001</v>
      </c>
      <c r="X113" s="5">
        <v>1.6987875239800001</v>
      </c>
      <c r="Y113" s="5">
        <v>1.929914158955</v>
      </c>
      <c r="Z113" s="5">
        <v>2.1847811457850002</v>
      </c>
      <c r="AA113" s="5">
        <v>2.454216771</v>
      </c>
      <c r="AB113" s="5">
        <v>2.7445665888050002</v>
      </c>
      <c r="AC113" s="5">
        <v>3.050323143305</v>
      </c>
      <c r="AD113" s="5">
        <v>3.372968964405</v>
      </c>
      <c r="AE113" s="5">
        <v>3.5533359833399998</v>
      </c>
    </row>
    <row r="114" spans="1:31">
      <c r="A114" s="56" t="s">
        <v>75</v>
      </c>
      <c r="B114" s="56" t="s">
        <v>198</v>
      </c>
      <c r="C114" s="56" t="s">
        <v>139</v>
      </c>
      <c r="D114" s="5">
        <v>0.47633399999999992</v>
      </c>
      <c r="E114" s="5">
        <v>0.58875100000000014</v>
      </c>
      <c r="F114" s="5">
        <v>0.66252100000000003</v>
      </c>
      <c r="G114" s="5">
        <v>0.77888999999999997</v>
      </c>
      <c r="H114" s="5">
        <v>0.87452799999999997</v>
      </c>
      <c r="I114" s="5">
        <v>0.96251999999999993</v>
      </c>
      <c r="J114" s="5">
        <v>1.046726</v>
      </c>
      <c r="K114" s="5">
        <v>1.102641</v>
      </c>
      <c r="L114" s="5">
        <v>1.1439600000000001</v>
      </c>
      <c r="M114" s="5">
        <v>1.185908</v>
      </c>
      <c r="N114" s="5">
        <v>1.2249019999999999</v>
      </c>
      <c r="O114" s="5">
        <v>1.2647900000000001</v>
      </c>
      <c r="P114" s="5">
        <v>1.3013490000000001</v>
      </c>
      <c r="Q114" s="5">
        <v>1.339588</v>
      </c>
      <c r="R114" s="5">
        <v>1.3772949999999999</v>
      </c>
      <c r="S114" s="5">
        <v>1.4157189999999999</v>
      </c>
      <c r="T114" s="5">
        <v>1.453668</v>
      </c>
      <c r="U114" s="5">
        <v>1.494937</v>
      </c>
      <c r="V114" s="5">
        <v>1.539083</v>
      </c>
      <c r="W114" s="5">
        <v>1.583885</v>
      </c>
      <c r="X114" s="5">
        <v>1.6255500000000001</v>
      </c>
      <c r="Y114" s="5">
        <v>1.6783570000000001</v>
      </c>
      <c r="Z114" s="5">
        <v>1.735357</v>
      </c>
      <c r="AA114" s="5">
        <v>1.793952</v>
      </c>
      <c r="AB114" s="5">
        <v>1.8496520000000001</v>
      </c>
      <c r="AC114" s="5">
        <v>1.9067259999999999</v>
      </c>
      <c r="AD114" s="5">
        <v>1.9633510000000001</v>
      </c>
      <c r="AE114" s="5">
        <v>1.9633510000000001</v>
      </c>
    </row>
    <row r="115" spans="1:3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>
      <c r="A116" s="56" t="s">
        <v>75</v>
      </c>
      <c r="B116" s="56" t="s">
        <v>199</v>
      </c>
      <c r="C116" s="56" t="s">
        <v>153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6" t="s">
        <v>75</v>
      </c>
      <c r="B117" s="56" t="s">
        <v>199</v>
      </c>
      <c r="C117" s="56" t="s">
        <v>154</v>
      </c>
      <c r="D117" s="5">
        <v>3.8799999999999997E-8</v>
      </c>
      <c r="E117" s="5">
        <v>4.5879999999999998E-8</v>
      </c>
      <c r="F117" s="5">
        <v>4.5879999999999998E-8</v>
      </c>
      <c r="G117" s="5">
        <v>4.5879999999999998E-8</v>
      </c>
      <c r="H117" s="5">
        <v>4.716E-8</v>
      </c>
      <c r="I117" s="5">
        <v>5.3748000000000002E-7</v>
      </c>
      <c r="J117" s="5">
        <v>5.3748000000000002E-7</v>
      </c>
      <c r="K117" s="5">
        <v>5.9164000000000002E-7</v>
      </c>
      <c r="L117" s="5">
        <v>6.0648000000000001E-7</v>
      </c>
      <c r="M117" s="5">
        <v>6.0719999999999998E-7</v>
      </c>
      <c r="N117" s="5">
        <v>6.0892000000000003E-7</v>
      </c>
      <c r="O117" s="5">
        <v>0.37435564939999999</v>
      </c>
      <c r="P117" s="5">
        <v>0.3743556502</v>
      </c>
      <c r="Q117" s="5">
        <v>0.57740086359999998</v>
      </c>
      <c r="R117" s="5">
        <v>2.3879303113199999</v>
      </c>
      <c r="S117" s="5">
        <v>2.5603168967999999</v>
      </c>
      <c r="T117" s="5">
        <v>3.4208926491599998</v>
      </c>
      <c r="U117" s="5">
        <v>3.4208926492399998</v>
      </c>
      <c r="V117" s="5">
        <v>3.4208926492399998</v>
      </c>
      <c r="W117" s="5">
        <v>3.4208926492399998</v>
      </c>
      <c r="X117" s="5">
        <v>3.4208926104800002</v>
      </c>
      <c r="Y117" s="5">
        <v>3.42089261964</v>
      </c>
      <c r="Z117" s="5">
        <v>3.4208926322000002</v>
      </c>
      <c r="AA117" s="5">
        <v>4.1946156607200002</v>
      </c>
      <c r="AB117" s="5">
        <v>4.1946157013999992</v>
      </c>
      <c r="AC117" s="5">
        <v>4.1946152803599999</v>
      </c>
      <c r="AD117" s="5">
        <v>4.1946152805999999</v>
      </c>
      <c r="AE117" s="5">
        <v>4.1946152537199994</v>
      </c>
    </row>
    <row r="118" spans="1:31">
      <c r="A118" s="56" t="s">
        <v>75</v>
      </c>
      <c r="B118" s="56" t="s">
        <v>199</v>
      </c>
      <c r="C118" s="56" t="s">
        <v>155</v>
      </c>
      <c r="D118" s="5">
        <v>0.51570739999999993</v>
      </c>
      <c r="E118" s="5">
        <v>0.51570739999999993</v>
      </c>
      <c r="F118" s="5">
        <v>0.51570739999999993</v>
      </c>
      <c r="G118" s="5">
        <v>0.51570739999999993</v>
      </c>
      <c r="H118" s="5">
        <v>0.51570739999999993</v>
      </c>
      <c r="I118" s="5">
        <v>0.51570739999999993</v>
      </c>
      <c r="J118" s="5">
        <v>0.51570739999999993</v>
      </c>
      <c r="K118" s="5">
        <v>0.51570739999999993</v>
      </c>
      <c r="L118" s="5">
        <v>0.51570739999999993</v>
      </c>
      <c r="M118" s="5">
        <v>0.51570739999999993</v>
      </c>
      <c r="N118" s="5">
        <v>0.51570739999999993</v>
      </c>
      <c r="O118" s="5">
        <v>0.51570739999999993</v>
      </c>
      <c r="P118" s="5">
        <v>0.51570739999999993</v>
      </c>
      <c r="Q118" s="5">
        <v>0.51570739999999993</v>
      </c>
      <c r="R118" s="5">
        <v>0.51570739999999993</v>
      </c>
      <c r="S118" s="5">
        <v>0.51570739999999993</v>
      </c>
      <c r="T118" s="5">
        <v>0.51570739999999993</v>
      </c>
      <c r="U118" s="5">
        <v>0.51570739999999993</v>
      </c>
      <c r="V118" s="5">
        <v>0.51570739999999993</v>
      </c>
      <c r="W118" s="5">
        <v>0.51570739999999993</v>
      </c>
      <c r="X118" s="5">
        <v>0.51570739999999993</v>
      </c>
      <c r="Y118" s="5">
        <v>0.51570739999999993</v>
      </c>
      <c r="Z118" s="5">
        <v>0.51570739999999993</v>
      </c>
      <c r="AA118" s="5">
        <v>0.51570739999999993</v>
      </c>
      <c r="AB118" s="5">
        <v>0.51570739999999993</v>
      </c>
      <c r="AC118" s="5">
        <v>0.51570739999999993</v>
      </c>
      <c r="AD118" s="5">
        <v>0.51570739999999993</v>
      </c>
      <c r="AE118" s="5">
        <v>0.51570739999999993</v>
      </c>
    </row>
    <row r="119" spans="1:31">
      <c r="A119" s="56" t="s">
        <v>75</v>
      </c>
      <c r="B119" s="56" t="s">
        <v>199</v>
      </c>
      <c r="C119" s="56" t="s">
        <v>138</v>
      </c>
      <c r="D119" s="5">
        <v>0.14523800000000001</v>
      </c>
      <c r="E119" s="5">
        <v>0.17464199999999999</v>
      </c>
      <c r="F119" s="5">
        <v>0.197962</v>
      </c>
      <c r="G119" s="5">
        <v>0.22884199999999999</v>
      </c>
      <c r="H119" s="5">
        <v>0.25679200000000002</v>
      </c>
      <c r="I119" s="5">
        <v>0.285806</v>
      </c>
      <c r="J119" s="5">
        <v>0.31456600000000001</v>
      </c>
      <c r="K119" s="5">
        <v>0.3347824908</v>
      </c>
      <c r="L119" s="5">
        <v>0.35460357932499997</v>
      </c>
      <c r="M119" s="5">
        <v>0.374861038895</v>
      </c>
      <c r="N119" s="5">
        <v>0.39563792326000002</v>
      </c>
      <c r="O119" s="5">
        <v>0.41841673237999999</v>
      </c>
      <c r="P119" s="5">
        <v>0.44429789589500002</v>
      </c>
      <c r="Q119" s="5">
        <v>0.47159199770999999</v>
      </c>
      <c r="R119" s="5">
        <v>0.50149060233499998</v>
      </c>
      <c r="S119" s="5">
        <v>0.53438671027999995</v>
      </c>
      <c r="T119" s="5">
        <v>0.57140672588499997</v>
      </c>
      <c r="U119" s="5">
        <v>0.61066836878000008</v>
      </c>
      <c r="V119" s="5">
        <v>0.65372353071</v>
      </c>
      <c r="W119" s="5">
        <v>0.70038299455499997</v>
      </c>
      <c r="X119" s="5">
        <v>0.75167635377999997</v>
      </c>
      <c r="Y119" s="5">
        <v>0.80704826213499992</v>
      </c>
      <c r="Z119" s="5">
        <v>0.86766877231500006</v>
      </c>
      <c r="AA119" s="5">
        <v>0.93191895041000006</v>
      </c>
      <c r="AB119" s="5">
        <v>1.0016432228750001</v>
      </c>
      <c r="AC119" s="5">
        <v>1.073920069545</v>
      </c>
      <c r="AD119" s="5">
        <v>1.15007589104</v>
      </c>
      <c r="AE119" s="5">
        <v>1.197554651475</v>
      </c>
    </row>
    <row r="120" spans="1:31">
      <c r="A120" s="56" t="s">
        <v>75</v>
      </c>
      <c r="B120" s="56" t="s">
        <v>199</v>
      </c>
      <c r="C120" s="56" t="s">
        <v>139</v>
      </c>
      <c r="D120" s="5">
        <v>0.428871</v>
      </c>
      <c r="E120" s="5">
        <v>0.48569400000000013</v>
      </c>
      <c r="F120" s="5">
        <v>0.51758699999999991</v>
      </c>
      <c r="G120" s="5">
        <v>0.56454499999999996</v>
      </c>
      <c r="H120" s="5">
        <v>0.60011999999999999</v>
      </c>
      <c r="I120" s="5">
        <v>0.63011299999999992</v>
      </c>
      <c r="J120" s="5">
        <v>0.65424599999999999</v>
      </c>
      <c r="K120" s="5">
        <v>0.6692539999999999</v>
      </c>
      <c r="L120" s="5">
        <v>0.67618299999999998</v>
      </c>
      <c r="M120" s="5">
        <v>0.68343600000000015</v>
      </c>
      <c r="N120" s="5">
        <v>0.68895499999999987</v>
      </c>
      <c r="O120" s="5">
        <v>0.69417099999999998</v>
      </c>
      <c r="P120" s="5">
        <v>0.697326</v>
      </c>
      <c r="Q120" s="5">
        <v>0.70120099999999996</v>
      </c>
      <c r="R120" s="5">
        <v>0.70455400000000012</v>
      </c>
      <c r="S120" s="5">
        <v>0.70777899999999994</v>
      </c>
      <c r="T120" s="5">
        <v>0.70962400000000003</v>
      </c>
      <c r="U120" s="5">
        <v>0.71265200000000006</v>
      </c>
      <c r="V120" s="5">
        <v>0.71604999999999996</v>
      </c>
      <c r="W120" s="5">
        <v>0.71921499999999994</v>
      </c>
      <c r="X120" s="5">
        <v>0.72055900000000006</v>
      </c>
      <c r="Y120" s="5">
        <v>0.72502000000000011</v>
      </c>
      <c r="Z120" s="5">
        <v>0.73005999999999993</v>
      </c>
      <c r="AA120" s="5">
        <v>0.73500599999999994</v>
      </c>
      <c r="AB120" s="5">
        <v>0.73814199999999996</v>
      </c>
      <c r="AC120" s="5">
        <v>0.74185000000000001</v>
      </c>
      <c r="AD120" s="5">
        <v>0.74504400000000015</v>
      </c>
      <c r="AE120" s="5">
        <v>0.74504400000000015</v>
      </c>
    </row>
    <row r="121" spans="1:3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spans="1:31">
      <c r="A122" s="56" t="s">
        <v>75</v>
      </c>
      <c r="B122" s="56" t="s">
        <v>200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3.3495999999999998E-7</v>
      </c>
      <c r="J122" s="5">
        <v>3.6048000000000001E-7</v>
      </c>
      <c r="K122" s="5">
        <v>1.09712E-6</v>
      </c>
      <c r="L122" s="5">
        <v>1.0998400000000001E-6</v>
      </c>
      <c r="M122" s="5">
        <v>1.10052E-6</v>
      </c>
      <c r="N122" s="5">
        <v>1.1013999999999999E-6</v>
      </c>
      <c r="O122" s="5">
        <v>4.0289200000000002E-6</v>
      </c>
      <c r="P122" s="5">
        <v>4.0291199999999998E-6</v>
      </c>
      <c r="Q122" s="5">
        <v>4.0320399999999999E-6</v>
      </c>
      <c r="R122" s="5">
        <v>4.0930800000000001E-6</v>
      </c>
      <c r="S122" s="5">
        <v>4.1100399999999999E-6</v>
      </c>
      <c r="T122" s="5">
        <v>4.1324399999999999E-6</v>
      </c>
      <c r="U122" s="5">
        <v>4.1823599999999997E-6</v>
      </c>
      <c r="V122" s="5">
        <v>4.2231599999999994E-6</v>
      </c>
      <c r="W122" s="5">
        <v>4.2587200000000001E-6</v>
      </c>
      <c r="X122" s="5">
        <v>4.4871199999999986E-6</v>
      </c>
      <c r="Y122" s="5">
        <v>4.97964E-6</v>
      </c>
      <c r="Z122" s="5">
        <v>6.2430799999999999E-6</v>
      </c>
      <c r="AA122" s="5">
        <v>9.880839999999998E-6</v>
      </c>
      <c r="AB122" s="5">
        <v>1.272048E-5</v>
      </c>
      <c r="AC122" s="5">
        <v>1.272048E-5</v>
      </c>
      <c r="AD122" s="5">
        <v>1.272096E-5</v>
      </c>
      <c r="AE122" s="5">
        <v>1.272164E-5</v>
      </c>
    </row>
    <row r="123" spans="1:31">
      <c r="A123" s="56" t="s">
        <v>75</v>
      </c>
      <c r="B123" s="56" t="s">
        <v>200</v>
      </c>
      <c r="C123" s="56" t="s">
        <v>154</v>
      </c>
      <c r="D123" s="5">
        <v>1.316E-8</v>
      </c>
      <c r="E123" s="5">
        <v>1.3879999999999999E-8</v>
      </c>
      <c r="F123" s="5">
        <v>1.5799999999999999E-8</v>
      </c>
      <c r="G123" s="5">
        <v>1.74E-8</v>
      </c>
      <c r="H123" s="5">
        <v>1.9000000000000001E-8</v>
      </c>
      <c r="I123" s="5">
        <v>2.1439999999999999E-8</v>
      </c>
      <c r="J123" s="5">
        <v>2.496E-8</v>
      </c>
      <c r="K123" s="5">
        <v>5.592E-8</v>
      </c>
      <c r="L123" s="5">
        <v>6.4239999999999998E-8</v>
      </c>
      <c r="M123" s="5">
        <v>6.4560000000000004E-8</v>
      </c>
      <c r="N123" s="5">
        <v>6.8120000000000004E-8</v>
      </c>
      <c r="O123" s="5">
        <v>2.0276E-7</v>
      </c>
      <c r="P123" s="5">
        <v>2.0304E-7</v>
      </c>
      <c r="Q123" s="5">
        <v>2.0444E-7</v>
      </c>
      <c r="R123" s="5">
        <v>2.0748E-7</v>
      </c>
      <c r="S123" s="5">
        <v>2.1120000000000001E-7</v>
      </c>
      <c r="T123" s="5">
        <v>2.17E-7</v>
      </c>
      <c r="U123" s="5">
        <v>2.1988000000000001E-7</v>
      </c>
      <c r="V123" s="5">
        <v>2.2748E-7</v>
      </c>
      <c r="W123" s="5">
        <v>2.2816E-7</v>
      </c>
      <c r="X123" s="5">
        <v>2.6100000000000002E-7</v>
      </c>
      <c r="Y123" s="5">
        <v>2.8428E-7</v>
      </c>
      <c r="Z123" s="5">
        <v>3.0964000000000001E-7</v>
      </c>
      <c r="AA123" s="5">
        <v>3.3571999999999999E-7</v>
      </c>
      <c r="AB123" s="5">
        <v>3.3416000000000002E-7</v>
      </c>
      <c r="AC123" s="5">
        <v>3.3176E-7</v>
      </c>
      <c r="AD123" s="5">
        <v>3.2955999999999999E-7</v>
      </c>
      <c r="AE123" s="5">
        <v>2.9872000000000002E-7</v>
      </c>
    </row>
    <row r="124" spans="1:31">
      <c r="A124" s="56" t="s">
        <v>75</v>
      </c>
      <c r="B124" s="56" t="s">
        <v>200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56" t="s">
        <v>75</v>
      </c>
      <c r="B125" s="56" t="s">
        <v>200</v>
      </c>
      <c r="C125" s="56" t="s">
        <v>138</v>
      </c>
      <c r="D125" s="5">
        <v>2.1259999999999999E-3</v>
      </c>
      <c r="E125" s="5">
        <v>3.5119999999999999E-3</v>
      </c>
      <c r="F125" s="5">
        <v>5.0239999999999998E-3</v>
      </c>
      <c r="G125" s="5">
        <v>7.2460000000000007E-3</v>
      </c>
      <c r="H125" s="5">
        <v>9.4659999999999987E-3</v>
      </c>
      <c r="I125" s="5">
        <v>1.1991999999999999E-2</v>
      </c>
      <c r="J125" s="5">
        <v>1.4718E-2</v>
      </c>
      <c r="K125" s="5">
        <v>1.648303169E-2</v>
      </c>
      <c r="L125" s="5">
        <v>1.8455062165000001E-2</v>
      </c>
      <c r="M125" s="5">
        <v>2.0577521014999999E-2</v>
      </c>
      <c r="N125" s="5">
        <v>2.296707538E-2</v>
      </c>
      <c r="O125" s="5">
        <v>2.5825580115E-2</v>
      </c>
      <c r="P125" s="5">
        <v>2.9356153249999999E-2</v>
      </c>
      <c r="Q125" s="5">
        <v>3.3366352699999997E-2</v>
      </c>
      <c r="R125" s="5">
        <v>3.8054417110000002E-2</v>
      </c>
      <c r="S125" s="5">
        <v>4.3509046779999998E-2</v>
      </c>
      <c r="T125" s="5">
        <v>4.9945986730000003E-2</v>
      </c>
      <c r="U125" s="5">
        <v>5.7125867205E-2</v>
      </c>
      <c r="V125" s="5">
        <v>6.5287535950000003E-2</v>
      </c>
      <c r="W125" s="5">
        <v>7.4449377479999995E-2</v>
      </c>
      <c r="X125" s="5">
        <v>8.4651754905000001E-2</v>
      </c>
      <c r="Y125" s="5">
        <v>9.6082454625000008E-2</v>
      </c>
      <c r="Z125" s="5">
        <v>0.108892678905</v>
      </c>
      <c r="AA125" s="5">
        <v>0.122741863255</v>
      </c>
      <c r="AB125" s="5">
        <v>0.13798106624500001</v>
      </c>
      <c r="AC125" s="5">
        <v>0.15419047129999999</v>
      </c>
      <c r="AD125" s="5">
        <v>0.17155893096499999</v>
      </c>
      <c r="AE125" s="5">
        <v>0.182672449805</v>
      </c>
    </row>
    <row r="126" spans="1:31">
      <c r="A126" s="56" t="s">
        <v>75</v>
      </c>
      <c r="B126" s="56" t="s">
        <v>200</v>
      </c>
      <c r="C126" s="56" t="s">
        <v>139</v>
      </c>
      <c r="D126" s="5">
        <v>5.0855999999999991E-2</v>
      </c>
      <c r="E126" s="5">
        <v>6.2824000000000005E-2</v>
      </c>
      <c r="F126" s="5">
        <v>7.0797999999999986E-2</v>
      </c>
      <c r="G126" s="5">
        <v>8.4144999999999998E-2</v>
      </c>
      <c r="H126" s="5">
        <v>9.1286000000000006E-2</v>
      </c>
      <c r="I126" s="5">
        <v>9.9264999999999992E-2</v>
      </c>
      <c r="J126" s="5">
        <v>0.10598299999999999</v>
      </c>
      <c r="K126" s="5">
        <v>0.110193</v>
      </c>
      <c r="L126" s="5">
        <v>0.112913</v>
      </c>
      <c r="M126" s="5">
        <v>0.11564199999999999</v>
      </c>
      <c r="N126" s="5">
        <v>0.11806700000000001</v>
      </c>
      <c r="O126" s="5">
        <v>0.120494</v>
      </c>
      <c r="P126" s="5">
        <v>0.122532</v>
      </c>
      <c r="Q126" s="5">
        <v>0.124666</v>
      </c>
      <c r="R126" s="5">
        <v>0.12668699999999999</v>
      </c>
      <c r="S126" s="5">
        <v>0.12870500000000001</v>
      </c>
      <c r="T126" s="5">
        <v>0.13058</v>
      </c>
      <c r="U126" s="5">
        <v>0.13269300000000001</v>
      </c>
      <c r="V126" s="5">
        <v>0.13498299999999999</v>
      </c>
      <c r="W126" s="5">
        <v>0.13725300000000001</v>
      </c>
      <c r="X126" s="5">
        <v>0.139181</v>
      </c>
      <c r="Y126" s="5">
        <v>0.14197899999999999</v>
      </c>
      <c r="Z126" s="5">
        <v>0.145038</v>
      </c>
      <c r="AA126" s="5">
        <v>0.14813100000000001</v>
      </c>
      <c r="AB126" s="5">
        <v>0.150891</v>
      </c>
      <c r="AC126" s="5">
        <v>0.15367</v>
      </c>
      <c r="AD126" s="5">
        <v>0.15631700000000001</v>
      </c>
      <c r="AE126" s="5">
        <v>0.15631700000000001</v>
      </c>
    </row>
    <row r="127" spans="1:31"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>
      <c r="A128" s="56" t="s">
        <v>80</v>
      </c>
      <c r="B128" s="56" t="s">
        <v>163</v>
      </c>
      <c r="C128" s="56" t="s">
        <v>152</v>
      </c>
      <c r="D128" s="5">
        <v>0</v>
      </c>
      <c r="E128" s="5">
        <v>0</v>
      </c>
      <c r="F128" s="5">
        <v>116.28</v>
      </c>
      <c r="G128" s="5">
        <v>348.84</v>
      </c>
      <c r="H128" s="5">
        <v>348.84</v>
      </c>
      <c r="I128" s="5">
        <v>348.84</v>
      </c>
      <c r="J128" s="5">
        <v>348.84</v>
      </c>
      <c r="K128" s="5">
        <v>348.84</v>
      </c>
      <c r="L128" s="5">
        <v>348.84</v>
      </c>
      <c r="M128" s="5">
        <v>348.84</v>
      </c>
      <c r="N128" s="5">
        <v>348.84</v>
      </c>
      <c r="O128" s="5">
        <v>348.84</v>
      </c>
      <c r="P128" s="5">
        <v>348.84</v>
      </c>
      <c r="Q128" s="5">
        <v>348.84</v>
      </c>
      <c r="R128" s="5">
        <v>348.84</v>
      </c>
      <c r="S128" s="5">
        <v>348.84</v>
      </c>
      <c r="T128" s="5">
        <v>348.84</v>
      </c>
      <c r="U128" s="5">
        <v>348.84</v>
      </c>
      <c r="V128" s="5">
        <v>348.84</v>
      </c>
      <c r="W128" s="5">
        <v>348.84</v>
      </c>
      <c r="X128" s="5">
        <v>348.84</v>
      </c>
      <c r="Y128" s="5">
        <v>348.84</v>
      </c>
      <c r="Z128" s="5">
        <v>348.84</v>
      </c>
      <c r="AA128" s="5">
        <v>348.84</v>
      </c>
      <c r="AB128" s="5">
        <v>348.84</v>
      </c>
      <c r="AC128" s="5">
        <v>348.84</v>
      </c>
      <c r="AD128" s="5">
        <v>348.84</v>
      </c>
      <c r="AE128" s="5">
        <v>348.84</v>
      </c>
    </row>
    <row r="129" spans="1:31">
      <c r="A129" s="56" t="s">
        <v>80</v>
      </c>
      <c r="B129" s="56" t="s">
        <v>163</v>
      </c>
      <c r="C129" s="56" t="s">
        <v>153</v>
      </c>
      <c r="D129" s="5">
        <v>6.0490000000000004</v>
      </c>
      <c r="E129" s="5">
        <v>6.0490000000000004</v>
      </c>
      <c r="F129" s="5">
        <v>6.0490000000000004</v>
      </c>
      <c r="G129" s="5">
        <v>6.0490000000000004</v>
      </c>
      <c r="H129" s="5">
        <v>6.0490000000000004</v>
      </c>
      <c r="I129" s="5">
        <v>6.0490002035200003</v>
      </c>
      <c r="J129" s="5">
        <v>6.0490002035200003</v>
      </c>
      <c r="K129" s="5">
        <v>6.0490002928000006</v>
      </c>
      <c r="L129" s="5">
        <v>6.0490003758400004</v>
      </c>
      <c r="M129" s="5">
        <v>6.0490004118400007</v>
      </c>
      <c r="N129" s="5">
        <v>6.0490004171200003</v>
      </c>
      <c r="O129" s="5">
        <v>6.04900055392</v>
      </c>
      <c r="P129" s="5">
        <v>6.0490006672000014</v>
      </c>
      <c r="Q129" s="5">
        <v>6.04900104736</v>
      </c>
      <c r="R129" s="5">
        <v>6.0490018489600006</v>
      </c>
      <c r="S129" s="5">
        <v>6.0490019315200003</v>
      </c>
      <c r="T129" s="5">
        <v>9.0764594209600009</v>
      </c>
      <c r="U129" s="5">
        <v>9.0764594209600009</v>
      </c>
      <c r="V129" s="5">
        <v>9.0764594209600009</v>
      </c>
      <c r="W129" s="5">
        <v>9.076459421440001</v>
      </c>
      <c r="X129" s="5">
        <v>27.980451673120001</v>
      </c>
      <c r="Y129" s="5">
        <v>27.980451673120001</v>
      </c>
      <c r="Z129" s="5">
        <v>27.980451673600001</v>
      </c>
      <c r="AA129" s="5">
        <v>27.980451674080001</v>
      </c>
      <c r="AB129" s="5">
        <v>27.980451674560001</v>
      </c>
      <c r="AC129" s="5">
        <v>27.980451675040001</v>
      </c>
      <c r="AD129" s="5">
        <v>27.980451675520001</v>
      </c>
      <c r="AE129" s="5">
        <v>27.980451676960001</v>
      </c>
    </row>
    <row r="130" spans="1:31">
      <c r="A130" s="56" t="s">
        <v>80</v>
      </c>
      <c r="B130" s="56" t="s">
        <v>163</v>
      </c>
      <c r="C130" s="56" t="s">
        <v>154</v>
      </c>
      <c r="D130" s="5">
        <v>0.22200002148</v>
      </c>
      <c r="E130" s="5">
        <v>0.22200002344</v>
      </c>
      <c r="F130" s="5">
        <v>5.0219811530399996</v>
      </c>
      <c r="G130" s="5">
        <v>5.0219811537200014</v>
      </c>
      <c r="H130" s="5">
        <v>12.421974562680001</v>
      </c>
      <c r="I130" s="5">
        <v>16.829953700480001</v>
      </c>
      <c r="J130" s="5">
        <v>16.829953701520001</v>
      </c>
      <c r="K130" s="5">
        <v>16.829953758559999</v>
      </c>
      <c r="L130" s="5">
        <v>18.371953516920001</v>
      </c>
      <c r="M130" s="5">
        <v>18.37195354064</v>
      </c>
      <c r="N130" s="5">
        <v>18.426729858000002</v>
      </c>
      <c r="O130" s="5">
        <v>18.980730256240001</v>
      </c>
      <c r="P130" s="5">
        <v>19.333749869959998</v>
      </c>
      <c r="Q130" s="5">
        <v>20.50961766484</v>
      </c>
      <c r="R130" s="5">
        <v>20.50961774124</v>
      </c>
      <c r="S130" s="5">
        <v>20.509617857959999</v>
      </c>
      <c r="T130" s="5">
        <v>25.953695109360002</v>
      </c>
      <c r="U130" s="5">
        <v>25.95369517556</v>
      </c>
      <c r="V130" s="5">
        <v>25.95369517596</v>
      </c>
      <c r="W130" s="5">
        <v>26.875459671640002</v>
      </c>
      <c r="X130" s="5">
        <v>26.875459670280001</v>
      </c>
      <c r="Y130" s="5">
        <v>28.673254015640001</v>
      </c>
      <c r="Z130" s="5">
        <v>24.544467616719999</v>
      </c>
      <c r="AA130" s="5">
        <v>24.5444681526</v>
      </c>
      <c r="AB130" s="5">
        <v>24.037507773160002</v>
      </c>
      <c r="AC130" s="5">
        <v>26.05946701988</v>
      </c>
      <c r="AD130" s="5">
        <v>26.059467937120001</v>
      </c>
      <c r="AE130" s="5">
        <v>32.944536492319997</v>
      </c>
    </row>
    <row r="131" spans="1:31">
      <c r="A131" s="56" t="s">
        <v>80</v>
      </c>
      <c r="B131" s="56" t="s">
        <v>163</v>
      </c>
      <c r="C131" s="56" t="s">
        <v>155</v>
      </c>
      <c r="D131" s="5">
        <v>7.4999999999999997E-2</v>
      </c>
      <c r="E131" s="5">
        <v>7.4999999999999997E-2</v>
      </c>
      <c r="F131" s="5">
        <v>7.4999999999999997E-2</v>
      </c>
      <c r="G131" s="5">
        <v>7.4999999999999997E-2</v>
      </c>
      <c r="H131" s="5">
        <v>7.4999999999999997E-2</v>
      </c>
      <c r="I131" s="5">
        <v>7.4999999999999997E-2</v>
      </c>
      <c r="J131" s="5">
        <v>7.4999999999999997E-2</v>
      </c>
      <c r="K131" s="5">
        <v>7.4999999999999997E-2</v>
      </c>
      <c r="L131" s="5">
        <v>7.4999999999999997E-2</v>
      </c>
      <c r="M131" s="5">
        <v>7.4999999999999997E-2</v>
      </c>
      <c r="N131" s="5">
        <v>7.4999999999999997E-2</v>
      </c>
      <c r="O131" s="5">
        <v>7.4999999999999997E-2</v>
      </c>
      <c r="P131" s="5">
        <v>7.4999999999999997E-2</v>
      </c>
      <c r="Q131" s="5">
        <v>7.4999999999999997E-2</v>
      </c>
      <c r="R131" s="5">
        <v>7.4999999999999997E-2</v>
      </c>
      <c r="S131" s="5">
        <v>7.4999999999999997E-2</v>
      </c>
      <c r="T131" s="5">
        <v>7.4999999999999997E-2</v>
      </c>
      <c r="U131" s="5">
        <v>7.4999999999999997E-2</v>
      </c>
      <c r="V131" s="5">
        <v>7.4999999999999997E-2</v>
      </c>
      <c r="W131" s="5">
        <v>7.4999999999999997E-2</v>
      </c>
      <c r="X131" s="5">
        <v>7.4999999999999997E-2</v>
      </c>
      <c r="Y131" s="5">
        <v>7.4999999999999997E-2</v>
      </c>
      <c r="Z131" s="5">
        <v>7.4999999999999997E-2</v>
      </c>
      <c r="AA131" s="5">
        <v>7.4999999999999997E-2</v>
      </c>
      <c r="AB131" s="5">
        <v>7.4999999999999997E-2</v>
      </c>
      <c r="AC131" s="5">
        <v>7.4999999999999997E-2</v>
      </c>
      <c r="AD131" s="5">
        <v>7.4999999999999997E-2</v>
      </c>
      <c r="AE131" s="5">
        <v>7.4999999999999997E-2</v>
      </c>
    </row>
    <row r="132" spans="1:31">
      <c r="A132" s="56" t="s">
        <v>80</v>
      </c>
      <c r="B132" s="56" t="s">
        <v>163</v>
      </c>
      <c r="C132" s="56" t="s">
        <v>138</v>
      </c>
      <c r="D132" s="5">
        <v>3.4913999979999999E-2</v>
      </c>
      <c r="E132" s="5">
        <v>5.484E-2</v>
      </c>
      <c r="F132" s="5">
        <v>7.2627999999999998E-2</v>
      </c>
      <c r="G132" s="5">
        <v>0.100088</v>
      </c>
      <c r="H132" s="5">
        <v>0.12599199999999999</v>
      </c>
      <c r="I132" s="5">
        <v>0.15531600000000001</v>
      </c>
      <c r="J132" s="5">
        <v>0.18915399999999999</v>
      </c>
      <c r="K132" s="5">
        <v>0.223483463425</v>
      </c>
      <c r="L132" s="5">
        <v>0.26922619027</v>
      </c>
      <c r="M132" s="5">
        <v>0.32737080419499998</v>
      </c>
      <c r="N132" s="5">
        <v>0.40339767251500003</v>
      </c>
      <c r="O132" s="5">
        <v>0.49742240399499998</v>
      </c>
      <c r="P132" s="5">
        <v>0.61150099226999999</v>
      </c>
      <c r="Q132" s="5">
        <v>0.74213644426000003</v>
      </c>
      <c r="R132" s="5">
        <v>0.89162604521</v>
      </c>
      <c r="S132" s="5">
        <v>1.0606743327599999</v>
      </c>
      <c r="T132" s="5">
        <v>1.2522198492650001</v>
      </c>
      <c r="U132" s="5">
        <v>1.4623367170149999</v>
      </c>
      <c r="V132" s="5">
        <v>1.694099566085</v>
      </c>
      <c r="W132" s="5">
        <v>1.947522899875</v>
      </c>
      <c r="X132" s="5">
        <v>2.2243126529150001</v>
      </c>
      <c r="Y132" s="5">
        <v>2.524065776290001</v>
      </c>
      <c r="Z132" s="5">
        <v>2.8540024206700001</v>
      </c>
      <c r="AA132" s="5">
        <v>3.2020129526450001</v>
      </c>
      <c r="AB132" s="5">
        <v>3.576327160525</v>
      </c>
      <c r="AC132" s="5">
        <v>3.970304676880001</v>
      </c>
      <c r="AD132" s="5">
        <v>4.385375169075</v>
      </c>
      <c r="AE132" s="5">
        <v>4.6124987063500003</v>
      </c>
    </row>
    <row r="133" spans="1:31">
      <c r="A133" s="56" t="s">
        <v>80</v>
      </c>
      <c r="B133" s="56" t="s">
        <v>163</v>
      </c>
      <c r="C133" s="56" t="s">
        <v>139</v>
      </c>
      <c r="D133" s="5">
        <v>0.68999299999999997</v>
      </c>
      <c r="E133" s="5">
        <v>0.86033799999999994</v>
      </c>
      <c r="F133" s="5">
        <v>0.932334</v>
      </c>
      <c r="G133" s="5">
        <v>1.1008910000000001</v>
      </c>
      <c r="H133" s="5">
        <v>1.1869240000000001</v>
      </c>
      <c r="I133" s="5">
        <v>1.2866580000000001</v>
      </c>
      <c r="J133" s="5">
        <v>1.3793280000000001</v>
      </c>
      <c r="K133" s="5">
        <v>1.4474050000000001</v>
      </c>
      <c r="L133" s="5">
        <v>1.497377</v>
      </c>
      <c r="M133" s="5">
        <v>1.542017</v>
      </c>
      <c r="N133" s="5">
        <v>1.577949</v>
      </c>
      <c r="O133" s="5">
        <v>1.6165590000000001</v>
      </c>
      <c r="P133" s="5">
        <v>1.6503080000000001</v>
      </c>
      <c r="Q133" s="5">
        <v>1.6856690000000001</v>
      </c>
      <c r="R133" s="5">
        <v>1.71984</v>
      </c>
      <c r="S133" s="5">
        <v>1.754202</v>
      </c>
      <c r="T133" s="5">
        <v>1.787407</v>
      </c>
      <c r="U133" s="5">
        <v>1.824093</v>
      </c>
      <c r="V133" s="5">
        <v>1.8633230000000001</v>
      </c>
      <c r="W133" s="5">
        <v>1.902714</v>
      </c>
      <c r="X133" s="5">
        <v>1.937875</v>
      </c>
      <c r="Y133" s="5">
        <v>1.985392</v>
      </c>
      <c r="Z133" s="5">
        <v>2.0370680000000001</v>
      </c>
      <c r="AA133" s="5">
        <v>2.0899179999999999</v>
      </c>
      <c r="AB133" s="5">
        <v>2.138815000000001</v>
      </c>
      <c r="AC133" s="5">
        <v>2.188765000000001</v>
      </c>
      <c r="AD133" s="5">
        <v>2.2375989999999999</v>
      </c>
      <c r="AE133" s="5">
        <v>2.2375989999999999</v>
      </c>
    </row>
    <row r="134" spans="1:3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spans="1:31">
      <c r="A135" s="56" t="s">
        <v>80</v>
      </c>
      <c r="B135" s="56" t="s">
        <v>197</v>
      </c>
      <c r="C135" s="56" t="s">
        <v>153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2.9568000000000001E-7</v>
      </c>
      <c r="J135" s="5">
        <v>2.9568000000000001E-7</v>
      </c>
      <c r="K135" s="5">
        <v>2.2351200000000001E-6</v>
      </c>
      <c r="L135" s="5">
        <v>2.23536E-6</v>
      </c>
      <c r="M135" s="5">
        <v>2.23536E-6</v>
      </c>
      <c r="N135" s="5">
        <v>2.23536E-6</v>
      </c>
      <c r="O135" s="5">
        <v>2.2358400000000001E-6</v>
      </c>
      <c r="P135" s="5">
        <v>2.23728E-6</v>
      </c>
      <c r="Q135" s="5">
        <v>2.5317599999999998E-6</v>
      </c>
      <c r="R135" s="5">
        <v>3.3696034190400002</v>
      </c>
      <c r="S135" s="5">
        <v>3.3696034190400002</v>
      </c>
      <c r="T135" s="5">
        <v>3.3696034190400002</v>
      </c>
      <c r="U135" s="5">
        <v>3.3696034190400002</v>
      </c>
      <c r="V135" s="5">
        <v>3.3696034192800002</v>
      </c>
      <c r="W135" s="5">
        <v>6.5888216519999991</v>
      </c>
      <c r="X135" s="5">
        <v>6.5888216519999991</v>
      </c>
      <c r="Y135" s="5">
        <v>11.18068608936</v>
      </c>
      <c r="Z135" s="5">
        <v>11.180686141680001</v>
      </c>
      <c r="AA135" s="5">
        <v>24.655721053200001</v>
      </c>
      <c r="AB135" s="5">
        <v>26.45870462736</v>
      </c>
      <c r="AC135" s="5">
        <v>26.45870462808</v>
      </c>
      <c r="AD135" s="5">
        <v>27.499384243680002</v>
      </c>
      <c r="AE135" s="5">
        <v>32.348300986079998</v>
      </c>
    </row>
    <row r="136" spans="1:31">
      <c r="A136" s="56" t="s">
        <v>80</v>
      </c>
      <c r="B136" s="56" t="s">
        <v>197</v>
      </c>
      <c r="C136" s="56" t="s">
        <v>154</v>
      </c>
      <c r="D136" s="5">
        <v>5.7000000159600006</v>
      </c>
      <c r="E136" s="5">
        <v>5.70000001908</v>
      </c>
      <c r="F136" s="5">
        <v>7.7000000458400004</v>
      </c>
      <c r="G136" s="5">
        <v>7.7000000582000014</v>
      </c>
      <c r="H136" s="5">
        <v>7.7362416247999999</v>
      </c>
      <c r="I136" s="5">
        <v>12.075983642440001</v>
      </c>
      <c r="J136" s="5">
        <v>12.075983642440001</v>
      </c>
      <c r="K136" s="5">
        <v>13.96670635876</v>
      </c>
      <c r="L136" s="5">
        <v>14.518456266039999</v>
      </c>
      <c r="M136" s="5">
        <v>14.936339496880001</v>
      </c>
      <c r="N136" s="5">
        <v>16.111927160560001</v>
      </c>
      <c r="O136" s="5">
        <v>17.197351613559999</v>
      </c>
      <c r="P136" s="5">
        <v>17.623038611279998</v>
      </c>
      <c r="Q136" s="5">
        <v>19.409631779840002</v>
      </c>
      <c r="R136" s="5">
        <v>19.40963202408</v>
      </c>
      <c r="S136" s="5">
        <v>19.40963202408</v>
      </c>
      <c r="T136" s="5">
        <v>20.308503845400001</v>
      </c>
      <c r="U136" s="5">
        <v>20.308503845400001</v>
      </c>
      <c r="V136" s="5">
        <v>20.506919673119999</v>
      </c>
      <c r="W136" s="5">
        <v>21.887913689840001</v>
      </c>
      <c r="X136" s="5">
        <v>22.961009151599999</v>
      </c>
      <c r="Y136" s="5">
        <v>22.961009656400002</v>
      </c>
      <c r="Z136" s="5">
        <v>25.490732824919998</v>
      </c>
      <c r="AA136" s="5">
        <v>25.85301513556</v>
      </c>
      <c r="AB136" s="5">
        <v>25.816773569399999</v>
      </c>
      <c r="AC136" s="5">
        <v>28.5035353564</v>
      </c>
      <c r="AD136" s="5">
        <v>30.375215786519998</v>
      </c>
      <c r="AE136" s="5">
        <v>30.234668249239999</v>
      </c>
    </row>
    <row r="137" spans="1:31">
      <c r="A137" s="56" t="s">
        <v>80</v>
      </c>
      <c r="B137" s="56" t="s">
        <v>197</v>
      </c>
      <c r="C137" s="56" t="s">
        <v>155</v>
      </c>
      <c r="D137" s="5">
        <v>0.15000000388000001</v>
      </c>
      <c r="E137" s="5">
        <v>0.15000000461999999</v>
      </c>
      <c r="F137" s="5">
        <v>0.15000000501999999</v>
      </c>
      <c r="G137" s="5">
        <v>0.15000000616</v>
      </c>
      <c r="H137" s="5">
        <v>0.15000001984</v>
      </c>
      <c r="I137" s="5">
        <v>0.15000002230000001</v>
      </c>
      <c r="J137" s="5">
        <v>0.15000002230000001</v>
      </c>
      <c r="K137" s="5">
        <v>0.15000005442</v>
      </c>
      <c r="L137" s="5">
        <v>0.15000006296000001</v>
      </c>
      <c r="M137" s="5">
        <v>0.15000006356000001</v>
      </c>
      <c r="N137" s="5">
        <v>0.15000007148</v>
      </c>
      <c r="O137" s="5">
        <v>0.15000007798000001</v>
      </c>
      <c r="P137" s="5">
        <v>0.15000008513999999</v>
      </c>
      <c r="Q137" s="5">
        <v>0.15000009310000001</v>
      </c>
      <c r="R137" s="5">
        <v>0.15000010795999999</v>
      </c>
      <c r="S137" s="5">
        <v>0.15000010795999999</v>
      </c>
      <c r="T137" s="5">
        <v>0.15000012269999999</v>
      </c>
      <c r="U137" s="5">
        <v>0.15000012269999999</v>
      </c>
      <c r="V137" s="5">
        <v>0.15000014142000001</v>
      </c>
      <c r="W137" s="5">
        <v>0.15000014158</v>
      </c>
      <c r="X137" s="5">
        <v>0.15000016386000001</v>
      </c>
      <c r="Y137" s="5">
        <v>0.15000028343999999</v>
      </c>
      <c r="Z137" s="5">
        <v>0.15000029096</v>
      </c>
      <c r="AA137" s="5">
        <v>0.15000028994</v>
      </c>
      <c r="AB137" s="5">
        <v>0.15000027630000001</v>
      </c>
      <c r="AC137" s="5">
        <v>0.15000035821999999</v>
      </c>
      <c r="AD137" s="5">
        <v>0.15000035864</v>
      </c>
      <c r="AE137" s="5">
        <v>0.15000042704</v>
      </c>
    </row>
    <row r="138" spans="1:31">
      <c r="A138" s="56" t="s">
        <v>80</v>
      </c>
      <c r="B138" s="56" t="s">
        <v>197</v>
      </c>
      <c r="C138" s="56" t="s">
        <v>138</v>
      </c>
      <c r="D138" s="5">
        <v>1.9300000000000001E-2</v>
      </c>
      <c r="E138" s="5">
        <v>3.0078000000000001E-2</v>
      </c>
      <c r="F138" s="5">
        <v>4.2999999999999997E-2</v>
      </c>
      <c r="G138" s="5">
        <v>6.0632000000000012E-2</v>
      </c>
      <c r="H138" s="5">
        <v>7.9726000000000005E-2</v>
      </c>
      <c r="I138" s="5">
        <v>9.9685999999999997E-2</v>
      </c>
      <c r="J138" s="5">
        <v>0.120778</v>
      </c>
      <c r="K138" s="5">
        <v>0.13825382772</v>
      </c>
      <c r="L138" s="5">
        <v>0.15843914295</v>
      </c>
      <c r="M138" s="5">
        <v>0.18149269199000001</v>
      </c>
      <c r="N138" s="5">
        <v>0.20888294364000001</v>
      </c>
      <c r="O138" s="5">
        <v>0.24199213107500001</v>
      </c>
      <c r="P138" s="5">
        <v>0.282536018725</v>
      </c>
      <c r="Q138" s="5">
        <v>0.328792757745</v>
      </c>
      <c r="R138" s="5">
        <v>0.38244677191499998</v>
      </c>
      <c r="S138" s="5">
        <v>0.4441890917200001</v>
      </c>
      <c r="T138" s="5">
        <v>0.51559016389000001</v>
      </c>
      <c r="U138" s="5">
        <v>0.59470709510999997</v>
      </c>
      <c r="V138" s="5">
        <v>0.68368592845000009</v>
      </c>
      <c r="W138" s="5">
        <v>0.78256815977500005</v>
      </c>
      <c r="X138" s="5">
        <v>0.89273796725999999</v>
      </c>
      <c r="Y138" s="5">
        <v>1.0140383328</v>
      </c>
      <c r="Z138" s="5">
        <v>1.1490832184749999</v>
      </c>
      <c r="AA138" s="5">
        <v>1.294008418175</v>
      </c>
      <c r="AB138" s="5">
        <v>1.4524332169650001</v>
      </c>
      <c r="AC138" s="5">
        <v>1.6201541016950001</v>
      </c>
      <c r="AD138" s="5">
        <v>1.7988822636049999</v>
      </c>
      <c r="AE138" s="5">
        <v>1.90939026087</v>
      </c>
    </row>
    <row r="139" spans="1:31">
      <c r="A139" s="56" t="s">
        <v>80</v>
      </c>
      <c r="B139" s="56" t="s">
        <v>197</v>
      </c>
      <c r="C139" s="56" t="s">
        <v>139</v>
      </c>
      <c r="D139" s="5">
        <v>0.35031000000000001</v>
      </c>
      <c r="E139" s="5">
        <v>0.44627600000000001</v>
      </c>
      <c r="F139" s="5">
        <v>0.5355049999999999</v>
      </c>
      <c r="G139" s="5">
        <v>0.64062600000000014</v>
      </c>
      <c r="H139" s="5">
        <v>0.73391999999999991</v>
      </c>
      <c r="I139" s="5">
        <v>0.80721999999999994</v>
      </c>
      <c r="J139" s="5">
        <v>0.86765600000000009</v>
      </c>
      <c r="K139" s="5">
        <v>0.91711500000000001</v>
      </c>
      <c r="L139" s="5">
        <v>0.95275699999999997</v>
      </c>
      <c r="M139" s="5">
        <v>0.98885700000000021</v>
      </c>
      <c r="N139" s="5">
        <v>1.0230189999999999</v>
      </c>
      <c r="O139" s="5">
        <v>1.0576840000000001</v>
      </c>
      <c r="P139" s="5">
        <v>1.08934</v>
      </c>
      <c r="Q139" s="5">
        <v>1.122296</v>
      </c>
      <c r="R139" s="5">
        <v>1.154668</v>
      </c>
      <c r="S139" s="5">
        <v>1.187532</v>
      </c>
      <c r="T139" s="5">
        <v>1.2188079999999999</v>
      </c>
      <c r="U139" s="5">
        <v>1.2527079999999999</v>
      </c>
      <c r="V139" s="5">
        <v>1.288764</v>
      </c>
      <c r="W139" s="5">
        <v>1.325081</v>
      </c>
      <c r="X139" s="5">
        <v>1.3585050000000001</v>
      </c>
      <c r="Y139" s="5">
        <v>1.40158</v>
      </c>
      <c r="Z139" s="5">
        <v>1.448148</v>
      </c>
      <c r="AA139" s="5">
        <v>1.4958720000000001</v>
      </c>
      <c r="AB139" s="5">
        <v>1.540956</v>
      </c>
      <c r="AC139" s="5">
        <v>1.586854</v>
      </c>
      <c r="AD139" s="5">
        <v>1.6320650000000001</v>
      </c>
      <c r="AE139" s="5">
        <v>1.6320650000000001</v>
      </c>
    </row>
    <row r="140" spans="1:3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1">
      <c r="A141" s="56" t="s">
        <v>80</v>
      </c>
      <c r="B141" s="56" t="s">
        <v>198</v>
      </c>
      <c r="C141" s="56" t="s">
        <v>153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1.5503999999999999E-7</v>
      </c>
      <c r="J141" s="5">
        <v>1.5552000000000001E-7</v>
      </c>
      <c r="K141" s="5">
        <v>1.3024799999999999E-6</v>
      </c>
      <c r="L141" s="5">
        <v>1.30296E-6</v>
      </c>
      <c r="M141" s="5">
        <v>1.3041600000000001E-6</v>
      </c>
      <c r="N141" s="5">
        <v>1.3041600000000001E-6</v>
      </c>
      <c r="O141" s="5">
        <v>1.3188E-6</v>
      </c>
      <c r="P141" s="5">
        <v>1.3631999999999999E-6</v>
      </c>
      <c r="Q141" s="5">
        <v>1.3631999999999999E-6</v>
      </c>
      <c r="R141" s="5">
        <v>1.51152E-6</v>
      </c>
      <c r="S141" s="5">
        <v>1.9067999999999999E-6</v>
      </c>
      <c r="T141" s="5">
        <v>2.14594090752</v>
      </c>
      <c r="U141" s="5">
        <v>2.145940908</v>
      </c>
      <c r="V141" s="5">
        <v>2.1459409713599999</v>
      </c>
      <c r="W141" s="5">
        <v>2.1459409713599999</v>
      </c>
      <c r="X141" s="5">
        <v>2.1459409992</v>
      </c>
      <c r="Y141" s="5">
        <v>2.1459411816</v>
      </c>
      <c r="Z141" s="5">
        <v>12.17822345592</v>
      </c>
      <c r="AA141" s="5">
        <v>12.178223691119999</v>
      </c>
      <c r="AB141" s="5">
        <v>16.8000029988</v>
      </c>
      <c r="AC141" s="5">
        <v>16.8000029988</v>
      </c>
      <c r="AD141" s="5">
        <v>16.8000029988</v>
      </c>
      <c r="AE141" s="5">
        <v>29.042291946239999</v>
      </c>
    </row>
    <row r="142" spans="1:31">
      <c r="A142" s="56" t="s">
        <v>80</v>
      </c>
      <c r="B142" s="56" t="s">
        <v>198</v>
      </c>
      <c r="C142" s="56" t="s">
        <v>154</v>
      </c>
      <c r="D142" s="5">
        <v>5.0000000000000001E-9</v>
      </c>
      <c r="E142" s="5">
        <v>6.4400000000000001E-9</v>
      </c>
      <c r="F142" s="5">
        <v>6.4400000000000001E-9</v>
      </c>
      <c r="G142" s="5">
        <v>1.48E-8</v>
      </c>
      <c r="H142" s="5">
        <v>1.632E-8</v>
      </c>
      <c r="I142" s="5">
        <v>1.7784000000000001E-7</v>
      </c>
      <c r="J142" s="5">
        <v>3.5244E-7</v>
      </c>
      <c r="K142" s="5">
        <v>4.2916000000000001E-7</v>
      </c>
      <c r="L142" s="5">
        <v>1.27908E-6</v>
      </c>
      <c r="M142" s="5">
        <v>0.48935618844000001</v>
      </c>
      <c r="N142" s="5">
        <v>0.48935618848000001</v>
      </c>
      <c r="O142" s="5">
        <v>0.94732349027999996</v>
      </c>
      <c r="P142" s="5">
        <v>1.982538006</v>
      </c>
      <c r="Q142" s="5">
        <v>1.98253800612</v>
      </c>
      <c r="R142" s="5">
        <v>1.9825380420400001</v>
      </c>
      <c r="S142" s="5">
        <v>3.6761458467199999</v>
      </c>
      <c r="T142" s="5">
        <v>6.2378376152799992</v>
      </c>
      <c r="U142" s="5">
        <v>6.2378376152799992</v>
      </c>
      <c r="V142" s="5">
        <v>6.2378376152799992</v>
      </c>
      <c r="W142" s="5">
        <v>6.2378376152799992</v>
      </c>
      <c r="X142" s="5">
        <v>6.2378376044400001</v>
      </c>
      <c r="Y142" s="5">
        <v>6.6755899230800004</v>
      </c>
      <c r="Z142" s="5">
        <v>8.9442009335600012</v>
      </c>
      <c r="AA142" s="5">
        <v>12.30287010524</v>
      </c>
      <c r="AB142" s="5">
        <v>17.85692825656</v>
      </c>
      <c r="AC142" s="5">
        <v>17.856928095040001</v>
      </c>
      <c r="AD142" s="5">
        <v>17.85692792044</v>
      </c>
      <c r="AE142" s="5">
        <v>17.856927843840001</v>
      </c>
    </row>
    <row r="143" spans="1:31">
      <c r="A143" s="56" t="s">
        <v>80</v>
      </c>
      <c r="B143" s="56" t="s">
        <v>198</v>
      </c>
      <c r="C143" s="56" t="s">
        <v>155</v>
      </c>
      <c r="D143" s="5">
        <v>0.18956000000000001</v>
      </c>
      <c r="E143" s="5">
        <v>0.18845999999999999</v>
      </c>
      <c r="F143" s="5">
        <v>0.18845999999999999</v>
      </c>
      <c r="G143" s="5">
        <v>0.18845999999999999</v>
      </c>
      <c r="H143" s="5">
        <v>0.18956000000000001</v>
      </c>
      <c r="I143" s="5">
        <v>0.18845999999999999</v>
      </c>
      <c r="J143" s="5">
        <v>0.18845999999999999</v>
      </c>
      <c r="K143" s="5">
        <v>0.18845999999999999</v>
      </c>
      <c r="L143" s="5">
        <v>0.18845999999999999</v>
      </c>
      <c r="M143" s="5">
        <v>0.56455999999999995</v>
      </c>
      <c r="N143" s="5">
        <v>0.56455999999999995</v>
      </c>
      <c r="O143" s="5">
        <v>0.56455999999999995</v>
      </c>
      <c r="P143" s="5">
        <v>0.56345999999999996</v>
      </c>
      <c r="Q143" s="5">
        <v>0.56345999999999996</v>
      </c>
      <c r="R143" s="5">
        <v>0.56345999999999996</v>
      </c>
      <c r="S143" s="5">
        <v>0.56455999999999995</v>
      </c>
      <c r="T143" s="5">
        <v>0.56345999999999996</v>
      </c>
      <c r="U143" s="5">
        <v>0.56345999999999996</v>
      </c>
      <c r="V143" s="5">
        <v>0.56345999999999996</v>
      </c>
      <c r="W143" s="5">
        <v>0.56345999999999996</v>
      </c>
      <c r="X143" s="5">
        <v>0.56455999999999995</v>
      </c>
      <c r="Y143" s="5">
        <v>0.56345999999999996</v>
      </c>
      <c r="Z143" s="5">
        <v>0.56455999999999995</v>
      </c>
      <c r="AA143" s="5">
        <v>0.56345999999999996</v>
      </c>
      <c r="AB143" s="5">
        <v>0.56345999999999996</v>
      </c>
      <c r="AC143" s="5">
        <v>0.56345999999999996</v>
      </c>
      <c r="AD143" s="5">
        <v>0.56455999999999995</v>
      </c>
      <c r="AE143" s="5">
        <v>0.56345999999999996</v>
      </c>
    </row>
    <row r="144" spans="1:31">
      <c r="A144" s="56" t="s">
        <v>80</v>
      </c>
      <c r="B144" s="56" t="s">
        <v>198</v>
      </c>
      <c r="C144" s="56" t="s">
        <v>138</v>
      </c>
      <c r="D144" s="5">
        <v>2.1232000000000001E-2</v>
      </c>
      <c r="E144" s="5">
        <v>3.4562000000000002E-2</v>
      </c>
      <c r="F144" s="5">
        <v>4.8821999999999997E-2</v>
      </c>
      <c r="G144" s="5">
        <v>6.8421999999999997E-2</v>
      </c>
      <c r="H144" s="5">
        <v>9.0871999999999994E-2</v>
      </c>
      <c r="I144" s="5">
        <v>0.11509800000000001</v>
      </c>
      <c r="J144" s="5">
        <v>0.14357</v>
      </c>
      <c r="K144" s="5">
        <v>0.17001973910000001</v>
      </c>
      <c r="L144" s="5">
        <v>0.2047865006</v>
      </c>
      <c r="M144" s="5">
        <v>0.24936500496</v>
      </c>
      <c r="N144" s="5">
        <v>0.30733596547999997</v>
      </c>
      <c r="O144" s="5">
        <v>0.37861649312000001</v>
      </c>
      <c r="P144" s="5">
        <v>0.46513349544999999</v>
      </c>
      <c r="Q144" s="5">
        <v>0.56428240768499993</v>
      </c>
      <c r="R144" s="5">
        <v>0.67791340454499993</v>
      </c>
      <c r="S144" s="5">
        <v>0.80668156622499998</v>
      </c>
      <c r="T144" s="5">
        <v>0.95295787510000007</v>
      </c>
      <c r="U144" s="5">
        <v>1.11368412756</v>
      </c>
      <c r="V144" s="5">
        <v>1.2913981350949999</v>
      </c>
      <c r="W144" s="5">
        <v>1.4860906625400001</v>
      </c>
      <c r="X144" s="5">
        <v>1.6987875239800001</v>
      </c>
      <c r="Y144" s="5">
        <v>1.929914158955</v>
      </c>
      <c r="Z144" s="5">
        <v>2.1847811457850002</v>
      </c>
      <c r="AA144" s="5">
        <v>2.454216771</v>
      </c>
      <c r="AB144" s="5">
        <v>2.7445665888050002</v>
      </c>
      <c r="AC144" s="5">
        <v>3.050323143305</v>
      </c>
      <c r="AD144" s="5">
        <v>3.372968964405</v>
      </c>
      <c r="AE144" s="5">
        <v>3.5533359833399998</v>
      </c>
    </row>
    <row r="145" spans="1:31">
      <c r="A145" s="56" t="s">
        <v>80</v>
      </c>
      <c r="B145" s="56" t="s">
        <v>198</v>
      </c>
      <c r="C145" s="56" t="s">
        <v>139</v>
      </c>
      <c r="D145" s="5">
        <v>0.47633399999999992</v>
      </c>
      <c r="E145" s="5">
        <v>0.58875100000000014</v>
      </c>
      <c r="F145" s="5">
        <v>0.66252100000000003</v>
      </c>
      <c r="G145" s="5">
        <v>0.77888999999999997</v>
      </c>
      <c r="H145" s="5">
        <v>0.87452799999999997</v>
      </c>
      <c r="I145" s="5">
        <v>0.96251999999999993</v>
      </c>
      <c r="J145" s="5">
        <v>1.046726</v>
      </c>
      <c r="K145" s="5">
        <v>1.102641</v>
      </c>
      <c r="L145" s="5">
        <v>1.1439600000000001</v>
      </c>
      <c r="M145" s="5">
        <v>1.185908</v>
      </c>
      <c r="N145" s="5">
        <v>1.2249019999999999</v>
      </c>
      <c r="O145" s="5">
        <v>1.2647900000000001</v>
      </c>
      <c r="P145" s="5">
        <v>1.3013490000000001</v>
      </c>
      <c r="Q145" s="5">
        <v>1.339588</v>
      </c>
      <c r="R145" s="5">
        <v>1.3772949999999999</v>
      </c>
      <c r="S145" s="5">
        <v>1.4157189999999999</v>
      </c>
      <c r="T145" s="5">
        <v>1.453668</v>
      </c>
      <c r="U145" s="5">
        <v>1.494937</v>
      </c>
      <c r="V145" s="5">
        <v>1.539083</v>
      </c>
      <c r="W145" s="5">
        <v>1.583885</v>
      </c>
      <c r="X145" s="5">
        <v>1.6255500000000001</v>
      </c>
      <c r="Y145" s="5">
        <v>1.6783570000000001</v>
      </c>
      <c r="Z145" s="5">
        <v>1.735357</v>
      </c>
      <c r="AA145" s="5">
        <v>1.793952</v>
      </c>
      <c r="AB145" s="5">
        <v>1.8496520000000001</v>
      </c>
      <c r="AC145" s="5">
        <v>1.9067259999999999</v>
      </c>
      <c r="AD145" s="5">
        <v>1.9633510000000001</v>
      </c>
      <c r="AE145" s="5">
        <v>1.9633510000000001</v>
      </c>
    </row>
    <row r="146" spans="1:3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spans="1:31">
      <c r="A147" s="56" t="s">
        <v>80</v>
      </c>
      <c r="B147" s="56" t="s">
        <v>199</v>
      </c>
      <c r="C147" s="56" t="s">
        <v>153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56" t="s">
        <v>80</v>
      </c>
      <c r="B148" s="56" t="s">
        <v>199</v>
      </c>
      <c r="C148" s="56" t="s">
        <v>154</v>
      </c>
      <c r="D148" s="5">
        <v>6.3999999999999994E-9</v>
      </c>
      <c r="E148" s="5">
        <v>1.66E-8</v>
      </c>
      <c r="F148" s="5">
        <v>1.66E-8</v>
      </c>
      <c r="G148" s="5">
        <v>1.66E-8</v>
      </c>
      <c r="H148" s="5">
        <v>1.7199999999999999E-8</v>
      </c>
      <c r="I148" s="5">
        <v>0.27547063100000002</v>
      </c>
      <c r="J148" s="5">
        <v>1.61419498916</v>
      </c>
      <c r="K148" s="5">
        <v>1.61419506164</v>
      </c>
      <c r="L148" s="5">
        <v>1.9772159036800001</v>
      </c>
      <c r="M148" s="5">
        <v>2.6544955969599999</v>
      </c>
      <c r="N148" s="5">
        <v>2.6544955969599999</v>
      </c>
      <c r="O148" s="5">
        <v>3.04442646596</v>
      </c>
      <c r="P148" s="5">
        <v>3.7226967490799998</v>
      </c>
      <c r="Q148" s="5">
        <v>3.7226967491599998</v>
      </c>
      <c r="R148" s="5">
        <v>3.7226968133199998</v>
      </c>
      <c r="S148" s="5">
        <v>3.7833402080799998</v>
      </c>
      <c r="T148" s="5">
        <v>3.78339022728</v>
      </c>
      <c r="U148" s="5">
        <v>3.78339022728</v>
      </c>
      <c r="V148" s="5">
        <v>3.78339022728</v>
      </c>
      <c r="W148" s="5">
        <v>3.78339022728</v>
      </c>
      <c r="X148" s="5">
        <v>3.7833902132800001</v>
      </c>
      <c r="Y148" s="5">
        <v>3.78339056608</v>
      </c>
      <c r="Z148" s="5">
        <v>3.7833907882000002</v>
      </c>
      <c r="AA148" s="5">
        <v>3.7833907885200002</v>
      </c>
      <c r="AB148" s="5">
        <v>3.7833907880800002</v>
      </c>
      <c r="AC148" s="5">
        <v>3.5079202060000001</v>
      </c>
      <c r="AD148" s="5">
        <v>5.2067696598399991</v>
      </c>
      <c r="AE148" s="5">
        <v>5.21648697984</v>
      </c>
    </row>
    <row r="149" spans="1:31">
      <c r="A149" s="56" t="s">
        <v>80</v>
      </c>
      <c r="B149" s="56" t="s">
        <v>199</v>
      </c>
      <c r="C149" s="56" t="s">
        <v>155</v>
      </c>
      <c r="D149" s="5">
        <v>0.51570739999999993</v>
      </c>
      <c r="E149" s="5">
        <v>0.51570739999999993</v>
      </c>
      <c r="F149" s="5">
        <v>0.51570739999999993</v>
      </c>
      <c r="G149" s="5">
        <v>0.51570739999999993</v>
      </c>
      <c r="H149" s="5">
        <v>0.51570739999999993</v>
      </c>
      <c r="I149" s="5">
        <v>0.51570739999999993</v>
      </c>
      <c r="J149" s="5">
        <v>0.51570739999999993</v>
      </c>
      <c r="K149" s="5">
        <v>0.51570739999999993</v>
      </c>
      <c r="L149" s="5">
        <v>0.51570739999999993</v>
      </c>
      <c r="M149" s="5">
        <v>0.51570739999999993</v>
      </c>
      <c r="N149" s="5">
        <v>0.51570739999999993</v>
      </c>
      <c r="O149" s="5">
        <v>0.51570739999999993</v>
      </c>
      <c r="P149" s="5">
        <v>0.51570739999999993</v>
      </c>
      <c r="Q149" s="5">
        <v>0.51570739999999993</v>
      </c>
      <c r="R149" s="5">
        <v>0.51570739999999993</v>
      </c>
      <c r="S149" s="5">
        <v>0.51570739999999993</v>
      </c>
      <c r="T149" s="5">
        <v>0.51570739999999993</v>
      </c>
      <c r="U149" s="5">
        <v>0.51570739999999993</v>
      </c>
      <c r="V149" s="5">
        <v>0.51570739999999993</v>
      </c>
      <c r="W149" s="5">
        <v>0.51570739999999993</v>
      </c>
      <c r="X149" s="5">
        <v>0.51570739999999993</v>
      </c>
      <c r="Y149" s="5">
        <v>0.51570739999999993</v>
      </c>
      <c r="Z149" s="5">
        <v>0.51570739999999993</v>
      </c>
      <c r="AA149" s="5">
        <v>0.51570739999999993</v>
      </c>
      <c r="AB149" s="5">
        <v>0.51570739999999993</v>
      </c>
      <c r="AC149" s="5">
        <v>0.51570739999999993</v>
      </c>
      <c r="AD149" s="5">
        <v>0.51570739999999993</v>
      </c>
      <c r="AE149" s="5">
        <v>0.51570739999999993</v>
      </c>
    </row>
    <row r="150" spans="1:31">
      <c r="A150" s="56" t="s">
        <v>80</v>
      </c>
      <c r="B150" s="56" t="s">
        <v>199</v>
      </c>
      <c r="C150" s="56" t="s">
        <v>138</v>
      </c>
      <c r="D150" s="5">
        <v>0.14523800000000001</v>
      </c>
      <c r="E150" s="5">
        <v>0.17464199999999999</v>
      </c>
      <c r="F150" s="5">
        <v>0.197962</v>
      </c>
      <c r="G150" s="5">
        <v>0.22884199999999999</v>
      </c>
      <c r="H150" s="5">
        <v>0.25679200000000002</v>
      </c>
      <c r="I150" s="5">
        <v>0.285806</v>
      </c>
      <c r="J150" s="5">
        <v>0.31456600000000001</v>
      </c>
      <c r="K150" s="5">
        <v>0.3347824908</v>
      </c>
      <c r="L150" s="5">
        <v>0.35460357932499997</v>
      </c>
      <c r="M150" s="5">
        <v>0.374861038895</v>
      </c>
      <c r="N150" s="5">
        <v>0.39563792326000002</v>
      </c>
      <c r="O150" s="5">
        <v>0.41841673237999999</v>
      </c>
      <c r="P150" s="5">
        <v>0.44429789589500002</v>
      </c>
      <c r="Q150" s="5">
        <v>0.47159199770999999</v>
      </c>
      <c r="R150" s="5">
        <v>0.50149060233499998</v>
      </c>
      <c r="S150" s="5">
        <v>0.53438671027999995</v>
      </c>
      <c r="T150" s="5">
        <v>0.57140672588499997</v>
      </c>
      <c r="U150" s="5">
        <v>0.61066836878000008</v>
      </c>
      <c r="V150" s="5">
        <v>0.65372353071</v>
      </c>
      <c r="W150" s="5">
        <v>0.70038299455499997</v>
      </c>
      <c r="X150" s="5">
        <v>0.75167635377999997</v>
      </c>
      <c r="Y150" s="5">
        <v>0.80704826213499992</v>
      </c>
      <c r="Z150" s="5">
        <v>0.86766877231500006</v>
      </c>
      <c r="AA150" s="5">
        <v>0.93191895041000006</v>
      </c>
      <c r="AB150" s="5">
        <v>1.0016432228750001</v>
      </c>
      <c r="AC150" s="5">
        <v>1.073920069545</v>
      </c>
      <c r="AD150" s="5">
        <v>1.15007589104</v>
      </c>
      <c r="AE150" s="5">
        <v>1.197554651475</v>
      </c>
    </row>
    <row r="151" spans="1:31">
      <c r="A151" s="56" t="s">
        <v>80</v>
      </c>
      <c r="B151" s="56" t="s">
        <v>199</v>
      </c>
      <c r="C151" s="56" t="s">
        <v>139</v>
      </c>
      <c r="D151" s="5">
        <v>0.428871</v>
      </c>
      <c r="E151" s="5">
        <v>0.48569400000000013</v>
      </c>
      <c r="F151" s="5">
        <v>0.51758699999999991</v>
      </c>
      <c r="G151" s="5">
        <v>0.56454499999999996</v>
      </c>
      <c r="H151" s="5">
        <v>0.60011999999999999</v>
      </c>
      <c r="I151" s="5">
        <v>0.63011299999999992</v>
      </c>
      <c r="J151" s="5">
        <v>0.65424599999999999</v>
      </c>
      <c r="K151" s="5">
        <v>0.6692539999999999</v>
      </c>
      <c r="L151" s="5">
        <v>0.67618299999999998</v>
      </c>
      <c r="M151" s="5">
        <v>0.68343600000000015</v>
      </c>
      <c r="N151" s="5">
        <v>0.68895499999999987</v>
      </c>
      <c r="O151" s="5">
        <v>0.69417099999999998</v>
      </c>
      <c r="P151" s="5">
        <v>0.697326</v>
      </c>
      <c r="Q151" s="5">
        <v>0.70120099999999996</v>
      </c>
      <c r="R151" s="5">
        <v>0.70455400000000012</v>
      </c>
      <c r="S151" s="5">
        <v>0.70777899999999994</v>
      </c>
      <c r="T151" s="5">
        <v>0.70962400000000003</v>
      </c>
      <c r="U151" s="5">
        <v>0.71265200000000006</v>
      </c>
      <c r="V151" s="5">
        <v>0.71604999999999996</v>
      </c>
      <c r="W151" s="5">
        <v>0.71921499999999994</v>
      </c>
      <c r="X151" s="5">
        <v>0.72055900000000006</v>
      </c>
      <c r="Y151" s="5">
        <v>0.72502000000000011</v>
      </c>
      <c r="Z151" s="5">
        <v>0.73005999999999993</v>
      </c>
      <c r="AA151" s="5">
        <v>0.73500599999999994</v>
      </c>
      <c r="AB151" s="5">
        <v>0.73814199999999996</v>
      </c>
      <c r="AC151" s="5">
        <v>0.74185000000000001</v>
      </c>
      <c r="AD151" s="5">
        <v>0.74504400000000015</v>
      </c>
      <c r="AE151" s="5">
        <v>0.74504400000000015</v>
      </c>
    </row>
    <row r="152" spans="1:3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spans="1:31">
      <c r="A153" s="56" t="s">
        <v>80</v>
      </c>
      <c r="B153" s="56" t="s">
        <v>200</v>
      </c>
      <c r="C153" s="56" t="s">
        <v>153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8.6719999999999998E-8</v>
      </c>
      <c r="J153" s="5">
        <v>9.2400000000000007E-8</v>
      </c>
      <c r="K153" s="5">
        <v>2.4544000000000001E-7</v>
      </c>
      <c r="L153" s="5">
        <v>2.5923999999999998E-7</v>
      </c>
      <c r="M153" s="5">
        <v>2.7220000000000002E-7</v>
      </c>
      <c r="N153" s="5">
        <v>2.8904E-7</v>
      </c>
      <c r="O153" s="5">
        <v>3.0503999999999998E-7</v>
      </c>
      <c r="P153" s="5">
        <v>3.2584000000000001E-7</v>
      </c>
      <c r="Q153" s="5">
        <v>3.4359999999999998E-7</v>
      </c>
      <c r="R153" s="5">
        <v>4.0100000000000011E-7</v>
      </c>
      <c r="S153" s="5">
        <v>4.1503999999999999E-7</v>
      </c>
      <c r="T153" s="5">
        <v>4.3319999999999999E-7</v>
      </c>
      <c r="U153" s="5">
        <v>4.4984000000000001E-7</v>
      </c>
      <c r="V153" s="5">
        <v>4.7156000000000002E-7</v>
      </c>
      <c r="W153" s="5">
        <v>4.9284000000000001E-7</v>
      </c>
      <c r="X153" s="5">
        <v>5.2224E-7</v>
      </c>
      <c r="Y153" s="5">
        <v>7.8299999999999996E-7</v>
      </c>
      <c r="Z153" s="5">
        <v>8.2743999999999995E-7</v>
      </c>
      <c r="AA153" s="5">
        <v>8.7527999999999999E-7</v>
      </c>
      <c r="AB153" s="5">
        <v>9.2068000000000001E-7</v>
      </c>
      <c r="AC153" s="5">
        <v>9.7611999999999998E-7</v>
      </c>
      <c r="AD153" s="5">
        <v>1.02788E-6</v>
      </c>
      <c r="AE153" s="5">
        <v>1.0871200000000001E-6</v>
      </c>
    </row>
    <row r="154" spans="1:31">
      <c r="A154" s="56" t="s">
        <v>80</v>
      </c>
      <c r="B154" s="56" t="s">
        <v>200</v>
      </c>
      <c r="C154" s="56" t="s">
        <v>154</v>
      </c>
      <c r="D154" s="5">
        <v>4.7600000000000001E-9</v>
      </c>
      <c r="E154" s="5">
        <v>5.04E-9</v>
      </c>
      <c r="F154" s="5">
        <v>5.7200000000000001E-9</v>
      </c>
      <c r="G154" s="5">
        <v>6.2799999999999998E-9</v>
      </c>
      <c r="H154" s="5">
        <v>6.8400000000000004E-9</v>
      </c>
      <c r="I154" s="5">
        <v>7.7200000000000006E-9</v>
      </c>
      <c r="J154" s="5">
        <v>8.9600000000000005E-9</v>
      </c>
      <c r="K154" s="5">
        <v>2.0240000000000001E-8</v>
      </c>
      <c r="L154" s="5">
        <v>2.2720000000000001E-8</v>
      </c>
      <c r="M154" s="5">
        <v>2.8480000000000001E-8</v>
      </c>
      <c r="N154" s="5">
        <v>3.128E-8</v>
      </c>
      <c r="O154" s="5">
        <v>3.4720000000000003E-8</v>
      </c>
      <c r="P154" s="5">
        <v>3.9279999999999998E-8</v>
      </c>
      <c r="Q154" s="5">
        <v>4.332E-8</v>
      </c>
      <c r="R154" s="5">
        <v>4.7880000000000003E-8</v>
      </c>
      <c r="S154" s="5">
        <v>5.2759999999999997E-8</v>
      </c>
      <c r="T154" s="5">
        <v>5.8479999999999998E-8</v>
      </c>
      <c r="U154" s="5">
        <v>6.3399999999999999E-8</v>
      </c>
      <c r="V154" s="5">
        <v>6.8E-8</v>
      </c>
      <c r="W154" s="5">
        <v>6.8200000000000002E-8</v>
      </c>
      <c r="X154" s="5">
        <v>7.4639999999999999E-8</v>
      </c>
      <c r="Y154" s="5">
        <v>1.0560000000000001E-7</v>
      </c>
      <c r="Z154" s="5">
        <v>1.1632E-7</v>
      </c>
      <c r="AA154" s="5">
        <v>1.2536000000000001E-7</v>
      </c>
      <c r="AB154" s="5">
        <v>1.3507999999999999E-7</v>
      </c>
      <c r="AC154" s="5">
        <v>1.4691999999999999E-7</v>
      </c>
      <c r="AD154" s="5">
        <v>1.5696E-7</v>
      </c>
      <c r="AE154" s="5">
        <v>1.6943999999999999E-7</v>
      </c>
    </row>
    <row r="155" spans="1:31">
      <c r="A155" s="56" t="s">
        <v>80</v>
      </c>
      <c r="B155" s="56" t="s">
        <v>200</v>
      </c>
      <c r="C155" s="56" t="s">
        <v>155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80</v>
      </c>
      <c r="B156" s="56" t="s">
        <v>200</v>
      </c>
      <c r="C156" s="56" t="s">
        <v>138</v>
      </c>
      <c r="D156" s="5">
        <v>2.1259999999999999E-3</v>
      </c>
      <c r="E156" s="5">
        <v>3.5119999999999999E-3</v>
      </c>
      <c r="F156" s="5">
        <v>5.0239999999999998E-3</v>
      </c>
      <c r="G156" s="5">
        <v>7.2460000000000007E-3</v>
      </c>
      <c r="H156" s="5">
        <v>9.4659999999999987E-3</v>
      </c>
      <c r="I156" s="5">
        <v>1.1991999999999999E-2</v>
      </c>
      <c r="J156" s="5">
        <v>1.4718E-2</v>
      </c>
      <c r="K156" s="5">
        <v>1.648303169E-2</v>
      </c>
      <c r="L156" s="5">
        <v>1.8455062165000001E-2</v>
      </c>
      <c r="M156" s="5">
        <v>2.0577521014999999E-2</v>
      </c>
      <c r="N156" s="5">
        <v>2.296707538E-2</v>
      </c>
      <c r="O156" s="5">
        <v>2.5825580115E-2</v>
      </c>
      <c r="P156" s="5">
        <v>2.9356153249999999E-2</v>
      </c>
      <c r="Q156" s="5">
        <v>3.3366352699999997E-2</v>
      </c>
      <c r="R156" s="5">
        <v>3.8054417110000002E-2</v>
      </c>
      <c r="S156" s="5">
        <v>4.3509046779999998E-2</v>
      </c>
      <c r="T156" s="5">
        <v>4.9945986730000003E-2</v>
      </c>
      <c r="U156" s="5">
        <v>5.7125867205E-2</v>
      </c>
      <c r="V156" s="5">
        <v>6.5287535950000003E-2</v>
      </c>
      <c r="W156" s="5">
        <v>7.4449377479999995E-2</v>
      </c>
      <c r="X156" s="5">
        <v>8.4651754905000001E-2</v>
      </c>
      <c r="Y156" s="5">
        <v>9.6082454625000008E-2</v>
      </c>
      <c r="Z156" s="5">
        <v>0.108892678905</v>
      </c>
      <c r="AA156" s="5">
        <v>0.122741863255</v>
      </c>
      <c r="AB156" s="5">
        <v>0.13798106624500001</v>
      </c>
      <c r="AC156" s="5">
        <v>0.15419047129999999</v>
      </c>
      <c r="AD156" s="5">
        <v>0.17155893096499999</v>
      </c>
      <c r="AE156" s="5">
        <v>0.182672449805</v>
      </c>
    </row>
    <row r="157" spans="1:31">
      <c r="A157" s="56" t="s">
        <v>80</v>
      </c>
      <c r="B157" s="56" t="s">
        <v>200</v>
      </c>
      <c r="C157" s="56" t="s">
        <v>139</v>
      </c>
      <c r="D157" s="5">
        <v>5.0855999999999991E-2</v>
      </c>
      <c r="E157" s="5">
        <v>6.2824000000000005E-2</v>
      </c>
      <c r="F157" s="5">
        <v>7.0797999999999986E-2</v>
      </c>
      <c r="G157" s="5">
        <v>8.4144999999999998E-2</v>
      </c>
      <c r="H157" s="5">
        <v>9.1286000000000006E-2</v>
      </c>
      <c r="I157" s="5">
        <v>9.9264999999999992E-2</v>
      </c>
      <c r="J157" s="5">
        <v>0.10598299999999999</v>
      </c>
      <c r="K157" s="5">
        <v>0.110193</v>
      </c>
      <c r="L157" s="5">
        <v>0.112913</v>
      </c>
      <c r="M157" s="5">
        <v>0.11564199999999999</v>
      </c>
      <c r="N157" s="5">
        <v>0.11806700000000001</v>
      </c>
      <c r="O157" s="5">
        <v>0.120494</v>
      </c>
      <c r="P157" s="5">
        <v>0.122532</v>
      </c>
      <c r="Q157" s="5">
        <v>0.124666</v>
      </c>
      <c r="R157" s="5">
        <v>0.12668699999999999</v>
      </c>
      <c r="S157" s="5">
        <v>0.12870500000000001</v>
      </c>
      <c r="T157" s="5">
        <v>0.13058</v>
      </c>
      <c r="U157" s="5">
        <v>0.13269300000000001</v>
      </c>
      <c r="V157" s="5">
        <v>0.13498299999999999</v>
      </c>
      <c r="W157" s="5">
        <v>0.13725300000000001</v>
      </c>
      <c r="X157" s="5">
        <v>0.139181</v>
      </c>
      <c r="Y157" s="5">
        <v>0.14197899999999999</v>
      </c>
      <c r="Z157" s="5">
        <v>0.145038</v>
      </c>
      <c r="AA157" s="5">
        <v>0.14813100000000001</v>
      </c>
      <c r="AB157" s="5">
        <v>0.150891</v>
      </c>
      <c r="AC157" s="5">
        <v>0.15367</v>
      </c>
      <c r="AD157" s="5">
        <v>0.15631700000000001</v>
      </c>
      <c r="AE157" s="5">
        <v>0.15631700000000001</v>
      </c>
    </row>
    <row r="158" spans="1:31"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</sheetData>
  <autoFilter ref="A3:C157" xr:uid="{00000000-0009-0000-0000-000009000000}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8">
    <tabColor theme="7"/>
  </sheetPr>
  <dimension ref="A1:AE308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6640625" style="6" customWidth="1"/>
    <col min="4" max="4" width="9" style="6" customWidth="1"/>
    <col min="5" max="16384" width="9" style="6"/>
  </cols>
  <sheetData>
    <row r="1" spans="1:31" s="15" customFormat="1" ht="23.25" customHeight="1" thickBot="1">
      <c r="A1" s="1" t="s">
        <v>207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54" t="s">
        <v>208</v>
      </c>
      <c r="C2" s="54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132</v>
      </c>
      <c r="D4" s="5">
        <v>316</v>
      </c>
      <c r="E4" s="5">
        <v>316</v>
      </c>
      <c r="F4" s="5">
        <v>316</v>
      </c>
      <c r="G4" s="5">
        <v>316</v>
      </c>
      <c r="H4" s="5">
        <v>316</v>
      </c>
      <c r="I4" s="5">
        <v>316</v>
      </c>
      <c r="J4" s="5">
        <v>316</v>
      </c>
      <c r="K4" s="5">
        <v>316</v>
      </c>
      <c r="L4" s="5">
        <v>316</v>
      </c>
      <c r="M4" s="5">
        <v>316</v>
      </c>
      <c r="N4" s="5">
        <v>316</v>
      </c>
      <c r="O4" s="5">
        <v>316</v>
      </c>
      <c r="P4" s="5">
        <v>316</v>
      </c>
      <c r="Q4" s="5">
        <v>316</v>
      </c>
      <c r="R4" s="5">
        <v>316</v>
      </c>
      <c r="S4" s="5">
        <v>316</v>
      </c>
      <c r="T4" s="5">
        <v>316</v>
      </c>
      <c r="U4" s="5">
        <v>316</v>
      </c>
      <c r="V4" s="5">
        <v>316</v>
      </c>
      <c r="W4" s="5">
        <v>316</v>
      </c>
      <c r="X4" s="5">
        <v>316</v>
      </c>
      <c r="Y4" s="5">
        <v>316</v>
      </c>
      <c r="Z4" s="5">
        <v>316</v>
      </c>
      <c r="AA4" s="5">
        <v>316</v>
      </c>
      <c r="AB4" s="5">
        <v>316</v>
      </c>
      <c r="AC4" s="5">
        <v>316</v>
      </c>
      <c r="AD4" s="5">
        <v>316</v>
      </c>
      <c r="AE4" s="5">
        <v>316</v>
      </c>
    </row>
    <row r="5" spans="1:31">
      <c r="A5" s="56" t="s">
        <v>60</v>
      </c>
      <c r="B5" s="56" t="s">
        <v>163</v>
      </c>
      <c r="C5" s="56" t="s">
        <v>133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56" t="s">
        <v>60</v>
      </c>
      <c r="B6" s="56" t="s">
        <v>163</v>
      </c>
      <c r="C6" s="56" t="s">
        <v>134</v>
      </c>
      <c r="D6" s="5">
        <v>0</v>
      </c>
      <c r="E6" s="5">
        <v>0</v>
      </c>
      <c r="F6" s="5">
        <v>24.0759814</v>
      </c>
      <c r="G6" s="5">
        <v>24.0759814</v>
      </c>
      <c r="H6" s="5">
        <v>24.0759814</v>
      </c>
      <c r="I6" s="5">
        <v>24.0759814</v>
      </c>
      <c r="J6" s="5">
        <v>24.0759814</v>
      </c>
      <c r="K6" s="5">
        <v>24.0759814</v>
      </c>
      <c r="L6" s="5">
        <v>24.07599995</v>
      </c>
      <c r="M6" s="5">
        <v>24.0760185</v>
      </c>
      <c r="N6" s="5">
        <v>24.07603705</v>
      </c>
      <c r="O6" s="5">
        <v>24.0760556</v>
      </c>
      <c r="P6" s="5">
        <v>24.07607415</v>
      </c>
      <c r="Q6" s="5">
        <v>24.0760927</v>
      </c>
      <c r="R6" s="5">
        <v>24.0760927</v>
      </c>
      <c r="S6" s="5">
        <v>24.076095349999999</v>
      </c>
      <c r="T6" s="5">
        <v>24.076105949999999</v>
      </c>
      <c r="U6" s="5">
        <v>24.076105949999999</v>
      </c>
      <c r="V6" s="5">
        <v>24.076105949999999</v>
      </c>
      <c r="W6" s="5">
        <v>24.076108600000001</v>
      </c>
      <c r="X6" s="5">
        <v>727.21518360000005</v>
      </c>
      <c r="Y6" s="5">
        <v>727.21518360000005</v>
      </c>
      <c r="Z6" s="5">
        <v>727.21518360000005</v>
      </c>
      <c r="AA6" s="5">
        <v>727.21518360000005</v>
      </c>
      <c r="AB6" s="5">
        <v>727.21518890000004</v>
      </c>
      <c r="AC6" s="5">
        <v>727.21518890000004</v>
      </c>
      <c r="AD6" s="5">
        <v>727.21518890000004</v>
      </c>
      <c r="AE6" s="5">
        <v>727.21518890000004</v>
      </c>
    </row>
    <row r="7" spans="1:31">
      <c r="A7" s="56" t="s">
        <v>60</v>
      </c>
      <c r="B7" s="56" t="s">
        <v>163</v>
      </c>
      <c r="C7" s="56" t="s">
        <v>135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31">
      <c r="A8" s="56" t="s">
        <v>60</v>
      </c>
      <c r="B8" s="56" t="s">
        <v>163</v>
      </c>
      <c r="C8" s="56" t="s">
        <v>136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60</v>
      </c>
      <c r="B9" s="56" t="s">
        <v>163</v>
      </c>
      <c r="C9" s="56" t="s">
        <v>152</v>
      </c>
      <c r="D9" s="5">
        <v>0</v>
      </c>
      <c r="E9" s="5">
        <v>0</v>
      </c>
      <c r="F9" s="5">
        <v>680</v>
      </c>
      <c r="G9" s="5">
        <v>2040</v>
      </c>
      <c r="H9" s="5">
        <v>2040</v>
      </c>
      <c r="I9" s="5">
        <v>2040</v>
      </c>
      <c r="J9" s="5">
        <v>2040</v>
      </c>
      <c r="K9" s="5">
        <v>2040</v>
      </c>
      <c r="L9" s="5">
        <v>2040</v>
      </c>
      <c r="M9" s="5">
        <v>2040</v>
      </c>
      <c r="N9" s="5">
        <v>2040</v>
      </c>
      <c r="O9" s="5">
        <v>2040</v>
      </c>
      <c r="P9" s="5">
        <v>2040</v>
      </c>
      <c r="Q9" s="5">
        <v>2040</v>
      </c>
      <c r="R9" s="5">
        <v>2040</v>
      </c>
      <c r="S9" s="5">
        <v>2040</v>
      </c>
      <c r="T9" s="5">
        <v>2040</v>
      </c>
      <c r="U9" s="5">
        <v>2040</v>
      </c>
      <c r="V9" s="5">
        <v>2040</v>
      </c>
      <c r="W9" s="5">
        <v>2040</v>
      </c>
      <c r="X9" s="5">
        <v>2040</v>
      </c>
      <c r="Y9" s="5">
        <v>2040</v>
      </c>
      <c r="Z9" s="5">
        <v>2040</v>
      </c>
      <c r="AA9" s="5">
        <v>2040</v>
      </c>
      <c r="AB9" s="5">
        <v>2040</v>
      </c>
      <c r="AC9" s="5">
        <v>2040</v>
      </c>
      <c r="AD9" s="5">
        <v>2040</v>
      </c>
      <c r="AE9" s="5">
        <v>2040</v>
      </c>
    </row>
    <row r="10" spans="1:31">
      <c r="A10" s="56" t="s">
        <v>60</v>
      </c>
      <c r="B10" s="56" t="s">
        <v>163</v>
      </c>
      <c r="C10" s="56" t="s">
        <v>153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2.6740000000000001E-5</v>
      </c>
      <c r="J10" s="5">
        <v>2.881E-5</v>
      </c>
      <c r="K10" s="5">
        <v>3.2889999999999999E-5</v>
      </c>
      <c r="L10" s="5">
        <v>3.3930000000000002E-5</v>
      </c>
      <c r="M10" s="5">
        <v>3.4230000000000003E-5</v>
      </c>
      <c r="N10" s="5">
        <v>3.4669999999999998E-5</v>
      </c>
      <c r="O10" s="5">
        <v>3.5490000000000001E-5</v>
      </c>
      <c r="P10" s="5">
        <v>3.6430000000000002E-5</v>
      </c>
      <c r="Q10" s="5">
        <v>3.9219999999999987E-5</v>
      </c>
      <c r="R10" s="5">
        <v>4.2660000000000002E-5</v>
      </c>
      <c r="S10" s="5">
        <v>4.8079999999999987E-5</v>
      </c>
      <c r="T10" s="5">
        <v>5.4570000000000001E-5</v>
      </c>
      <c r="U10" s="5">
        <v>5.4570000000000001E-5</v>
      </c>
      <c r="V10" s="5">
        <v>5.4570000000000001E-5</v>
      </c>
      <c r="W10" s="5">
        <v>5.4570000000000001E-5</v>
      </c>
      <c r="X10" s="5">
        <v>127.76828273</v>
      </c>
      <c r="Y10" s="5">
        <v>127.76828603</v>
      </c>
      <c r="Z10" s="5">
        <v>233.86668219000001</v>
      </c>
      <c r="AA10" s="5">
        <v>233.86668226</v>
      </c>
      <c r="AB10" s="5">
        <v>999.99999565000007</v>
      </c>
      <c r="AC10" s="5">
        <v>999.99999565000007</v>
      </c>
      <c r="AD10" s="5">
        <v>999.99999565000007</v>
      </c>
      <c r="AE10" s="5">
        <v>999.9999956800001</v>
      </c>
    </row>
    <row r="11" spans="1:31">
      <c r="A11" s="56" t="s">
        <v>60</v>
      </c>
      <c r="B11" s="56" t="s">
        <v>163</v>
      </c>
      <c r="C11" s="56" t="s">
        <v>154</v>
      </c>
      <c r="D11" s="5">
        <v>2.338E-5</v>
      </c>
      <c r="E11" s="5">
        <v>2.5510000000000001E-5</v>
      </c>
      <c r="F11" s="5">
        <v>600.00091640999995</v>
      </c>
      <c r="G11" s="5">
        <v>600.00091688999998</v>
      </c>
      <c r="H11" s="5">
        <v>1525.0009379099999</v>
      </c>
      <c r="I11" s="5">
        <v>1925.00181234</v>
      </c>
      <c r="J11" s="5">
        <v>1999.9993475700001</v>
      </c>
      <c r="K11" s="5">
        <v>1999.99936127</v>
      </c>
      <c r="L11" s="5">
        <v>1999.99936877</v>
      </c>
      <c r="M11" s="5">
        <v>1999.9993755400001</v>
      </c>
      <c r="N11" s="5">
        <v>1999.9993846100001</v>
      </c>
      <c r="O11" s="5">
        <v>1999.9993953400001</v>
      </c>
      <c r="P11" s="5">
        <v>1999.99941537</v>
      </c>
      <c r="Q11" s="5">
        <v>1999.99944609</v>
      </c>
      <c r="R11" s="5">
        <v>1999.99946288</v>
      </c>
      <c r="S11" s="5">
        <v>2045.3554201100001</v>
      </c>
      <c r="T11" s="5">
        <v>3694.9056977400001</v>
      </c>
      <c r="U11" s="5">
        <v>3694.9057007900001</v>
      </c>
      <c r="V11" s="5">
        <v>3694.9057011899999</v>
      </c>
      <c r="W11" s="5">
        <v>3694.9057013299998</v>
      </c>
      <c r="X11" s="5">
        <v>3694.9057195199998</v>
      </c>
      <c r="Y11" s="5">
        <v>3694.90573864</v>
      </c>
      <c r="Z11" s="5">
        <v>4203.5375897599997</v>
      </c>
      <c r="AA11" s="5">
        <v>5131.5135252299997</v>
      </c>
      <c r="AB11" s="5">
        <v>5131.5151464399996</v>
      </c>
      <c r="AC11" s="5">
        <v>5131.5151464500004</v>
      </c>
      <c r="AD11" s="5">
        <v>5131.5151466899997</v>
      </c>
      <c r="AE11" s="5">
        <v>5970.9403190799994</v>
      </c>
    </row>
    <row r="12" spans="1:31">
      <c r="A12" s="56" t="s">
        <v>60</v>
      </c>
      <c r="B12" s="56" t="s">
        <v>163</v>
      </c>
      <c r="C12" s="56" t="s">
        <v>155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</row>
    <row r="13" spans="1:31">
      <c r="A13" s="56" t="s">
        <v>60</v>
      </c>
      <c r="B13" s="56" t="s">
        <v>163</v>
      </c>
      <c r="C13" s="56" t="s">
        <v>138</v>
      </c>
      <c r="D13" s="5">
        <v>10.907999999999999</v>
      </c>
      <c r="E13" s="5">
        <v>20.871000009999999</v>
      </c>
      <c r="F13" s="5">
        <v>29.765000010000001</v>
      </c>
      <c r="G13" s="5">
        <v>43.495000010000012</v>
      </c>
      <c r="H13" s="5">
        <v>56.447000010000011</v>
      </c>
      <c r="I13" s="5">
        <v>71.109000010000003</v>
      </c>
      <c r="J13" s="5">
        <v>88.028000010000014</v>
      </c>
      <c r="K13" s="5">
        <v>100.08087806</v>
      </c>
      <c r="L13" s="5">
        <v>113.79461062999999</v>
      </c>
      <c r="M13" s="5">
        <v>128.38774168</v>
      </c>
      <c r="N13" s="5">
        <v>144.92025559999999</v>
      </c>
      <c r="O13" s="5">
        <v>164.07640047999999</v>
      </c>
      <c r="P13" s="5">
        <v>186.56682262999999</v>
      </c>
      <c r="Q13" s="5">
        <v>210.62428757000001</v>
      </c>
      <c r="R13" s="5">
        <v>237.20806415999999</v>
      </c>
      <c r="S13" s="5">
        <v>266.49586268000002</v>
      </c>
      <c r="T13" s="5">
        <v>299.77474698999998</v>
      </c>
      <c r="U13" s="5">
        <v>334.89667259999999</v>
      </c>
      <c r="V13" s="5">
        <v>373.19759601999999</v>
      </c>
      <c r="W13" s="5">
        <v>414.51710587000002</v>
      </c>
      <c r="X13" s="5">
        <v>459.92001800000003</v>
      </c>
      <c r="Y13" s="5">
        <v>508.37932663999987</v>
      </c>
      <c r="Z13" s="5">
        <v>561.31416714</v>
      </c>
      <c r="AA13" s="5">
        <v>617.07734737999999</v>
      </c>
      <c r="AB13" s="5">
        <v>677.61743065999997</v>
      </c>
      <c r="AC13" s="5">
        <v>739.80019729000014</v>
      </c>
      <c r="AD13" s="5">
        <v>804.98066696000012</v>
      </c>
      <c r="AE13" s="5">
        <v>841.63078900000005</v>
      </c>
    </row>
    <row r="14" spans="1:31">
      <c r="A14" s="56" t="s">
        <v>60</v>
      </c>
      <c r="B14" s="56" t="s">
        <v>163</v>
      </c>
      <c r="C14" s="56" t="s">
        <v>139</v>
      </c>
      <c r="D14" s="5">
        <v>93.955000000000013</v>
      </c>
      <c r="E14" s="5">
        <v>176.3719999999999</v>
      </c>
      <c r="F14" s="5">
        <v>215.274</v>
      </c>
      <c r="G14" s="5">
        <v>298.56000000000012</v>
      </c>
      <c r="H14" s="5">
        <v>345.44700000000012</v>
      </c>
      <c r="I14" s="5">
        <v>399.15300000000002</v>
      </c>
      <c r="J14" s="5">
        <v>450.226</v>
      </c>
      <c r="K14" s="5">
        <v>491.26900000000001</v>
      </c>
      <c r="L14" s="5">
        <v>524.45500000000004</v>
      </c>
      <c r="M14" s="5">
        <v>555.596</v>
      </c>
      <c r="N14" s="5">
        <v>582.86699999999996</v>
      </c>
      <c r="O14" s="5">
        <v>611.51900000000001</v>
      </c>
      <c r="P14" s="5">
        <v>638.0390000000001</v>
      </c>
      <c r="Q14" s="5">
        <v>665.6149999999999</v>
      </c>
      <c r="R14" s="5">
        <v>692.84100000000012</v>
      </c>
      <c r="S14" s="5">
        <v>720.33500000000004</v>
      </c>
      <c r="T14" s="5">
        <v>747.25799999999992</v>
      </c>
      <c r="U14" s="5">
        <v>776.12200000000007</v>
      </c>
      <c r="V14" s="5">
        <v>806.33600000000001</v>
      </c>
      <c r="W14" s="5">
        <v>836.82399999999984</v>
      </c>
      <c r="X14" s="5">
        <v>865.33000000000015</v>
      </c>
      <c r="Y14" s="5">
        <v>899.88800000000015</v>
      </c>
      <c r="Z14" s="5">
        <v>936.59900000000016</v>
      </c>
      <c r="AA14" s="5">
        <v>974.13400000000001</v>
      </c>
      <c r="AB14" s="5">
        <v>1009.832</v>
      </c>
      <c r="AC14" s="5">
        <v>1046.5989999999999</v>
      </c>
      <c r="AD14" s="5">
        <v>1083.123</v>
      </c>
      <c r="AE14" s="5">
        <v>1083.123</v>
      </c>
    </row>
    <row r="15" spans="1:31">
      <c r="A15" s="56" t="s">
        <v>60</v>
      </c>
      <c r="B15" s="56" t="s">
        <v>163</v>
      </c>
      <c r="C15" s="56" t="s">
        <v>146</v>
      </c>
      <c r="D15" s="5">
        <v>-2.537576472156843</v>
      </c>
      <c r="E15" s="5">
        <v>-2.4795819506155108</v>
      </c>
      <c r="F15" s="5">
        <v>-2.4741844979344592</v>
      </c>
      <c r="G15" s="5">
        <v>-1.6214261680028701</v>
      </c>
      <c r="H15" s="5">
        <v>-1.918556435022595</v>
      </c>
      <c r="I15" s="5">
        <v>0.65175021406639644</v>
      </c>
      <c r="J15" s="5">
        <v>4.1392578877990331</v>
      </c>
      <c r="K15" s="5">
        <v>-16.981311794423679</v>
      </c>
      <c r="L15" s="5">
        <v>-14.90870888870745</v>
      </c>
      <c r="M15" s="5">
        <v>-12.491614078371191</v>
      </c>
      <c r="N15" s="5">
        <v>-9.2828268782935766</v>
      </c>
      <c r="O15" s="5">
        <v>-6.5047508392692066</v>
      </c>
      <c r="P15" s="5">
        <v>-1.040807263432669</v>
      </c>
      <c r="Q15" s="5">
        <v>0.2168784291116026</v>
      </c>
      <c r="R15" s="5">
        <v>2.1622320316590731</v>
      </c>
      <c r="S15" s="5">
        <v>5.9386564467359344</v>
      </c>
      <c r="T15" s="5">
        <v>10.37771087075498</v>
      </c>
      <c r="U15" s="5">
        <v>15.256200659787231</v>
      </c>
      <c r="V15" s="5">
        <v>22.049081938217451</v>
      </c>
      <c r="W15" s="5">
        <v>23.347664993941351</v>
      </c>
      <c r="X15" s="5">
        <v>26.761461307746629</v>
      </c>
      <c r="Y15" s="5">
        <v>33.153431110424378</v>
      </c>
      <c r="Z15" s="5">
        <v>39.122377577483007</v>
      </c>
      <c r="AA15" s="5">
        <v>43.554486478691331</v>
      </c>
      <c r="AB15" s="5">
        <v>46.638542802943498</v>
      </c>
      <c r="AC15" s="5">
        <v>51.780251367565029</v>
      </c>
      <c r="AD15" s="5">
        <v>55.69278129837636</v>
      </c>
      <c r="AE15" s="5">
        <v>64.986328855934858</v>
      </c>
    </row>
    <row r="16" spans="1:3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>
      <c r="A17" s="56" t="s">
        <v>60</v>
      </c>
      <c r="B17" s="56" t="s">
        <v>197</v>
      </c>
      <c r="C17" s="56" t="s">
        <v>132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</row>
    <row r="18" spans="1:31">
      <c r="A18" s="56" t="s">
        <v>60</v>
      </c>
      <c r="B18" s="56" t="s">
        <v>197</v>
      </c>
      <c r="C18" s="56" t="s">
        <v>133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1">
      <c r="A19" s="56" t="s">
        <v>60</v>
      </c>
      <c r="B19" s="56" t="s">
        <v>197</v>
      </c>
      <c r="C19" s="56" t="s">
        <v>134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1.325E-5</v>
      </c>
      <c r="J19" s="5">
        <v>1.325E-5</v>
      </c>
      <c r="K19" s="5">
        <v>1.7225000000000001E-4</v>
      </c>
      <c r="L19" s="5">
        <v>1.7225000000000001E-4</v>
      </c>
      <c r="M19" s="5">
        <v>1.7225000000000001E-4</v>
      </c>
      <c r="N19" s="5">
        <v>1.7225000000000001E-4</v>
      </c>
      <c r="O19" s="5">
        <v>1.7225000000000001E-4</v>
      </c>
      <c r="P19" s="5">
        <v>1.7225000000000001E-4</v>
      </c>
      <c r="Q19" s="5">
        <v>1.7225000000000001E-4</v>
      </c>
      <c r="R19" s="5">
        <v>1.7225000000000001E-4</v>
      </c>
      <c r="S19" s="5">
        <v>1.7755000000000001E-4</v>
      </c>
      <c r="T19" s="5">
        <v>1.908E-4</v>
      </c>
      <c r="U19" s="5">
        <v>1.908E-4</v>
      </c>
      <c r="V19" s="5">
        <v>1.908E-4</v>
      </c>
      <c r="W19" s="5">
        <v>1.908E-4</v>
      </c>
      <c r="X19" s="5">
        <v>2.2790000000000001E-4</v>
      </c>
      <c r="Y19" s="5">
        <v>283.35992080000011</v>
      </c>
      <c r="Z19" s="5">
        <v>283.35992080000011</v>
      </c>
      <c r="AA19" s="5">
        <v>1242.3667989999999</v>
      </c>
      <c r="AB19" s="5">
        <v>1242.3667989999999</v>
      </c>
      <c r="AC19" s="5">
        <v>1242.3667989999999</v>
      </c>
      <c r="AD19" s="5">
        <v>1242.3667989999999</v>
      </c>
      <c r="AE19" s="5">
        <v>1486.1968712</v>
      </c>
    </row>
    <row r="20" spans="1:31">
      <c r="A20" s="56" t="s">
        <v>60</v>
      </c>
      <c r="B20" s="56" t="s">
        <v>197</v>
      </c>
      <c r="C20" s="56" t="s">
        <v>135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1">
      <c r="A21" s="56" t="s">
        <v>60</v>
      </c>
      <c r="B21" s="56" t="s">
        <v>197</v>
      </c>
      <c r="C21" s="56" t="s">
        <v>136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1">
      <c r="A22" s="56" t="s">
        <v>60</v>
      </c>
      <c r="B22" s="56" t="s">
        <v>197</v>
      </c>
      <c r="C22" s="56" t="s">
        <v>153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2.056E-5</v>
      </c>
      <c r="J22" s="5">
        <v>2.056E-5</v>
      </c>
      <c r="K22" s="5">
        <v>3.1170000000000001E-5</v>
      </c>
      <c r="L22" s="5">
        <v>3.1170000000000001E-5</v>
      </c>
      <c r="M22" s="5">
        <v>3.1170000000000001E-5</v>
      </c>
      <c r="N22" s="5">
        <v>3.1180000000000003E-5</v>
      </c>
      <c r="O22" s="5">
        <v>3.1189999999999998E-5</v>
      </c>
      <c r="P22" s="5">
        <v>3.1189999999999998E-5</v>
      </c>
      <c r="Q22" s="5">
        <v>3.1199999999999999E-5</v>
      </c>
      <c r="R22" s="5">
        <v>3.3649999999999998E-5</v>
      </c>
      <c r="S22" s="5">
        <v>3.4459999999999999E-5</v>
      </c>
      <c r="T22" s="5">
        <v>3.8380000000000002E-5</v>
      </c>
      <c r="U22" s="5">
        <v>3.8380000000000002E-5</v>
      </c>
      <c r="V22" s="5">
        <v>3.8380000000000002E-5</v>
      </c>
      <c r="W22" s="5">
        <v>3.8380000000000002E-5</v>
      </c>
      <c r="X22" s="5">
        <v>3.841E-5</v>
      </c>
      <c r="Y22" s="5">
        <v>125.45816103999999</v>
      </c>
      <c r="Z22" s="5">
        <v>125.45816111000001</v>
      </c>
      <c r="AA22" s="5">
        <v>766.03936457999998</v>
      </c>
      <c r="AB22" s="5">
        <v>776.76542104999999</v>
      </c>
      <c r="AC22" s="5">
        <v>776.76542104999999</v>
      </c>
      <c r="AD22" s="5">
        <v>776.76542105999999</v>
      </c>
      <c r="AE22" s="5">
        <v>817.94218715</v>
      </c>
    </row>
    <row r="23" spans="1:31">
      <c r="A23" s="56" t="s">
        <v>60</v>
      </c>
      <c r="B23" s="56" t="s">
        <v>197</v>
      </c>
      <c r="C23" s="56" t="s">
        <v>154</v>
      </c>
      <c r="D23" s="5">
        <v>1.7430000000000001E-5</v>
      </c>
      <c r="E23" s="5">
        <v>2.0849999999999999E-5</v>
      </c>
      <c r="F23" s="5">
        <v>250.00002334000001</v>
      </c>
      <c r="G23" s="5">
        <v>250.0000297</v>
      </c>
      <c r="H23" s="5">
        <v>250.00003097000001</v>
      </c>
      <c r="I23" s="5">
        <v>622.84445256000004</v>
      </c>
      <c r="J23" s="5">
        <v>622.84445256000004</v>
      </c>
      <c r="K23" s="5">
        <v>1136.45686985</v>
      </c>
      <c r="L23" s="5">
        <v>1274.3943551</v>
      </c>
      <c r="M23" s="5">
        <v>1378.86502705</v>
      </c>
      <c r="N23" s="5">
        <v>1678.8975047700001</v>
      </c>
      <c r="O23" s="5">
        <v>1962.7890592799999</v>
      </c>
      <c r="P23" s="5">
        <v>1962.7890594</v>
      </c>
      <c r="Q23" s="5">
        <v>1962.7890597400001</v>
      </c>
      <c r="R23" s="5">
        <v>1962.7890696699999</v>
      </c>
      <c r="S23" s="5">
        <v>1962.7890933199999</v>
      </c>
      <c r="T23" s="5">
        <v>2905.2075274800009</v>
      </c>
      <c r="U23" s="5">
        <v>2905.2075274800009</v>
      </c>
      <c r="V23" s="5">
        <v>2905.2075274800009</v>
      </c>
      <c r="W23" s="5">
        <v>2905.2075274900012</v>
      </c>
      <c r="X23" s="5">
        <v>2905.2075275000011</v>
      </c>
      <c r="Y23" s="5">
        <v>2905.208206230001</v>
      </c>
      <c r="Z23" s="5">
        <v>3644.8566695300001</v>
      </c>
      <c r="AA23" s="5">
        <v>3644.8574220300002</v>
      </c>
      <c r="AB23" s="5">
        <v>3644.8574220300002</v>
      </c>
      <c r="AC23" s="5">
        <v>3644.8574220300002</v>
      </c>
      <c r="AD23" s="5">
        <v>4476.7419747999984</v>
      </c>
      <c r="AE23" s="5">
        <v>5124.7999295199961</v>
      </c>
    </row>
    <row r="24" spans="1:31">
      <c r="A24" s="56" t="s">
        <v>60</v>
      </c>
      <c r="B24" s="56" t="s">
        <v>197</v>
      </c>
      <c r="C24" s="56" t="s">
        <v>155</v>
      </c>
      <c r="D24" s="5">
        <v>5.3499999999999996E-6</v>
      </c>
      <c r="E24" s="5">
        <v>6.3899999999999998E-6</v>
      </c>
      <c r="F24" s="5">
        <v>6.9500000000000004E-6</v>
      </c>
      <c r="G24" s="5">
        <v>8.5499999999999995E-6</v>
      </c>
      <c r="H24" s="5">
        <v>8.9800000000000004E-6</v>
      </c>
      <c r="I24" s="5">
        <v>3.1489999999999998E-5</v>
      </c>
      <c r="J24" s="5">
        <v>3.1489999999999998E-5</v>
      </c>
      <c r="K24" s="5">
        <v>5.6560000000000001E-5</v>
      </c>
      <c r="L24" s="5">
        <v>6.5549999999999994E-5</v>
      </c>
      <c r="M24" s="5">
        <v>6.6539999999999997E-5</v>
      </c>
      <c r="N24" s="5">
        <v>7.5019999999999997E-5</v>
      </c>
      <c r="O24" s="5">
        <v>8.8269999999999993E-5</v>
      </c>
      <c r="P24" s="5">
        <v>8.831E-5</v>
      </c>
      <c r="Q24" s="5">
        <v>8.8389999999999999E-5</v>
      </c>
      <c r="R24" s="5">
        <v>9.0030000000000004E-5</v>
      </c>
      <c r="S24" s="5">
        <v>9.0550000000000005E-5</v>
      </c>
      <c r="T24" s="5">
        <v>1.1552000000000001E-4</v>
      </c>
      <c r="U24" s="5">
        <v>1.1552000000000001E-4</v>
      </c>
      <c r="V24" s="5">
        <v>1.1552000000000001E-4</v>
      </c>
      <c r="W24" s="5">
        <v>1.1552000000000001E-4</v>
      </c>
      <c r="X24" s="5">
        <v>1.1552000000000001E-4</v>
      </c>
      <c r="Y24" s="5">
        <v>1.2463E-4</v>
      </c>
      <c r="Z24" s="5">
        <v>1.4080000000000001E-4</v>
      </c>
      <c r="AA24" s="5">
        <v>1.4080000000000001E-4</v>
      </c>
      <c r="AB24" s="5">
        <v>1.4080000000000001E-4</v>
      </c>
      <c r="AC24" s="5">
        <v>1.4080000000000001E-4</v>
      </c>
      <c r="AD24" s="5">
        <v>1.8283000000000001E-4</v>
      </c>
      <c r="AE24" s="5">
        <v>1.8432E-4</v>
      </c>
    </row>
    <row r="25" spans="1:31">
      <c r="A25" s="56" t="s">
        <v>60</v>
      </c>
      <c r="B25" s="56" t="s">
        <v>197</v>
      </c>
      <c r="C25" s="56" t="s">
        <v>138</v>
      </c>
      <c r="D25" s="5">
        <v>5.8280000000000003</v>
      </c>
      <c r="E25" s="5">
        <v>11.217000000000001</v>
      </c>
      <c r="F25" s="5">
        <v>17.678000000000001</v>
      </c>
      <c r="G25" s="5">
        <v>26.494</v>
      </c>
      <c r="H25" s="5">
        <v>36.040999999999997</v>
      </c>
      <c r="I25" s="5">
        <v>46.021000000000001</v>
      </c>
      <c r="J25" s="5">
        <v>56.567000000000007</v>
      </c>
      <c r="K25" s="5">
        <v>64.159450320000005</v>
      </c>
      <c r="L25" s="5">
        <v>72.2037227</v>
      </c>
      <c r="M25" s="5">
        <v>80.46919905</v>
      </c>
      <c r="N25" s="5">
        <v>89.364169840000002</v>
      </c>
      <c r="O25" s="5">
        <v>99.263838949999993</v>
      </c>
      <c r="P25" s="5">
        <v>110.75011985</v>
      </c>
      <c r="Q25" s="5">
        <v>122.77314797</v>
      </c>
      <c r="R25" s="5">
        <v>135.97003199</v>
      </c>
      <c r="S25" s="5">
        <v>150.50083432</v>
      </c>
      <c r="T25" s="5">
        <v>166.97166634000001</v>
      </c>
      <c r="U25" s="5">
        <v>184.23248176999999</v>
      </c>
      <c r="V25" s="5">
        <v>203.18957981000011</v>
      </c>
      <c r="W25" s="5">
        <v>223.72090115000009</v>
      </c>
      <c r="X25" s="5">
        <v>246.55823145000011</v>
      </c>
      <c r="Y25" s="5">
        <v>271.15315680000009</v>
      </c>
      <c r="Z25" s="5">
        <v>298.15043746000009</v>
      </c>
      <c r="AA25" s="5">
        <v>326.92493155000011</v>
      </c>
      <c r="AB25" s="5">
        <v>358.56543728999998</v>
      </c>
      <c r="AC25" s="5">
        <v>390.95777666999987</v>
      </c>
      <c r="AD25" s="5">
        <v>425.12532512999991</v>
      </c>
      <c r="AE25" s="5">
        <v>446.60914832999998</v>
      </c>
    </row>
    <row r="26" spans="1:31">
      <c r="A26" s="56" t="s">
        <v>60</v>
      </c>
      <c r="B26" s="56" t="s">
        <v>197</v>
      </c>
      <c r="C26" s="56" t="s">
        <v>139</v>
      </c>
      <c r="D26" s="5">
        <v>50.367999999999988</v>
      </c>
      <c r="E26" s="5">
        <v>96.734000000000009</v>
      </c>
      <c r="F26" s="5">
        <v>140.73599999999999</v>
      </c>
      <c r="G26" s="5">
        <v>192.589</v>
      </c>
      <c r="H26" s="5">
        <v>239.83500000000001</v>
      </c>
      <c r="I26" s="5">
        <v>278.65199999999999</v>
      </c>
      <c r="J26" s="5">
        <v>312.13499999999999</v>
      </c>
      <c r="K26" s="5">
        <v>341.399</v>
      </c>
      <c r="L26" s="5">
        <v>364.73099999999999</v>
      </c>
      <c r="M26" s="5">
        <v>388.53199999999993</v>
      </c>
      <c r="N26" s="5">
        <v>411.48399999999998</v>
      </c>
      <c r="O26" s="5">
        <v>434.87200000000013</v>
      </c>
      <c r="P26" s="5">
        <v>457.05500000000012</v>
      </c>
      <c r="Q26" s="5">
        <v>480.1389999999999</v>
      </c>
      <c r="R26" s="5">
        <v>503.19800000000009</v>
      </c>
      <c r="S26" s="5">
        <v>526.71799999999996</v>
      </c>
      <c r="T26" s="5">
        <v>549.35500000000002</v>
      </c>
      <c r="U26" s="5">
        <v>573.49000000000012</v>
      </c>
      <c r="V26" s="5">
        <v>598.81499999999994</v>
      </c>
      <c r="W26" s="5">
        <v>624.47699999999986</v>
      </c>
      <c r="X26" s="5">
        <v>648.875</v>
      </c>
      <c r="Y26" s="5">
        <v>678.03100000000006</v>
      </c>
      <c r="Z26" s="5">
        <v>709.048</v>
      </c>
      <c r="AA26" s="5">
        <v>740.88600000000008</v>
      </c>
      <c r="AB26" s="5">
        <v>771.60699999999997</v>
      </c>
      <c r="AC26" s="5">
        <v>803.18900000000019</v>
      </c>
      <c r="AD26" s="5">
        <v>834.73900000000003</v>
      </c>
      <c r="AE26" s="5">
        <v>834.73900000000003</v>
      </c>
    </row>
    <row r="27" spans="1:31">
      <c r="A27" s="56" t="s">
        <v>60</v>
      </c>
      <c r="B27" s="56" t="s">
        <v>197</v>
      </c>
      <c r="C27" s="56" t="s">
        <v>146</v>
      </c>
      <c r="D27" s="5">
        <v>0.18216687957092861</v>
      </c>
      <c r="E27" s="5">
        <v>0.27448364205577042</v>
      </c>
      <c r="F27" s="5">
        <v>0.96581881710628181</v>
      </c>
      <c r="G27" s="5">
        <v>1.7703431985864739</v>
      </c>
      <c r="H27" s="5">
        <v>2.7128555338796621</v>
      </c>
      <c r="I27" s="5">
        <v>3.903702562009542</v>
      </c>
      <c r="J27" s="5">
        <v>4.446830813841288</v>
      </c>
      <c r="K27" s="5">
        <v>-3.7550277685357121</v>
      </c>
      <c r="L27" s="5">
        <v>-3.0427730829774191</v>
      </c>
      <c r="M27" s="5">
        <v>-1.7680484843238129</v>
      </c>
      <c r="N27" s="5">
        <v>-0.19672866379040951</v>
      </c>
      <c r="O27" s="5">
        <v>0.51646947577540914</v>
      </c>
      <c r="P27" s="5">
        <v>1.8319496505131381</v>
      </c>
      <c r="Q27" s="5">
        <v>2.3336022223780759</v>
      </c>
      <c r="R27" s="5">
        <v>3.8300411401908012</v>
      </c>
      <c r="S27" s="5">
        <v>4.9119174433935768</v>
      </c>
      <c r="T27" s="5">
        <v>6.5185230145969797</v>
      </c>
      <c r="U27" s="5">
        <v>6.8659676415636</v>
      </c>
      <c r="V27" s="5">
        <v>8.1266854255992058</v>
      </c>
      <c r="W27" s="5">
        <v>9.6683871397335253</v>
      </c>
      <c r="X27" s="5">
        <v>10.76649424980816</v>
      </c>
      <c r="Y27" s="5">
        <v>12.168116593664489</v>
      </c>
      <c r="Z27" s="5">
        <v>13.59958160816481</v>
      </c>
      <c r="AA27" s="5">
        <v>14.89714303357286</v>
      </c>
      <c r="AB27" s="5">
        <v>15.45412455590977</v>
      </c>
      <c r="AC27" s="5">
        <v>16.76781516156797</v>
      </c>
      <c r="AD27" s="5">
        <v>18.4520591831043</v>
      </c>
      <c r="AE27" s="5">
        <v>20.702406715136139</v>
      </c>
    </row>
    <row r="28" spans="1:3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>
      <c r="A29" s="56" t="s">
        <v>60</v>
      </c>
      <c r="B29" s="56" t="s">
        <v>198</v>
      </c>
      <c r="C29" s="56" t="s">
        <v>132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</row>
    <row r="30" spans="1:31">
      <c r="A30" s="56" t="s">
        <v>60</v>
      </c>
      <c r="B30" s="56" t="s">
        <v>198</v>
      </c>
      <c r="C30" s="56" t="s">
        <v>133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56" t="s">
        <v>60</v>
      </c>
      <c r="B31" s="56" t="s">
        <v>198</v>
      </c>
      <c r="C31" s="56" t="s">
        <v>134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2.6235000000000001E-4</v>
      </c>
      <c r="J31" s="5">
        <v>2.6235000000000001E-4</v>
      </c>
      <c r="K31" s="5">
        <v>2.6235000000000001E-4</v>
      </c>
      <c r="L31" s="5">
        <v>2.809E-4</v>
      </c>
      <c r="M31" s="5">
        <v>2.9944999999999999E-4</v>
      </c>
      <c r="N31" s="5">
        <v>3.1799999999999998E-4</v>
      </c>
      <c r="O31" s="5">
        <v>3.3655000000000002E-4</v>
      </c>
      <c r="P31" s="5">
        <v>3.5510000000000001E-4</v>
      </c>
      <c r="Q31" s="5">
        <v>3.7364999999999989E-4</v>
      </c>
      <c r="R31" s="5">
        <v>3.7364999999999989E-4</v>
      </c>
      <c r="S31" s="5">
        <v>3.7629999999999988E-4</v>
      </c>
      <c r="T31" s="5">
        <v>3.8955000000000001E-4</v>
      </c>
      <c r="U31" s="5">
        <v>3.8955000000000001E-4</v>
      </c>
      <c r="V31" s="5">
        <v>3.8955000000000001E-4</v>
      </c>
      <c r="W31" s="5">
        <v>3.8955000000000001E-4</v>
      </c>
      <c r="X31" s="5">
        <v>3.9219999999999988E-4</v>
      </c>
      <c r="Y31" s="5">
        <v>3.9219999999999988E-4</v>
      </c>
      <c r="Z31" s="5">
        <v>3.9484999999999992E-4</v>
      </c>
      <c r="AA31" s="5">
        <v>4.0809999999999989E-4</v>
      </c>
      <c r="AB31" s="5">
        <v>4.8230000000000001E-4</v>
      </c>
      <c r="AC31" s="5">
        <v>4.8230000000000001E-4</v>
      </c>
      <c r="AD31" s="5">
        <v>4.8230000000000001E-4</v>
      </c>
      <c r="AE31" s="5">
        <v>4.8230000000000001E-4</v>
      </c>
    </row>
    <row r="32" spans="1:31">
      <c r="A32" s="56" t="s">
        <v>60</v>
      </c>
      <c r="B32" s="56" t="s">
        <v>198</v>
      </c>
      <c r="C32" s="56" t="s">
        <v>135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31">
      <c r="A33" s="56" t="s">
        <v>60</v>
      </c>
      <c r="B33" s="56" t="s">
        <v>198</v>
      </c>
      <c r="C33" s="56" t="s">
        <v>136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56" t="s">
        <v>60</v>
      </c>
      <c r="B34" s="56" t="s">
        <v>198</v>
      </c>
      <c r="C34" s="56" t="s">
        <v>153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</row>
    <row r="35" spans="1:31">
      <c r="A35" s="56" t="s">
        <v>60</v>
      </c>
      <c r="B35" s="56" t="s">
        <v>198</v>
      </c>
      <c r="C35" s="56" t="s">
        <v>154</v>
      </c>
      <c r="D35" s="5">
        <v>5.49E-6</v>
      </c>
      <c r="E35" s="5">
        <v>7.1199999999999996E-6</v>
      </c>
      <c r="F35" s="5">
        <v>7.1199999999999996E-6</v>
      </c>
      <c r="G35" s="5">
        <v>7.5099999999999992E-6</v>
      </c>
      <c r="H35" s="5">
        <v>8.2199999999999992E-6</v>
      </c>
      <c r="I35" s="5">
        <v>7.975E-5</v>
      </c>
      <c r="J35" s="5">
        <v>7.975E-5</v>
      </c>
      <c r="K35" s="5">
        <v>8.8599999999999985E-5</v>
      </c>
      <c r="L35" s="5">
        <v>9.0389999999999993E-5</v>
      </c>
      <c r="M35" s="5">
        <v>9.0510000000000013E-5</v>
      </c>
      <c r="N35" s="5">
        <v>9.0860000000000008E-5</v>
      </c>
      <c r="O35" s="5">
        <v>1.4198999999999999E-4</v>
      </c>
      <c r="P35" s="5">
        <v>1.4213999999999999E-4</v>
      </c>
      <c r="Q35" s="5">
        <v>1.4276999999999999E-4</v>
      </c>
      <c r="R35" s="5">
        <v>1.4956999999999999E-4</v>
      </c>
      <c r="S35" s="5">
        <v>1.5561000000000001E-4</v>
      </c>
      <c r="T35" s="5">
        <v>276.51558933000001</v>
      </c>
      <c r="U35" s="5">
        <v>276.51558933000001</v>
      </c>
      <c r="V35" s="5">
        <v>276.51558934000002</v>
      </c>
      <c r="W35" s="5">
        <v>276.51558934000002</v>
      </c>
      <c r="X35" s="5">
        <v>276.51558934000002</v>
      </c>
      <c r="Y35" s="5">
        <v>276.51559494999998</v>
      </c>
      <c r="Z35" s="5">
        <v>276.51561071999998</v>
      </c>
      <c r="AA35" s="5">
        <v>1434.5200583200001</v>
      </c>
      <c r="AB35" s="5">
        <v>1805.7081956500001</v>
      </c>
      <c r="AC35" s="5">
        <v>1805.7081956500001</v>
      </c>
      <c r="AD35" s="5">
        <v>1805.7081957</v>
      </c>
      <c r="AE35" s="5">
        <v>1869.3482935100001</v>
      </c>
    </row>
    <row r="36" spans="1:31">
      <c r="A36" s="56" t="s">
        <v>60</v>
      </c>
      <c r="B36" s="56" t="s">
        <v>198</v>
      </c>
      <c r="C36" s="56" t="s">
        <v>155</v>
      </c>
      <c r="D36" s="5">
        <v>0</v>
      </c>
      <c r="E36" s="5">
        <v>0</v>
      </c>
      <c r="F36" s="5">
        <v>0</v>
      </c>
      <c r="G36" s="5">
        <v>0</v>
      </c>
      <c r="H36" s="5">
        <v>1.0999999999999981</v>
      </c>
      <c r="I36" s="5">
        <v>1.0999999999999981</v>
      </c>
      <c r="J36" s="5">
        <v>1.0999999999999981</v>
      </c>
      <c r="K36" s="5">
        <v>1.0999999999999981</v>
      </c>
      <c r="L36" s="5">
        <v>1.0999999999999981</v>
      </c>
      <c r="M36" s="5">
        <v>252.2</v>
      </c>
      <c r="N36" s="5">
        <v>252.2</v>
      </c>
      <c r="O36" s="5">
        <v>252.2</v>
      </c>
      <c r="P36" s="5">
        <v>252.2</v>
      </c>
      <c r="Q36" s="5">
        <v>252.2</v>
      </c>
      <c r="R36" s="5">
        <v>252.2</v>
      </c>
      <c r="S36" s="5">
        <v>253.3</v>
      </c>
      <c r="T36" s="5">
        <v>253.3</v>
      </c>
      <c r="U36" s="5">
        <v>253.3</v>
      </c>
      <c r="V36" s="5">
        <v>253.3</v>
      </c>
      <c r="W36" s="5">
        <v>253.3</v>
      </c>
      <c r="X36" s="5">
        <v>254.4</v>
      </c>
      <c r="Y36" s="5">
        <v>254.4</v>
      </c>
      <c r="Z36" s="5">
        <v>255.5</v>
      </c>
      <c r="AA36" s="5">
        <v>255.5</v>
      </c>
      <c r="AB36" s="5">
        <v>255.5</v>
      </c>
      <c r="AC36" s="5">
        <v>255.5</v>
      </c>
      <c r="AD36" s="5">
        <v>256.60000000000002</v>
      </c>
      <c r="AE36" s="5">
        <v>256.60000000000002</v>
      </c>
    </row>
    <row r="37" spans="1:31">
      <c r="A37" s="56" t="s">
        <v>60</v>
      </c>
      <c r="B37" s="56" t="s">
        <v>198</v>
      </c>
      <c r="C37" s="56" t="s">
        <v>138</v>
      </c>
      <c r="D37" s="5">
        <v>7.6109999999999989</v>
      </c>
      <c r="E37" s="5">
        <v>14.276</v>
      </c>
      <c r="F37" s="5">
        <v>21.405999999999999</v>
      </c>
      <c r="G37" s="5">
        <v>31.206</v>
      </c>
      <c r="H37" s="5">
        <v>42.430999999999997</v>
      </c>
      <c r="I37" s="5">
        <v>54.543999999999997</v>
      </c>
      <c r="J37" s="5">
        <v>68.78</v>
      </c>
      <c r="K37" s="5">
        <v>78.234204599999998</v>
      </c>
      <c r="L37" s="5">
        <v>88.897823599999995</v>
      </c>
      <c r="M37" s="5">
        <v>100.56894176</v>
      </c>
      <c r="N37" s="5">
        <v>113.91734888000001</v>
      </c>
      <c r="O37" s="5">
        <v>129.20782272</v>
      </c>
      <c r="P37" s="5">
        <v>147.13658770000001</v>
      </c>
      <c r="Q37" s="5">
        <v>166.35416561</v>
      </c>
      <c r="R37" s="5">
        <v>187.61198877000001</v>
      </c>
      <c r="S37" s="5">
        <v>211.07965485</v>
      </c>
      <c r="T37" s="5">
        <v>237.78322059999999</v>
      </c>
      <c r="U37" s="5">
        <v>266.03689736000001</v>
      </c>
      <c r="V37" s="5">
        <v>296.94295706999998</v>
      </c>
      <c r="W37" s="5">
        <v>330.35731324000011</v>
      </c>
      <c r="X37" s="5">
        <v>367.10264988</v>
      </c>
      <c r="Y37" s="5">
        <v>406.49184222999997</v>
      </c>
      <c r="Z37" s="5">
        <v>449.6046642099999</v>
      </c>
      <c r="AA37" s="5">
        <v>495.17932599999978</v>
      </c>
      <c r="AB37" s="5">
        <v>544.78671632999988</v>
      </c>
      <c r="AC37" s="5">
        <v>595.80519332999995</v>
      </c>
      <c r="AD37" s="5">
        <v>649.41628993000006</v>
      </c>
      <c r="AE37" s="5">
        <v>680.85699804000012</v>
      </c>
    </row>
    <row r="38" spans="1:31">
      <c r="A38" s="56" t="s">
        <v>60</v>
      </c>
      <c r="B38" s="56" t="s">
        <v>198</v>
      </c>
      <c r="C38" s="56" t="s">
        <v>139</v>
      </c>
      <c r="D38" s="5">
        <v>73.77200000000002</v>
      </c>
      <c r="E38" s="5">
        <v>128.36799999999999</v>
      </c>
      <c r="F38" s="5">
        <v>166.184</v>
      </c>
      <c r="G38" s="5">
        <v>223.88</v>
      </c>
      <c r="H38" s="5">
        <v>272.92899999999997</v>
      </c>
      <c r="I38" s="5">
        <v>319.17000000000007</v>
      </c>
      <c r="J38" s="5">
        <v>364.23399999999998</v>
      </c>
      <c r="K38" s="5">
        <v>397.46900000000011</v>
      </c>
      <c r="L38" s="5">
        <v>424.41600000000011</v>
      </c>
      <c r="M38" s="5">
        <v>451.98899999999992</v>
      </c>
      <c r="N38" s="5">
        <v>478.26600000000008</v>
      </c>
      <c r="O38" s="5">
        <v>505.13200000000012</v>
      </c>
      <c r="P38" s="5">
        <v>530.62700000000007</v>
      </c>
      <c r="Q38" s="5">
        <v>557.2059999999999</v>
      </c>
      <c r="R38" s="5">
        <v>583.77699999999993</v>
      </c>
      <c r="S38" s="5">
        <v>610.90300000000002</v>
      </c>
      <c r="T38" s="5">
        <v>637.86099999999999</v>
      </c>
      <c r="U38" s="5">
        <v>666.68999999999994</v>
      </c>
      <c r="V38" s="5">
        <v>697.06899999999996</v>
      </c>
      <c r="W38" s="5">
        <v>728.00099999999986</v>
      </c>
      <c r="X38" s="5">
        <v>757.56399999999996</v>
      </c>
      <c r="Y38" s="5">
        <v>792.6350000000001</v>
      </c>
      <c r="Z38" s="5">
        <v>829.92999999999984</v>
      </c>
      <c r="AA38" s="5">
        <v>868.29300000000012</v>
      </c>
      <c r="AB38" s="5">
        <v>905.4319999999999</v>
      </c>
      <c r="AC38" s="5">
        <v>943.78200000000004</v>
      </c>
      <c r="AD38" s="5">
        <v>982.26100000000008</v>
      </c>
      <c r="AE38" s="5">
        <v>982.26100000000008</v>
      </c>
    </row>
    <row r="39" spans="1:31">
      <c r="A39" s="56" t="s">
        <v>60</v>
      </c>
      <c r="B39" s="56" t="s">
        <v>198</v>
      </c>
      <c r="C39" s="56" t="s">
        <v>146</v>
      </c>
      <c r="D39" s="5">
        <v>-8.2354900655709571</v>
      </c>
      <c r="E39" s="5">
        <v>-8.3433125841937112</v>
      </c>
      <c r="F39" s="5">
        <v>-9.3736019741702705</v>
      </c>
      <c r="G39" s="5">
        <v>-12.24745679739627</v>
      </c>
      <c r="H39" s="5">
        <v>-14.29702803837111</v>
      </c>
      <c r="I39" s="5">
        <v>-14.44878663369926</v>
      </c>
      <c r="J39" s="5">
        <v>-13.674859819258961</v>
      </c>
      <c r="K39" s="5">
        <v>-11.61801739794214</v>
      </c>
      <c r="L39" s="5">
        <v>-10.63199674233789</v>
      </c>
      <c r="M39" s="5">
        <v>-9.6847402548440584</v>
      </c>
      <c r="N39" s="5">
        <v>-10.300908666310869</v>
      </c>
      <c r="O39" s="5">
        <v>-9.1143304386953616</v>
      </c>
      <c r="P39" s="5">
        <v>-7.2399608035450171</v>
      </c>
      <c r="Q39" s="5">
        <v>-5.4141057495261293</v>
      </c>
      <c r="R39" s="5">
        <v>-4.8589174863266464</v>
      </c>
      <c r="S39" s="5">
        <v>-4.0366888074334497</v>
      </c>
      <c r="T39" s="5">
        <v>-2.669630618074422</v>
      </c>
      <c r="U39" s="5">
        <v>-2.9714201778858751</v>
      </c>
      <c r="V39" s="5">
        <v>-0.88318154033916585</v>
      </c>
      <c r="W39" s="5">
        <v>0.61321432817877053</v>
      </c>
      <c r="X39" s="5">
        <v>1.253694527807113</v>
      </c>
      <c r="Y39" s="5">
        <v>2.8690053053781241</v>
      </c>
      <c r="Z39" s="5">
        <v>4.2899195565456978</v>
      </c>
      <c r="AA39" s="5">
        <v>5.6283988707860146</v>
      </c>
      <c r="AB39" s="5">
        <v>7.4433445977826409</v>
      </c>
      <c r="AC39" s="5">
        <v>9.8138110623456782</v>
      </c>
      <c r="AD39" s="5">
        <v>11.7542943961368</v>
      </c>
      <c r="AE39" s="5">
        <v>15.1839270757153</v>
      </c>
    </row>
    <row r="40" spans="1:3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</row>
    <row r="41" spans="1:31">
      <c r="A41" s="56" t="s">
        <v>60</v>
      </c>
      <c r="B41" s="56" t="s">
        <v>199</v>
      </c>
      <c r="C41" s="56" t="s">
        <v>132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</row>
    <row r="42" spans="1:31">
      <c r="A42" s="56" t="s">
        <v>60</v>
      </c>
      <c r="B42" s="56" t="s">
        <v>199</v>
      </c>
      <c r="C42" s="56" t="s">
        <v>133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</row>
    <row r="43" spans="1:31">
      <c r="A43" s="56" t="s">
        <v>60</v>
      </c>
      <c r="B43" s="56" t="s">
        <v>199</v>
      </c>
      <c r="C43" s="56" t="s">
        <v>134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153.11010204999999</v>
      </c>
      <c r="J43" s="5">
        <v>153.11010204999999</v>
      </c>
      <c r="K43" s="5">
        <v>153.11010204999999</v>
      </c>
      <c r="L43" s="5">
        <v>153.11012059999999</v>
      </c>
      <c r="M43" s="5">
        <v>153.11013915000001</v>
      </c>
      <c r="N43" s="5">
        <v>153.1101577</v>
      </c>
      <c r="O43" s="5">
        <v>153.11017624999999</v>
      </c>
      <c r="P43" s="5">
        <v>153.11019479999999</v>
      </c>
      <c r="Q43" s="5">
        <v>153.11021335000001</v>
      </c>
      <c r="R43" s="5">
        <v>153.11021335000001</v>
      </c>
      <c r="S43" s="5">
        <v>153.11021600000001</v>
      </c>
      <c r="T43" s="5">
        <v>153.1102266</v>
      </c>
      <c r="U43" s="5">
        <v>153.1102266</v>
      </c>
      <c r="V43" s="5">
        <v>153.1102266</v>
      </c>
      <c r="W43" s="5">
        <v>153.11022925</v>
      </c>
      <c r="X43" s="5">
        <v>153.1102319</v>
      </c>
      <c r="Y43" s="5">
        <v>153.1102319</v>
      </c>
      <c r="Z43" s="5">
        <v>153.1102319</v>
      </c>
      <c r="AA43" s="5">
        <v>153.1102319</v>
      </c>
      <c r="AB43" s="5">
        <v>373.73822380000001</v>
      </c>
      <c r="AC43" s="5">
        <v>373.73822380000001</v>
      </c>
      <c r="AD43" s="5">
        <v>373.73822380000001</v>
      </c>
      <c r="AE43" s="5">
        <v>373.73822380000001</v>
      </c>
    </row>
    <row r="44" spans="1:31">
      <c r="A44" s="56" t="s">
        <v>60</v>
      </c>
      <c r="B44" s="56" t="s">
        <v>199</v>
      </c>
      <c r="C44" s="56" t="s">
        <v>135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</row>
    <row r="45" spans="1:31">
      <c r="A45" s="56" t="s">
        <v>60</v>
      </c>
      <c r="B45" s="56" t="s">
        <v>199</v>
      </c>
      <c r="C45" s="56" t="s">
        <v>136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>
      <c r="A46" s="56" t="s">
        <v>60</v>
      </c>
      <c r="B46" s="56" t="s">
        <v>199</v>
      </c>
      <c r="C46" s="56" t="s">
        <v>153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60</v>
      </c>
      <c r="B47" s="56" t="s">
        <v>199</v>
      </c>
      <c r="C47" s="56" t="s">
        <v>154</v>
      </c>
      <c r="D47" s="5">
        <v>7.0700000000000001E-6</v>
      </c>
      <c r="E47" s="5">
        <v>8.3599999999999996E-6</v>
      </c>
      <c r="F47" s="5">
        <v>8.3599999999999996E-6</v>
      </c>
      <c r="G47" s="5">
        <v>8.3599999999999996E-6</v>
      </c>
      <c r="H47" s="5">
        <v>8.6400000000000003E-6</v>
      </c>
      <c r="I47" s="5">
        <v>1.1714000000000001E-4</v>
      </c>
      <c r="J47" s="5">
        <v>1.1714000000000001E-4</v>
      </c>
      <c r="K47" s="5">
        <v>1.2433E-4</v>
      </c>
      <c r="L47" s="5">
        <v>1.2761000000000001E-4</v>
      </c>
      <c r="M47" s="5">
        <v>1.2769999999999999E-4</v>
      </c>
      <c r="N47" s="5">
        <v>1.2792999999999989E-4</v>
      </c>
      <c r="O47" s="5">
        <v>46.79485742</v>
      </c>
      <c r="P47" s="5">
        <v>46.794857550000003</v>
      </c>
      <c r="Q47" s="5">
        <v>72.175515669999996</v>
      </c>
      <c r="R47" s="5">
        <v>524.80787440000017</v>
      </c>
      <c r="S47" s="5">
        <v>567.90452067000012</v>
      </c>
      <c r="T47" s="5">
        <v>783.04845857000032</v>
      </c>
      <c r="U47" s="5">
        <v>783.04845858000033</v>
      </c>
      <c r="V47" s="5">
        <v>783.04845858000033</v>
      </c>
      <c r="W47" s="5">
        <v>783.04845858000033</v>
      </c>
      <c r="X47" s="5">
        <v>783.04845858000033</v>
      </c>
      <c r="Y47" s="5">
        <v>783.04846061000035</v>
      </c>
      <c r="Z47" s="5">
        <v>783.04846218000034</v>
      </c>
      <c r="AA47" s="5">
        <v>976.47921392000035</v>
      </c>
      <c r="AB47" s="5">
        <v>976.47921912000038</v>
      </c>
      <c r="AC47" s="5">
        <v>976.47921912000038</v>
      </c>
      <c r="AD47" s="5">
        <v>976.47921916000041</v>
      </c>
      <c r="AE47" s="5">
        <v>976.47921920000044</v>
      </c>
    </row>
    <row r="48" spans="1:31">
      <c r="A48" s="56" t="s">
        <v>60</v>
      </c>
      <c r="B48" s="56" t="s">
        <v>199</v>
      </c>
      <c r="C48" s="56" t="s">
        <v>155</v>
      </c>
      <c r="D48" s="5">
        <v>268</v>
      </c>
      <c r="E48" s="5">
        <v>268</v>
      </c>
      <c r="F48" s="5">
        <v>268</v>
      </c>
      <c r="G48" s="5">
        <v>268</v>
      </c>
      <c r="H48" s="5">
        <v>268</v>
      </c>
      <c r="I48" s="5">
        <v>268</v>
      </c>
      <c r="J48" s="5">
        <v>268</v>
      </c>
      <c r="K48" s="5">
        <v>268</v>
      </c>
      <c r="L48" s="5">
        <v>268</v>
      </c>
      <c r="M48" s="5">
        <v>268</v>
      </c>
      <c r="N48" s="5">
        <v>268</v>
      </c>
      <c r="O48" s="5">
        <v>268</v>
      </c>
      <c r="P48" s="5">
        <v>268</v>
      </c>
      <c r="Q48" s="5">
        <v>268</v>
      </c>
      <c r="R48" s="5">
        <v>268</v>
      </c>
      <c r="S48" s="5">
        <v>268</v>
      </c>
      <c r="T48" s="5">
        <v>268</v>
      </c>
      <c r="U48" s="5">
        <v>268</v>
      </c>
      <c r="V48" s="5">
        <v>268</v>
      </c>
      <c r="W48" s="5">
        <v>268</v>
      </c>
      <c r="X48" s="5">
        <v>268</v>
      </c>
      <c r="Y48" s="5">
        <v>268</v>
      </c>
      <c r="Z48" s="5">
        <v>268</v>
      </c>
      <c r="AA48" s="5">
        <v>268</v>
      </c>
      <c r="AB48" s="5">
        <v>268</v>
      </c>
      <c r="AC48" s="5">
        <v>268</v>
      </c>
      <c r="AD48" s="5">
        <v>268</v>
      </c>
      <c r="AE48" s="5">
        <v>268</v>
      </c>
    </row>
    <row r="49" spans="1:31">
      <c r="A49" s="56" t="s">
        <v>60</v>
      </c>
      <c r="B49" s="56" t="s">
        <v>199</v>
      </c>
      <c r="C49" s="56" t="s">
        <v>138</v>
      </c>
      <c r="D49" s="5">
        <v>27.867000000000001</v>
      </c>
      <c r="E49" s="5">
        <v>42.569000000000003</v>
      </c>
      <c r="F49" s="5">
        <v>54.228999999999992</v>
      </c>
      <c r="G49" s="5">
        <v>69.669000000000011</v>
      </c>
      <c r="H49" s="5">
        <v>83.643999999999977</v>
      </c>
      <c r="I49" s="5">
        <v>98.150999999999982</v>
      </c>
      <c r="J49" s="5">
        <v>112.53100000000001</v>
      </c>
      <c r="K49" s="5">
        <v>122.1917048</v>
      </c>
      <c r="L49" s="5">
        <v>131.29430345</v>
      </c>
      <c r="M49" s="5">
        <v>140.16223987000001</v>
      </c>
      <c r="N49" s="5">
        <v>148.81446156000001</v>
      </c>
      <c r="O49" s="5">
        <v>157.81538028</v>
      </c>
      <c r="P49" s="5">
        <v>167.61028186999999</v>
      </c>
      <c r="Q49" s="5">
        <v>177.28082326000001</v>
      </c>
      <c r="R49" s="5">
        <v>187.34418851000001</v>
      </c>
      <c r="S49" s="5">
        <v>197.92537768</v>
      </c>
      <c r="T49" s="5">
        <v>209.51861481</v>
      </c>
      <c r="U49" s="5">
        <v>221.11327868000001</v>
      </c>
      <c r="V49" s="5">
        <v>233.42112126000001</v>
      </c>
      <c r="W49" s="5">
        <v>246.29217582999999</v>
      </c>
      <c r="X49" s="5">
        <v>260.25668868000002</v>
      </c>
      <c r="Y49" s="5">
        <v>274.85320731000002</v>
      </c>
      <c r="Z49" s="5">
        <v>290.42891438999999</v>
      </c>
      <c r="AA49" s="5">
        <v>306.64422946000002</v>
      </c>
      <c r="AB49" s="5">
        <v>324.15584975000002</v>
      </c>
      <c r="AC49" s="5">
        <v>341.49747876999999</v>
      </c>
      <c r="AD49" s="5">
        <v>359.39563423999988</v>
      </c>
      <c r="AE49" s="5">
        <v>370.75184135000001</v>
      </c>
    </row>
    <row r="50" spans="1:31">
      <c r="A50" s="56" t="s">
        <v>60</v>
      </c>
      <c r="B50" s="56" t="s">
        <v>199</v>
      </c>
      <c r="C50" s="56" t="s">
        <v>139</v>
      </c>
      <c r="D50" s="5">
        <v>64.924000000000007</v>
      </c>
      <c r="E50" s="5">
        <v>93.886999999999944</v>
      </c>
      <c r="F50" s="5">
        <v>111.904</v>
      </c>
      <c r="G50" s="5">
        <v>136.96600000000001</v>
      </c>
      <c r="H50" s="5">
        <v>157.191</v>
      </c>
      <c r="I50" s="5">
        <v>175.07400000000001</v>
      </c>
      <c r="J50" s="5">
        <v>190.46799999999999</v>
      </c>
      <c r="K50" s="5">
        <v>202.18899999999999</v>
      </c>
      <c r="L50" s="5">
        <v>210.304</v>
      </c>
      <c r="M50" s="5">
        <v>218.6330000000001</v>
      </c>
      <c r="N50" s="5">
        <v>225.99899999999991</v>
      </c>
      <c r="O50" s="5">
        <v>233.21100000000001</v>
      </c>
      <c r="P50" s="5">
        <v>239.405</v>
      </c>
      <c r="Q50" s="5">
        <v>246.00899999999999</v>
      </c>
      <c r="R50" s="5">
        <v>252.376</v>
      </c>
      <c r="S50" s="5">
        <v>258.685</v>
      </c>
      <c r="T50" s="5">
        <v>264.16599999999988</v>
      </c>
      <c r="U50" s="5">
        <v>270.27499999999998</v>
      </c>
      <c r="V50" s="5">
        <v>276.53699999999998</v>
      </c>
      <c r="W50" s="5">
        <v>282.673</v>
      </c>
      <c r="X50" s="5">
        <v>287.80999999999989</v>
      </c>
      <c r="Y50" s="5">
        <v>294.488</v>
      </c>
      <c r="Z50" s="5">
        <v>301.42199999999991</v>
      </c>
      <c r="AA50" s="5">
        <v>308.30900000000003</v>
      </c>
      <c r="AB50" s="5">
        <v>314.18200000000002</v>
      </c>
      <c r="AC50" s="5">
        <v>320.47500000000002</v>
      </c>
      <c r="AD50" s="5">
        <v>326.51899999999989</v>
      </c>
      <c r="AE50" s="5">
        <v>326.51899999999989</v>
      </c>
    </row>
    <row r="51" spans="1:31">
      <c r="A51" s="56" t="s">
        <v>60</v>
      </c>
      <c r="B51" s="56" t="s">
        <v>199</v>
      </c>
      <c r="C51" s="56" t="s">
        <v>146</v>
      </c>
      <c r="D51" s="5">
        <v>-0.33003986188492013</v>
      </c>
      <c r="E51" s="5">
        <v>-0.342764121160819</v>
      </c>
      <c r="F51" s="5">
        <v>-0.47263925179746019</v>
      </c>
      <c r="G51" s="5">
        <v>-0.61748141221450936</v>
      </c>
      <c r="H51" s="5">
        <v>-0.75151238994322256</v>
      </c>
      <c r="I51" s="5">
        <v>-0.33572255598621581</v>
      </c>
      <c r="J51" s="5">
        <v>-0.18466725255633781</v>
      </c>
      <c r="K51" s="5">
        <v>-0.2318464345095137</v>
      </c>
      <c r="L51" s="5">
        <v>-0.2294715631873103</v>
      </c>
      <c r="M51" s="5">
        <v>9.9795442658013656E-2</v>
      </c>
      <c r="N51" s="5">
        <v>5.8347496132014953E-2</v>
      </c>
      <c r="O51" s="5">
        <v>0.34018600252042569</v>
      </c>
      <c r="P51" s="5">
        <v>0.8569628869725392</v>
      </c>
      <c r="Q51" s="5">
        <v>1.096425788607462</v>
      </c>
      <c r="R51" s="5">
        <v>1.7866554633458589</v>
      </c>
      <c r="S51" s="5">
        <v>1.9497545619017489</v>
      </c>
      <c r="T51" s="5">
        <v>2.346747468452492</v>
      </c>
      <c r="U51" s="5">
        <v>2.6814371392869489</v>
      </c>
      <c r="V51" s="5">
        <v>2.7886278834267491</v>
      </c>
      <c r="W51" s="5">
        <v>3.1483370501567829</v>
      </c>
      <c r="X51" s="5">
        <v>3.3212232146571381</v>
      </c>
      <c r="Y51" s="5">
        <v>3.5338324250146438</v>
      </c>
      <c r="Z51" s="5">
        <v>3.620204449334445</v>
      </c>
      <c r="AA51" s="5">
        <v>3.947456682230388</v>
      </c>
      <c r="AB51" s="5">
        <v>3.684910344864015</v>
      </c>
      <c r="AC51" s="5">
        <v>4.2491374652685892</v>
      </c>
      <c r="AD51" s="5">
        <v>4.540247288308322</v>
      </c>
      <c r="AE51" s="5">
        <v>4.9469413545932852</v>
      </c>
    </row>
    <row r="52" spans="1:3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</row>
    <row r="53" spans="1:31">
      <c r="A53" s="56" t="s">
        <v>60</v>
      </c>
      <c r="B53" s="56" t="s">
        <v>200</v>
      </c>
      <c r="C53" s="56" t="s">
        <v>132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</row>
    <row r="54" spans="1:31">
      <c r="A54" s="56" t="s">
        <v>60</v>
      </c>
      <c r="B54" s="56" t="s">
        <v>200</v>
      </c>
      <c r="C54" s="56" t="s">
        <v>133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60</v>
      </c>
      <c r="B55" s="56" t="s">
        <v>200</v>
      </c>
      <c r="C55" s="56" t="s">
        <v>134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2.65E-6</v>
      </c>
      <c r="L55" s="5">
        <v>2.12E-5</v>
      </c>
      <c r="M55" s="5">
        <v>3.9749999999999997E-5</v>
      </c>
      <c r="N55" s="5">
        <v>5.8300000000000001E-5</v>
      </c>
      <c r="O55" s="5">
        <v>7.6849999999999998E-5</v>
      </c>
      <c r="P55" s="5">
        <v>9.5400000000000001E-5</v>
      </c>
      <c r="Q55" s="5">
        <v>1.1395000000000001E-4</v>
      </c>
      <c r="R55" s="5">
        <v>1.1395000000000001E-4</v>
      </c>
      <c r="S55" s="5">
        <v>1.166E-4</v>
      </c>
      <c r="T55" s="5">
        <v>1.1925E-4</v>
      </c>
      <c r="U55" s="5">
        <v>1.219E-4</v>
      </c>
      <c r="V55" s="5">
        <v>1.2454999999999999E-4</v>
      </c>
      <c r="W55" s="5">
        <v>1.272E-4</v>
      </c>
      <c r="X55" s="5">
        <v>1.2985000000000001E-4</v>
      </c>
      <c r="Y55" s="5">
        <v>1.2985000000000001E-4</v>
      </c>
      <c r="Z55" s="5">
        <v>1.325E-4</v>
      </c>
      <c r="AA55" s="5">
        <v>1.4310000000000001E-4</v>
      </c>
      <c r="AB55" s="5">
        <v>1.4310000000000001E-4</v>
      </c>
      <c r="AC55" s="5">
        <v>1.4310000000000001E-4</v>
      </c>
      <c r="AD55" s="5">
        <v>1.4310000000000001E-4</v>
      </c>
      <c r="AE55" s="5">
        <v>1.4310000000000001E-4</v>
      </c>
    </row>
    <row r="56" spans="1:31">
      <c r="A56" s="56" t="s">
        <v>60</v>
      </c>
      <c r="B56" s="56" t="s">
        <v>200</v>
      </c>
      <c r="C56" s="56" t="s">
        <v>135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</row>
    <row r="57" spans="1:31">
      <c r="A57" s="56" t="s">
        <v>60</v>
      </c>
      <c r="B57" s="56" t="s">
        <v>200</v>
      </c>
      <c r="C57" s="56" t="s">
        <v>136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390.00000000000011</v>
      </c>
      <c r="K57" s="5">
        <v>390.00000000000011</v>
      </c>
      <c r="L57" s="5">
        <v>390.00000000000011</v>
      </c>
      <c r="M57" s="5">
        <v>390.00000000000011</v>
      </c>
      <c r="N57" s="5">
        <v>390.00000000000011</v>
      </c>
      <c r="O57" s="5">
        <v>390.00000000000011</v>
      </c>
      <c r="P57" s="5">
        <v>390.00000000000011</v>
      </c>
      <c r="Q57" s="5">
        <v>390.00000000000011</v>
      </c>
      <c r="R57" s="5">
        <v>390.00000000000011</v>
      </c>
      <c r="S57" s="5">
        <v>390.00000000000011</v>
      </c>
      <c r="T57" s="5">
        <v>390.00000000000011</v>
      </c>
      <c r="U57" s="5">
        <v>390.00000000000011</v>
      </c>
      <c r="V57" s="5">
        <v>390.00000000000011</v>
      </c>
      <c r="W57" s="5">
        <v>390.00000000000011</v>
      </c>
      <c r="X57" s="5">
        <v>390.00000000000011</v>
      </c>
      <c r="Y57" s="5">
        <v>390.00000000000011</v>
      </c>
      <c r="Z57" s="5">
        <v>390.00000000000011</v>
      </c>
      <c r="AA57" s="5">
        <v>390.00000000000011</v>
      </c>
      <c r="AB57" s="5">
        <v>390.00000000000011</v>
      </c>
      <c r="AC57" s="5">
        <v>390.00000000000011</v>
      </c>
      <c r="AD57" s="5">
        <v>390.00000000000011</v>
      </c>
      <c r="AE57" s="5">
        <v>390.00000000000011</v>
      </c>
    </row>
    <row r="58" spans="1:31">
      <c r="A58" s="56" t="s">
        <v>60</v>
      </c>
      <c r="B58" s="56" t="s">
        <v>200</v>
      </c>
      <c r="C58" s="56" t="s">
        <v>153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1.042E-5</v>
      </c>
      <c r="J58" s="5">
        <v>1.1219999999999999E-5</v>
      </c>
      <c r="K58" s="5">
        <v>3.5129999999999997E-5</v>
      </c>
      <c r="L58" s="5">
        <v>3.5209999999999997E-5</v>
      </c>
      <c r="M58" s="5">
        <v>3.523E-5</v>
      </c>
      <c r="N58" s="5">
        <v>3.5259999999999998E-5</v>
      </c>
      <c r="O58" s="5">
        <v>1.5245999999999999E-4</v>
      </c>
      <c r="P58" s="5">
        <v>1.5247000000000001E-4</v>
      </c>
      <c r="Q58" s="5">
        <v>1.5255999999999999E-4</v>
      </c>
      <c r="R58" s="5">
        <v>1.5410000000000001E-4</v>
      </c>
      <c r="S58" s="5">
        <v>1.5457000000000001E-4</v>
      </c>
      <c r="T58" s="5">
        <v>1.5527E-4</v>
      </c>
      <c r="U58" s="5">
        <v>1.5673E-4</v>
      </c>
      <c r="V58" s="5">
        <v>1.5862999999999999E-4</v>
      </c>
      <c r="W58" s="5">
        <v>1.5967999999999999E-4</v>
      </c>
      <c r="X58" s="5">
        <v>1.6689999999999991E-4</v>
      </c>
      <c r="Y58" s="5">
        <v>1.8377000000000001E-4</v>
      </c>
      <c r="Z58" s="5">
        <v>2.2121E-4</v>
      </c>
      <c r="AA58" s="5">
        <v>4.0257999999999988E-4</v>
      </c>
      <c r="AB58" s="5">
        <v>4.6415999999999997E-4</v>
      </c>
      <c r="AC58" s="5">
        <v>4.6415999999999997E-4</v>
      </c>
      <c r="AD58" s="5">
        <v>4.6417000000000002E-4</v>
      </c>
      <c r="AE58" s="5">
        <v>4.6419000000000001E-4</v>
      </c>
    </row>
    <row r="59" spans="1:31">
      <c r="A59" s="56" t="s">
        <v>60</v>
      </c>
      <c r="B59" s="56" t="s">
        <v>200</v>
      </c>
      <c r="C59" s="56" t="s">
        <v>154</v>
      </c>
      <c r="D59" s="5">
        <v>3.2899999999999998E-6</v>
      </c>
      <c r="E59" s="5">
        <v>3.4699999999999998E-6</v>
      </c>
      <c r="F59" s="5">
        <v>3.9500000000000003E-6</v>
      </c>
      <c r="G59" s="5">
        <v>4.3499999999999999E-6</v>
      </c>
      <c r="H59" s="5">
        <v>4.7500000000000003E-6</v>
      </c>
      <c r="I59" s="5">
        <v>5.3600000000000004E-6</v>
      </c>
      <c r="J59" s="5">
        <v>6.2400000000000004E-6</v>
      </c>
      <c r="K59" s="5">
        <v>1.398E-5</v>
      </c>
      <c r="L59" s="5">
        <v>1.6059999999999999E-5</v>
      </c>
      <c r="M59" s="5">
        <v>1.6140000000000001E-5</v>
      </c>
      <c r="N59" s="5">
        <v>1.7030000000000001E-5</v>
      </c>
      <c r="O59" s="5">
        <v>5.0689999999999997E-5</v>
      </c>
      <c r="P59" s="5">
        <v>5.0760000000000009E-5</v>
      </c>
      <c r="Q59" s="5">
        <v>5.1109999999999997E-5</v>
      </c>
      <c r="R59" s="5">
        <v>5.187000000000001E-5</v>
      </c>
      <c r="S59" s="5">
        <v>5.2800000000000009E-5</v>
      </c>
      <c r="T59" s="5">
        <v>5.4249999999999997E-5</v>
      </c>
      <c r="U59" s="5">
        <v>5.4969999999999997E-5</v>
      </c>
      <c r="V59" s="5">
        <v>5.6870000000000009E-5</v>
      </c>
      <c r="W59" s="5">
        <v>5.704000000000001E-5</v>
      </c>
      <c r="X59" s="5">
        <v>6.5250000000000014E-5</v>
      </c>
      <c r="Y59" s="5">
        <v>7.1070000000000009E-5</v>
      </c>
      <c r="Z59" s="5">
        <v>7.7410000000000019E-5</v>
      </c>
      <c r="AA59" s="5">
        <v>8.3930000000000018E-5</v>
      </c>
      <c r="AB59" s="5">
        <v>8.3930000000000018E-5</v>
      </c>
      <c r="AC59" s="5">
        <v>8.3930000000000018E-5</v>
      </c>
      <c r="AD59" s="5">
        <v>8.3930000000000018E-5</v>
      </c>
      <c r="AE59" s="5">
        <v>8.3930000000000018E-5</v>
      </c>
    </row>
    <row r="60" spans="1:31">
      <c r="A60" s="56" t="s">
        <v>60</v>
      </c>
      <c r="B60" s="56" t="s">
        <v>200</v>
      </c>
      <c r="C60" s="56" t="s">
        <v>155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</row>
    <row r="61" spans="1:31">
      <c r="A61" s="56" t="s">
        <v>60</v>
      </c>
      <c r="B61" s="56" t="s">
        <v>200</v>
      </c>
      <c r="C61" s="56" t="s">
        <v>138</v>
      </c>
      <c r="D61" s="5">
        <v>0.80699999999999994</v>
      </c>
      <c r="E61" s="5">
        <v>1.5</v>
      </c>
      <c r="F61" s="5">
        <v>2.2559999999999998</v>
      </c>
      <c r="G61" s="5">
        <v>3.367</v>
      </c>
      <c r="H61" s="5">
        <v>4.4770000000000003</v>
      </c>
      <c r="I61" s="5">
        <v>5.74</v>
      </c>
      <c r="J61" s="5">
        <v>7.1029999999999998</v>
      </c>
      <c r="K61" s="5">
        <v>7.8895331399999993</v>
      </c>
      <c r="L61" s="5">
        <v>8.7149484899999994</v>
      </c>
      <c r="M61" s="5">
        <v>9.5312965900000002</v>
      </c>
      <c r="N61" s="5">
        <v>10.37753828</v>
      </c>
      <c r="O61" s="5">
        <v>11.30342119</v>
      </c>
      <c r="P61" s="5">
        <v>12.3771945</v>
      </c>
      <c r="Q61" s="5">
        <v>13.4768062</v>
      </c>
      <c r="R61" s="5">
        <v>14.67451966</v>
      </c>
      <c r="S61" s="5">
        <v>15.989946679999999</v>
      </c>
      <c r="T61" s="5">
        <v>17.507351379999999</v>
      </c>
      <c r="U61" s="5">
        <v>19.08386673</v>
      </c>
      <c r="V61" s="5">
        <v>20.817180700000009</v>
      </c>
      <c r="W61" s="5">
        <v>22.69722088</v>
      </c>
      <c r="X61" s="5">
        <v>24.788382930000001</v>
      </c>
      <c r="Y61" s="5">
        <v>27.045465249999999</v>
      </c>
      <c r="Z61" s="5">
        <v>29.523726929999999</v>
      </c>
      <c r="AA61" s="5">
        <v>32.166278030000001</v>
      </c>
      <c r="AB61" s="5">
        <v>35.080948970000001</v>
      </c>
      <c r="AC61" s="5">
        <v>38.053937800000007</v>
      </c>
      <c r="AD61" s="5">
        <v>41.188521289999997</v>
      </c>
      <c r="AE61" s="5">
        <v>43.163582330000011</v>
      </c>
    </row>
    <row r="62" spans="1:31">
      <c r="A62" s="56" t="s">
        <v>60</v>
      </c>
      <c r="B62" s="56" t="s">
        <v>200</v>
      </c>
      <c r="C62" s="56" t="s">
        <v>139</v>
      </c>
      <c r="D62" s="5">
        <v>6.7020000000000017</v>
      </c>
      <c r="E62" s="5">
        <v>12.523</v>
      </c>
      <c r="F62" s="5">
        <v>16.609000000000002</v>
      </c>
      <c r="G62" s="5">
        <v>23.195</v>
      </c>
      <c r="H62" s="5">
        <v>27.048000000000009</v>
      </c>
      <c r="I62" s="5">
        <v>31.332000000000001</v>
      </c>
      <c r="J62" s="5">
        <v>35.094999999999999</v>
      </c>
      <c r="K62" s="5">
        <v>37.816000000000003</v>
      </c>
      <c r="L62" s="5">
        <v>39.889000000000003</v>
      </c>
      <c r="M62" s="5">
        <v>41.982999999999997</v>
      </c>
      <c r="N62" s="5">
        <v>43.924999999999997</v>
      </c>
      <c r="O62" s="5">
        <v>45.88</v>
      </c>
      <c r="P62" s="5">
        <v>47.660999999999987</v>
      </c>
      <c r="Q62" s="5">
        <v>49.505999999999993</v>
      </c>
      <c r="R62" s="5">
        <v>51.314999999999998</v>
      </c>
      <c r="S62" s="5">
        <v>53.131999999999991</v>
      </c>
      <c r="T62" s="5">
        <v>54.867999999999988</v>
      </c>
      <c r="U62" s="5">
        <v>56.734000000000009</v>
      </c>
      <c r="V62" s="5">
        <v>58.691999999999979</v>
      </c>
      <c r="W62" s="5">
        <v>60.651999999999987</v>
      </c>
      <c r="X62" s="5">
        <v>62.444999999999993</v>
      </c>
      <c r="Y62" s="5">
        <v>64.662999999999997</v>
      </c>
      <c r="Z62" s="5">
        <v>67.013999999999996</v>
      </c>
      <c r="AA62" s="5">
        <v>69.397999999999996</v>
      </c>
      <c r="AB62" s="5">
        <v>71.620999999999995</v>
      </c>
      <c r="AC62" s="5">
        <v>73.888999999999996</v>
      </c>
      <c r="AD62" s="5">
        <v>76.114999999999995</v>
      </c>
      <c r="AE62" s="5">
        <v>76.114999999999995</v>
      </c>
    </row>
    <row r="63" spans="1:31">
      <c r="A63" s="56" t="s">
        <v>60</v>
      </c>
      <c r="B63" s="56" t="s">
        <v>200</v>
      </c>
      <c r="C63" s="56" t="s">
        <v>146</v>
      </c>
      <c r="D63" s="5">
        <v>0.3312631160640791</v>
      </c>
      <c r="E63" s="5">
        <v>0.38347737927556119</v>
      </c>
      <c r="F63" s="5">
        <v>0.55142338473007158</v>
      </c>
      <c r="G63" s="5">
        <v>0.60771786731334743</v>
      </c>
      <c r="H63" s="5">
        <v>0.66669796505734524</v>
      </c>
      <c r="I63" s="5">
        <v>-6.3148274236730302</v>
      </c>
      <c r="J63" s="5">
        <v>-6.328600206207426</v>
      </c>
      <c r="K63" s="5">
        <v>-6.2543981366596597</v>
      </c>
      <c r="L63" s="5">
        <v>-6.17963572198272</v>
      </c>
      <c r="M63" s="5">
        <v>-6.1286358529928684</v>
      </c>
      <c r="N63" s="5">
        <v>-6.0754612375678363</v>
      </c>
      <c r="O63" s="5">
        <v>-6.0853662462434563</v>
      </c>
      <c r="P63" s="5">
        <v>-5.9844535608639049</v>
      </c>
      <c r="Q63" s="5">
        <v>-5.94029782574545</v>
      </c>
      <c r="R63" s="5">
        <v>-5.7927048798498539</v>
      </c>
      <c r="S63" s="5">
        <v>-5.7326826953955248</v>
      </c>
      <c r="T63" s="5">
        <v>-5.6715172347854228</v>
      </c>
      <c r="U63" s="5">
        <v>-5.6079104036530856</v>
      </c>
      <c r="V63" s="5">
        <v>-5.5284424624674102</v>
      </c>
      <c r="W63" s="5">
        <v>-5.4497447806736652</v>
      </c>
      <c r="X63" s="5">
        <v>-5.3153965408048762</v>
      </c>
      <c r="Y63" s="5">
        <v>-5.299487359326907</v>
      </c>
      <c r="Z63" s="5">
        <v>-5.211486444414156</v>
      </c>
      <c r="AA63" s="5">
        <v>-5.074874994867681</v>
      </c>
      <c r="AB63" s="5">
        <v>-4.9945765647527978</v>
      </c>
      <c r="AC63" s="5">
        <v>-4.7845544396268522</v>
      </c>
      <c r="AD63" s="5">
        <v>-4.6897119954140543</v>
      </c>
      <c r="AE63" s="5">
        <v>-4.4747923299977899</v>
      </c>
    </row>
    <row r="64" spans="1:3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s="56" t="s">
        <v>70</v>
      </c>
      <c r="B65" s="56" t="s">
        <v>163</v>
      </c>
      <c r="C65" s="56" t="s">
        <v>132</v>
      </c>
      <c r="D65" s="5">
        <v>316</v>
      </c>
      <c r="E65" s="5">
        <v>316</v>
      </c>
      <c r="F65" s="5">
        <v>316</v>
      </c>
      <c r="G65" s="5">
        <v>316</v>
      </c>
      <c r="H65" s="5">
        <v>316</v>
      </c>
      <c r="I65" s="5">
        <v>316</v>
      </c>
      <c r="J65" s="5">
        <v>316</v>
      </c>
      <c r="K65" s="5">
        <v>316</v>
      </c>
      <c r="L65" s="5">
        <v>316</v>
      </c>
      <c r="M65" s="5">
        <v>316</v>
      </c>
      <c r="N65" s="5">
        <v>316</v>
      </c>
      <c r="O65" s="5">
        <v>316</v>
      </c>
      <c r="P65" s="5">
        <v>316</v>
      </c>
      <c r="Q65" s="5">
        <v>316</v>
      </c>
      <c r="R65" s="5">
        <v>316</v>
      </c>
      <c r="S65" s="5">
        <v>316</v>
      </c>
      <c r="T65" s="5">
        <v>316</v>
      </c>
      <c r="U65" s="5">
        <v>316</v>
      </c>
      <c r="V65" s="5">
        <v>316</v>
      </c>
      <c r="W65" s="5">
        <v>316</v>
      </c>
      <c r="X65" s="5">
        <v>316</v>
      </c>
      <c r="Y65" s="5">
        <v>316</v>
      </c>
      <c r="Z65" s="5">
        <v>316</v>
      </c>
      <c r="AA65" s="5">
        <v>316</v>
      </c>
      <c r="AB65" s="5">
        <v>316</v>
      </c>
      <c r="AC65" s="5">
        <v>316</v>
      </c>
      <c r="AD65" s="5">
        <v>316</v>
      </c>
      <c r="AE65" s="5">
        <v>316</v>
      </c>
    </row>
    <row r="66" spans="1:31">
      <c r="A66" s="56" t="s">
        <v>70</v>
      </c>
      <c r="B66" s="56" t="s">
        <v>163</v>
      </c>
      <c r="C66" s="56" t="s">
        <v>133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</row>
    <row r="67" spans="1:31">
      <c r="A67" s="56" t="s">
        <v>70</v>
      </c>
      <c r="B67" s="56" t="s">
        <v>163</v>
      </c>
      <c r="C67" s="56" t="s">
        <v>134</v>
      </c>
      <c r="D67" s="5">
        <v>0</v>
      </c>
      <c r="E67" s="5">
        <v>0</v>
      </c>
      <c r="F67" s="5">
        <v>24.0759814</v>
      </c>
      <c r="G67" s="5">
        <v>24.0759814</v>
      </c>
      <c r="H67" s="5">
        <v>24.0759814</v>
      </c>
      <c r="I67" s="5">
        <v>24.0759814</v>
      </c>
      <c r="J67" s="5">
        <v>24.0759814</v>
      </c>
      <c r="K67" s="5">
        <v>24.0759814</v>
      </c>
      <c r="L67" s="5">
        <v>24.07599995</v>
      </c>
      <c r="M67" s="5">
        <v>24.0760185</v>
      </c>
      <c r="N67" s="5">
        <v>24.07603705</v>
      </c>
      <c r="O67" s="5">
        <v>24.0760556</v>
      </c>
      <c r="P67" s="5">
        <v>24.07607415</v>
      </c>
      <c r="Q67" s="5">
        <v>24.0760927</v>
      </c>
      <c r="R67" s="5">
        <v>24.0760927</v>
      </c>
      <c r="S67" s="5">
        <v>24.076095349999999</v>
      </c>
      <c r="T67" s="5">
        <v>24.076105949999999</v>
      </c>
      <c r="U67" s="5">
        <v>24.076105949999999</v>
      </c>
      <c r="V67" s="5">
        <v>24.076105949999999</v>
      </c>
      <c r="W67" s="5">
        <v>24.076108600000001</v>
      </c>
      <c r="X67" s="5">
        <v>727.21518360000005</v>
      </c>
      <c r="Y67" s="5">
        <v>727.21518360000005</v>
      </c>
      <c r="Z67" s="5">
        <v>727.21518360000005</v>
      </c>
      <c r="AA67" s="5">
        <v>727.21518360000005</v>
      </c>
      <c r="AB67" s="5">
        <v>727.21518890000004</v>
      </c>
      <c r="AC67" s="5">
        <v>727.21518890000004</v>
      </c>
      <c r="AD67" s="5">
        <v>727.21518890000004</v>
      </c>
      <c r="AE67" s="5">
        <v>727.21518890000004</v>
      </c>
    </row>
    <row r="68" spans="1:31">
      <c r="A68" s="56" t="s">
        <v>70</v>
      </c>
      <c r="B68" s="56" t="s">
        <v>163</v>
      </c>
      <c r="C68" s="56" t="s">
        <v>135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</row>
    <row r="69" spans="1:31">
      <c r="A69" s="56" t="s">
        <v>70</v>
      </c>
      <c r="B69" s="56" t="s">
        <v>163</v>
      </c>
      <c r="C69" s="56" t="s">
        <v>136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70</v>
      </c>
      <c r="B70" s="56" t="s">
        <v>163</v>
      </c>
      <c r="C70" s="56" t="s">
        <v>152</v>
      </c>
      <c r="D70" s="5">
        <v>0</v>
      </c>
      <c r="E70" s="5">
        <v>0</v>
      </c>
      <c r="F70" s="5">
        <v>680</v>
      </c>
      <c r="G70" s="5">
        <v>2040</v>
      </c>
      <c r="H70" s="5">
        <v>2040</v>
      </c>
      <c r="I70" s="5">
        <v>2040</v>
      </c>
      <c r="J70" s="5">
        <v>2040</v>
      </c>
      <c r="K70" s="5">
        <v>2040</v>
      </c>
      <c r="L70" s="5">
        <v>2040</v>
      </c>
      <c r="M70" s="5">
        <v>2040</v>
      </c>
      <c r="N70" s="5">
        <v>2040</v>
      </c>
      <c r="O70" s="5">
        <v>2040</v>
      </c>
      <c r="P70" s="5">
        <v>2040</v>
      </c>
      <c r="Q70" s="5">
        <v>2040</v>
      </c>
      <c r="R70" s="5">
        <v>2040</v>
      </c>
      <c r="S70" s="5">
        <v>2040</v>
      </c>
      <c r="T70" s="5">
        <v>2040</v>
      </c>
      <c r="U70" s="5">
        <v>2040</v>
      </c>
      <c r="V70" s="5">
        <v>2040</v>
      </c>
      <c r="W70" s="5">
        <v>2040</v>
      </c>
      <c r="X70" s="5">
        <v>2040</v>
      </c>
      <c r="Y70" s="5">
        <v>2040</v>
      </c>
      <c r="Z70" s="5">
        <v>2040</v>
      </c>
      <c r="AA70" s="5">
        <v>2040</v>
      </c>
      <c r="AB70" s="5">
        <v>2040</v>
      </c>
      <c r="AC70" s="5">
        <v>2040</v>
      </c>
      <c r="AD70" s="5">
        <v>2040</v>
      </c>
      <c r="AE70" s="5">
        <v>2040</v>
      </c>
    </row>
    <row r="71" spans="1:31">
      <c r="A71" s="56" t="s">
        <v>70</v>
      </c>
      <c r="B71" s="56" t="s">
        <v>163</v>
      </c>
      <c r="C71" s="56" t="s">
        <v>153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2.6740000000000001E-5</v>
      </c>
      <c r="J71" s="5">
        <v>2.881E-5</v>
      </c>
      <c r="K71" s="5">
        <v>3.2889999999999999E-5</v>
      </c>
      <c r="L71" s="5">
        <v>3.3930000000000002E-5</v>
      </c>
      <c r="M71" s="5">
        <v>3.4230000000000003E-5</v>
      </c>
      <c r="N71" s="5">
        <v>3.4669999999999998E-5</v>
      </c>
      <c r="O71" s="5">
        <v>3.5490000000000001E-5</v>
      </c>
      <c r="P71" s="5">
        <v>3.6430000000000002E-5</v>
      </c>
      <c r="Q71" s="5">
        <v>3.9219999999999987E-5</v>
      </c>
      <c r="R71" s="5">
        <v>4.2660000000000002E-5</v>
      </c>
      <c r="S71" s="5">
        <v>4.8079999999999987E-5</v>
      </c>
      <c r="T71" s="5">
        <v>5.4570000000000001E-5</v>
      </c>
      <c r="U71" s="5">
        <v>5.4570000000000001E-5</v>
      </c>
      <c r="V71" s="5">
        <v>5.4570000000000001E-5</v>
      </c>
      <c r="W71" s="5">
        <v>5.4570000000000001E-5</v>
      </c>
      <c r="X71" s="5">
        <v>127.76828273</v>
      </c>
      <c r="Y71" s="5">
        <v>127.76828603</v>
      </c>
      <c r="Z71" s="5">
        <v>233.86668219000001</v>
      </c>
      <c r="AA71" s="5">
        <v>233.86668226</v>
      </c>
      <c r="AB71" s="5">
        <v>999.99999565000007</v>
      </c>
      <c r="AC71" s="5">
        <v>999.99999565000007</v>
      </c>
      <c r="AD71" s="5">
        <v>999.99999565000007</v>
      </c>
      <c r="AE71" s="5">
        <v>999.9999956800001</v>
      </c>
    </row>
    <row r="72" spans="1:31">
      <c r="A72" s="56" t="s">
        <v>70</v>
      </c>
      <c r="B72" s="56" t="s">
        <v>163</v>
      </c>
      <c r="C72" s="56" t="s">
        <v>154</v>
      </c>
      <c r="D72" s="5">
        <v>2.338E-5</v>
      </c>
      <c r="E72" s="5">
        <v>2.5510000000000001E-5</v>
      </c>
      <c r="F72" s="5">
        <v>600.00091640999995</v>
      </c>
      <c r="G72" s="5">
        <v>600.00091688999998</v>
      </c>
      <c r="H72" s="5">
        <v>1525.0009379099999</v>
      </c>
      <c r="I72" s="5">
        <v>1925.00181234</v>
      </c>
      <c r="J72" s="5">
        <v>1999.9993475700001</v>
      </c>
      <c r="K72" s="5">
        <v>1999.99936127</v>
      </c>
      <c r="L72" s="5">
        <v>1999.99936877</v>
      </c>
      <c r="M72" s="5">
        <v>1999.9993755400001</v>
      </c>
      <c r="N72" s="5">
        <v>1999.9993846100001</v>
      </c>
      <c r="O72" s="5">
        <v>1999.9993953400001</v>
      </c>
      <c r="P72" s="5">
        <v>1999.99941537</v>
      </c>
      <c r="Q72" s="5">
        <v>1999.99944609</v>
      </c>
      <c r="R72" s="5">
        <v>1999.99946288</v>
      </c>
      <c r="S72" s="5">
        <v>2045.3554201100001</v>
      </c>
      <c r="T72" s="5">
        <v>3694.9056977400001</v>
      </c>
      <c r="U72" s="5">
        <v>3694.9057007900001</v>
      </c>
      <c r="V72" s="5">
        <v>3694.9057011899999</v>
      </c>
      <c r="W72" s="5">
        <v>3694.9057013299998</v>
      </c>
      <c r="X72" s="5">
        <v>3694.9057195199998</v>
      </c>
      <c r="Y72" s="5">
        <v>3694.90573864</v>
      </c>
      <c r="Z72" s="5">
        <v>4203.5375897599997</v>
      </c>
      <c r="AA72" s="5">
        <v>5131.5135252299997</v>
      </c>
      <c r="AB72" s="5">
        <v>5131.5151464399996</v>
      </c>
      <c r="AC72" s="5">
        <v>5131.5151464500004</v>
      </c>
      <c r="AD72" s="5">
        <v>5131.5151466899997</v>
      </c>
      <c r="AE72" s="5">
        <v>5970.9403190799994</v>
      </c>
    </row>
    <row r="73" spans="1:31">
      <c r="A73" s="56" t="s">
        <v>70</v>
      </c>
      <c r="B73" s="56" t="s">
        <v>163</v>
      </c>
      <c r="C73" s="56" t="s">
        <v>155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</row>
    <row r="74" spans="1:31">
      <c r="A74" s="56" t="s">
        <v>70</v>
      </c>
      <c r="B74" s="56" t="s">
        <v>163</v>
      </c>
      <c r="C74" s="56" t="s">
        <v>138</v>
      </c>
      <c r="D74" s="5">
        <v>10.907999999999999</v>
      </c>
      <c r="E74" s="5">
        <v>20.871000009999999</v>
      </c>
      <c r="F74" s="5">
        <v>29.765000010000001</v>
      </c>
      <c r="G74" s="5">
        <v>43.495000010000012</v>
      </c>
      <c r="H74" s="5">
        <v>56.447000010000011</v>
      </c>
      <c r="I74" s="5">
        <v>71.109000010000003</v>
      </c>
      <c r="J74" s="5">
        <v>88.028000010000014</v>
      </c>
      <c r="K74" s="5">
        <v>100.08087806</v>
      </c>
      <c r="L74" s="5">
        <v>113.79461062999999</v>
      </c>
      <c r="M74" s="5">
        <v>128.38774168</v>
      </c>
      <c r="N74" s="5">
        <v>144.92025559999999</v>
      </c>
      <c r="O74" s="5">
        <v>164.07640047999999</v>
      </c>
      <c r="P74" s="5">
        <v>186.56682262999999</v>
      </c>
      <c r="Q74" s="5">
        <v>210.62428757000001</v>
      </c>
      <c r="R74" s="5">
        <v>237.20806415999999</v>
      </c>
      <c r="S74" s="5">
        <v>266.49586268000002</v>
      </c>
      <c r="T74" s="5">
        <v>299.77474698999998</v>
      </c>
      <c r="U74" s="5">
        <v>334.89667259999999</v>
      </c>
      <c r="V74" s="5">
        <v>373.19759601999999</v>
      </c>
      <c r="W74" s="5">
        <v>414.51710587000002</v>
      </c>
      <c r="X74" s="5">
        <v>459.92001800000003</v>
      </c>
      <c r="Y74" s="5">
        <v>508.37932663999987</v>
      </c>
      <c r="Z74" s="5">
        <v>561.31416714</v>
      </c>
      <c r="AA74" s="5">
        <v>617.07734737999999</v>
      </c>
      <c r="AB74" s="5">
        <v>677.61743065999997</v>
      </c>
      <c r="AC74" s="5">
        <v>739.80019729000014</v>
      </c>
      <c r="AD74" s="5">
        <v>804.98066696000012</v>
      </c>
      <c r="AE74" s="5">
        <v>841.63078900000005</v>
      </c>
    </row>
    <row r="75" spans="1:31">
      <c r="A75" s="56" t="s">
        <v>70</v>
      </c>
      <c r="B75" s="56" t="s">
        <v>163</v>
      </c>
      <c r="C75" s="56" t="s">
        <v>139</v>
      </c>
      <c r="D75" s="5">
        <v>93.955000000000013</v>
      </c>
      <c r="E75" s="5">
        <v>176.3719999999999</v>
      </c>
      <c r="F75" s="5">
        <v>215.274</v>
      </c>
      <c r="G75" s="5">
        <v>298.56000000000012</v>
      </c>
      <c r="H75" s="5">
        <v>345.44700000000012</v>
      </c>
      <c r="I75" s="5">
        <v>399.15300000000002</v>
      </c>
      <c r="J75" s="5">
        <v>450.226</v>
      </c>
      <c r="K75" s="5">
        <v>491.26900000000001</v>
      </c>
      <c r="L75" s="5">
        <v>524.45500000000004</v>
      </c>
      <c r="M75" s="5">
        <v>555.596</v>
      </c>
      <c r="N75" s="5">
        <v>582.86699999999996</v>
      </c>
      <c r="O75" s="5">
        <v>611.51900000000001</v>
      </c>
      <c r="P75" s="5">
        <v>638.0390000000001</v>
      </c>
      <c r="Q75" s="5">
        <v>665.6149999999999</v>
      </c>
      <c r="R75" s="5">
        <v>692.84100000000012</v>
      </c>
      <c r="S75" s="5">
        <v>720.33500000000004</v>
      </c>
      <c r="T75" s="5">
        <v>747.25799999999992</v>
      </c>
      <c r="U75" s="5">
        <v>776.12200000000007</v>
      </c>
      <c r="V75" s="5">
        <v>806.33600000000001</v>
      </c>
      <c r="W75" s="5">
        <v>836.82399999999984</v>
      </c>
      <c r="X75" s="5">
        <v>865.33000000000015</v>
      </c>
      <c r="Y75" s="5">
        <v>899.88800000000015</v>
      </c>
      <c r="Z75" s="5">
        <v>936.59900000000016</v>
      </c>
      <c r="AA75" s="5">
        <v>974.13400000000001</v>
      </c>
      <c r="AB75" s="5">
        <v>1009.832</v>
      </c>
      <c r="AC75" s="5">
        <v>1046.5989999999999</v>
      </c>
      <c r="AD75" s="5">
        <v>1083.123</v>
      </c>
      <c r="AE75" s="5">
        <v>1083.123</v>
      </c>
    </row>
    <row r="76" spans="1:31">
      <c r="A76" s="56" t="s">
        <v>70</v>
      </c>
      <c r="B76" s="56" t="s">
        <v>163</v>
      </c>
      <c r="C76" s="56" t="s">
        <v>146</v>
      </c>
      <c r="D76" s="5">
        <v>-2.537576472156843</v>
      </c>
      <c r="E76" s="5">
        <v>-2.4795819506155108</v>
      </c>
      <c r="F76" s="5">
        <v>-2.4741844979344592</v>
      </c>
      <c r="G76" s="5">
        <v>-1.6214261680028701</v>
      </c>
      <c r="H76" s="5">
        <v>-1.918556435022595</v>
      </c>
      <c r="I76" s="5">
        <v>0.65175021406639644</v>
      </c>
      <c r="J76" s="5">
        <v>4.1392578877990331</v>
      </c>
      <c r="K76" s="5">
        <v>-16.981311794423679</v>
      </c>
      <c r="L76" s="5">
        <v>-14.90870888870745</v>
      </c>
      <c r="M76" s="5">
        <v>-12.491614078371191</v>
      </c>
      <c r="N76" s="5">
        <v>-9.2828268782935766</v>
      </c>
      <c r="O76" s="5">
        <v>-6.5047508392692066</v>
      </c>
      <c r="P76" s="5">
        <v>-1.040807263432669</v>
      </c>
      <c r="Q76" s="5">
        <v>0.2168784291116026</v>
      </c>
      <c r="R76" s="5">
        <v>2.1622320316590731</v>
      </c>
      <c r="S76" s="5">
        <v>5.9386564467359344</v>
      </c>
      <c r="T76" s="5">
        <v>10.37771087075498</v>
      </c>
      <c r="U76" s="5">
        <v>15.256200659787231</v>
      </c>
      <c r="V76" s="5">
        <v>22.049081938217451</v>
      </c>
      <c r="W76" s="5">
        <v>23.347664993941351</v>
      </c>
      <c r="X76" s="5">
        <v>26.761461307746629</v>
      </c>
      <c r="Y76" s="5">
        <v>33.153431110424378</v>
      </c>
      <c r="Z76" s="5">
        <v>39.122377577483007</v>
      </c>
      <c r="AA76" s="5">
        <v>43.554486478691331</v>
      </c>
      <c r="AB76" s="5">
        <v>46.638542802943498</v>
      </c>
      <c r="AC76" s="5">
        <v>51.780251367565029</v>
      </c>
      <c r="AD76" s="5">
        <v>55.69278129837636</v>
      </c>
      <c r="AE76" s="5">
        <v>64.986328855934858</v>
      </c>
    </row>
    <row r="77" spans="1:3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</row>
    <row r="78" spans="1:31">
      <c r="A78" s="56" t="s">
        <v>70</v>
      </c>
      <c r="B78" s="56" t="s">
        <v>197</v>
      </c>
      <c r="C78" s="56" t="s">
        <v>132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</row>
    <row r="79" spans="1:31">
      <c r="A79" s="56" t="s">
        <v>70</v>
      </c>
      <c r="B79" s="56" t="s">
        <v>197</v>
      </c>
      <c r="C79" s="56" t="s">
        <v>133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6" t="s">
        <v>70</v>
      </c>
      <c r="B80" s="56" t="s">
        <v>197</v>
      </c>
      <c r="C80" s="56" t="s">
        <v>134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1.325E-5</v>
      </c>
      <c r="J80" s="5">
        <v>1.325E-5</v>
      </c>
      <c r="K80" s="5">
        <v>1.7225000000000001E-4</v>
      </c>
      <c r="L80" s="5">
        <v>1.7225000000000001E-4</v>
      </c>
      <c r="M80" s="5">
        <v>1.7225000000000001E-4</v>
      </c>
      <c r="N80" s="5">
        <v>1.7225000000000001E-4</v>
      </c>
      <c r="O80" s="5">
        <v>1.7225000000000001E-4</v>
      </c>
      <c r="P80" s="5">
        <v>1.7225000000000001E-4</v>
      </c>
      <c r="Q80" s="5">
        <v>1.7225000000000001E-4</v>
      </c>
      <c r="R80" s="5">
        <v>1.7225000000000001E-4</v>
      </c>
      <c r="S80" s="5">
        <v>1.7755000000000001E-4</v>
      </c>
      <c r="T80" s="5">
        <v>1.908E-4</v>
      </c>
      <c r="U80" s="5">
        <v>1.908E-4</v>
      </c>
      <c r="V80" s="5">
        <v>1.908E-4</v>
      </c>
      <c r="W80" s="5">
        <v>1.908E-4</v>
      </c>
      <c r="X80" s="5">
        <v>2.2790000000000001E-4</v>
      </c>
      <c r="Y80" s="5">
        <v>283.35992080000011</v>
      </c>
      <c r="Z80" s="5">
        <v>283.35992080000011</v>
      </c>
      <c r="AA80" s="5">
        <v>1242.3667989999999</v>
      </c>
      <c r="AB80" s="5">
        <v>1242.3667989999999</v>
      </c>
      <c r="AC80" s="5">
        <v>1242.3667989999999</v>
      </c>
      <c r="AD80" s="5">
        <v>1242.3667989999999</v>
      </c>
      <c r="AE80" s="5">
        <v>1486.1968712</v>
      </c>
    </row>
    <row r="81" spans="1:31">
      <c r="A81" s="56" t="s">
        <v>70</v>
      </c>
      <c r="B81" s="56" t="s">
        <v>197</v>
      </c>
      <c r="C81" s="56" t="s">
        <v>135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</row>
    <row r="82" spans="1:31">
      <c r="A82" s="56" t="s">
        <v>70</v>
      </c>
      <c r="B82" s="56" t="s">
        <v>197</v>
      </c>
      <c r="C82" s="56" t="s">
        <v>136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56" t="s">
        <v>70</v>
      </c>
      <c r="B83" s="56" t="s">
        <v>197</v>
      </c>
      <c r="C83" s="56" t="s">
        <v>153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2.056E-5</v>
      </c>
      <c r="J83" s="5">
        <v>2.056E-5</v>
      </c>
      <c r="K83" s="5">
        <v>3.1170000000000001E-5</v>
      </c>
      <c r="L83" s="5">
        <v>3.1170000000000001E-5</v>
      </c>
      <c r="M83" s="5">
        <v>3.1170000000000001E-5</v>
      </c>
      <c r="N83" s="5">
        <v>3.1180000000000003E-5</v>
      </c>
      <c r="O83" s="5">
        <v>3.1189999999999998E-5</v>
      </c>
      <c r="P83" s="5">
        <v>3.1189999999999998E-5</v>
      </c>
      <c r="Q83" s="5">
        <v>3.1199999999999999E-5</v>
      </c>
      <c r="R83" s="5">
        <v>3.3649999999999998E-5</v>
      </c>
      <c r="S83" s="5">
        <v>3.4459999999999999E-5</v>
      </c>
      <c r="T83" s="5">
        <v>3.8380000000000002E-5</v>
      </c>
      <c r="U83" s="5">
        <v>3.8380000000000002E-5</v>
      </c>
      <c r="V83" s="5">
        <v>3.8380000000000002E-5</v>
      </c>
      <c r="W83" s="5">
        <v>3.8380000000000002E-5</v>
      </c>
      <c r="X83" s="5">
        <v>3.841E-5</v>
      </c>
      <c r="Y83" s="5">
        <v>125.45816103999999</v>
      </c>
      <c r="Z83" s="5">
        <v>125.45816111000001</v>
      </c>
      <c r="AA83" s="5">
        <v>766.03936457999998</v>
      </c>
      <c r="AB83" s="5">
        <v>776.76542104999999</v>
      </c>
      <c r="AC83" s="5">
        <v>776.76542104999999</v>
      </c>
      <c r="AD83" s="5">
        <v>776.76542105999999</v>
      </c>
      <c r="AE83" s="5">
        <v>817.94218715</v>
      </c>
    </row>
    <row r="84" spans="1:31">
      <c r="A84" s="56" t="s">
        <v>70</v>
      </c>
      <c r="B84" s="56" t="s">
        <v>197</v>
      </c>
      <c r="C84" s="56" t="s">
        <v>154</v>
      </c>
      <c r="D84" s="5">
        <v>1.7430000000000001E-5</v>
      </c>
      <c r="E84" s="5">
        <v>2.0849999999999999E-5</v>
      </c>
      <c r="F84" s="5">
        <v>250.00002334000001</v>
      </c>
      <c r="G84" s="5">
        <v>250.0000297</v>
      </c>
      <c r="H84" s="5">
        <v>250.00003097000001</v>
      </c>
      <c r="I84" s="5">
        <v>622.84445256000004</v>
      </c>
      <c r="J84" s="5">
        <v>622.84445256000004</v>
      </c>
      <c r="K84" s="5">
        <v>1136.45686985</v>
      </c>
      <c r="L84" s="5">
        <v>1274.3943551</v>
      </c>
      <c r="M84" s="5">
        <v>1378.86502705</v>
      </c>
      <c r="N84" s="5">
        <v>1678.8975047700001</v>
      </c>
      <c r="O84" s="5">
        <v>1962.7890592799999</v>
      </c>
      <c r="P84" s="5">
        <v>1962.7890594</v>
      </c>
      <c r="Q84" s="5">
        <v>1962.7890597400001</v>
      </c>
      <c r="R84" s="5">
        <v>1962.7890696699999</v>
      </c>
      <c r="S84" s="5">
        <v>1962.7890933199999</v>
      </c>
      <c r="T84" s="5">
        <v>2905.2075274800009</v>
      </c>
      <c r="U84" s="5">
        <v>2905.2075274800009</v>
      </c>
      <c r="V84" s="5">
        <v>2905.2075274800009</v>
      </c>
      <c r="W84" s="5">
        <v>2905.2075274900012</v>
      </c>
      <c r="X84" s="5">
        <v>2905.2075275000011</v>
      </c>
      <c r="Y84" s="5">
        <v>2905.208206230001</v>
      </c>
      <c r="Z84" s="5">
        <v>3644.8566695300001</v>
      </c>
      <c r="AA84" s="5">
        <v>3644.8574220300002</v>
      </c>
      <c r="AB84" s="5">
        <v>3644.8574220300002</v>
      </c>
      <c r="AC84" s="5">
        <v>3644.8574220300002</v>
      </c>
      <c r="AD84" s="5">
        <v>4476.7419747999984</v>
      </c>
      <c r="AE84" s="5">
        <v>5124.7999295199961</v>
      </c>
    </row>
    <row r="85" spans="1:31">
      <c r="A85" s="56" t="s">
        <v>70</v>
      </c>
      <c r="B85" s="56" t="s">
        <v>197</v>
      </c>
      <c r="C85" s="56" t="s">
        <v>155</v>
      </c>
      <c r="D85" s="5">
        <v>5.3499999999999996E-6</v>
      </c>
      <c r="E85" s="5">
        <v>6.3899999999999998E-6</v>
      </c>
      <c r="F85" s="5">
        <v>6.9500000000000004E-6</v>
      </c>
      <c r="G85" s="5">
        <v>8.5499999999999995E-6</v>
      </c>
      <c r="H85" s="5">
        <v>8.9800000000000004E-6</v>
      </c>
      <c r="I85" s="5">
        <v>3.1489999999999998E-5</v>
      </c>
      <c r="J85" s="5">
        <v>3.1489999999999998E-5</v>
      </c>
      <c r="K85" s="5">
        <v>5.6560000000000001E-5</v>
      </c>
      <c r="L85" s="5">
        <v>6.5549999999999994E-5</v>
      </c>
      <c r="M85" s="5">
        <v>6.6539999999999997E-5</v>
      </c>
      <c r="N85" s="5">
        <v>7.5019999999999997E-5</v>
      </c>
      <c r="O85" s="5">
        <v>8.8269999999999993E-5</v>
      </c>
      <c r="P85" s="5">
        <v>8.831E-5</v>
      </c>
      <c r="Q85" s="5">
        <v>8.8389999999999999E-5</v>
      </c>
      <c r="R85" s="5">
        <v>9.0030000000000004E-5</v>
      </c>
      <c r="S85" s="5">
        <v>9.0550000000000005E-5</v>
      </c>
      <c r="T85" s="5">
        <v>1.1552000000000001E-4</v>
      </c>
      <c r="U85" s="5">
        <v>1.1552000000000001E-4</v>
      </c>
      <c r="V85" s="5">
        <v>1.1552000000000001E-4</v>
      </c>
      <c r="W85" s="5">
        <v>1.1552000000000001E-4</v>
      </c>
      <c r="X85" s="5">
        <v>1.1552000000000001E-4</v>
      </c>
      <c r="Y85" s="5">
        <v>1.2463E-4</v>
      </c>
      <c r="Z85" s="5">
        <v>1.4080000000000001E-4</v>
      </c>
      <c r="AA85" s="5">
        <v>1.4080000000000001E-4</v>
      </c>
      <c r="AB85" s="5">
        <v>1.4080000000000001E-4</v>
      </c>
      <c r="AC85" s="5">
        <v>1.4080000000000001E-4</v>
      </c>
      <c r="AD85" s="5">
        <v>1.8283000000000001E-4</v>
      </c>
      <c r="AE85" s="5">
        <v>1.8432E-4</v>
      </c>
    </row>
    <row r="86" spans="1:31">
      <c r="A86" s="56" t="s">
        <v>70</v>
      </c>
      <c r="B86" s="56" t="s">
        <v>197</v>
      </c>
      <c r="C86" s="56" t="s">
        <v>138</v>
      </c>
      <c r="D86" s="5">
        <v>5.8280000000000003</v>
      </c>
      <c r="E86" s="5">
        <v>11.217000000000001</v>
      </c>
      <c r="F86" s="5">
        <v>17.678000000000001</v>
      </c>
      <c r="G86" s="5">
        <v>26.494</v>
      </c>
      <c r="H86" s="5">
        <v>36.040999999999997</v>
      </c>
      <c r="I86" s="5">
        <v>46.021000000000001</v>
      </c>
      <c r="J86" s="5">
        <v>56.567000000000007</v>
      </c>
      <c r="K86" s="5">
        <v>64.159450320000005</v>
      </c>
      <c r="L86" s="5">
        <v>72.2037227</v>
      </c>
      <c r="M86" s="5">
        <v>80.46919905</v>
      </c>
      <c r="N86" s="5">
        <v>89.364169840000002</v>
      </c>
      <c r="O86" s="5">
        <v>99.263838949999993</v>
      </c>
      <c r="P86" s="5">
        <v>110.75011985</v>
      </c>
      <c r="Q86" s="5">
        <v>122.77314797</v>
      </c>
      <c r="R86" s="5">
        <v>135.97003199</v>
      </c>
      <c r="S86" s="5">
        <v>150.50083432</v>
      </c>
      <c r="T86" s="5">
        <v>166.97166634000001</v>
      </c>
      <c r="U86" s="5">
        <v>184.23248176999999</v>
      </c>
      <c r="V86" s="5">
        <v>203.18957981000011</v>
      </c>
      <c r="W86" s="5">
        <v>223.72090115000009</v>
      </c>
      <c r="X86" s="5">
        <v>246.55823145000011</v>
      </c>
      <c r="Y86" s="5">
        <v>271.15315680000009</v>
      </c>
      <c r="Z86" s="5">
        <v>298.15043746000009</v>
      </c>
      <c r="AA86" s="5">
        <v>326.92493155000011</v>
      </c>
      <c r="AB86" s="5">
        <v>358.56543728999998</v>
      </c>
      <c r="AC86" s="5">
        <v>390.95777666999987</v>
      </c>
      <c r="AD86" s="5">
        <v>425.12532512999991</v>
      </c>
      <c r="AE86" s="5">
        <v>446.60914832999998</v>
      </c>
    </row>
    <row r="87" spans="1:31">
      <c r="A87" s="56" t="s">
        <v>70</v>
      </c>
      <c r="B87" s="56" t="s">
        <v>197</v>
      </c>
      <c r="C87" s="56" t="s">
        <v>139</v>
      </c>
      <c r="D87" s="5">
        <v>50.367999999999988</v>
      </c>
      <c r="E87" s="5">
        <v>96.734000000000009</v>
      </c>
      <c r="F87" s="5">
        <v>140.73599999999999</v>
      </c>
      <c r="G87" s="5">
        <v>192.589</v>
      </c>
      <c r="H87" s="5">
        <v>239.83500000000001</v>
      </c>
      <c r="I87" s="5">
        <v>278.65199999999999</v>
      </c>
      <c r="J87" s="5">
        <v>312.13499999999999</v>
      </c>
      <c r="K87" s="5">
        <v>341.399</v>
      </c>
      <c r="L87" s="5">
        <v>364.73099999999999</v>
      </c>
      <c r="M87" s="5">
        <v>388.53199999999993</v>
      </c>
      <c r="N87" s="5">
        <v>411.48399999999998</v>
      </c>
      <c r="O87" s="5">
        <v>434.87200000000013</v>
      </c>
      <c r="P87" s="5">
        <v>457.05500000000012</v>
      </c>
      <c r="Q87" s="5">
        <v>480.1389999999999</v>
      </c>
      <c r="R87" s="5">
        <v>503.19800000000009</v>
      </c>
      <c r="S87" s="5">
        <v>526.71799999999996</v>
      </c>
      <c r="T87" s="5">
        <v>549.35500000000002</v>
      </c>
      <c r="U87" s="5">
        <v>573.49000000000012</v>
      </c>
      <c r="V87" s="5">
        <v>598.81499999999994</v>
      </c>
      <c r="W87" s="5">
        <v>624.47699999999986</v>
      </c>
      <c r="X87" s="5">
        <v>648.875</v>
      </c>
      <c r="Y87" s="5">
        <v>678.03100000000006</v>
      </c>
      <c r="Z87" s="5">
        <v>709.048</v>
      </c>
      <c r="AA87" s="5">
        <v>740.88600000000008</v>
      </c>
      <c r="AB87" s="5">
        <v>771.60699999999997</v>
      </c>
      <c r="AC87" s="5">
        <v>803.18900000000019</v>
      </c>
      <c r="AD87" s="5">
        <v>834.73900000000003</v>
      </c>
      <c r="AE87" s="5">
        <v>834.73900000000003</v>
      </c>
    </row>
    <row r="88" spans="1:31">
      <c r="A88" s="56" t="s">
        <v>70</v>
      </c>
      <c r="B88" s="56" t="s">
        <v>197</v>
      </c>
      <c r="C88" s="56" t="s">
        <v>146</v>
      </c>
      <c r="D88" s="5">
        <v>0.18216687957092861</v>
      </c>
      <c r="E88" s="5">
        <v>0.27448364205577042</v>
      </c>
      <c r="F88" s="5">
        <v>0.96581881710628181</v>
      </c>
      <c r="G88" s="5">
        <v>1.7703431985864739</v>
      </c>
      <c r="H88" s="5">
        <v>2.7128555338796621</v>
      </c>
      <c r="I88" s="5">
        <v>3.903702562009542</v>
      </c>
      <c r="J88" s="5">
        <v>4.446830813841288</v>
      </c>
      <c r="K88" s="5">
        <v>-3.7550277685357121</v>
      </c>
      <c r="L88" s="5">
        <v>-3.0427730829774191</v>
      </c>
      <c r="M88" s="5">
        <v>-1.7680484843238129</v>
      </c>
      <c r="N88" s="5">
        <v>-0.19672866379040951</v>
      </c>
      <c r="O88" s="5">
        <v>0.51646947577540914</v>
      </c>
      <c r="P88" s="5">
        <v>1.8319496505131381</v>
      </c>
      <c r="Q88" s="5">
        <v>2.3336022223780759</v>
      </c>
      <c r="R88" s="5">
        <v>3.8300411401908012</v>
      </c>
      <c r="S88" s="5">
        <v>4.9119174433935768</v>
      </c>
      <c r="T88" s="5">
        <v>6.5185230145969797</v>
      </c>
      <c r="U88" s="5">
        <v>6.8659676415636</v>
      </c>
      <c r="V88" s="5">
        <v>8.1266854255992058</v>
      </c>
      <c r="W88" s="5">
        <v>9.6683871397335253</v>
      </c>
      <c r="X88" s="5">
        <v>10.76649424980816</v>
      </c>
      <c r="Y88" s="5">
        <v>12.168116593664489</v>
      </c>
      <c r="Z88" s="5">
        <v>13.59958160816481</v>
      </c>
      <c r="AA88" s="5">
        <v>14.89714303357286</v>
      </c>
      <c r="AB88" s="5">
        <v>15.45412455590977</v>
      </c>
      <c r="AC88" s="5">
        <v>16.76781516156797</v>
      </c>
      <c r="AD88" s="5">
        <v>18.4520591831043</v>
      </c>
      <c r="AE88" s="5">
        <v>20.702406715136139</v>
      </c>
    </row>
    <row r="89" spans="1:3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</row>
    <row r="90" spans="1:31">
      <c r="A90" s="56" t="s">
        <v>70</v>
      </c>
      <c r="B90" s="56" t="s">
        <v>198</v>
      </c>
      <c r="C90" s="56" t="s">
        <v>132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</row>
    <row r="91" spans="1:31">
      <c r="A91" s="56" t="s">
        <v>70</v>
      </c>
      <c r="B91" s="56" t="s">
        <v>198</v>
      </c>
      <c r="C91" s="56" t="s">
        <v>133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</row>
    <row r="92" spans="1:31">
      <c r="A92" s="56" t="s">
        <v>70</v>
      </c>
      <c r="B92" s="56" t="s">
        <v>198</v>
      </c>
      <c r="C92" s="56" t="s">
        <v>134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2.6235000000000001E-4</v>
      </c>
      <c r="J92" s="5">
        <v>2.6235000000000001E-4</v>
      </c>
      <c r="K92" s="5">
        <v>2.6235000000000001E-4</v>
      </c>
      <c r="L92" s="5">
        <v>2.809E-4</v>
      </c>
      <c r="M92" s="5">
        <v>2.9944999999999999E-4</v>
      </c>
      <c r="N92" s="5">
        <v>3.1799999999999998E-4</v>
      </c>
      <c r="O92" s="5">
        <v>3.3655000000000002E-4</v>
      </c>
      <c r="P92" s="5">
        <v>3.5510000000000001E-4</v>
      </c>
      <c r="Q92" s="5">
        <v>3.7364999999999989E-4</v>
      </c>
      <c r="R92" s="5">
        <v>3.7364999999999989E-4</v>
      </c>
      <c r="S92" s="5">
        <v>3.7629999999999988E-4</v>
      </c>
      <c r="T92" s="5">
        <v>3.8955000000000001E-4</v>
      </c>
      <c r="U92" s="5">
        <v>3.8955000000000001E-4</v>
      </c>
      <c r="V92" s="5">
        <v>3.8955000000000001E-4</v>
      </c>
      <c r="W92" s="5">
        <v>3.8955000000000001E-4</v>
      </c>
      <c r="X92" s="5">
        <v>3.9219999999999988E-4</v>
      </c>
      <c r="Y92" s="5">
        <v>3.9219999999999988E-4</v>
      </c>
      <c r="Z92" s="5">
        <v>3.9484999999999992E-4</v>
      </c>
      <c r="AA92" s="5">
        <v>4.0809999999999989E-4</v>
      </c>
      <c r="AB92" s="5">
        <v>4.8230000000000001E-4</v>
      </c>
      <c r="AC92" s="5">
        <v>4.8230000000000001E-4</v>
      </c>
      <c r="AD92" s="5">
        <v>4.8230000000000001E-4</v>
      </c>
      <c r="AE92" s="5">
        <v>4.8230000000000001E-4</v>
      </c>
    </row>
    <row r="93" spans="1:31">
      <c r="A93" s="56" t="s">
        <v>70</v>
      </c>
      <c r="B93" s="56" t="s">
        <v>198</v>
      </c>
      <c r="C93" s="56" t="s">
        <v>135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6" t="s">
        <v>70</v>
      </c>
      <c r="B94" s="56" t="s">
        <v>198</v>
      </c>
      <c r="C94" s="56" t="s">
        <v>136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</row>
    <row r="95" spans="1:31">
      <c r="A95" s="56" t="s">
        <v>70</v>
      </c>
      <c r="B95" s="56" t="s">
        <v>198</v>
      </c>
      <c r="C95" s="56" t="s">
        <v>153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</row>
    <row r="96" spans="1:31">
      <c r="A96" s="56" t="s">
        <v>70</v>
      </c>
      <c r="B96" s="56" t="s">
        <v>198</v>
      </c>
      <c r="C96" s="56" t="s">
        <v>154</v>
      </c>
      <c r="D96" s="5">
        <v>5.49E-6</v>
      </c>
      <c r="E96" s="5">
        <v>7.1199999999999996E-6</v>
      </c>
      <c r="F96" s="5">
        <v>7.1199999999999996E-6</v>
      </c>
      <c r="G96" s="5">
        <v>7.5099999999999992E-6</v>
      </c>
      <c r="H96" s="5">
        <v>8.2199999999999992E-6</v>
      </c>
      <c r="I96" s="5">
        <v>7.975E-5</v>
      </c>
      <c r="J96" s="5">
        <v>7.975E-5</v>
      </c>
      <c r="K96" s="5">
        <v>8.8599999999999985E-5</v>
      </c>
      <c r="L96" s="5">
        <v>9.0389999999999993E-5</v>
      </c>
      <c r="M96" s="5">
        <v>9.0510000000000013E-5</v>
      </c>
      <c r="N96" s="5">
        <v>9.0860000000000008E-5</v>
      </c>
      <c r="O96" s="5">
        <v>1.4198999999999999E-4</v>
      </c>
      <c r="P96" s="5">
        <v>1.4213999999999999E-4</v>
      </c>
      <c r="Q96" s="5">
        <v>1.4276999999999999E-4</v>
      </c>
      <c r="R96" s="5">
        <v>1.4956999999999999E-4</v>
      </c>
      <c r="S96" s="5">
        <v>1.5561000000000001E-4</v>
      </c>
      <c r="T96" s="5">
        <v>276.51558933000001</v>
      </c>
      <c r="U96" s="5">
        <v>276.51558933000001</v>
      </c>
      <c r="V96" s="5">
        <v>276.51558934000002</v>
      </c>
      <c r="W96" s="5">
        <v>276.51558934000002</v>
      </c>
      <c r="X96" s="5">
        <v>276.51558934000002</v>
      </c>
      <c r="Y96" s="5">
        <v>276.51559494999998</v>
      </c>
      <c r="Z96" s="5">
        <v>276.51561071999998</v>
      </c>
      <c r="AA96" s="5">
        <v>1434.5200583200001</v>
      </c>
      <c r="AB96" s="5">
        <v>1805.7081956500001</v>
      </c>
      <c r="AC96" s="5">
        <v>1805.7081956500001</v>
      </c>
      <c r="AD96" s="5">
        <v>1805.7081957</v>
      </c>
      <c r="AE96" s="5">
        <v>1869.3482935100001</v>
      </c>
    </row>
    <row r="97" spans="1:31">
      <c r="A97" s="56" t="s">
        <v>70</v>
      </c>
      <c r="B97" s="56" t="s">
        <v>198</v>
      </c>
      <c r="C97" s="56" t="s">
        <v>155</v>
      </c>
      <c r="D97" s="5">
        <v>0</v>
      </c>
      <c r="E97" s="5">
        <v>0</v>
      </c>
      <c r="F97" s="5">
        <v>0</v>
      </c>
      <c r="G97" s="5">
        <v>0</v>
      </c>
      <c r="H97" s="5">
        <v>1.0999999999999981</v>
      </c>
      <c r="I97" s="5">
        <v>1.0999999999999981</v>
      </c>
      <c r="J97" s="5">
        <v>1.0999999999999981</v>
      </c>
      <c r="K97" s="5">
        <v>1.0999999999999981</v>
      </c>
      <c r="L97" s="5">
        <v>1.0999999999999981</v>
      </c>
      <c r="M97" s="5">
        <v>252.2</v>
      </c>
      <c r="N97" s="5">
        <v>252.2</v>
      </c>
      <c r="O97" s="5">
        <v>252.2</v>
      </c>
      <c r="P97" s="5">
        <v>252.2</v>
      </c>
      <c r="Q97" s="5">
        <v>252.2</v>
      </c>
      <c r="R97" s="5">
        <v>252.2</v>
      </c>
      <c r="S97" s="5">
        <v>253.3</v>
      </c>
      <c r="T97" s="5">
        <v>253.3</v>
      </c>
      <c r="U97" s="5">
        <v>253.3</v>
      </c>
      <c r="V97" s="5">
        <v>253.3</v>
      </c>
      <c r="W97" s="5">
        <v>253.3</v>
      </c>
      <c r="X97" s="5">
        <v>254.4</v>
      </c>
      <c r="Y97" s="5">
        <v>254.4</v>
      </c>
      <c r="Z97" s="5">
        <v>255.5</v>
      </c>
      <c r="AA97" s="5">
        <v>255.5</v>
      </c>
      <c r="AB97" s="5">
        <v>255.5</v>
      </c>
      <c r="AC97" s="5">
        <v>255.5</v>
      </c>
      <c r="AD97" s="5">
        <v>256.60000000000002</v>
      </c>
      <c r="AE97" s="5">
        <v>256.60000000000002</v>
      </c>
    </row>
    <row r="98" spans="1:31">
      <c r="A98" s="56" t="s">
        <v>70</v>
      </c>
      <c r="B98" s="56" t="s">
        <v>198</v>
      </c>
      <c r="C98" s="56" t="s">
        <v>138</v>
      </c>
      <c r="D98" s="5">
        <v>7.6109999999999989</v>
      </c>
      <c r="E98" s="5">
        <v>14.276</v>
      </c>
      <c r="F98" s="5">
        <v>21.405999999999999</v>
      </c>
      <c r="G98" s="5">
        <v>31.206</v>
      </c>
      <c r="H98" s="5">
        <v>42.430999999999997</v>
      </c>
      <c r="I98" s="5">
        <v>54.543999999999997</v>
      </c>
      <c r="J98" s="5">
        <v>68.78</v>
      </c>
      <c r="K98" s="5">
        <v>78.234204599999998</v>
      </c>
      <c r="L98" s="5">
        <v>88.897823599999995</v>
      </c>
      <c r="M98" s="5">
        <v>100.56894176</v>
      </c>
      <c r="N98" s="5">
        <v>113.91734888000001</v>
      </c>
      <c r="O98" s="5">
        <v>129.20782272</v>
      </c>
      <c r="P98" s="5">
        <v>147.13658770000001</v>
      </c>
      <c r="Q98" s="5">
        <v>166.35416561</v>
      </c>
      <c r="R98" s="5">
        <v>187.61198877000001</v>
      </c>
      <c r="S98" s="5">
        <v>211.07965485</v>
      </c>
      <c r="T98" s="5">
        <v>237.78322059999999</v>
      </c>
      <c r="U98" s="5">
        <v>266.03689736000001</v>
      </c>
      <c r="V98" s="5">
        <v>296.94295706999998</v>
      </c>
      <c r="W98" s="5">
        <v>330.35731324000011</v>
      </c>
      <c r="X98" s="5">
        <v>367.10264988</v>
      </c>
      <c r="Y98" s="5">
        <v>406.49184222999997</v>
      </c>
      <c r="Z98" s="5">
        <v>449.6046642099999</v>
      </c>
      <c r="AA98" s="5">
        <v>495.17932599999978</v>
      </c>
      <c r="AB98" s="5">
        <v>544.78671632999988</v>
      </c>
      <c r="AC98" s="5">
        <v>595.80519332999995</v>
      </c>
      <c r="AD98" s="5">
        <v>649.41628993000006</v>
      </c>
      <c r="AE98" s="5">
        <v>680.85699804000012</v>
      </c>
    </row>
    <row r="99" spans="1:31">
      <c r="A99" s="56" t="s">
        <v>70</v>
      </c>
      <c r="B99" s="56" t="s">
        <v>198</v>
      </c>
      <c r="C99" s="56" t="s">
        <v>139</v>
      </c>
      <c r="D99" s="5">
        <v>73.77200000000002</v>
      </c>
      <c r="E99" s="5">
        <v>128.36799999999999</v>
      </c>
      <c r="F99" s="5">
        <v>166.184</v>
      </c>
      <c r="G99" s="5">
        <v>223.88</v>
      </c>
      <c r="H99" s="5">
        <v>272.92899999999997</v>
      </c>
      <c r="I99" s="5">
        <v>319.17000000000007</v>
      </c>
      <c r="J99" s="5">
        <v>364.23399999999998</v>
      </c>
      <c r="K99" s="5">
        <v>397.46900000000011</v>
      </c>
      <c r="L99" s="5">
        <v>424.41600000000011</v>
      </c>
      <c r="M99" s="5">
        <v>451.98899999999992</v>
      </c>
      <c r="N99" s="5">
        <v>478.26600000000008</v>
      </c>
      <c r="O99" s="5">
        <v>505.13200000000012</v>
      </c>
      <c r="P99" s="5">
        <v>530.62700000000007</v>
      </c>
      <c r="Q99" s="5">
        <v>557.2059999999999</v>
      </c>
      <c r="R99" s="5">
        <v>583.77699999999993</v>
      </c>
      <c r="S99" s="5">
        <v>610.90300000000002</v>
      </c>
      <c r="T99" s="5">
        <v>637.86099999999999</v>
      </c>
      <c r="U99" s="5">
        <v>666.68999999999994</v>
      </c>
      <c r="V99" s="5">
        <v>697.06899999999996</v>
      </c>
      <c r="W99" s="5">
        <v>728.00099999999986</v>
      </c>
      <c r="X99" s="5">
        <v>757.56399999999996</v>
      </c>
      <c r="Y99" s="5">
        <v>792.6350000000001</v>
      </c>
      <c r="Z99" s="5">
        <v>829.92999999999984</v>
      </c>
      <c r="AA99" s="5">
        <v>868.29300000000012</v>
      </c>
      <c r="AB99" s="5">
        <v>905.4319999999999</v>
      </c>
      <c r="AC99" s="5">
        <v>943.78200000000004</v>
      </c>
      <c r="AD99" s="5">
        <v>982.26100000000008</v>
      </c>
      <c r="AE99" s="5">
        <v>982.26100000000008</v>
      </c>
    </row>
    <row r="100" spans="1:31">
      <c r="A100" s="56" t="s">
        <v>70</v>
      </c>
      <c r="B100" s="56" t="s">
        <v>198</v>
      </c>
      <c r="C100" s="56" t="s">
        <v>146</v>
      </c>
      <c r="D100" s="5">
        <v>-8.2354900655709571</v>
      </c>
      <c r="E100" s="5">
        <v>-8.3433125841937112</v>
      </c>
      <c r="F100" s="5">
        <v>-9.3736019741702705</v>
      </c>
      <c r="G100" s="5">
        <v>-12.24745679739627</v>
      </c>
      <c r="H100" s="5">
        <v>-14.29702803837111</v>
      </c>
      <c r="I100" s="5">
        <v>-14.44878663369926</v>
      </c>
      <c r="J100" s="5">
        <v>-13.674859819258961</v>
      </c>
      <c r="K100" s="5">
        <v>-11.61801739794214</v>
      </c>
      <c r="L100" s="5">
        <v>-10.63199674233789</v>
      </c>
      <c r="M100" s="5">
        <v>-9.6847402548440584</v>
      </c>
      <c r="N100" s="5">
        <v>-10.300908666310869</v>
      </c>
      <c r="O100" s="5">
        <v>-9.1143304386953616</v>
      </c>
      <c r="P100" s="5">
        <v>-7.2399608035450171</v>
      </c>
      <c r="Q100" s="5">
        <v>-5.4141057495261293</v>
      </c>
      <c r="R100" s="5">
        <v>-4.8589174863266464</v>
      </c>
      <c r="S100" s="5">
        <v>-4.0366888074334497</v>
      </c>
      <c r="T100" s="5">
        <v>-2.669630618074422</v>
      </c>
      <c r="U100" s="5">
        <v>-2.9714201778858751</v>
      </c>
      <c r="V100" s="5">
        <v>-0.88318154033916585</v>
      </c>
      <c r="W100" s="5">
        <v>0.61321432817877053</v>
      </c>
      <c r="X100" s="5">
        <v>1.253694527807113</v>
      </c>
      <c r="Y100" s="5">
        <v>2.8690053053781241</v>
      </c>
      <c r="Z100" s="5">
        <v>4.2899195565456978</v>
      </c>
      <c r="AA100" s="5">
        <v>5.6283988707860146</v>
      </c>
      <c r="AB100" s="5">
        <v>7.4433445977826409</v>
      </c>
      <c r="AC100" s="5">
        <v>9.8138110623456782</v>
      </c>
      <c r="AD100" s="5">
        <v>11.7542943961368</v>
      </c>
      <c r="AE100" s="5">
        <v>15.1839270757153</v>
      </c>
    </row>
    <row r="101" spans="1:3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</row>
    <row r="102" spans="1:31">
      <c r="A102" s="56" t="s">
        <v>70</v>
      </c>
      <c r="B102" s="56" t="s">
        <v>199</v>
      </c>
      <c r="C102" s="56" t="s">
        <v>132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</row>
    <row r="103" spans="1:31">
      <c r="A103" s="56" t="s">
        <v>70</v>
      </c>
      <c r="B103" s="56" t="s">
        <v>199</v>
      </c>
      <c r="C103" s="56" t="s">
        <v>133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</row>
    <row r="104" spans="1:31">
      <c r="A104" s="56" t="s">
        <v>70</v>
      </c>
      <c r="B104" s="56" t="s">
        <v>199</v>
      </c>
      <c r="C104" s="56" t="s">
        <v>134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153.11010204999999</v>
      </c>
      <c r="J104" s="5">
        <v>153.11010204999999</v>
      </c>
      <c r="K104" s="5">
        <v>153.11010204999999</v>
      </c>
      <c r="L104" s="5">
        <v>153.11012059999999</v>
      </c>
      <c r="M104" s="5">
        <v>153.11013915000001</v>
      </c>
      <c r="N104" s="5">
        <v>153.1101577</v>
      </c>
      <c r="O104" s="5">
        <v>153.11017624999999</v>
      </c>
      <c r="P104" s="5">
        <v>153.11019479999999</v>
      </c>
      <c r="Q104" s="5">
        <v>153.11021335000001</v>
      </c>
      <c r="R104" s="5">
        <v>153.11021335000001</v>
      </c>
      <c r="S104" s="5">
        <v>153.11021600000001</v>
      </c>
      <c r="T104" s="5">
        <v>153.1102266</v>
      </c>
      <c r="U104" s="5">
        <v>153.1102266</v>
      </c>
      <c r="V104" s="5">
        <v>153.1102266</v>
      </c>
      <c r="W104" s="5">
        <v>153.11022925</v>
      </c>
      <c r="X104" s="5">
        <v>153.1102319</v>
      </c>
      <c r="Y104" s="5">
        <v>153.1102319</v>
      </c>
      <c r="Z104" s="5">
        <v>153.1102319</v>
      </c>
      <c r="AA104" s="5">
        <v>153.1102319</v>
      </c>
      <c r="AB104" s="5">
        <v>373.73822380000001</v>
      </c>
      <c r="AC104" s="5">
        <v>373.73822380000001</v>
      </c>
      <c r="AD104" s="5">
        <v>373.73822380000001</v>
      </c>
      <c r="AE104" s="5">
        <v>373.73822380000001</v>
      </c>
    </row>
    <row r="105" spans="1:31">
      <c r="A105" s="56" t="s">
        <v>70</v>
      </c>
      <c r="B105" s="56" t="s">
        <v>199</v>
      </c>
      <c r="C105" s="56" t="s">
        <v>135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</row>
    <row r="106" spans="1:31">
      <c r="A106" s="56" t="s">
        <v>70</v>
      </c>
      <c r="B106" s="56" t="s">
        <v>199</v>
      </c>
      <c r="C106" s="56" t="s">
        <v>136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70</v>
      </c>
      <c r="B107" s="56" t="s">
        <v>199</v>
      </c>
      <c r="C107" s="56" t="s">
        <v>153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70</v>
      </c>
      <c r="B108" s="56" t="s">
        <v>199</v>
      </c>
      <c r="C108" s="56" t="s">
        <v>154</v>
      </c>
      <c r="D108" s="5">
        <v>7.0700000000000001E-6</v>
      </c>
      <c r="E108" s="5">
        <v>8.3599999999999996E-6</v>
      </c>
      <c r="F108" s="5">
        <v>8.3599999999999996E-6</v>
      </c>
      <c r="G108" s="5">
        <v>8.3599999999999996E-6</v>
      </c>
      <c r="H108" s="5">
        <v>8.6400000000000003E-6</v>
      </c>
      <c r="I108" s="5">
        <v>1.1714000000000001E-4</v>
      </c>
      <c r="J108" s="5">
        <v>1.1714000000000001E-4</v>
      </c>
      <c r="K108" s="5">
        <v>1.2433E-4</v>
      </c>
      <c r="L108" s="5">
        <v>1.2761000000000001E-4</v>
      </c>
      <c r="M108" s="5">
        <v>1.2769999999999999E-4</v>
      </c>
      <c r="N108" s="5">
        <v>1.2792999999999989E-4</v>
      </c>
      <c r="O108" s="5">
        <v>46.79485742</v>
      </c>
      <c r="P108" s="5">
        <v>46.794857550000003</v>
      </c>
      <c r="Q108" s="5">
        <v>72.175515669999996</v>
      </c>
      <c r="R108" s="5">
        <v>524.80787440000017</v>
      </c>
      <c r="S108" s="5">
        <v>567.90452067000012</v>
      </c>
      <c r="T108" s="5">
        <v>783.04845857000032</v>
      </c>
      <c r="U108" s="5">
        <v>783.04845858000033</v>
      </c>
      <c r="V108" s="5">
        <v>783.04845858000033</v>
      </c>
      <c r="W108" s="5">
        <v>783.04845858000033</v>
      </c>
      <c r="X108" s="5">
        <v>783.04845858000033</v>
      </c>
      <c r="Y108" s="5">
        <v>783.04846061000035</v>
      </c>
      <c r="Z108" s="5">
        <v>783.04846218000034</v>
      </c>
      <c r="AA108" s="5">
        <v>976.47921392000035</v>
      </c>
      <c r="AB108" s="5">
        <v>976.47921912000038</v>
      </c>
      <c r="AC108" s="5">
        <v>976.47921912000038</v>
      </c>
      <c r="AD108" s="5">
        <v>976.47921916000041</v>
      </c>
      <c r="AE108" s="5">
        <v>976.47921920000044</v>
      </c>
    </row>
    <row r="109" spans="1:31">
      <c r="A109" s="56" t="s">
        <v>70</v>
      </c>
      <c r="B109" s="56" t="s">
        <v>199</v>
      </c>
      <c r="C109" s="56" t="s">
        <v>155</v>
      </c>
      <c r="D109" s="5">
        <v>268</v>
      </c>
      <c r="E109" s="5">
        <v>268</v>
      </c>
      <c r="F109" s="5">
        <v>268</v>
      </c>
      <c r="G109" s="5">
        <v>268</v>
      </c>
      <c r="H109" s="5">
        <v>268</v>
      </c>
      <c r="I109" s="5">
        <v>268</v>
      </c>
      <c r="J109" s="5">
        <v>268</v>
      </c>
      <c r="K109" s="5">
        <v>268</v>
      </c>
      <c r="L109" s="5">
        <v>268</v>
      </c>
      <c r="M109" s="5">
        <v>268</v>
      </c>
      <c r="N109" s="5">
        <v>268</v>
      </c>
      <c r="O109" s="5">
        <v>268</v>
      </c>
      <c r="P109" s="5">
        <v>268</v>
      </c>
      <c r="Q109" s="5">
        <v>268</v>
      </c>
      <c r="R109" s="5">
        <v>268</v>
      </c>
      <c r="S109" s="5">
        <v>268</v>
      </c>
      <c r="T109" s="5">
        <v>268</v>
      </c>
      <c r="U109" s="5">
        <v>268</v>
      </c>
      <c r="V109" s="5">
        <v>268</v>
      </c>
      <c r="W109" s="5">
        <v>268</v>
      </c>
      <c r="X109" s="5">
        <v>268</v>
      </c>
      <c r="Y109" s="5">
        <v>268</v>
      </c>
      <c r="Z109" s="5">
        <v>268</v>
      </c>
      <c r="AA109" s="5">
        <v>268</v>
      </c>
      <c r="AB109" s="5">
        <v>268</v>
      </c>
      <c r="AC109" s="5">
        <v>268</v>
      </c>
      <c r="AD109" s="5">
        <v>268</v>
      </c>
      <c r="AE109" s="5">
        <v>268</v>
      </c>
    </row>
    <row r="110" spans="1:31">
      <c r="A110" s="56" t="s">
        <v>70</v>
      </c>
      <c r="B110" s="56" t="s">
        <v>199</v>
      </c>
      <c r="C110" s="56" t="s">
        <v>138</v>
      </c>
      <c r="D110" s="5">
        <v>27.867000000000001</v>
      </c>
      <c r="E110" s="5">
        <v>42.569000000000003</v>
      </c>
      <c r="F110" s="5">
        <v>54.228999999999992</v>
      </c>
      <c r="G110" s="5">
        <v>69.669000000000011</v>
      </c>
      <c r="H110" s="5">
        <v>83.643999999999977</v>
      </c>
      <c r="I110" s="5">
        <v>98.150999999999982</v>
      </c>
      <c r="J110" s="5">
        <v>112.53100000000001</v>
      </c>
      <c r="K110" s="5">
        <v>122.1917048</v>
      </c>
      <c r="L110" s="5">
        <v>131.29430345</v>
      </c>
      <c r="M110" s="5">
        <v>140.16223987000001</v>
      </c>
      <c r="N110" s="5">
        <v>148.81446156000001</v>
      </c>
      <c r="O110" s="5">
        <v>157.81538028</v>
      </c>
      <c r="P110" s="5">
        <v>167.61028186999999</v>
      </c>
      <c r="Q110" s="5">
        <v>177.28082326000001</v>
      </c>
      <c r="R110" s="5">
        <v>187.34418851000001</v>
      </c>
      <c r="S110" s="5">
        <v>197.92537768</v>
      </c>
      <c r="T110" s="5">
        <v>209.51861481</v>
      </c>
      <c r="U110" s="5">
        <v>221.11327868000001</v>
      </c>
      <c r="V110" s="5">
        <v>233.42112126000001</v>
      </c>
      <c r="W110" s="5">
        <v>246.29217582999999</v>
      </c>
      <c r="X110" s="5">
        <v>260.25668868000002</v>
      </c>
      <c r="Y110" s="5">
        <v>274.85320731000002</v>
      </c>
      <c r="Z110" s="5">
        <v>290.42891438999999</v>
      </c>
      <c r="AA110" s="5">
        <v>306.64422946000002</v>
      </c>
      <c r="AB110" s="5">
        <v>324.15584975000002</v>
      </c>
      <c r="AC110" s="5">
        <v>341.49747876999999</v>
      </c>
      <c r="AD110" s="5">
        <v>359.39563423999988</v>
      </c>
      <c r="AE110" s="5">
        <v>370.75184135000001</v>
      </c>
    </row>
    <row r="111" spans="1:31">
      <c r="A111" s="56" t="s">
        <v>70</v>
      </c>
      <c r="B111" s="56" t="s">
        <v>199</v>
      </c>
      <c r="C111" s="56" t="s">
        <v>139</v>
      </c>
      <c r="D111" s="5">
        <v>64.924000000000007</v>
      </c>
      <c r="E111" s="5">
        <v>93.886999999999944</v>
      </c>
      <c r="F111" s="5">
        <v>111.904</v>
      </c>
      <c r="G111" s="5">
        <v>136.96600000000001</v>
      </c>
      <c r="H111" s="5">
        <v>157.191</v>
      </c>
      <c r="I111" s="5">
        <v>175.07400000000001</v>
      </c>
      <c r="J111" s="5">
        <v>190.46799999999999</v>
      </c>
      <c r="K111" s="5">
        <v>202.18899999999999</v>
      </c>
      <c r="L111" s="5">
        <v>210.304</v>
      </c>
      <c r="M111" s="5">
        <v>218.6330000000001</v>
      </c>
      <c r="N111" s="5">
        <v>225.99899999999991</v>
      </c>
      <c r="O111" s="5">
        <v>233.21100000000001</v>
      </c>
      <c r="P111" s="5">
        <v>239.405</v>
      </c>
      <c r="Q111" s="5">
        <v>246.00899999999999</v>
      </c>
      <c r="R111" s="5">
        <v>252.376</v>
      </c>
      <c r="S111" s="5">
        <v>258.685</v>
      </c>
      <c r="T111" s="5">
        <v>264.16599999999988</v>
      </c>
      <c r="U111" s="5">
        <v>270.27499999999998</v>
      </c>
      <c r="V111" s="5">
        <v>276.53699999999998</v>
      </c>
      <c r="W111" s="5">
        <v>282.673</v>
      </c>
      <c r="X111" s="5">
        <v>287.80999999999989</v>
      </c>
      <c r="Y111" s="5">
        <v>294.488</v>
      </c>
      <c r="Z111" s="5">
        <v>301.42199999999991</v>
      </c>
      <c r="AA111" s="5">
        <v>308.30900000000003</v>
      </c>
      <c r="AB111" s="5">
        <v>314.18200000000002</v>
      </c>
      <c r="AC111" s="5">
        <v>320.47500000000002</v>
      </c>
      <c r="AD111" s="5">
        <v>326.51899999999989</v>
      </c>
      <c r="AE111" s="5">
        <v>326.51899999999989</v>
      </c>
    </row>
    <row r="112" spans="1:31">
      <c r="A112" s="56" t="s">
        <v>70</v>
      </c>
      <c r="B112" s="56" t="s">
        <v>199</v>
      </c>
      <c r="C112" s="56" t="s">
        <v>146</v>
      </c>
      <c r="D112" s="5">
        <v>-0.33003986188492013</v>
      </c>
      <c r="E112" s="5">
        <v>-0.342764121160819</v>
      </c>
      <c r="F112" s="5">
        <v>-0.47263925179746019</v>
      </c>
      <c r="G112" s="5">
        <v>-0.61748141221450936</v>
      </c>
      <c r="H112" s="5">
        <v>-0.75151238994322256</v>
      </c>
      <c r="I112" s="5">
        <v>-0.33572255598621581</v>
      </c>
      <c r="J112" s="5">
        <v>-0.18466725255633781</v>
      </c>
      <c r="K112" s="5">
        <v>-0.2318464345095137</v>
      </c>
      <c r="L112" s="5">
        <v>-0.2294715631873103</v>
      </c>
      <c r="M112" s="5">
        <v>9.9795442658013656E-2</v>
      </c>
      <c r="N112" s="5">
        <v>5.8347496132014953E-2</v>
      </c>
      <c r="O112" s="5">
        <v>0.34018600252042569</v>
      </c>
      <c r="P112" s="5">
        <v>0.8569628869725392</v>
      </c>
      <c r="Q112" s="5">
        <v>1.096425788607462</v>
      </c>
      <c r="R112" s="5">
        <v>1.7866554633458589</v>
      </c>
      <c r="S112" s="5">
        <v>1.9497545619017489</v>
      </c>
      <c r="T112" s="5">
        <v>2.346747468452492</v>
      </c>
      <c r="U112" s="5">
        <v>2.6814371392869489</v>
      </c>
      <c r="V112" s="5">
        <v>2.7886278834267491</v>
      </c>
      <c r="W112" s="5">
        <v>3.1483370501567829</v>
      </c>
      <c r="X112" s="5">
        <v>3.3212232146571381</v>
      </c>
      <c r="Y112" s="5">
        <v>3.5338324250146438</v>
      </c>
      <c r="Z112" s="5">
        <v>3.620204449334445</v>
      </c>
      <c r="AA112" s="5">
        <v>3.947456682230388</v>
      </c>
      <c r="AB112" s="5">
        <v>3.684910344864015</v>
      </c>
      <c r="AC112" s="5">
        <v>4.2491374652685892</v>
      </c>
      <c r="AD112" s="5">
        <v>4.540247288308322</v>
      </c>
      <c r="AE112" s="5">
        <v>4.9469413545932852</v>
      </c>
    </row>
    <row r="113" spans="1:3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</row>
    <row r="114" spans="1:31">
      <c r="A114" s="56" t="s">
        <v>70</v>
      </c>
      <c r="B114" s="56" t="s">
        <v>200</v>
      </c>
      <c r="C114" s="56" t="s">
        <v>132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56" t="s">
        <v>70</v>
      </c>
      <c r="B115" s="56" t="s">
        <v>200</v>
      </c>
      <c r="C115" s="56" t="s">
        <v>133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</row>
    <row r="116" spans="1:31">
      <c r="A116" s="56" t="s">
        <v>70</v>
      </c>
      <c r="B116" s="56" t="s">
        <v>200</v>
      </c>
      <c r="C116" s="56" t="s">
        <v>134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2.65E-6</v>
      </c>
      <c r="L116" s="5">
        <v>2.12E-5</v>
      </c>
      <c r="M116" s="5">
        <v>3.9749999999999997E-5</v>
      </c>
      <c r="N116" s="5">
        <v>5.8300000000000001E-5</v>
      </c>
      <c r="O116" s="5">
        <v>7.6849999999999998E-5</v>
      </c>
      <c r="P116" s="5">
        <v>9.5400000000000001E-5</v>
      </c>
      <c r="Q116" s="5">
        <v>1.1395000000000001E-4</v>
      </c>
      <c r="R116" s="5">
        <v>1.1395000000000001E-4</v>
      </c>
      <c r="S116" s="5">
        <v>1.166E-4</v>
      </c>
      <c r="T116" s="5">
        <v>1.1925E-4</v>
      </c>
      <c r="U116" s="5">
        <v>1.219E-4</v>
      </c>
      <c r="V116" s="5">
        <v>1.2454999999999999E-4</v>
      </c>
      <c r="W116" s="5">
        <v>1.272E-4</v>
      </c>
      <c r="X116" s="5">
        <v>1.2985000000000001E-4</v>
      </c>
      <c r="Y116" s="5">
        <v>1.2985000000000001E-4</v>
      </c>
      <c r="Z116" s="5">
        <v>1.325E-4</v>
      </c>
      <c r="AA116" s="5">
        <v>1.4310000000000001E-4</v>
      </c>
      <c r="AB116" s="5">
        <v>1.4310000000000001E-4</v>
      </c>
      <c r="AC116" s="5">
        <v>1.4310000000000001E-4</v>
      </c>
      <c r="AD116" s="5">
        <v>1.4310000000000001E-4</v>
      </c>
      <c r="AE116" s="5">
        <v>1.4310000000000001E-4</v>
      </c>
    </row>
    <row r="117" spans="1:31">
      <c r="A117" s="56" t="s">
        <v>70</v>
      </c>
      <c r="B117" s="56" t="s">
        <v>200</v>
      </c>
      <c r="C117" s="56" t="s">
        <v>135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56" t="s">
        <v>70</v>
      </c>
      <c r="B118" s="56" t="s">
        <v>200</v>
      </c>
      <c r="C118" s="56" t="s">
        <v>136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390.00000000000011</v>
      </c>
      <c r="K118" s="5">
        <v>390.00000000000011</v>
      </c>
      <c r="L118" s="5">
        <v>390.00000000000011</v>
      </c>
      <c r="M118" s="5">
        <v>390.00000000000011</v>
      </c>
      <c r="N118" s="5">
        <v>390.00000000000011</v>
      </c>
      <c r="O118" s="5">
        <v>390.00000000000011</v>
      </c>
      <c r="P118" s="5">
        <v>390.00000000000011</v>
      </c>
      <c r="Q118" s="5">
        <v>390.00000000000011</v>
      </c>
      <c r="R118" s="5">
        <v>390.00000000000011</v>
      </c>
      <c r="S118" s="5">
        <v>390.00000000000011</v>
      </c>
      <c r="T118" s="5">
        <v>390.00000000000011</v>
      </c>
      <c r="U118" s="5">
        <v>390.00000000000011</v>
      </c>
      <c r="V118" s="5">
        <v>390.00000000000011</v>
      </c>
      <c r="W118" s="5">
        <v>390.00000000000011</v>
      </c>
      <c r="X118" s="5">
        <v>390.00000000000011</v>
      </c>
      <c r="Y118" s="5">
        <v>390.00000000000011</v>
      </c>
      <c r="Z118" s="5">
        <v>390.00000000000011</v>
      </c>
      <c r="AA118" s="5">
        <v>390.00000000000011</v>
      </c>
      <c r="AB118" s="5">
        <v>390.00000000000011</v>
      </c>
      <c r="AC118" s="5">
        <v>390.00000000000011</v>
      </c>
      <c r="AD118" s="5">
        <v>390.00000000000011</v>
      </c>
      <c r="AE118" s="5">
        <v>390.00000000000011</v>
      </c>
    </row>
    <row r="119" spans="1:31">
      <c r="A119" s="56" t="s">
        <v>70</v>
      </c>
      <c r="B119" s="56" t="s">
        <v>200</v>
      </c>
      <c r="C119" s="56" t="s">
        <v>153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1.042E-5</v>
      </c>
      <c r="J119" s="5">
        <v>1.1219999999999999E-5</v>
      </c>
      <c r="K119" s="5">
        <v>3.5129999999999997E-5</v>
      </c>
      <c r="L119" s="5">
        <v>3.5209999999999997E-5</v>
      </c>
      <c r="M119" s="5">
        <v>3.523E-5</v>
      </c>
      <c r="N119" s="5">
        <v>3.5259999999999998E-5</v>
      </c>
      <c r="O119" s="5">
        <v>1.5245999999999999E-4</v>
      </c>
      <c r="P119" s="5">
        <v>1.5247000000000001E-4</v>
      </c>
      <c r="Q119" s="5">
        <v>1.5255999999999999E-4</v>
      </c>
      <c r="R119" s="5">
        <v>1.5410000000000001E-4</v>
      </c>
      <c r="S119" s="5">
        <v>1.5457000000000001E-4</v>
      </c>
      <c r="T119" s="5">
        <v>1.5527E-4</v>
      </c>
      <c r="U119" s="5">
        <v>1.5673E-4</v>
      </c>
      <c r="V119" s="5">
        <v>1.5862999999999999E-4</v>
      </c>
      <c r="W119" s="5">
        <v>1.5967999999999999E-4</v>
      </c>
      <c r="X119" s="5">
        <v>1.6689999999999991E-4</v>
      </c>
      <c r="Y119" s="5">
        <v>1.8377000000000001E-4</v>
      </c>
      <c r="Z119" s="5">
        <v>2.2121E-4</v>
      </c>
      <c r="AA119" s="5">
        <v>4.0257999999999988E-4</v>
      </c>
      <c r="AB119" s="5">
        <v>4.6415999999999997E-4</v>
      </c>
      <c r="AC119" s="5">
        <v>4.6415999999999997E-4</v>
      </c>
      <c r="AD119" s="5">
        <v>4.6417000000000002E-4</v>
      </c>
      <c r="AE119" s="5">
        <v>4.6419000000000001E-4</v>
      </c>
    </row>
    <row r="120" spans="1:31">
      <c r="A120" s="56" t="s">
        <v>70</v>
      </c>
      <c r="B120" s="56" t="s">
        <v>200</v>
      </c>
      <c r="C120" s="56" t="s">
        <v>154</v>
      </c>
      <c r="D120" s="5">
        <v>3.2899999999999998E-6</v>
      </c>
      <c r="E120" s="5">
        <v>3.4699999999999998E-6</v>
      </c>
      <c r="F120" s="5">
        <v>3.9500000000000003E-6</v>
      </c>
      <c r="G120" s="5">
        <v>4.3499999999999999E-6</v>
      </c>
      <c r="H120" s="5">
        <v>4.7500000000000003E-6</v>
      </c>
      <c r="I120" s="5">
        <v>5.3600000000000004E-6</v>
      </c>
      <c r="J120" s="5">
        <v>6.2400000000000004E-6</v>
      </c>
      <c r="K120" s="5">
        <v>1.398E-5</v>
      </c>
      <c r="L120" s="5">
        <v>1.6059999999999999E-5</v>
      </c>
      <c r="M120" s="5">
        <v>1.6140000000000001E-5</v>
      </c>
      <c r="N120" s="5">
        <v>1.7030000000000001E-5</v>
      </c>
      <c r="O120" s="5">
        <v>5.0689999999999997E-5</v>
      </c>
      <c r="P120" s="5">
        <v>5.0760000000000009E-5</v>
      </c>
      <c r="Q120" s="5">
        <v>5.1109999999999997E-5</v>
      </c>
      <c r="R120" s="5">
        <v>5.187000000000001E-5</v>
      </c>
      <c r="S120" s="5">
        <v>5.2800000000000009E-5</v>
      </c>
      <c r="T120" s="5">
        <v>5.4249999999999997E-5</v>
      </c>
      <c r="U120" s="5">
        <v>5.4969999999999997E-5</v>
      </c>
      <c r="V120" s="5">
        <v>5.6870000000000009E-5</v>
      </c>
      <c r="W120" s="5">
        <v>5.704000000000001E-5</v>
      </c>
      <c r="X120" s="5">
        <v>6.5250000000000014E-5</v>
      </c>
      <c r="Y120" s="5">
        <v>7.1070000000000009E-5</v>
      </c>
      <c r="Z120" s="5">
        <v>7.7410000000000019E-5</v>
      </c>
      <c r="AA120" s="5">
        <v>8.3930000000000018E-5</v>
      </c>
      <c r="AB120" s="5">
        <v>8.3930000000000018E-5</v>
      </c>
      <c r="AC120" s="5">
        <v>8.3930000000000018E-5</v>
      </c>
      <c r="AD120" s="5">
        <v>8.3930000000000018E-5</v>
      </c>
      <c r="AE120" s="5">
        <v>8.3930000000000018E-5</v>
      </c>
    </row>
    <row r="121" spans="1:31">
      <c r="A121" s="56" t="s">
        <v>70</v>
      </c>
      <c r="B121" s="56" t="s">
        <v>200</v>
      </c>
      <c r="C121" s="56" t="s">
        <v>155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70</v>
      </c>
      <c r="B122" s="56" t="s">
        <v>200</v>
      </c>
      <c r="C122" s="56" t="s">
        <v>138</v>
      </c>
      <c r="D122" s="5">
        <v>0.80699999999999994</v>
      </c>
      <c r="E122" s="5">
        <v>1.5</v>
      </c>
      <c r="F122" s="5">
        <v>2.2559999999999998</v>
      </c>
      <c r="G122" s="5">
        <v>3.367</v>
      </c>
      <c r="H122" s="5">
        <v>4.4770000000000003</v>
      </c>
      <c r="I122" s="5">
        <v>5.74</v>
      </c>
      <c r="J122" s="5">
        <v>7.1029999999999998</v>
      </c>
      <c r="K122" s="5">
        <v>7.8895331399999993</v>
      </c>
      <c r="L122" s="5">
        <v>8.7149484899999994</v>
      </c>
      <c r="M122" s="5">
        <v>9.5312965900000002</v>
      </c>
      <c r="N122" s="5">
        <v>10.37753828</v>
      </c>
      <c r="O122" s="5">
        <v>11.30342119</v>
      </c>
      <c r="P122" s="5">
        <v>12.3771945</v>
      </c>
      <c r="Q122" s="5">
        <v>13.4768062</v>
      </c>
      <c r="R122" s="5">
        <v>14.67451966</v>
      </c>
      <c r="S122" s="5">
        <v>15.989946679999999</v>
      </c>
      <c r="T122" s="5">
        <v>17.507351379999999</v>
      </c>
      <c r="U122" s="5">
        <v>19.08386673</v>
      </c>
      <c r="V122" s="5">
        <v>20.817180700000009</v>
      </c>
      <c r="W122" s="5">
        <v>22.69722088</v>
      </c>
      <c r="X122" s="5">
        <v>24.788382930000001</v>
      </c>
      <c r="Y122" s="5">
        <v>27.045465249999999</v>
      </c>
      <c r="Z122" s="5">
        <v>29.523726929999999</v>
      </c>
      <c r="AA122" s="5">
        <v>32.166278030000001</v>
      </c>
      <c r="AB122" s="5">
        <v>35.080948970000001</v>
      </c>
      <c r="AC122" s="5">
        <v>38.053937800000007</v>
      </c>
      <c r="AD122" s="5">
        <v>41.188521289999997</v>
      </c>
      <c r="AE122" s="5">
        <v>43.163582330000011</v>
      </c>
    </row>
    <row r="123" spans="1:31">
      <c r="A123" s="56" t="s">
        <v>70</v>
      </c>
      <c r="B123" s="56" t="s">
        <v>200</v>
      </c>
      <c r="C123" s="56" t="s">
        <v>139</v>
      </c>
      <c r="D123" s="5">
        <v>6.7020000000000017</v>
      </c>
      <c r="E123" s="5">
        <v>12.523</v>
      </c>
      <c r="F123" s="5">
        <v>16.609000000000002</v>
      </c>
      <c r="G123" s="5">
        <v>23.195</v>
      </c>
      <c r="H123" s="5">
        <v>27.048000000000009</v>
      </c>
      <c r="I123" s="5">
        <v>31.332000000000001</v>
      </c>
      <c r="J123" s="5">
        <v>35.094999999999999</v>
      </c>
      <c r="K123" s="5">
        <v>37.816000000000003</v>
      </c>
      <c r="L123" s="5">
        <v>39.889000000000003</v>
      </c>
      <c r="M123" s="5">
        <v>41.982999999999997</v>
      </c>
      <c r="N123" s="5">
        <v>43.924999999999997</v>
      </c>
      <c r="O123" s="5">
        <v>45.88</v>
      </c>
      <c r="P123" s="5">
        <v>47.660999999999987</v>
      </c>
      <c r="Q123" s="5">
        <v>49.505999999999993</v>
      </c>
      <c r="R123" s="5">
        <v>51.314999999999998</v>
      </c>
      <c r="S123" s="5">
        <v>53.131999999999991</v>
      </c>
      <c r="T123" s="5">
        <v>54.867999999999988</v>
      </c>
      <c r="U123" s="5">
        <v>56.734000000000009</v>
      </c>
      <c r="V123" s="5">
        <v>58.691999999999979</v>
      </c>
      <c r="W123" s="5">
        <v>60.651999999999987</v>
      </c>
      <c r="X123" s="5">
        <v>62.444999999999993</v>
      </c>
      <c r="Y123" s="5">
        <v>64.662999999999997</v>
      </c>
      <c r="Z123" s="5">
        <v>67.013999999999996</v>
      </c>
      <c r="AA123" s="5">
        <v>69.397999999999996</v>
      </c>
      <c r="AB123" s="5">
        <v>71.620999999999995</v>
      </c>
      <c r="AC123" s="5">
        <v>73.888999999999996</v>
      </c>
      <c r="AD123" s="5">
        <v>76.114999999999995</v>
      </c>
      <c r="AE123" s="5">
        <v>76.114999999999995</v>
      </c>
    </row>
    <row r="124" spans="1:31">
      <c r="A124" s="56" t="s">
        <v>70</v>
      </c>
      <c r="B124" s="56" t="s">
        <v>200</v>
      </c>
      <c r="C124" s="56" t="s">
        <v>146</v>
      </c>
      <c r="D124" s="5">
        <v>0.3312631160640791</v>
      </c>
      <c r="E124" s="5">
        <v>0.38347737927556119</v>
      </c>
      <c r="F124" s="5">
        <v>0.55142338473007158</v>
      </c>
      <c r="G124" s="5">
        <v>0.60771786731334743</v>
      </c>
      <c r="H124" s="5">
        <v>0.66669796505734524</v>
      </c>
      <c r="I124" s="5">
        <v>-6.3148274236730302</v>
      </c>
      <c r="J124" s="5">
        <v>-6.328600206207426</v>
      </c>
      <c r="K124" s="5">
        <v>-6.2543981366596597</v>
      </c>
      <c r="L124" s="5">
        <v>-6.17963572198272</v>
      </c>
      <c r="M124" s="5">
        <v>-6.1286358529928684</v>
      </c>
      <c r="N124" s="5">
        <v>-6.0754612375678363</v>
      </c>
      <c r="O124" s="5">
        <v>-6.0853662462434563</v>
      </c>
      <c r="P124" s="5">
        <v>-5.9844535608639049</v>
      </c>
      <c r="Q124" s="5">
        <v>-5.94029782574545</v>
      </c>
      <c r="R124" s="5">
        <v>-5.7927048798498539</v>
      </c>
      <c r="S124" s="5">
        <v>-5.7326826953955248</v>
      </c>
      <c r="T124" s="5">
        <v>-5.6715172347854228</v>
      </c>
      <c r="U124" s="5">
        <v>-5.6079104036530856</v>
      </c>
      <c r="V124" s="5">
        <v>-5.5284424624674102</v>
      </c>
      <c r="W124" s="5">
        <v>-5.4497447806736652</v>
      </c>
      <c r="X124" s="5">
        <v>-5.3153965408048762</v>
      </c>
      <c r="Y124" s="5">
        <v>-5.299487359326907</v>
      </c>
      <c r="Z124" s="5">
        <v>-5.211486444414156</v>
      </c>
      <c r="AA124" s="5">
        <v>-5.074874994867681</v>
      </c>
      <c r="AB124" s="5">
        <v>-4.9945765647527978</v>
      </c>
      <c r="AC124" s="5">
        <v>-4.7845544396268522</v>
      </c>
      <c r="AD124" s="5">
        <v>-4.6897119954140543</v>
      </c>
      <c r="AE124" s="5">
        <v>-4.4747923299977899</v>
      </c>
    </row>
    <row r="125" spans="1:3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</row>
    <row r="126" spans="1:31">
      <c r="A126" s="56" t="s">
        <v>73</v>
      </c>
      <c r="B126" s="56" t="s">
        <v>163</v>
      </c>
      <c r="C126" s="56" t="s">
        <v>132</v>
      </c>
      <c r="D126" s="5">
        <v>316</v>
      </c>
      <c r="E126" s="5">
        <v>316</v>
      </c>
      <c r="F126" s="5">
        <v>316</v>
      </c>
      <c r="G126" s="5">
        <v>316</v>
      </c>
      <c r="H126" s="5">
        <v>316</v>
      </c>
      <c r="I126" s="5">
        <v>316</v>
      </c>
      <c r="J126" s="5">
        <v>316</v>
      </c>
      <c r="K126" s="5">
        <v>316</v>
      </c>
      <c r="L126" s="5">
        <v>316</v>
      </c>
      <c r="M126" s="5">
        <v>316</v>
      </c>
      <c r="N126" s="5">
        <v>316</v>
      </c>
      <c r="O126" s="5">
        <v>316</v>
      </c>
      <c r="P126" s="5">
        <v>316</v>
      </c>
      <c r="Q126" s="5">
        <v>316</v>
      </c>
      <c r="R126" s="5">
        <v>316</v>
      </c>
      <c r="S126" s="5">
        <v>316</v>
      </c>
      <c r="T126" s="5">
        <v>316</v>
      </c>
      <c r="U126" s="5">
        <v>316</v>
      </c>
      <c r="V126" s="5">
        <v>316</v>
      </c>
      <c r="W126" s="5">
        <v>316</v>
      </c>
      <c r="X126" s="5">
        <v>316</v>
      </c>
      <c r="Y126" s="5">
        <v>316</v>
      </c>
      <c r="Z126" s="5">
        <v>316</v>
      </c>
      <c r="AA126" s="5">
        <v>316</v>
      </c>
      <c r="AB126" s="5">
        <v>316</v>
      </c>
      <c r="AC126" s="5">
        <v>316</v>
      </c>
      <c r="AD126" s="5">
        <v>316</v>
      </c>
      <c r="AE126" s="5">
        <v>316</v>
      </c>
    </row>
    <row r="127" spans="1:31">
      <c r="A127" s="56" t="s">
        <v>73</v>
      </c>
      <c r="B127" s="56" t="s">
        <v>163</v>
      </c>
      <c r="C127" s="56" t="s">
        <v>133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</row>
    <row r="128" spans="1:31">
      <c r="A128" s="56" t="s">
        <v>73</v>
      </c>
      <c r="B128" s="56" t="s">
        <v>163</v>
      </c>
      <c r="C128" s="56" t="s">
        <v>134</v>
      </c>
      <c r="D128" s="5">
        <v>0</v>
      </c>
      <c r="E128" s="5">
        <v>0</v>
      </c>
      <c r="F128" s="5">
        <v>24.0487553</v>
      </c>
      <c r="G128" s="5">
        <v>24.0487553</v>
      </c>
      <c r="H128" s="5">
        <v>24.0487553</v>
      </c>
      <c r="I128" s="5">
        <v>24.0487553</v>
      </c>
      <c r="J128" s="5">
        <v>24.0487553</v>
      </c>
      <c r="K128" s="5">
        <v>24.0487553</v>
      </c>
      <c r="L128" s="5">
        <v>24.048771200000001</v>
      </c>
      <c r="M128" s="5">
        <v>24.048787099999998</v>
      </c>
      <c r="N128" s="5">
        <v>24.048802999999999</v>
      </c>
      <c r="O128" s="5">
        <v>24.048818900000001</v>
      </c>
      <c r="P128" s="5">
        <v>24.048834800000002</v>
      </c>
      <c r="Q128" s="5">
        <v>24.048850699999999</v>
      </c>
      <c r="R128" s="5">
        <v>24.048850699999999</v>
      </c>
      <c r="S128" s="5">
        <v>24.04885865</v>
      </c>
      <c r="T128" s="5">
        <v>24.048879849999999</v>
      </c>
      <c r="U128" s="5">
        <v>24.048879849999999</v>
      </c>
      <c r="V128" s="5">
        <v>24.048879849999999</v>
      </c>
      <c r="W128" s="5">
        <v>24.048887799999999</v>
      </c>
      <c r="X128" s="5">
        <v>723.34022374999995</v>
      </c>
      <c r="Y128" s="5">
        <v>723.34022374999995</v>
      </c>
      <c r="Z128" s="5">
        <v>723.34022374999995</v>
      </c>
      <c r="AA128" s="5">
        <v>723.34022374999995</v>
      </c>
      <c r="AB128" s="5">
        <v>723.34022904999995</v>
      </c>
      <c r="AC128" s="5">
        <v>723.34022904999995</v>
      </c>
      <c r="AD128" s="5">
        <v>723.34022904999995</v>
      </c>
      <c r="AE128" s="5">
        <v>723.34022904999995</v>
      </c>
    </row>
    <row r="129" spans="1:31">
      <c r="A129" s="56" t="s">
        <v>73</v>
      </c>
      <c r="B129" s="56" t="s">
        <v>163</v>
      </c>
      <c r="C129" s="56" t="s">
        <v>135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</row>
    <row r="130" spans="1:31">
      <c r="A130" s="56" t="s">
        <v>73</v>
      </c>
      <c r="B130" s="56" t="s">
        <v>163</v>
      </c>
      <c r="C130" s="56" t="s">
        <v>136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56" t="s">
        <v>73</v>
      </c>
      <c r="B131" s="56" t="s">
        <v>163</v>
      </c>
      <c r="C131" s="56" t="s">
        <v>152</v>
      </c>
      <c r="D131" s="5">
        <v>0</v>
      </c>
      <c r="E131" s="5">
        <v>0</v>
      </c>
      <c r="F131" s="5">
        <v>680</v>
      </c>
      <c r="G131" s="5">
        <v>2040</v>
      </c>
      <c r="H131" s="5">
        <v>2040</v>
      </c>
      <c r="I131" s="5">
        <v>2040</v>
      </c>
      <c r="J131" s="5">
        <v>2040</v>
      </c>
      <c r="K131" s="5">
        <v>2040</v>
      </c>
      <c r="L131" s="5">
        <v>2040</v>
      </c>
      <c r="M131" s="5">
        <v>2040</v>
      </c>
      <c r="N131" s="5">
        <v>2040</v>
      </c>
      <c r="O131" s="5">
        <v>2040</v>
      </c>
      <c r="P131" s="5">
        <v>2040</v>
      </c>
      <c r="Q131" s="5">
        <v>2040</v>
      </c>
      <c r="R131" s="5">
        <v>2040</v>
      </c>
      <c r="S131" s="5">
        <v>2040</v>
      </c>
      <c r="T131" s="5">
        <v>2040</v>
      </c>
      <c r="U131" s="5">
        <v>2040</v>
      </c>
      <c r="V131" s="5">
        <v>2040</v>
      </c>
      <c r="W131" s="5">
        <v>2040</v>
      </c>
      <c r="X131" s="5">
        <v>2040</v>
      </c>
      <c r="Y131" s="5">
        <v>2040</v>
      </c>
      <c r="Z131" s="5">
        <v>2040</v>
      </c>
      <c r="AA131" s="5">
        <v>2040</v>
      </c>
      <c r="AB131" s="5">
        <v>2040</v>
      </c>
      <c r="AC131" s="5">
        <v>2040</v>
      </c>
      <c r="AD131" s="5">
        <v>2040</v>
      </c>
      <c r="AE131" s="5">
        <v>2040</v>
      </c>
    </row>
    <row r="132" spans="1:31">
      <c r="A132" s="56" t="s">
        <v>73</v>
      </c>
      <c r="B132" s="56" t="s">
        <v>163</v>
      </c>
      <c r="C132" s="56" t="s">
        <v>153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1.235E-5</v>
      </c>
      <c r="J132" s="5">
        <v>1.325E-5</v>
      </c>
      <c r="K132" s="5">
        <v>1.702E-5</v>
      </c>
      <c r="L132" s="5">
        <v>1.8150000000000001E-5</v>
      </c>
      <c r="M132" s="5">
        <v>1.861E-5</v>
      </c>
      <c r="N132" s="5">
        <v>1.9069999999999999E-5</v>
      </c>
      <c r="O132" s="5">
        <v>2.0089999999999999E-5</v>
      </c>
      <c r="P132" s="5">
        <v>2.1500000000000001E-5</v>
      </c>
      <c r="Q132" s="5">
        <v>2.535E-5</v>
      </c>
      <c r="R132" s="5">
        <v>3.0660000000000001E-5</v>
      </c>
      <c r="S132" s="5">
        <v>5.8299999999999987E-5</v>
      </c>
      <c r="T132" s="5">
        <v>7.7529999999999998E-5</v>
      </c>
      <c r="U132" s="5">
        <v>7.7529999999999998E-5</v>
      </c>
      <c r="V132" s="5">
        <v>7.7529999999999998E-5</v>
      </c>
      <c r="W132" s="5">
        <v>7.7529999999999998E-5</v>
      </c>
      <c r="X132" s="5">
        <v>126.252818</v>
      </c>
      <c r="Y132" s="5">
        <v>126.2528236</v>
      </c>
      <c r="Z132" s="5">
        <v>221.33477328999999</v>
      </c>
      <c r="AA132" s="5">
        <v>221.33477334</v>
      </c>
      <c r="AB132" s="5">
        <v>999.99999590000004</v>
      </c>
      <c r="AC132" s="5">
        <v>999.99999590000004</v>
      </c>
      <c r="AD132" s="5">
        <v>999.99999590000004</v>
      </c>
      <c r="AE132" s="5">
        <v>999.99999593000007</v>
      </c>
    </row>
    <row r="133" spans="1:31">
      <c r="A133" s="56" t="s">
        <v>73</v>
      </c>
      <c r="B133" s="56" t="s">
        <v>163</v>
      </c>
      <c r="C133" s="56" t="s">
        <v>154</v>
      </c>
      <c r="D133" s="5">
        <v>1.08E-5</v>
      </c>
      <c r="E133" s="5">
        <v>1.472E-5</v>
      </c>
      <c r="F133" s="5">
        <v>600.01242076999995</v>
      </c>
      <c r="G133" s="5">
        <v>600.01242090999995</v>
      </c>
      <c r="H133" s="5">
        <v>1525.00435838</v>
      </c>
      <c r="I133" s="5">
        <v>1925.0081540900001</v>
      </c>
      <c r="J133" s="5">
        <v>2000.0113744099999</v>
      </c>
      <c r="K133" s="5">
        <v>2000.0113920599999</v>
      </c>
      <c r="L133" s="5">
        <v>2000.011396900001</v>
      </c>
      <c r="M133" s="5">
        <v>2000.0114091</v>
      </c>
      <c r="N133" s="5">
        <v>2000.0114168699999</v>
      </c>
      <c r="O133" s="5">
        <v>2000.0114296800009</v>
      </c>
      <c r="P133" s="5">
        <v>2000.011445620001</v>
      </c>
      <c r="Q133" s="5">
        <v>2000.0114746000011</v>
      </c>
      <c r="R133" s="5">
        <v>2000.011499010001</v>
      </c>
      <c r="S133" s="5">
        <v>2047.961522430001</v>
      </c>
      <c r="T133" s="5">
        <v>3697.1003690099992</v>
      </c>
      <c r="U133" s="5">
        <v>3697.100374029998</v>
      </c>
      <c r="V133" s="5">
        <v>3697.1003757299991</v>
      </c>
      <c r="W133" s="5">
        <v>3697.100376739998</v>
      </c>
      <c r="X133" s="5">
        <v>3697.1003835499978</v>
      </c>
      <c r="Y133" s="5">
        <v>3697.100397199999</v>
      </c>
      <c r="Z133" s="5">
        <v>4218.5621206799997</v>
      </c>
      <c r="AA133" s="5">
        <v>5156.1925465400009</v>
      </c>
      <c r="AB133" s="5">
        <v>5156.1939876899996</v>
      </c>
      <c r="AC133" s="5">
        <v>5156.1939876899996</v>
      </c>
      <c r="AD133" s="5">
        <v>5156.1939878799994</v>
      </c>
      <c r="AE133" s="5">
        <v>5998.414156769999</v>
      </c>
    </row>
    <row r="134" spans="1:31">
      <c r="A134" s="56" t="s">
        <v>73</v>
      </c>
      <c r="B134" s="56" t="s">
        <v>163</v>
      </c>
      <c r="C134" s="56" t="s">
        <v>155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</row>
    <row r="135" spans="1:31">
      <c r="A135" s="56" t="s">
        <v>73</v>
      </c>
      <c r="B135" s="56" t="s">
        <v>163</v>
      </c>
      <c r="C135" s="56" t="s">
        <v>138</v>
      </c>
      <c r="D135" s="5">
        <v>10.907999999999999</v>
      </c>
      <c r="E135" s="5">
        <v>20.871000009999999</v>
      </c>
      <c r="F135" s="5">
        <v>29.765000010000001</v>
      </c>
      <c r="G135" s="5">
        <v>43.495000010000012</v>
      </c>
      <c r="H135" s="5">
        <v>56.447000010000011</v>
      </c>
      <c r="I135" s="5">
        <v>71.109000010000003</v>
      </c>
      <c r="J135" s="5">
        <v>88.028000010000014</v>
      </c>
      <c r="K135" s="5">
        <v>100.08087806</v>
      </c>
      <c r="L135" s="5">
        <v>113.79461062999999</v>
      </c>
      <c r="M135" s="5">
        <v>128.38774168</v>
      </c>
      <c r="N135" s="5">
        <v>144.92025559999999</v>
      </c>
      <c r="O135" s="5">
        <v>164.07640047999999</v>
      </c>
      <c r="P135" s="5">
        <v>186.56682262999999</v>
      </c>
      <c r="Q135" s="5">
        <v>210.62428757000001</v>
      </c>
      <c r="R135" s="5">
        <v>237.20806415999999</v>
      </c>
      <c r="S135" s="5">
        <v>266.49586268000002</v>
      </c>
      <c r="T135" s="5">
        <v>299.77474698999998</v>
      </c>
      <c r="U135" s="5">
        <v>334.89667259999999</v>
      </c>
      <c r="V135" s="5">
        <v>373.19759601999999</v>
      </c>
      <c r="W135" s="5">
        <v>414.51710587000002</v>
      </c>
      <c r="X135" s="5">
        <v>459.92001800000003</v>
      </c>
      <c r="Y135" s="5">
        <v>508.37932663999987</v>
      </c>
      <c r="Z135" s="5">
        <v>561.31416714</v>
      </c>
      <c r="AA135" s="5">
        <v>617.07734737999999</v>
      </c>
      <c r="AB135" s="5">
        <v>677.61743065999997</v>
      </c>
      <c r="AC135" s="5">
        <v>739.80019729000014</v>
      </c>
      <c r="AD135" s="5">
        <v>804.98066696000012</v>
      </c>
      <c r="AE135" s="5">
        <v>841.63078900000005</v>
      </c>
    </row>
    <row r="136" spans="1:31">
      <c r="A136" s="56" t="s">
        <v>73</v>
      </c>
      <c r="B136" s="56" t="s">
        <v>163</v>
      </c>
      <c r="C136" s="56" t="s">
        <v>139</v>
      </c>
      <c r="D136" s="5">
        <v>93.955000000000013</v>
      </c>
      <c r="E136" s="5">
        <v>176.3719999999999</v>
      </c>
      <c r="F136" s="5">
        <v>215.274</v>
      </c>
      <c r="G136" s="5">
        <v>298.56000000000012</v>
      </c>
      <c r="H136" s="5">
        <v>345.44700000000012</v>
      </c>
      <c r="I136" s="5">
        <v>399.15300000000002</v>
      </c>
      <c r="J136" s="5">
        <v>450.226</v>
      </c>
      <c r="K136" s="5">
        <v>491.26900000000001</v>
      </c>
      <c r="L136" s="5">
        <v>524.45500000000004</v>
      </c>
      <c r="M136" s="5">
        <v>555.596</v>
      </c>
      <c r="N136" s="5">
        <v>582.86699999999996</v>
      </c>
      <c r="O136" s="5">
        <v>611.51900000000001</v>
      </c>
      <c r="P136" s="5">
        <v>638.0390000000001</v>
      </c>
      <c r="Q136" s="5">
        <v>665.6149999999999</v>
      </c>
      <c r="R136" s="5">
        <v>692.84100000000012</v>
      </c>
      <c r="S136" s="5">
        <v>720.33500000000004</v>
      </c>
      <c r="T136" s="5">
        <v>747.25799999999992</v>
      </c>
      <c r="U136" s="5">
        <v>776.12200000000007</v>
      </c>
      <c r="V136" s="5">
        <v>806.33600000000001</v>
      </c>
      <c r="W136" s="5">
        <v>836.82399999999984</v>
      </c>
      <c r="X136" s="5">
        <v>865.33000000000015</v>
      </c>
      <c r="Y136" s="5">
        <v>899.88800000000015</v>
      </c>
      <c r="Z136" s="5">
        <v>936.59900000000016</v>
      </c>
      <c r="AA136" s="5">
        <v>974.13400000000001</v>
      </c>
      <c r="AB136" s="5">
        <v>1009.832</v>
      </c>
      <c r="AC136" s="5">
        <v>1046.5989999999999</v>
      </c>
      <c r="AD136" s="5">
        <v>1083.123</v>
      </c>
      <c r="AE136" s="5">
        <v>1083.123</v>
      </c>
    </row>
    <row r="137" spans="1:31">
      <c r="A137" s="56" t="s">
        <v>73</v>
      </c>
      <c r="B137" s="56" t="s">
        <v>163</v>
      </c>
      <c r="C137" s="56" t="s">
        <v>146</v>
      </c>
      <c r="D137" s="5">
        <v>-2.537576472156843</v>
      </c>
      <c r="E137" s="5">
        <v>-2.4795819506155108</v>
      </c>
      <c r="F137" s="5">
        <v>-2.4741844979344592</v>
      </c>
      <c r="G137" s="5">
        <v>-1.6214261680028701</v>
      </c>
      <c r="H137" s="5">
        <v>-1.918556435022595</v>
      </c>
      <c r="I137" s="5">
        <v>0.65175021406639644</v>
      </c>
      <c r="J137" s="5">
        <v>4.1392578877990331</v>
      </c>
      <c r="K137" s="5">
        <v>-16.981311794423679</v>
      </c>
      <c r="L137" s="5">
        <v>-14.90870888870745</v>
      </c>
      <c r="M137" s="5">
        <v>-12.491614078371191</v>
      </c>
      <c r="N137" s="5">
        <v>-9.2828268782935766</v>
      </c>
      <c r="O137" s="5">
        <v>-6.5047508392692066</v>
      </c>
      <c r="P137" s="5">
        <v>-1.040807263432669</v>
      </c>
      <c r="Q137" s="5">
        <v>0.2168784291116026</v>
      </c>
      <c r="R137" s="5">
        <v>2.1622320316590731</v>
      </c>
      <c r="S137" s="5">
        <v>5.9386564467359344</v>
      </c>
      <c r="T137" s="5">
        <v>10.37771087075498</v>
      </c>
      <c r="U137" s="5">
        <v>15.256200659787231</v>
      </c>
      <c r="V137" s="5">
        <v>22.049081938217451</v>
      </c>
      <c r="W137" s="5">
        <v>23.347664993941351</v>
      </c>
      <c r="X137" s="5">
        <v>26.761461307746629</v>
      </c>
      <c r="Y137" s="5">
        <v>33.153431110424378</v>
      </c>
      <c r="Z137" s="5">
        <v>39.122377577483007</v>
      </c>
      <c r="AA137" s="5">
        <v>43.554486478691331</v>
      </c>
      <c r="AB137" s="5">
        <v>46.638542802943498</v>
      </c>
      <c r="AC137" s="5">
        <v>51.780251367565029</v>
      </c>
      <c r="AD137" s="5">
        <v>55.69278129837636</v>
      </c>
      <c r="AE137" s="5">
        <v>64.986328855934858</v>
      </c>
    </row>
    <row r="138" spans="1:3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</row>
    <row r="139" spans="1:31">
      <c r="A139" s="56" t="s">
        <v>73</v>
      </c>
      <c r="B139" s="56" t="s">
        <v>197</v>
      </c>
      <c r="C139" s="56" t="s">
        <v>132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</row>
    <row r="140" spans="1:31">
      <c r="A140" s="56" t="s">
        <v>73</v>
      </c>
      <c r="B140" s="56" t="s">
        <v>197</v>
      </c>
      <c r="C140" s="56" t="s">
        <v>133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</row>
    <row r="141" spans="1:31">
      <c r="A141" s="56" t="s">
        <v>73</v>
      </c>
      <c r="B141" s="56" t="s">
        <v>197</v>
      </c>
      <c r="C141" s="56" t="s">
        <v>134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5.3000000000000001E-6</v>
      </c>
      <c r="J141" s="5">
        <v>5.3000000000000001E-6</v>
      </c>
      <c r="K141" s="5">
        <v>1.484E-4</v>
      </c>
      <c r="L141" s="5">
        <v>1.484E-4</v>
      </c>
      <c r="M141" s="5">
        <v>1.484E-4</v>
      </c>
      <c r="N141" s="5">
        <v>1.484E-4</v>
      </c>
      <c r="O141" s="5">
        <v>1.484E-4</v>
      </c>
      <c r="P141" s="5">
        <v>1.484E-4</v>
      </c>
      <c r="Q141" s="5">
        <v>1.484E-4</v>
      </c>
      <c r="R141" s="5">
        <v>1.484E-4</v>
      </c>
      <c r="S141" s="5">
        <v>1.5899999999999999E-4</v>
      </c>
      <c r="T141" s="5">
        <v>1.8814999999999999E-4</v>
      </c>
      <c r="U141" s="5">
        <v>1.8814999999999999E-4</v>
      </c>
      <c r="V141" s="5">
        <v>1.8814999999999999E-4</v>
      </c>
      <c r="W141" s="5">
        <v>1.8814999999999999E-4</v>
      </c>
      <c r="X141" s="5">
        <v>2.4645E-4</v>
      </c>
      <c r="Y141" s="5">
        <v>276.86350675</v>
      </c>
      <c r="Z141" s="5">
        <v>276.86350675</v>
      </c>
      <c r="AA141" s="5">
        <v>1235.8441552500001</v>
      </c>
      <c r="AB141" s="5">
        <v>1235.8441552500001</v>
      </c>
      <c r="AC141" s="5">
        <v>1235.8441552500001</v>
      </c>
      <c r="AD141" s="5">
        <v>1235.8441552500001</v>
      </c>
      <c r="AE141" s="5">
        <v>1486.8746298999999</v>
      </c>
    </row>
    <row r="142" spans="1:31">
      <c r="A142" s="56" t="s">
        <v>73</v>
      </c>
      <c r="B142" s="56" t="s">
        <v>197</v>
      </c>
      <c r="C142" s="56" t="s">
        <v>135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</row>
    <row r="143" spans="1:31">
      <c r="A143" s="56" t="s">
        <v>73</v>
      </c>
      <c r="B143" s="56" t="s">
        <v>197</v>
      </c>
      <c r="C143" s="56" t="s">
        <v>136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</row>
    <row r="144" spans="1:31">
      <c r="A144" s="56" t="s">
        <v>73</v>
      </c>
      <c r="B144" s="56" t="s">
        <v>197</v>
      </c>
      <c r="C144" s="56" t="s">
        <v>153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9.4700000000000008E-6</v>
      </c>
      <c r="J144" s="5">
        <v>9.4700000000000008E-6</v>
      </c>
      <c r="K144" s="5">
        <v>2.6809999999999999E-5</v>
      </c>
      <c r="L144" s="5">
        <v>2.69E-5</v>
      </c>
      <c r="M144" s="5">
        <v>2.69E-5</v>
      </c>
      <c r="N144" s="5">
        <v>2.6910000000000002E-5</v>
      </c>
      <c r="O144" s="5">
        <v>2.692E-5</v>
      </c>
      <c r="P144" s="5">
        <v>2.692E-5</v>
      </c>
      <c r="Q144" s="5">
        <v>2.6930000000000001E-5</v>
      </c>
      <c r="R144" s="5">
        <v>3.0870000000000008E-5</v>
      </c>
      <c r="S144" s="5">
        <v>3.3370000000000007E-5</v>
      </c>
      <c r="T144" s="5">
        <v>3.8890000000000009E-5</v>
      </c>
      <c r="U144" s="5">
        <v>3.8890000000000009E-5</v>
      </c>
      <c r="V144" s="5">
        <v>3.8890000000000009E-5</v>
      </c>
      <c r="W144" s="5">
        <v>3.8899999999999997E-5</v>
      </c>
      <c r="X144" s="5">
        <v>3.9010000000000008E-5</v>
      </c>
      <c r="Y144" s="5">
        <v>121.8522153</v>
      </c>
      <c r="Z144" s="5">
        <v>121.85221536</v>
      </c>
      <c r="AA144" s="5">
        <v>769.6161489399999</v>
      </c>
      <c r="AB144" s="5">
        <v>774.26923178999994</v>
      </c>
      <c r="AC144" s="5">
        <v>774.26923178999994</v>
      </c>
      <c r="AD144" s="5">
        <v>774.26923179999983</v>
      </c>
      <c r="AE144" s="5">
        <v>812.83919968999987</v>
      </c>
    </row>
    <row r="145" spans="1:31">
      <c r="A145" s="56" t="s">
        <v>73</v>
      </c>
      <c r="B145" s="56" t="s">
        <v>197</v>
      </c>
      <c r="C145" s="56" t="s">
        <v>154</v>
      </c>
      <c r="D145" s="5">
        <v>8.0399999999999993E-6</v>
      </c>
      <c r="E145" s="5">
        <v>1.257E-5</v>
      </c>
      <c r="F145" s="5">
        <v>250.00001370999999</v>
      </c>
      <c r="G145" s="5">
        <v>250.00001646999999</v>
      </c>
      <c r="H145" s="5">
        <v>250.0000168599999</v>
      </c>
      <c r="I145" s="5">
        <v>622.88842614999987</v>
      </c>
      <c r="J145" s="5">
        <v>622.88842614999987</v>
      </c>
      <c r="K145" s="5">
        <v>1136.555847990001</v>
      </c>
      <c r="L145" s="5">
        <v>1274.4932833</v>
      </c>
      <c r="M145" s="5">
        <v>1378.96394992</v>
      </c>
      <c r="N145" s="5">
        <v>1679.00253473</v>
      </c>
      <c r="O145" s="5">
        <v>1962.8941749200001</v>
      </c>
      <c r="P145" s="5">
        <v>1962.8941750199999</v>
      </c>
      <c r="Q145" s="5">
        <v>1962.8941753399999</v>
      </c>
      <c r="R145" s="5">
        <v>1962.89419238</v>
      </c>
      <c r="S145" s="5">
        <v>1962.8942318899999</v>
      </c>
      <c r="T145" s="5">
        <v>2904.160405799998</v>
      </c>
      <c r="U145" s="5">
        <v>2904.1604058399971</v>
      </c>
      <c r="V145" s="5">
        <v>2904.1604058799971</v>
      </c>
      <c r="W145" s="5">
        <v>2904.1604059199958</v>
      </c>
      <c r="X145" s="5">
        <v>2904.1604059499959</v>
      </c>
      <c r="Y145" s="5">
        <v>2904.1608783999959</v>
      </c>
      <c r="Z145" s="5">
        <v>3654.1318669599959</v>
      </c>
      <c r="AA145" s="5">
        <v>3654.132477739995</v>
      </c>
      <c r="AB145" s="5">
        <v>3654.132477739995</v>
      </c>
      <c r="AC145" s="5">
        <v>3654.132477739995</v>
      </c>
      <c r="AD145" s="5">
        <v>4457.9044517999982</v>
      </c>
      <c r="AE145" s="5">
        <v>5112.8389537299972</v>
      </c>
    </row>
    <row r="146" spans="1:31">
      <c r="A146" s="56" t="s">
        <v>73</v>
      </c>
      <c r="B146" s="56" t="s">
        <v>197</v>
      </c>
      <c r="C146" s="56" t="s">
        <v>155</v>
      </c>
      <c r="D146" s="5">
        <v>2.4700000000000001E-6</v>
      </c>
      <c r="E146" s="5">
        <v>2.9500000000000001E-6</v>
      </c>
      <c r="F146" s="5">
        <v>3.2100000000000002E-6</v>
      </c>
      <c r="G146" s="5">
        <v>3.9099999999999998E-6</v>
      </c>
      <c r="H146" s="5">
        <v>4.0600000000000001E-6</v>
      </c>
      <c r="I146" s="5">
        <v>1.454E-5</v>
      </c>
      <c r="J146" s="5">
        <v>1.454E-5</v>
      </c>
      <c r="K146" s="5">
        <v>4.9190000000000002E-5</v>
      </c>
      <c r="L146" s="5">
        <v>5.7099999999999999E-5</v>
      </c>
      <c r="M146" s="5">
        <v>5.7960000000000001E-5</v>
      </c>
      <c r="N146" s="5">
        <v>6.5339999999999994E-5</v>
      </c>
      <c r="O146" s="5">
        <v>7.6870000000000001E-5</v>
      </c>
      <c r="P146" s="5">
        <v>7.6899999999999999E-5</v>
      </c>
      <c r="Q146" s="5">
        <v>7.6990000000000007E-5</v>
      </c>
      <c r="R146" s="5">
        <v>8.0090000000000001E-5</v>
      </c>
      <c r="S146" s="5">
        <v>9.1329999999999995E-5</v>
      </c>
      <c r="T146" s="5">
        <v>9.2120000000000006E-5</v>
      </c>
      <c r="U146" s="5">
        <v>9.2130000000000001E-5</v>
      </c>
      <c r="V146" s="5">
        <v>9.2139999999999995E-5</v>
      </c>
      <c r="W146" s="5">
        <v>9.2150000000000004E-5</v>
      </c>
      <c r="X146" s="5">
        <v>9.2150000000000004E-5</v>
      </c>
      <c r="Y146" s="5">
        <v>1.0555E-4</v>
      </c>
      <c r="Z146" s="5">
        <v>1.0936E-4</v>
      </c>
      <c r="AA146" s="5">
        <v>1.0936E-4</v>
      </c>
      <c r="AB146" s="5">
        <v>1.0936E-4</v>
      </c>
      <c r="AC146" s="5">
        <v>1.0936E-4</v>
      </c>
      <c r="AD146" s="5">
        <v>1.5304000000000001E-4</v>
      </c>
      <c r="AE146" s="5">
        <v>1.5421E-4</v>
      </c>
    </row>
    <row r="147" spans="1:31">
      <c r="A147" s="56" t="s">
        <v>73</v>
      </c>
      <c r="B147" s="56" t="s">
        <v>197</v>
      </c>
      <c r="C147" s="56" t="s">
        <v>138</v>
      </c>
      <c r="D147" s="5">
        <v>5.8280000000000003</v>
      </c>
      <c r="E147" s="5">
        <v>11.217000000000001</v>
      </c>
      <c r="F147" s="5">
        <v>17.678000000000001</v>
      </c>
      <c r="G147" s="5">
        <v>26.494</v>
      </c>
      <c r="H147" s="5">
        <v>36.040999999999997</v>
      </c>
      <c r="I147" s="5">
        <v>46.021000000000001</v>
      </c>
      <c r="J147" s="5">
        <v>56.567000000000007</v>
      </c>
      <c r="K147" s="5">
        <v>64.159450320000005</v>
      </c>
      <c r="L147" s="5">
        <v>72.2037227</v>
      </c>
      <c r="M147" s="5">
        <v>80.46919905</v>
      </c>
      <c r="N147" s="5">
        <v>89.364169840000002</v>
      </c>
      <c r="O147" s="5">
        <v>99.263838949999993</v>
      </c>
      <c r="P147" s="5">
        <v>110.75011985</v>
      </c>
      <c r="Q147" s="5">
        <v>122.77314797</v>
      </c>
      <c r="R147" s="5">
        <v>135.97003199</v>
      </c>
      <c r="S147" s="5">
        <v>150.50083432</v>
      </c>
      <c r="T147" s="5">
        <v>166.97166634000001</v>
      </c>
      <c r="U147" s="5">
        <v>184.23248176999999</v>
      </c>
      <c r="V147" s="5">
        <v>203.18957981000011</v>
      </c>
      <c r="W147" s="5">
        <v>223.72090115000009</v>
      </c>
      <c r="X147" s="5">
        <v>246.55823145000011</v>
      </c>
      <c r="Y147" s="5">
        <v>271.15315680000009</v>
      </c>
      <c r="Z147" s="5">
        <v>298.15043746000009</v>
      </c>
      <c r="AA147" s="5">
        <v>326.92493155000011</v>
      </c>
      <c r="AB147" s="5">
        <v>358.56543728999998</v>
      </c>
      <c r="AC147" s="5">
        <v>390.95777666999987</v>
      </c>
      <c r="AD147" s="5">
        <v>425.12532512999991</v>
      </c>
      <c r="AE147" s="5">
        <v>446.60914832999998</v>
      </c>
    </row>
    <row r="148" spans="1:31">
      <c r="A148" s="56" t="s">
        <v>73</v>
      </c>
      <c r="B148" s="56" t="s">
        <v>197</v>
      </c>
      <c r="C148" s="56" t="s">
        <v>139</v>
      </c>
      <c r="D148" s="5">
        <v>50.367999999999988</v>
      </c>
      <c r="E148" s="5">
        <v>96.734000000000009</v>
      </c>
      <c r="F148" s="5">
        <v>140.73599999999999</v>
      </c>
      <c r="G148" s="5">
        <v>192.589</v>
      </c>
      <c r="H148" s="5">
        <v>239.83500000000001</v>
      </c>
      <c r="I148" s="5">
        <v>278.65199999999999</v>
      </c>
      <c r="J148" s="5">
        <v>312.13499999999999</v>
      </c>
      <c r="K148" s="5">
        <v>341.399</v>
      </c>
      <c r="L148" s="5">
        <v>364.73099999999999</v>
      </c>
      <c r="M148" s="5">
        <v>388.53199999999993</v>
      </c>
      <c r="N148" s="5">
        <v>411.48399999999998</v>
      </c>
      <c r="O148" s="5">
        <v>434.87200000000013</v>
      </c>
      <c r="P148" s="5">
        <v>457.05500000000012</v>
      </c>
      <c r="Q148" s="5">
        <v>480.1389999999999</v>
      </c>
      <c r="R148" s="5">
        <v>503.19800000000009</v>
      </c>
      <c r="S148" s="5">
        <v>526.71799999999996</v>
      </c>
      <c r="T148" s="5">
        <v>549.35500000000002</v>
      </c>
      <c r="U148" s="5">
        <v>573.49000000000012</v>
      </c>
      <c r="V148" s="5">
        <v>598.81499999999994</v>
      </c>
      <c r="W148" s="5">
        <v>624.47699999999986</v>
      </c>
      <c r="X148" s="5">
        <v>648.875</v>
      </c>
      <c r="Y148" s="5">
        <v>678.03100000000006</v>
      </c>
      <c r="Z148" s="5">
        <v>709.048</v>
      </c>
      <c r="AA148" s="5">
        <v>740.88600000000008</v>
      </c>
      <c r="AB148" s="5">
        <v>771.60699999999997</v>
      </c>
      <c r="AC148" s="5">
        <v>803.18900000000019</v>
      </c>
      <c r="AD148" s="5">
        <v>834.73900000000003</v>
      </c>
      <c r="AE148" s="5">
        <v>834.73900000000003</v>
      </c>
    </row>
    <row r="149" spans="1:31">
      <c r="A149" s="56" t="s">
        <v>73</v>
      </c>
      <c r="B149" s="56" t="s">
        <v>197</v>
      </c>
      <c r="C149" s="56" t="s">
        <v>146</v>
      </c>
      <c r="D149" s="5">
        <v>0.18216687957092861</v>
      </c>
      <c r="E149" s="5">
        <v>0.27448364205577042</v>
      </c>
      <c r="F149" s="5">
        <v>0.96581881710628181</v>
      </c>
      <c r="G149" s="5">
        <v>1.7703431985864739</v>
      </c>
      <c r="H149" s="5">
        <v>2.7128555338796621</v>
      </c>
      <c r="I149" s="5">
        <v>3.903702562009542</v>
      </c>
      <c r="J149" s="5">
        <v>4.446830813841288</v>
      </c>
      <c r="K149" s="5">
        <v>-3.7550277685357121</v>
      </c>
      <c r="L149" s="5">
        <v>-3.0427730829774191</v>
      </c>
      <c r="M149" s="5">
        <v>-1.7680484843238129</v>
      </c>
      <c r="N149" s="5">
        <v>-0.19672866379040951</v>
      </c>
      <c r="O149" s="5">
        <v>0.51646947577540914</v>
      </c>
      <c r="P149" s="5">
        <v>1.8319496505131381</v>
      </c>
      <c r="Q149" s="5">
        <v>2.3336022223780759</v>
      </c>
      <c r="R149" s="5">
        <v>3.8300411401908012</v>
      </c>
      <c r="S149" s="5">
        <v>4.9119174433935768</v>
      </c>
      <c r="T149" s="5">
        <v>6.5185230145969797</v>
      </c>
      <c r="U149" s="5">
        <v>6.8659676415636</v>
      </c>
      <c r="V149" s="5">
        <v>8.1266854255992058</v>
      </c>
      <c r="W149" s="5">
        <v>9.6683871397335253</v>
      </c>
      <c r="X149" s="5">
        <v>10.76649424980816</v>
      </c>
      <c r="Y149" s="5">
        <v>12.168116593664489</v>
      </c>
      <c r="Z149" s="5">
        <v>13.59958160816481</v>
      </c>
      <c r="AA149" s="5">
        <v>14.89714303357286</v>
      </c>
      <c r="AB149" s="5">
        <v>15.45412455590977</v>
      </c>
      <c r="AC149" s="5">
        <v>16.76781516156797</v>
      </c>
      <c r="AD149" s="5">
        <v>18.4520591831043</v>
      </c>
      <c r="AE149" s="5">
        <v>20.702406715136139</v>
      </c>
    </row>
    <row r="150" spans="1:3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</row>
    <row r="151" spans="1:31">
      <c r="A151" s="56" t="s">
        <v>73</v>
      </c>
      <c r="B151" s="56" t="s">
        <v>198</v>
      </c>
      <c r="C151" s="56" t="s">
        <v>132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</row>
    <row r="152" spans="1:31">
      <c r="A152" s="56" t="s">
        <v>73</v>
      </c>
      <c r="B152" s="56" t="s">
        <v>198</v>
      </c>
      <c r="C152" s="56" t="s">
        <v>133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56" t="s">
        <v>73</v>
      </c>
      <c r="B153" s="56" t="s">
        <v>198</v>
      </c>
      <c r="C153" s="56" t="s">
        <v>134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1.219E-4</v>
      </c>
      <c r="J153" s="5">
        <v>1.219E-4</v>
      </c>
      <c r="K153" s="5">
        <v>1.219E-4</v>
      </c>
      <c r="L153" s="5">
        <v>1.3779999999999999E-4</v>
      </c>
      <c r="M153" s="5">
        <v>1.537E-4</v>
      </c>
      <c r="N153" s="5">
        <v>1.696E-4</v>
      </c>
      <c r="O153" s="5">
        <v>1.8550000000000001E-4</v>
      </c>
      <c r="P153" s="5">
        <v>2.0139999999999999E-4</v>
      </c>
      <c r="Q153" s="5">
        <v>2.173E-4</v>
      </c>
      <c r="R153" s="5">
        <v>2.173E-4</v>
      </c>
      <c r="S153" s="5">
        <v>2.2525E-4</v>
      </c>
      <c r="T153" s="5">
        <v>2.5175000000000002E-4</v>
      </c>
      <c r="U153" s="5">
        <v>2.5175000000000002E-4</v>
      </c>
      <c r="V153" s="5">
        <v>2.5175000000000002E-4</v>
      </c>
      <c r="W153" s="5">
        <v>2.544E-4</v>
      </c>
      <c r="X153" s="5">
        <v>2.6235000000000001E-4</v>
      </c>
      <c r="Y153" s="5">
        <v>2.6235000000000001E-4</v>
      </c>
      <c r="Z153" s="5">
        <v>2.6499999999999999E-4</v>
      </c>
      <c r="AA153" s="5">
        <v>2.7825000000000001E-4</v>
      </c>
      <c r="AB153" s="5">
        <v>3.4450000000000003E-4</v>
      </c>
      <c r="AC153" s="5">
        <v>3.4450000000000003E-4</v>
      </c>
      <c r="AD153" s="5">
        <v>3.4450000000000003E-4</v>
      </c>
      <c r="AE153" s="5">
        <v>3.4450000000000003E-4</v>
      </c>
    </row>
    <row r="154" spans="1:31">
      <c r="A154" s="56" t="s">
        <v>73</v>
      </c>
      <c r="B154" s="56" t="s">
        <v>198</v>
      </c>
      <c r="C154" s="56" t="s">
        <v>135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5" spans="1:31">
      <c r="A155" s="56" t="s">
        <v>73</v>
      </c>
      <c r="B155" s="56" t="s">
        <v>198</v>
      </c>
      <c r="C155" s="56" t="s">
        <v>136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6" t="s">
        <v>73</v>
      </c>
      <c r="B156" s="56" t="s">
        <v>198</v>
      </c>
      <c r="C156" s="56" t="s">
        <v>153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</row>
    <row r="157" spans="1:31">
      <c r="A157" s="56" t="s">
        <v>73</v>
      </c>
      <c r="B157" s="56" t="s">
        <v>198</v>
      </c>
      <c r="C157" s="56" t="s">
        <v>154</v>
      </c>
      <c r="D157" s="5">
        <v>2.5299999999999999E-6</v>
      </c>
      <c r="E157" s="5">
        <v>4.1999999999999996E-6</v>
      </c>
      <c r="F157" s="5">
        <v>4.1999999999999996E-6</v>
      </c>
      <c r="G157" s="5">
        <v>4.3299999999999992E-6</v>
      </c>
      <c r="H157" s="5">
        <v>4.6500000000000004E-6</v>
      </c>
      <c r="I157" s="5">
        <v>3.7079999999999997E-5</v>
      </c>
      <c r="J157" s="5">
        <v>3.7079999999999997E-5</v>
      </c>
      <c r="K157" s="5">
        <v>4.5400000000000013E-5</v>
      </c>
      <c r="L157" s="5">
        <v>5.0710000000000007E-5</v>
      </c>
      <c r="M157" s="5">
        <v>5.0740000000000012E-5</v>
      </c>
      <c r="N157" s="5">
        <v>5.6090000000000007E-5</v>
      </c>
      <c r="O157" s="5">
        <v>1.1883999999999999E-4</v>
      </c>
      <c r="P157" s="5">
        <v>1.1898E-4</v>
      </c>
      <c r="Q157" s="5">
        <v>1.1971E-4</v>
      </c>
      <c r="R157" s="5">
        <v>1.2997E-4</v>
      </c>
      <c r="S157" s="5">
        <v>1.4053000000000001E-4</v>
      </c>
      <c r="T157" s="5">
        <v>277.09981445000011</v>
      </c>
      <c r="U157" s="5">
        <v>277.09981447000013</v>
      </c>
      <c r="V157" s="5">
        <v>277.09981450000021</v>
      </c>
      <c r="W157" s="5">
        <v>277.09981450000021</v>
      </c>
      <c r="X157" s="5">
        <v>277.09981450000021</v>
      </c>
      <c r="Y157" s="5">
        <v>277.09982055000017</v>
      </c>
      <c r="Z157" s="5">
        <v>277.09983024000007</v>
      </c>
      <c r="AA157" s="5">
        <v>1418.4881632199999</v>
      </c>
      <c r="AB157" s="5">
        <v>1805.56626097</v>
      </c>
      <c r="AC157" s="5">
        <v>1805.56626097</v>
      </c>
      <c r="AD157" s="5">
        <v>1805.56626102</v>
      </c>
      <c r="AE157" s="5">
        <v>1858.1201521600001</v>
      </c>
    </row>
    <row r="158" spans="1:31">
      <c r="A158" s="56" t="s">
        <v>73</v>
      </c>
      <c r="B158" s="56" t="s">
        <v>198</v>
      </c>
      <c r="C158" s="56" t="s">
        <v>155</v>
      </c>
      <c r="D158" s="5">
        <v>0</v>
      </c>
      <c r="E158" s="5">
        <v>0</v>
      </c>
      <c r="F158" s="5">
        <v>0</v>
      </c>
      <c r="G158" s="5">
        <v>0</v>
      </c>
      <c r="H158" s="5">
        <v>1.0999999999999981</v>
      </c>
      <c r="I158" s="5">
        <v>1.0999999999999981</v>
      </c>
      <c r="J158" s="5">
        <v>1.0999999999999981</v>
      </c>
      <c r="K158" s="5">
        <v>1.0999999999999981</v>
      </c>
      <c r="L158" s="5">
        <v>1.0999999999999981</v>
      </c>
      <c r="M158" s="5">
        <v>252.2</v>
      </c>
      <c r="N158" s="5">
        <v>252.2</v>
      </c>
      <c r="O158" s="5">
        <v>252.2</v>
      </c>
      <c r="P158" s="5">
        <v>252.2</v>
      </c>
      <c r="Q158" s="5">
        <v>252.2</v>
      </c>
      <c r="R158" s="5">
        <v>252.2</v>
      </c>
      <c r="S158" s="5">
        <v>253.3</v>
      </c>
      <c r="T158" s="5">
        <v>253.3</v>
      </c>
      <c r="U158" s="5">
        <v>253.3</v>
      </c>
      <c r="V158" s="5">
        <v>253.3</v>
      </c>
      <c r="W158" s="5">
        <v>253.3</v>
      </c>
      <c r="X158" s="5">
        <v>254.4</v>
      </c>
      <c r="Y158" s="5">
        <v>254.4</v>
      </c>
      <c r="Z158" s="5">
        <v>255.5</v>
      </c>
      <c r="AA158" s="5">
        <v>255.5</v>
      </c>
      <c r="AB158" s="5">
        <v>255.5</v>
      </c>
      <c r="AC158" s="5">
        <v>255.5</v>
      </c>
      <c r="AD158" s="5">
        <v>256.60000000000002</v>
      </c>
      <c r="AE158" s="5">
        <v>256.60000000000002</v>
      </c>
    </row>
    <row r="159" spans="1:31">
      <c r="A159" s="56" t="s">
        <v>73</v>
      </c>
      <c r="B159" s="56" t="s">
        <v>198</v>
      </c>
      <c r="C159" s="56" t="s">
        <v>138</v>
      </c>
      <c r="D159" s="5">
        <v>7.6109999999999989</v>
      </c>
      <c r="E159" s="5">
        <v>14.276</v>
      </c>
      <c r="F159" s="5">
        <v>21.405999999999999</v>
      </c>
      <c r="G159" s="5">
        <v>31.206</v>
      </c>
      <c r="H159" s="5">
        <v>42.430999999999997</v>
      </c>
      <c r="I159" s="5">
        <v>54.543999999999997</v>
      </c>
      <c r="J159" s="5">
        <v>68.78</v>
      </c>
      <c r="K159" s="5">
        <v>78.234204599999998</v>
      </c>
      <c r="L159" s="5">
        <v>88.897823599999995</v>
      </c>
      <c r="M159" s="5">
        <v>100.56894176</v>
      </c>
      <c r="N159" s="5">
        <v>113.91734888000001</v>
      </c>
      <c r="O159" s="5">
        <v>129.20782272</v>
      </c>
      <c r="P159" s="5">
        <v>147.13658770000001</v>
      </c>
      <c r="Q159" s="5">
        <v>166.35416561</v>
      </c>
      <c r="R159" s="5">
        <v>187.61198877000001</v>
      </c>
      <c r="S159" s="5">
        <v>211.07965485</v>
      </c>
      <c r="T159" s="5">
        <v>237.78322059999999</v>
      </c>
      <c r="U159" s="5">
        <v>266.03689736000001</v>
      </c>
      <c r="V159" s="5">
        <v>296.94295706999998</v>
      </c>
      <c r="W159" s="5">
        <v>330.35731324000011</v>
      </c>
      <c r="X159" s="5">
        <v>367.10264988</v>
      </c>
      <c r="Y159" s="5">
        <v>406.49184222999997</v>
      </c>
      <c r="Z159" s="5">
        <v>449.6046642099999</v>
      </c>
      <c r="AA159" s="5">
        <v>495.17932599999978</v>
      </c>
      <c r="AB159" s="5">
        <v>544.78671632999988</v>
      </c>
      <c r="AC159" s="5">
        <v>595.80519332999995</v>
      </c>
      <c r="AD159" s="5">
        <v>649.41628993000006</v>
      </c>
      <c r="AE159" s="5">
        <v>680.85699804000012</v>
      </c>
    </row>
    <row r="160" spans="1:31">
      <c r="A160" s="56" t="s">
        <v>73</v>
      </c>
      <c r="B160" s="56" t="s">
        <v>198</v>
      </c>
      <c r="C160" s="56" t="s">
        <v>139</v>
      </c>
      <c r="D160" s="5">
        <v>73.77200000000002</v>
      </c>
      <c r="E160" s="5">
        <v>128.36799999999999</v>
      </c>
      <c r="F160" s="5">
        <v>166.184</v>
      </c>
      <c r="G160" s="5">
        <v>223.88</v>
      </c>
      <c r="H160" s="5">
        <v>272.92899999999997</v>
      </c>
      <c r="I160" s="5">
        <v>319.17000000000007</v>
      </c>
      <c r="J160" s="5">
        <v>364.23399999999998</v>
      </c>
      <c r="K160" s="5">
        <v>397.46900000000011</v>
      </c>
      <c r="L160" s="5">
        <v>424.41600000000011</v>
      </c>
      <c r="M160" s="5">
        <v>451.98899999999992</v>
      </c>
      <c r="N160" s="5">
        <v>478.26600000000008</v>
      </c>
      <c r="O160" s="5">
        <v>505.13200000000012</v>
      </c>
      <c r="P160" s="5">
        <v>530.62700000000007</v>
      </c>
      <c r="Q160" s="5">
        <v>557.2059999999999</v>
      </c>
      <c r="R160" s="5">
        <v>583.77699999999993</v>
      </c>
      <c r="S160" s="5">
        <v>610.90300000000002</v>
      </c>
      <c r="T160" s="5">
        <v>637.86099999999999</v>
      </c>
      <c r="U160" s="5">
        <v>666.68999999999994</v>
      </c>
      <c r="V160" s="5">
        <v>697.06899999999996</v>
      </c>
      <c r="W160" s="5">
        <v>728.00099999999986</v>
      </c>
      <c r="X160" s="5">
        <v>757.56399999999996</v>
      </c>
      <c r="Y160" s="5">
        <v>792.6350000000001</v>
      </c>
      <c r="Z160" s="5">
        <v>829.92999999999984</v>
      </c>
      <c r="AA160" s="5">
        <v>868.29300000000012</v>
      </c>
      <c r="AB160" s="5">
        <v>905.4319999999999</v>
      </c>
      <c r="AC160" s="5">
        <v>943.78200000000004</v>
      </c>
      <c r="AD160" s="5">
        <v>982.26100000000008</v>
      </c>
      <c r="AE160" s="5">
        <v>982.26100000000008</v>
      </c>
    </row>
    <row r="161" spans="1:31">
      <c r="A161" s="56" t="s">
        <v>73</v>
      </c>
      <c r="B161" s="56" t="s">
        <v>198</v>
      </c>
      <c r="C161" s="56" t="s">
        <v>146</v>
      </c>
      <c r="D161" s="5">
        <v>-8.2354900655709571</v>
      </c>
      <c r="E161" s="5">
        <v>-8.3433125841937112</v>
      </c>
      <c r="F161" s="5">
        <v>-9.3736019741702705</v>
      </c>
      <c r="G161" s="5">
        <v>-12.24745679739627</v>
      </c>
      <c r="H161" s="5">
        <v>-14.29702803837111</v>
      </c>
      <c r="I161" s="5">
        <v>-14.44878663369926</v>
      </c>
      <c r="J161" s="5">
        <v>-13.674859819258961</v>
      </c>
      <c r="K161" s="5">
        <v>-11.61801739794214</v>
      </c>
      <c r="L161" s="5">
        <v>-10.63199674233789</v>
      </c>
      <c r="M161" s="5">
        <v>-9.6847402548440584</v>
      </c>
      <c r="N161" s="5">
        <v>-10.300908666310869</v>
      </c>
      <c r="O161" s="5">
        <v>-9.1143304386953616</v>
      </c>
      <c r="P161" s="5">
        <v>-7.2399608035450171</v>
      </c>
      <c r="Q161" s="5">
        <v>-5.4141057495261293</v>
      </c>
      <c r="R161" s="5">
        <v>-4.8589174863266464</v>
      </c>
      <c r="S161" s="5">
        <v>-4.0366888074334497</v>
      </c>
      <c r="T161" s="5">
        <v>-2.669630618074422</v>
      </c>
      <c r="U161" s="5">
        <v>-2.9714201778858751</v>
      </c>
      <c r="V161" s="5">
        <v>-0.88318154033916585</v>
      </c>
      <c r="W161" s="5">
        <v>0.61321432817877053</v>
      </c>
      <c r="X161" s="5">
        <v>1.253694527807113</v>
      </c>
      <c r="Y161" s="5">
        <v>2.8690053053781241</v>
      </c>
      <c r="Z161" s="5">
        <v>4.2899195565456978</v>
      </c>
      <c r="AA161" s="5">
        <v>5.6283988707860146</v>
      </c>
      <c r="AB161" s="5">
        <v>7.4433445977826409</v>
      </c>
      <c r="AC161" s="5">
        <v>9.8138110623456782</v>
      </c>
      <c r="AD161" s="5">
        <v>11.7542943961368</v>
      </c>
      <c r="AE161" s="5">
        <v>15.1839270757153</v>
      </c>
    </row>
    <row r="162" spans="1:3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</row>
    <row r="163" spans="1:31">
      <c r="A163" s="56" t="s">
        <v>73</v>
      </c>
      <c r="B163" s="56" t="s">
        <v>199</v>
      </c>
      <c r="C163" s="56" t="s">
        <v>132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56" t="s">
        <v>73</v>
      </c>
      <c r="B164" s="56" t="s">
        <v>199</v>
      </c>
      <c r="C164" s="56" t="s">
        <v>133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</row>
    <row r="165" spans="1:31">
      <c r="A165" s="56" t="s">
        <v>73</v>
      </c>
      <c r="B165" s="56" t="s">
        <v>199</v>
      </c>
      <c r="C165" s="56" t="s">
        <v>134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153.11190404999999</v>
      </c>
      <c r="J165" s="5">
        <v>153.11190404999999</v>
      </c>
      <c r="K165" s="5">
        <v>153.11190404999999</v>
      </c>
      <c r="L165" s="5">
        <v>153.11191994999999</v>
      </c>
      <c r="M165" s="5">
        <v>153.11193585000001</v>
      </c>
      <c r="N165" s="5">
        <v>153.11195175</v>
      </c>
      <c r="O165" s="5">
        <v>153.11196765</v>
      </c>
      <c r="P165" s="5">
        <v>153.11198354999999</v>
      </c>
      <c r="Q165" s="5">
        <v>153.11199945000001</v>
      </c>
      <c r="R165" s="5">
        <v>153.11199945000001</v>
      </c>
      <c r="S165" s="5">
        <v>153.11200740000001</v>
      </c>
      <c r="T165" s="5">
        <v>153.1120286</v>
      </c>
      <c r="U165" s="5">
        <v>153.1120286</v>
      </c>
      <c r="V165" s="5">
        <v>153.1120286</v>
      </c>
      <c r="W165" s="5">
        <v>153.11203655</v>
      </c>
      <c r="X165" s="5">
        <v>153.1120445</v>
      </c>
      <c r="Y165" s="5">
        <v>153.1120445</v>
      </c>
      <c r="Z165" s="5">
        <v>153.1120445</v>
      </c>
      <c r="AA165" s="5">
        <v>153.1120445</v>
      </c>
      <c r="AB165" s="5">
        <v>373.61543339999997</v>
      </c>
      <c r="AC165" s="5">
        <v>373.61543339999997</v>
      </c>
      <c r="AD165" s="5">
        <v>373.61543339999997</v>
      </c>
      <c r="AE165" s="5">
        <v>373.61543339999997</v>
      </c>
    </row>
    <row r="166" spans="1:31">
      <c r="A166" s="56" t="s">
        <v>73</v>
      </c>
      <c r="B166" s="56" t="s">
        <v>199</v>
      </c>
      <c r="C166" s="56" t="s">
        <v>135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</row>
    <row r="167" spans="1:31">
      <c r="A167" s="56" t="s">
        <v>73</v>
      </c>
      <c r="B167" s="56" t="s">
        <v>199</v>
      </c>
      <c r="C167" s="56" t="s">
        <v>136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</row>
    <row r="168" spans="1:31">
      <c r="A168" s="56" t="s">
        <v>73</v>
      </c>
      <c r="B168" s="56" t="s">
        <v>199</v>
      </c>
      <c r="C168" s="56" t="s">
        <v>153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</row>
    <row r="169" spans="1:31">
      <c r="A169" s="56" t="s">
        <v>73</v>
      </c>
      <c r="B169" s="56" t="s">
        <v>199</v>
      </c>
      <c r="C169" s="56" t="s">
        <v>154</v>
      </c>
      <c r="D169" s="5">
        <v>3.2600000000000001E-6</v>
      </c>
      <c r="E169" s="5">
        <v>3.8199999999999998E-6</v>
      </c>
      <c r="F169" s="5">
        <v>3.8199999999999998E-6</v>
      </c>
      <c r="G169" s="5">
        <v>3.8199999999999998E-6</v>
      </c>
      <c r="H169" s="5">
        <v>3.9099999999999998E-6</v>
      </c>
      <c r="I169" s="5">
        <v>5.2369999999999988E-5</v>
      </c>
      <c r="J169" s="5">
        <v>5.2369999999999988E-5</v>
      </c>
      <c r="K169" s="5">
        <v>6.5699999999999998E-5</v>
      </c>
      <c r="L169" s="5">
        <v>6.813E-5</v>
      </c>
      <c r="M169" s="5">
        <v>6.832000000000001E-5</v>
      </c>
      <c r="N169" s="5">
        <v>6.8499999999999998E-5</v>
      </c>
      <c r="O169" s="5">
        <v>46.732278579999999</v>
      </c>
      <c r="P169" s="5">
        <v>46.732278729999997</v>
      </c>
      <c r="Q169" s="5">
        <v>72.175504930000002</v>
      </c>
      <c r="R169" s="5">
        <v>524.80633231000002</v>
      </c>
      <c r="S169" s="5">
        <v>567.90297781000004</v>
      </c>
      <c r="T169" s="5">
        <v>781.29190943000026</v>
      </c>
      <c r="U169" s="5">
        <v>781.29190946000028</v>
      </c>
      <c r="V169" s="5">
        <v>781.29190946000028</v>
      </c>
      <c r="W169" s="5">
        <v>781.29190946000028</v>
      </c>
      <c r="X169" s="5">
        <v>781.29190946000028</v>
      </c>
      <c r="Y169" s="5">
        <v>781.29191191000029</v>
      </c>
      <c r="Z169" s="5">
        <v>781.29191194000032</v>
      </c>
      <c r="AA169" s="5">
        <v>976.86327075000031</v>
      </c>
      <c r="AB169" s="5">
        <v>976.86327481000035</v>
      </c>
      <c r="AC169" s="5">
        <v>976.86327481000035</v>
      </c>
      <c r="AD169" s="5">
        <v>976.86327484000014</v>
      </c>
      <c r="AE169" s="5">
        <v>976.86327484000014</v>
      </c>
    </row>
    <row r="170" spans="1:31">
      <c r="A170" s="56" t="s">
        <v>73</v>
      </c>
      <c r="B170" s="56" t="s">
        <v>199</v>
      </c>
      <c r="C170" s="56" t="s">
        <v>155</v>
      </c>
      <c r="D170" s="5">
        <v>268</v>
      </c>
      <c r="E170" s="5">
        <v>268</v>
      </c>
      <c r="F170" s="5">
        <v>268</v>
      </c>
      <c r="G170" s="5">
        <v>268</v>
      </c>
      <c r="H170" s="5">
        <v>268</v>
      </c>
      <c r="I170" s="5">
        <v>268</v>
      </c>
      <c r="J170" s="5">
        <v>268</v>
      </c>
      <c r="K170" s="5">
        <v>268</v>
      </c>
      <c r="L170" s="5">
        <v>268</v>
      </c>
      <c r="M170" s="5">
        <v>268</v>
      </c>
      <c r="N170" s="5">
        <v>268</v>
      </c>
      <c r="O170" s="5">
        <v>268</v>
      </c>
      <c r="P170" s="5">
        <v>268</v>
      </c>
      <c r="Q170" s="5">
        <v>268</v>
      </c>
      <c r="R170" s="5">
        <v>268</v>
      </c>
      <c r="S170" s="5">
        <v>268</v>
      </c>
      <c r="T170" s="5">
        <v>268</v>
      </c>
      <c r="U170" s="5">
        <v>268</v>
      </c>
      <c r="V170" s="5">
        <v>268</v>
      </c>
      <c r="W170" s="5">
        <v>268</v>
      </c>
      <c r="X170" s="5">
        <v>268</v>
      </c>
      <c r="Y170" s="5">
        <v>268</v>
      </c>
      <c r="Z170" s="5">
        <v>268</v>
      </c>
      <c r="AA170" s="5">
        <v>268</v>
      </c>
      <c r="AB170" s="5">
        <v>268</v>
      </c>
      <c r="AC170" s="5">
        <v>268</v>
      </c>
      <c r="AD170" s="5">
        <v>268</v>
      </c>
      <c r="AE170" s="5">
        <v>268</v>
      </c>
    </row>
    <row r="171" spans="1:31">
      <c r="A171" s="56" t="s">
        <v>73</v>
      </c>
      <c r="B171" s="56" t="s">
        <v>199</v>
      </c>
      <c r="C171" s="56" t="s">
        <v>138</v>
      </c>
      <c r="D171" s="5">
        <v>27.867000000000001</v>
      </c>
      <c r="E171" s="5">
        <v>42.569000000000003</v>
      </c>
      <c r="F171" s="5">
        <v>54.228999999999992</v>
      </c>
      <c r="G171" s="5">
        <v>69.669000000000011</v>
      </c>
      <c r="H171" s="5">
        <v>83.643999999999977</v>
      </c>
      <c r="I171" s="5">
        <v>98.150999999999982</v>
      </c>
      <c r="J171" s="5">
        <v>112.53100000000001</v>
      </c>
      <c r="K171" s="5">
        <v>122.1917048</v>
      </c>
      <c r="L171" s="5">
        <v>131.29430345</v>
      </c>
      <c r="M171" s="5">
        <v>140.16223987000001</v>
      </c>
      <c r="N171" s="5">
        <v>148.81446156000001</v>
      </c>
      <c r="O171" s="5">
        <v>157.81538028</v>
      </c>
      <c r="P171" s="5">
        <v>167.61028186999999</v>
      </c>
      <c r="Q171" s="5">
        <v>177.28082326000001</v>
      </c>
      <c r="R171" s="5">
        <v>187.34418851000001</v>
      </c>
      <c r="S171" s="5">
        <v>197.92537768</v>
      </c>
      <c r="T171" s="5">
        <v>209.51861481</v>
      </c>
      <c r="U171" s="5">
        <v>221.11327868000001</v>
      </c>
      <c r="V171" s="5">
        <v>233.42112126000001</v>
      </c>
      <c r="W171" s="5">
        <v>246.29217582999999</v>
      </c>
      <c r="X171" s="5">
        <v>260.25668868000002</v>
      </c>
      <c r="Y171" s="5">
        <v>274.85320731000002</v>
      </c>
      <c r="Z171" s="5">
        <v>290.42891438999999</v>
      </c>
      <c r="AA171" s="5">
        <v>306.64422946000002</v>
      </c>
      <c r="AB171" s="5">
        <v>324.15584975000002</v>
      </c>
      <c r="AC171" s="5">
        <v>341.49747876999999</v>
      </c>
      <c r="AD171" s="5">
        <v>359.39563423999988</v>
      </c>
      <c r="AE171" s="5">
        <v>370.75184135000001</v>
      </c>
    </row>
    <row r="172" spans="1:31">
      <c r="A172" s="56" t="s">
        <v>73</v>
      </c>
      <c r="B172" s="56" t="s">
        <v>199</v>
      </c>
      <c r="C172" s="56" t="s">
        <v>139</v>
      </c>
      <c r="D172" s="5">
        <v>64.924000000000007</v>
      </c>
      <c r="E172" s="5">
        <v>93.886999999999944</v>
      </c>
      <c r="F172" s="5">
        <v>111.904</v>
      </c>
      <c r="G172" s="5">
        <v>136.96600000000001</v>
      </c>
      <c r="H172" s="5">
        <v>157.191</v>
      </c>
      <c r="I172" s="5">
        <v>175.07400000000001</v>
      </c>
      <c r="J172" s="5">
        <v>190.46799999999999</v>
      </c>
      <c r="K172" s="5">
        <v>202.18899999999999</v>
      </c>
      <c r="L172" s="5">
        <v>210.304</v>
      </c>
      <c r="M172" s="5">
        <v>218.6330000000001</v>
      </c>
      <c r="N172" s="5">
        <v>225.99899999999991</v>
      </c>
      <c r="O172" s="5">
        <v>233.21100000000001</v>
      </c>
      <c r="P172" s="5">
        <v>239.405</v>
      </c>
      <c r="Q172" s="5">
        <v>246.00899999999999</v>
      </c>
      <c r="R172" s="5">
        <v>252.376</v>
      </c>
      <c r="S172" s="5">
        <v>258.685</v>
      </c>
      <c r="T172" s="5">
        <v>264.16599999999988</v>
      </c>
      <c r="U172" s="5">
        <v>270.27499999999998</v>
      </c>
      <c r="V172" s="5">
        <v>276.53699999999998</v>
      </c>
      <c r="W172" s="5">
        <v>282.673</v>
      </c>
      <c r="X172" s="5">
        <v>287.80999999999989</v>
      </c>
      <c r="Y172" s="5">
        <v>294.488</v>
      </c>
      <c r="Z172" s="5">
        <v>301.42199999999991</v>
      </c>
      <c r="AA172" s="5">
        <v>308.30900000000003</v>
      </c>
      <c r="AB172" s="5">
        <v>314.18200000000002</v>
      </c>
      <c r="AC172" s="5">
        <v>320.47500000000002</v>
      </c>
      <c r="AD172" s="5">
        <v>326.51899999999989</v>
      </c>
      <c r="AE172" s="5">
        <v>326.51899999999989</v>
      </c>
    </row>
    <row r="173" spans="1:31">
      <c r="A173" s="56" t="s">
        <v>73</v>
      </c>
      <c r="B173" s="56" t="s">
        <v>199</v>
      </c>
      <c r="C173" s="56" t="s">
        <v>146</v>
      </c>
      <c r="D173" s="5">
        <v>-0.33003986188492013</v>
      </c>
      <c r="E173" s="5">
        <v>-0.342764121160819</v>
      </c>
      <c r="F173" s="5">
        <v>-0.47263925179746019</v>
      </c>
      <c r="G173" s="5">
        <v>-0.61748141221450936</v>
      </c>
      <c r="H173" s="5">
        <v>-0.75151238994322256</v>
      </c>
      <c r="I173" s="5">
        <v>-0.33572255598621581</v>
      </c>
      <c r="J173" s="5">
        <v>-0.18466725255633781</v>
      </c>
      <c r="K173" s="5">
        <v>-0.2318464345095137</v>
      </c>
      <c r="L173" s="5">
        <v>-0.2294715631873103</v>
      </c>
      <c r="M173" s="5">
        <v>9.9795442658013656E-2</v>
      </c>
      <c r="N173" s="5">
        <v>5.8347496132014953E-2</v>
      </c>
      <c r="O173" s="5">
        <v>0.34018600252042569</v>
      </c>
      <c r="P173" s="5">
        <v>0.8569628869725392</v>
      </c>
      <c r="Q173" s="5">
        <v>1.096425788607462</v>
      </c>
      <c r="R173" s="5">
        <v>1.7866554633458589</v>
      </c>
      <c r="S173" s="5">
        <v>1.9497545619017489</v>
      </c>
      <c r="T173" s="5">
        <v>2.346747468452492</v>
      </c>
      <c r="U173" s="5">
        <v>2.6814371392869489</v>
      </c>
      <c r="V173" s="5">
        <v>2.7886278834267491</v>
      </c>
      <c r="W173" s="5">
        <v>3.1483370501567829</v>
      </c>
      <c r="X173" s="5">
        <v>3.3212232146571381</v>
      </c>
      <c r="Y173" s="5">
        <v>3.5338324250146438</v>
      </c>
      <c r="Z173" s="5">
        <v>3.620204449334445</v>
      </c>
      <c r="AA173" s="5">
        <v>3.947456682230388</v>
      </c>
      <c r="AB173" s="5">
        <v>3.684910344864015</v>
      </c>
      <c r="AC173" s="5">
        <v>4.2491374652685892</v>
      </c>
      <c r="AD173" s="5">
        <v>4.540247288308322</v>
      </c>
      <c r="AE173" s="5">
        <v>4.9469413545932852</v>
      </c>
    </row>
    <row r="174" spans="1:3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</row>
    <row r="175" spans="1:31">
      <c r="A175" s="56" t="s">
        <v>73</v>
      </c>
      <c r="B175" s="56" t="s">
        <v>200</v>
      </c>
      <c r="C175" s="56" t="s">
        <v>132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73</v>
      </c>
      <c r="B176" s="56" t="s">
        <v>200</v>
      </c>
      <c r="C176" s="56" t="s">
        <v>133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</row>
    <row r="177" spans="1:31">
      <c r="A177" s="56" t="s">
        <v>73</v>
      </c>
      <c r="B177" s="56" t="s">
        <v>200</v>
      </c>
      <c r="C177" s="56" t="s">
        <v>134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2.65E-6</v>
      </c>
      <c r="L177" s="5">
        <v>1.855E-5</v>
      </c>
      <c r="M177" s="5">
        <v>3.4449999999999997E-5</v>
      </c>
      <c r="N177" s="5">
        <v>5.0349999999999997E-5</v>
      </c>
      <c r="O177" s="5">
        <v>6.6249999999999998E-5</v>
      </c>
      <c r="P177" s="5">
        <v>8.2150000000000005E-5</v>
      </c>
      <c r="Q177" s="5">
        <v>9.8049999999999998E-5</v>
      </c>
      <c r="R177" s="5">
        <v>9.8049999999999998E-5</v>
      </c>
      <c r="S177" s="5">
        <v>1.06E-4</v>
      </c>
      <c r="T177" s="5">
        <v>1.1395000000000001E-4</v>
      </c>
      <c r="U177" s="5">
        <v>1.219E-4</v>
      </c>
      <c r="V177" s="5">
        <v>1.2985000000000001E-4</v>
      </c>
      <c r="W177" s="5">
        <v>1.3779999999999999E-4</v>
      </c>
      <c r="X177" s="5">
        <v>1.4574999999999999E-4</v>
      </c>
      <c r="Y177" s="5">
        <v>1.4574999999999999E-4</v>
      </c>
      <c r="Z177" s="5">
        <v>1.484E-4</v>
      </c>
      <c r="AA177" s="5">
        <v>1.5899999999999999E-4</v>
      </c>
      <c r="AB177" s="5">
        <v>1.5899999999999999E-4</v>
      </c>
      <c r="AC177" s="5">
        <v>1.5899999999999999E-4</v>
      </c>
      <c r="AD177" s="5">
        <v>1.5899999999999999E-4</v>
      </c>
      <c r="AE177" s="5">
        <v>1.5899999999999999E-4</v>
      </c>
    </row>
    <row r="178" spans="1:31">
      <c r="A178" s="56" t="s">
        <v>73</v>
      </c>
      <c r="B178" s="56" t="s">
        <v>200</v>
      </c>
      <c r="C178" s="56" t="s">
        <v>135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56" t="s">
        <v>73</v>
      </c>
      <c r="B179" s="56" t="s">
        <v>200</v>
      </c>
      <c r="C179" s="56" t="s">
        <v>136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390.00000000000011</v>
      </c>
      <c r="K179" s="5">
        <v>390.00000000000011</v>
      </c>
      <c r="L179" s="5">
        <v>390.00000000000011</v>
      </c>
      <c r="M179" s="5">
        <v>390.00000000000011</v>
      </c>
      <c r="N179" s="5">
        <v>390.00000000000011</v>
      </c>
      <c r="O179" s="5">
        <v>390.00000000000011</v>
      </c>
      <c r="P179" s="5">
        <v>390.00000000000011</v>
      </c>
      <c r="Q179" s="5">
        <v>390.00000000000011</v>
      </c>
      <c r="R179" s="5">
        <v>390.00000000000011</v>
      </c>
      <c r="S179" s="5">
        <v>390.00000000000011</v>
      </c>
      <c r="T179" s="5">
        <v>390.00000000000011</v>
      </c>
      <c r="U179" s="5">
        <v>390.00000000000011</v>
      </c>
      <c r="V179" s="5">
        <v>390.00000000000011</v>
      </c>
      <c r="W179" s="5">
        <v>390.00000000000011</v>
      </c>
      <c r="X179" s="5">
        <v>390.00000000000011</v>
      </c>
      <c r="Y179" s="5">
        <v>390.00000000000011</v>
      </c>
      <c r="Z179" s="5">
        <v>390.00000000000011</v>
      </c>
      <c r="AA179" s="5">
        <v>390.00000000000011</v>
      </c>
      <c r="AB179" s="5">
        <v>390.00000000000011</v>
      </c>
      <c r="AC179" s="5">
        <v>390.00000000000011</v>
      </c>
      <c r="AD179" s="5">
        <v>390.00000000000011</v>
      </c>
      <c r="AE179" s="5">
        <v>390.00000000000011</v>
      </c>
    </row>
    <row r="180" spans="1:31">
      <c r="A180" s="56" t="s">
        <v>73</v>
      </c>
      <c r="B180" s="56" t="s">
        <v>200</v>
      </c>
      <c r="C180" s="56" t="s">
        <v>153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4.7999999999999998E-6</v>
      </c>
      <c r="J180" s="5">
        <v>5.1699999999999996E-6</v>
      </c>
      <c r="K180" s="5">
        <v>3.0589999999999997E-5</v>
      </c>
      <c r="L180" s="5">
        <v>3.065E-5</v>
      </c>
      <c r="M180" s="5">
        <v>3.065E-5</v>
      </c>
      <c r="N180" s="5">
        <v>3.0689999999999999E-5</v>
      </c>
      <c r="O180" s="5">
        <v>1.3228E-4</v>
      </c>
      <c r="P180" s="5">
        <v>1.3228E-4</v>
      </c>
      <c r="Q180" s="5">
        <v>1.3236000000000001E-4</v>
      </c>
      <c r="R180" s="5">
        <v>1.3478000000000001E-4</v>
      </c>
      <c r="S180" s="5">
        <v>1.3630000000000001E-4</v>
      </c>
      <c r="T180" s="5">
        <v>1.3731999999999999E-4</v>
      </c>
      <c r="U180" s="5">
        <v>1.393E-4</v>
      </c>
      <c r="V180" s="5">
        <v>1.3935999999999999E-4</v>
      </c>
      <c r="W180" s="5">
        <v>1.4358E-4</v>
      </c>
      <c r="X180" s="5">
        <v>1.5482000000000001E-4</v>
      </c>
      <c r="Y180" s="5">
        <v>1.6202000000000011E-4</v>
      </c>
      <c r="Z180" s="5">
        <v>1.9173000000000009E-4</v>
      </c>
      <c r="AA180" s="5">
        <v>3.5034999999999998E-4</v>
      </c>
      <c r="AB180" s="5">
        <v>4.2243999999999989E-4</v>
      </c>
      <c r="AC180" s="5">
        <v>4.2243999999999989E-4</v>
      </c>
      <c r="AD180" s="5">
        <v>4.2244999999999989E-4</v>
      </c>
      <c r="AE180" s="5">
        <v>4.2245999999999988E-4</v>
      </c>
    </row>
    <row r="181" spans="1:31">
      <c r="A181" s="56" t="s">
        <v>73</v>
      </c>
      <c r="B181" s="56" t="s">
        <v>200</v>
      </c>
      <c r="C181" s="56" t="s">
        <v>154</v>
      </c>
      <c r="D181" s="5">
        <v>1.5200000000000001E-6</v>
      </c>
      <c r="E181" s="5">
        <v>1.5999999999999999E-6</v>
      </c>
      <c r="F181" s="5">
        <v>1.8199999999999999E-6</v>
      </c>
      <c r="G181" s="5">
        <v>1.9999999999999999E-6</v>
      </c>
      <c r="H181" s="5">
        <v>2.1900000000000002E-6</v>
      </c>
      <c r="I181" s="5">
        <v>2.4700000000000001E-6</v>
      </c>
      <c r="J181" s="5">
        <v>2.88E-6</v>
      </c>
      <c r="K181" s="5">
        <v>1.217E-5</v>
      </c>
      <c r="L181" s="5">
        <v>1.403E-5</v>
      </c>
      <c r="M181" s="5">
        <v>1.4049999999999999E-5</v>
      </c>
      <c r="N181" s="5">
        <v>1.487E-5</v>
      </c>
      <c r="O181" s="5">
        <v>4.4140000000000001E-5</v>
      </c>
      <c r="P181" s="5">
        <v>4.4190000000000002E-5</v>
      </c>
      <c r="Q181" s="5">
        <v>4.4459999999999998E-5</v>
      </c>
      <c r="R181" s="5">
        <v>4.5559999999999997E-5</v>
      </c>
      <c r="S181" s="5">
        <v>4.6799999999999999E-5</v>
      </c>
      <c r="T181" s="5">
        <v>4.8909999999999998E-5</v>
      </c>
      <c r="U181" s="5">
        <v>4.9979999999999999E-5</v>
      </c>
      <c r="V181" s="5">
        <v>5.2729999999999998E-5</v>
      </c>
      <c r="W181" s="5">
        <v>5.2939999999999998E-5</v>
      </c>
      <c r="X181" s="5">
        <v>7.3590000000000005E-5</v>
      </c>
      <c r="Y181" s="5">
        <v>7.5500000000000006E-5</v>
      </c>
      <c r="Z181" s="5">
        <v>9.1710000000000001E-5</v>
      </c>
      <c r="AA181" s="5">
        <v>1.0008E-4</v>
      </c>
      <c r="AB181" s="5">
        <v>1.0008E-4</v>
      </c>
      <c r="AC181" s="5">
        <v>1.0008E-4</v>
      </c>
      <c r="AD181" s="5">
        <v>1.0016E-4</v>
      </c>
      <c r="AE181" s="5">
        <v>1.0016E-4</v>
      </c>
    </row>
    <row r="182" spans="1:31">
      <c r="A182" s="56" t="s">
        <v>73</v>
      </c>
      <c r="B182" s="56" t="s">
        <v>200</v>
      </c>
      <c r="C182" s="56" t="s">
        <v>155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56" t="s">
        <v>73</v>
      </c>
      <c r="B183" s="56" t="s">
        <v>200</v>
      </c>
      <c r="C183" s="56" t="s">
        <v>138</v>
      </c>
      <c r="D183" s="5">
        <v>0.80699999999999994</v>
      </c>
      <c r="E183" s="5">
        <v>1.5</v>
      </c>
      <c r="F183" s="5">
        <v>2.2559999999999998</v>
      </c>
      <c r="G183" s="5">
        <v>3.367</v>
      </c>
      <c r="H183" s="5">
        <v>4.4770000000000003</v>
      </c>
      <c r="I183" s="5">
        <v>5.74</v>
      </c>
      <c r="J183" s="5">
        <v>7.1029999999999998</v>
      </c>
      <c r="K183" s="5">
        <v>7.8895331399999993</v>
      </c>
      <c r="L183" s="5">
        <v>8.7149484899999994</v>
      </c>
      <c r="M183" s="5">
        <v>9.5312965900000002</v>
      </c>
      <c r="N183" s="5">
        <v>10.37753828</v>
      </c>
      <c r="O183" s="5">
        <v>11.30342119</v>
      </c>
      <c r="P183" s="5">
        <v>12.3771945</v>
      </c>
      <c r="Q183" s="5">
        <v>13.4768062</v>
      </c>
      <c r="R183" s="5">
        <v>14.67451966</v>
      </c>
      <c r="S183" s="5">
        <v>15.989946679999999</v>
      </c>
      <c r="T183" s="5">
        <v>17.507351379999999</v>
      </c>
      <c r="U183" s="5">
        <v>19.08386673</v>
      </c>
      <c r="V183" s="5">
        <v>20.817180700000009</v>
      </c>
      <c r="W183" s="5">
        <v>22.69722088</v>
      </c>
      <c r="X183" s="5">
        <v>24.788382930000001</v>
      </c>
      <c r="Y183" s="5">
        <v>27.045465249999999</v>
      </c>
      <c r="Z183" s="5">
        <v>29.523726929999999</v>
      </c>
      <c r="AA183" s="5">
        <v>32.166278030000001</v>
      </c>
      <c r="AB183" s="5">
        <v>35.080948970000001</v>
      </c>
      <c r="AC183" s="5">
        <v>38.053937800000007</v>
      </c>
      <c r="AD183" s="5">
        <v>41.188521289999997</v>
      </c>
      <c r="AE183" s="5">
        <v>43.163582330000011</v>
      </c>
    </row>
    <row r="184" spans="1:31">
      <c r="A184" s="56" t="s">
        <v>73</v>
      </c>
      <c r="B184" s="56" t="s">
        <v>200</v>
      </c>
      <c r="C184" s="56" t="s">
        <v>139</v>
      </c>
      <c r="D184" s="5">
        <v>6.7020000000000017</v>
      </c>
      <c r="E184" s="5">
        <v>12.523</v>
      </c>
      <c r="F184" s="5">
        <v>16.609000000000002</v>
      </c>
      <c r="G184" s="5">
        <v>23.195</v>
      </c>
      <c r="H184" s="5">
        <v>27.048000000000009</v>
      </c>
      <c r="I184" s="5">
        <v>31.332000000000001</v>
      </c>
      <c r="J184" s="5">
        <v>35.094999999999999</v>
      </c>
      <c r="K184" s="5">
        <v>37.816000000000003</v>
      </c>
      <c r="L184" s="5">
        <v>39.889000000000003</v>
      </c>
      <c r="M184" s="5">
        <v>41.982999999999997</v>
      </c>
      <c r="N184" s="5">
        <v>43.924999999999997</v>
      </c>
      <c r="O184" s="5">
        <v>45.88</v>
      </c>
      <c r="P184" s="5">
        <v>47.660999999999987</v>
      </c>
      <c r="Q184" s="5">
        <v>49.505999999999993</v>
      </c>
      <c r="R184" s="5">
        <v>51.314999999999998</v>
      </c>
      <c r="S184" s="5">
        <v>53.131999999999991</v>
      </c>
      <c r="T184" s="5">
        <v>54.867999999999988</v>
      </c>
      <c r="U184" s="5">
        <v>56.734000000000009</v>
      </c>
      <c r="V184" s="5">
        <v>58.691999999999979</v>
      </c>
      <c r="W184" s="5">
        <v>60.651999999999987</v>
      </c>
      <c r="X184" s="5">
        <v>62.444999999999993</v>
      </c>
      <c r="Y184" s="5">
        <v>64.662999999999997</v>
      </c>
      <c r="Z184" s="5">
        <v>67.013999999999996</v>
      </c>
      <c r="AA184" s="5">
        <v>69.397999999999996</v>
      </c>
      <c r="AB184" s="5">
        <v>71.620999999999995</v>
      </c>
      <c r="AC184" s="5">
        <v>73.888999999999996</v>
      </c>
      <c r="AD184" s="5">
        <v>76.114999999999995</v>
      </c>
      <c r="AE184" s="5">
        <v>76.114999999999995</v>
      </c>
    </row>
    <row r="185" spans="1:31">
      <c r="A185" s="56" t="s">
        <v>73</v>
      </c>
      <c r="B185" s="56" t="s">
        <v>200</v>
      </c>
      <c r="C185" s="56" t="s">
        <v>146</v>
      </c>
      <c r="D185" s="5">
        <v>0.3312631160640791</v>
      </c>
      <c r="E185" s="5">
        <v>0.38347737927556119</v>
      </c>
      <c r="F185" s="5">
        <v>0.55142338473007158</v>
      </c>
      <c r="G185" s="5">
        <v>0.60771786731334743</v>
      </c>
      <c r="H185" s="5">
        <v>0.66669796505734524</v>
      </c>
      <c r="I185" s="5">
        <v>-6.3148274236730302</v>
      </c>
      <c r="J185" s="5">
        <v>-6.328600206207426</v>
      </c>
      <c r="K185" s="5">
        <v>-6.2543981366596597</v>
      </c>
      <c r="L185" s="5">
        <v>-6.17963572198272</v>
      </c>
      <c r="M185" s="5">
        <v>-6.1286358529928684</v>
      </c>
      <c r="N185" s="5">
        <v>-6.0754612375678363</v>
      </c>
      <c r="O185" s="5">
        <v>-6.0853662462434563</v>
      </c>
      <c r="P185" s="5">
        <v>-5.9844535608639049</v>
      </c>
      <c r="Q185" s="5">
        <v>-5.94029782574545</v>
      </c>
      <c r="R185" s="5">
        <v>-5.7927048798498539</v>
      </c>
      <c r="S185" s="5">
        <v>-5.7326826953955248</v>
      </c>
      <c r="T185" s="5">
        <v>-5.6715172347854228</v>
      </c>
      <c r="U185" s="5">
        <v>-5.6079104036530856</v>
      </c>
      <c r="V185" s="5">
        <v>-5.5284424624674102</v>
      </c>
      <c r="W185" s="5">
        <v>-5.4497447806736652</v>
      </c>
      <c r="X185" s="5">
        <v>-5.3153965408048762</v>
      </c>
      <c r="Y185" s="5">
        <v>-5.299487359326907</v>
      </c>
      <c r="Z185" s="5">
        <v>-5.211486444414156</v>
      </c>
      <c r="AA185" s="5">
        <v>-5.074874994867681</v>
      </c>
      <c r="AB185" s="5">
        <v>-4.9945765647527978</v>
      </c>
      <c r="AC185" s="5">
        <v>-4.7845544396268522</v>
      </c>
      <c r="AD185" s="5">
        <v>-4.6897119954140543</v>
      </c>
      <c r="AE185" s="5">
        <v>-4.4747923299977899</v>
      </c>
    </row>
    <row r="186" spans="1:3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spans="1:31">
      <c r="A187" s="56" t="s">
        <v>75</v>
      </c>
      <c r="B187" s="56" t="s">
        <v>163</v>
      </c>
      <c r="C187" s="56" t="s">
        <v>132</v>
      </c>
      <c r="D187" s="5">
        <v>316</v>
      </c>
      <c r="E187" s="5">
        <v>316</v>
      </c>
      <c r="F187" s="5">
        <v>316</v>
      </c>
      <c r="G187" s="5">
        <v>316</v>
      </c>
      <c r="H187" s="5">
        <v>316</v>
      </c>
      <c r="I187" s="5">
        <v>316</v>
      </c>
      <c r="J187" s="5">
        <v>316</v>
      </c>
      <c r="K187" s="5">
        <v>316</v>
      </c>
      <c r="L187" s="5">
        <v>316</v>
      </c>
      <c r="M187" s="5">
        <v>316</v>
      </c>
      <c r="N187" s="5">
        <v>316</v>
      </c>
      <c r="O187" s="5">
        <v>316</v>
      </c>
      <c r="P187" s="5">
        <v>316</v>
      </c>
      <c r="Q187" s="5">
        <v>316</v>
      </c>
      <c r="R187" s="5">
        <v>316</v>
      </c>
      <c r="S187" s="5">
        <v>316</v>
      </c>
      <c r="T187" s="5">
        <v>316</v>
      </c>
      <c r="U187" s="5">
        <v>316</v>
      </c>
      <c r="V187" s="5">
        <v>316</v>
      </c>
      <c r="W187" s="5">
        <v>316</v>
      </c>
      <c r="X187" s="5">
        <v>316</v>
      </c>
      <c r="Y187" s="5">
        <v>316</v>
      </c>
      <c r="Z187" s="5">
        <v>316</v>
      </c>
      <c r="AA187" s="5">
        <v>316</v>
      </c>
      <c r="AB187" s="5">
        <v>316</v>
      </c>
      <c r="AC187" s="5">
        <v>316</v>
      </c>
      <c r="AD187" s="5">
        <v>316</v>
      </c>
      <c r="AE187" s="5">
        <v>316</v>
      </c>
    </row>
    <row r="188" spans="1:31">
      <c r="A188" s="56" t="s">
        <v>75</v>
      </c>
      <c r="B188" s="56" t="s">
        <v>163</v>
      </c>
      <c r="C188" s="56" t="s">
        <v>133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</row>
    <row r="189" spans="1:31">
      <c r="A189" s="56" t="s">
        <v>75</v>
      </c>
      <c r="B189" s="56" t="s">
        <v>163</v>
      </c>
      <c r="C189" s="56" t="s">
        <v>134</v>
      </c>
      <c r="D189" s="5">
        <v>0</v>
      </c>
      <c r="E189" s="5">
        <v>0</v>
      </c>
      <c r="F189" s="5">
        <v>24.0759814</v>
      </c>
      <c r="G189" s="5">
        <v>24.0759814</v>
      </c>
      <c r="H189" s="5">
        <v>24.0759814</v>
      </c>
      <c r="I189" s="5">
        <v>24.0759814</v>
      </c>
      <c r="J189" s="5">
        <v>24.0759814</v>
      </c>
      <c r="K189" s="5">
        <v>24.0759814</v>
      </c>
      <c r="L189" s="5">
        <v>24.07599995</v>
      </c>
      <c r="M189" s="5">
        <v>24.0760185</v>
      </c>
      <c r="N189" s="5">
        <v>24.07603705</v>
      </c>
      <c r="O189" s="5">
        <v>24.0760556</v>
      </c>
      <c r="P189" s="5">
        <v>24.07607415</v>
      </c>
      <c r="Q189" s="5">
        <v>24.0760927</v>
      </c>
      <c r="R189" s="5">
        <v>24.0760927</v>
      </c>
      <c r="S189" s="5">
        <v>24.076095349999999</v>
      </c>
      <c r="T189" s="5">
        <v>24.076105949999999</v>
      </c>
      <c r="U189" s="5">
        <v>24.076105949999999</v>
      </c>
      <c r="V189" s="5">
        <v>24.076105949999999</v>
      </c>
      <c r="W189" s="5">
        <v>24.076108600000001</v>
      </c>
      <c r="X189" s="5">
        <v>727.21518360000005</v>
      </c>
      <c r="Y189" s="5">
        <v>727.21518360000005</v>
      </c>
      <c r="Z189" s="5">
        <v>727.21518360000005</v>
      </c>
      <c r="AA189" s="5">
        <v>727.21518360000005</v>
      </c>
      <c r="AB189" s="5">
        <v>727.21518890000004</v>
      </c>
      <c r="AC189" s="5">
        <v>727.21518890000004</v>
      </c>
      <c r="AD189" s="5">
        <v>727.21518890000004</v>
      </c>
      <c r="AE189" s="5">
        <v>727.21518890000004</v>
      </c>
    </row>
    <row r="190" spans="1:31">
      <c r="A190" s="56" t="s">
        <v>75</v>
      </c>
      <c r="B190" s="56" t="s">
        <v>163</v>
      </c>
      <c r="C190" s="56" t="s">
        <v>135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75</v>
      </c>
      <c r="B191" s="56" t="s">
        <v>163</v>
      </c>
      <c r="C191" s="56" t="s">
        <v>136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6" t="s">
        <v>75</v>
      </c>
      <c r="B192" s="56" t="s">
        <v>163</v>
      </c>
      <c r="C192" s="56" t="s">
        <v>152</v>
      </c>
      <c r="D192" s="5">
        <v>0</v>
      </c>
      <c r="E192" s="5">
        <v>0</v>
      </c>
      <c r="F192" s="5">
        <v>680</v>
      </c>
      <c r="G192" s="5">
        <v>2040</v>
      </c>
      <c r="H192" s="5">
        <v>2040</v>
      </c>
      <c r="I192" s="5">
        <v>2040</v>
      </c>
      <c r="J192" s="5">
        <v>2040</v>
      </c>
      <c r="K192" s="5">
        <v>2040</v>
      </c>
      <c r="L192" s="5">
        <v>2040</v>
      </c>
      <c r="M192" s="5">
        <v>2040</v>
      </c>
      <c r="N192" s="5">
        <v>2040</v>
      </c>
      <c r="O192" s="5">
        <v>2040</v>
      </c>
      <c r="P192" s="5">
        <v>2040</v>
      </c>
      <c r="Q192" s="5">
        <v>2040</v>
      </c>
      <c r="R192" s="5">
        <v>2040</v>
      </c>
      <c r="S192" s="5">
        <v>2040</v>
      </c>
      <c r="T192" s="5">
        <v>2040</v>
      </c>
      <c r="U192" s="5">
        <v>2040</v>
      </c>
      <c r="V192" s="5">
        <v>2040</v>
      </c>
      <c r="W192" s="5">
        <v>2040</v>
      </c>
      <c r="X192" s="5">
        <v>2040</v>
      </c>
      <c r="Y192" s="5">
        <v>2040</v>
      </c>
      <c r="Z192" s="5">
        <v>2040</v>
      </c>
      <c r="AA192" s="5">
        <v>2040</v>
      </c>
      <c r="AB192" s="5">
        <v>2040</v>
      </c>
      <c r="AC192" s="5">
        <v>2040</v>
      </c>
      <c r="AD192" s="5">
        <v>2040</v>
      </c>
      <c r="AE192" s="5">
        <v>2040</v>
      </c>
    </row>
    <row r="193" spans="1:31">
      <c r="A193" s="56" t="s">
        <v>75</v>
      </c>
      <c r="B193" s="56" t="s">
        <v>163</v>
      </c>
      <c r="C193" s="56" t="s">
        <v>153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2.6740000000000001E-5</v>
      </c>
      <c r="J193" s="5">
        <v>2.881E-5</v>
      </c>
      <c r="K193" s="5">
        <v>3.2889999999999999E-5</v>
      </c>
      <c r="L193" s="5">
        <v>3.3930000000000002E-5</v>
      </c>
      <c r="M193" s="5">
        <v>3.4230000000000003E-5</v>
      </c>
      <c r="N193" s="5">
        <v>3.4669999999999998E-5</v>
      </c>
      <c r="O193" s="5">
        <v>3.5490000000000001E-5</v>
      </c>
      <c r="P193" s="5">
        <v>3.6430000000000002E-5</v>
      </c>
      <c r="Q193" s="5">
        <v>3.9219999999999987E-5</v>
      </c>
      <c r="R193" s="5">
        <v>4.2660000000000002E-5</v>
      </c>
      <c r="S193" s="5">
        <v>4.8079999999999987E-5</v>
      </c>
      <c r="T193" s="5">
        <v>5.4570000000000001E-5</v>
      </c>
      <c r="U193" s="5">
        <v>5.4570000000000001E-5</v>
      </c>
      <c r="V193" s="5">
        <v>5.4570000000000001E-5</v>
      </c>
      <c r="W193" s="5">
        <v>5.4570000000000001E-5</v>
      </c>
      <c r="X193" s="5">
        <v>127.76828273</v>
      </c>
      <c r="Y193" s="5">
        <v>127.76828603</v>
      </c>
      <c r="Z193" s="5">
        <v>233.86668219000001</v>
      </c>
      <c r="AA193" s="5">
        <v>233.86668226</v>
      </c>
      <c r="AB193" s="5">
        <v>999.99999565000007</v>
      </c>
      <c r="AC193" s="5">
        <v>999.99999565000007</v>
      </c>
      <c r="AD193" s="5">
        <v>999.99999565000007</v>
      </c>
      <c r="AE193" s="5">
        <v>999.9999956800001</v>
      </c>
    </row>
    <row r="194" spans="1:31">
      <c r="A194" s="56" t="s">
        <v>75</v>
      </c>
      <c r="B194" s="56" t="s">
        <v>163</v>
      </c>
      <c r="C194" s="56" t="s">
        <v>154</v>
      </c>
      <c r="D194" s="5">
        <v>2.338E-5</v>
      </c>
      <c r="E194" s="5">
        <v>2.5510000000000001E-5</v>
      </c>
      <c r="F194" s="5">
        <v>600.00091640999995</v>
      </c>
      <c r="G194" s="5">
        <v>600.00091688999998</v>
      </c>
      <c r="H194" s="5">
        <v>1525.0009379099999</v>
      </c>
      <c r="I194" s="5">
        <v>1925.00181234</v>
      </c>
      <c r="J194" s="5">
        <v>1999.9993475700001</v>
      </c>
      <c r="K194" s="5">
        <v>1999.99936127</v>
      </c>
      <c r="L194" s="5">
        <v>1999.99936877</v>
      </c>
      <c r="M194" s="5">
        <v>1999.9993755400001</v>
      </c>
      <c r="N194" s="5">
        <v>1999.9993846100001</v>
      </c>
      <c r="O194" s="5">
        <v>1999.9993953400001</v>
      </c>
      <c r="P194" s="5">
        <v>1999.99941537</v>
      </c>
      <c r="Q194" s="5">
        <v>1999.99944609</v>
      </c>
      <c r="R194" s="5">
        <v>1999.99946288</v>
      </c>
      <c r="S194" s="5">
        <v>2045.3554201100001</v>
      </c>
      <c r="T194" s="5">
        <v>3694.9056977400001</v>
      </c>
      <c r="U194" s="5">
        <v>3694.9057007900001</v>
      </c>
      <c r="V194" s="5">
        <v>3694.9057011899999</v>
      </c>
      <c r="W194" s="5">
        <v>3694.9057013299998</v>
      </c>
      <c r="X194" s="5">
        <v>3694.9057195199998</v>
      </c>
      <c r="Y194" s="5">
        <v>3694.90573864</v>
      </c>
      <c r="Z194" s="5">
        <v>4203.5375897599997</v>
      </c>
      <c r="AA194" s="5">
        <v>5131.5135252299997</v>
      </c>
      <c r="AB194" s="5">
        <v>5131.5151464399996</v>
      </c>
      <c r="AC194" s="5">
        <v>5131.5151464500004</v>
      </c>
      <c r="AD194" s="5">
        <v>5131.5151466899997</v>
      </c>
      <c r="AE194" s="5">
        <v>5970.9403190799994</v>
      </c>
    </row>
    <row r="195" spans="1:31">
      <c r="A195" s="56" t="s">
        <v>75</v>
      </c>
      <c r="B195" s="56" t="s">
        <v>163</v>
      </c>
      <c r="C195" s="56" t="s">
        <v>155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</row>
    <row r="196" spans="1:31">
      <c r="A196" s="56" t="s">
        <v>75</v>
      </c>
      <c r="B196" s="56" t="s">
        <v>163</v>
      </c>
      <c r="C196" s="56" t="s">
        <v>138</v>
      </c>
      <c r="D196" s="5">
        <v>10.907999999999999</v>
      </c>
      <c r="E196" s="5">
        <v>20.871000009999999</v>
      </c>
      <c r="F196" s="5">
        <v>29.765000010000001</v>
      </c>
      <c r="G196" s="5">
        <v>43.495000010000012</v>
      </c>
      <c r="H196" s="5">
        <v>56.447000010000011</v>
      </c>
      <c r="I196" s="5">
        <v>71.109000010000003</v>
      </c>
      <c r="J196" s="5">
        <v>88.028000010000014</v>
      </c>
      <c r="K196" s="5">
        <v>100.08087806</v>
      </c>
      <c r="L196" s="5">
        <v>113.79461062999999</v>
      </c>
      <c r="M196" s="5">
        <v>128.38774168</v>
      </c>
      <c r="N196" s="5">
        <v>144.92025559999999</v>
      </c>
      <c r="O196" s="5">
        <v>164.07640047999999</v>
      </c>
      <c r="P196" s="5">
        <v>186.56682262999999</v>
      </c>
      <c r="Q196" s="5">
        <v>210.62428757000001</v>
      </c>
      <c r="R196" s="5">
        <v>237.20806415999999</v>
      </c>
      <c r="S196" s="5">
        <v>266.49586268000002</v>
      </c>
      <c r="T196" s="5">
        <v>299.77474698999998</v>
      </c>
      <c r="U196" s="5">
        <v>334.89667259999999</v>
      </c>
      <c r="V196" s="5">
        <v>373.19759601999999</v>
      </c>
      <c r="W196" s="5">
        <v>414.51710587000002</v>
      </c>
      <c r="X196" s="5">
        <v>459.92001800000003</v>
      </c>
      <c r="Y196" s="5">
        <v>508.37932663999987</v>
      </c>
      <c r="Z196" s="5">
        <v>561.31416714</v>
      </c>
      <c r="AA196" s="5">
        <v>617.07734737999999</v>
      </c>
      <c r="AB196" s="5">
        <v>677.61743065999997</v>
      </c>
      <c r="AC196" s="5">
        <v>739.80019729000014</v>
      </c>
      <c r="AD196" s="5">
        <v>804.98066696000012</v>
      </c>
      <c r="AE196" s="5">
        <v>841.63078900000005</v>
      </c>
    </row>
    <row r="197" spans="1:31">
      <c r="A197" s="56" t="s">
        <v>75</v>
      </c>
      <c r="B197" s="56" t="s">
        <v>163</v>
      </c>
      <c r="C197" s="56" t="s">
        <v>139</v>
      </c>
      <c r="D197" s="5">
        <v>93.955000000000013</v>
      </c>
      <c r="E197" s="5">
        <v>176.3719999999999</v>
      </c>
      <c r="F197" s="5">
        <v>215.274</v>
      </c>
      <c r="G197" s="5">
        <v>298.56000000000012</v>
      </c>
      <c r="H197" s="5">
        <v>345.44700000000012</v>
      </c>
      <c r="I197" s="5">
        <v>399.15300000000002</v>
      </c>
      <c r="J197" s="5">
        <v>450.226</v>
      </c>
      <c r="K197" s="5">
        <v>491.26900000000001</v>
      </c>
      <c r="L197" s="5">
        <v>524.45500000000004</v>
      </c>
      <c r="M197" s="5">
        <v>555.596</v>
      </c>
      <c r="N197" s="5">
        <v>582.86699999999996</v>
      </c>
      <c r="O197" s="5">
        <v>611.51900000000001</v>
      </c>
      <c r="P197" s="5">
        <v>638.0390000000001</v>
      </c>
      <c r="Q197" s="5">
        <v>665.6149999999999</v>
      </c>
      <c r="R197" s="5">
        <v>692.84100000000012</v>
      </c>
      <c r="S197" s="5">
        <v>720.33500000000004</v>
      </c>
      <c r="T197" s="5">
        <v>747.25799999999992</v>
      </c>
      <c r="U197" s="5">
        <v>776.12200000000007</v>
      </c>
      <c r="V197" s="5">
        <v>806.33600000000001</v>
      </c>
      <c r="W197" s="5">
        <v>836.82399999999984</v>
      </c>
      <c r="X197" s="5">
        <v>865.33000000000015</v>
      </c>
      <c r="Y197" s="5">
        <v>899.88800000000015</v>
      </c>
      <c r="Z197" s="5">
        <v>936.59900000000016</v>
      </c>
      <c r="AA197" s="5">
        <v>974.13400000000001</v>
      </c>
      <c r="AB197" s="5">
        <v>1009.832</v>
      </c>
      <c r="AC197" s="5">
        <v>1046.5989999999999</v>
      </c>
      <c r="AD197" s="5">
        <v>1083.123</v>
      </c>
      <c r="AE197" s="5">
        <v>1083.123</v>
      </c>
    </row>
    <row r="198" spans="1:31">
      <c r="A198" s="56" t="s">
        <v>75</v>
      </c>
      <c r="B198" s="56" t="s">
        <v>163</v>
      </c>
      <c r="C198" s="56" t="s">
        <v>146</v>
      </c>
      <c r="D198" s="5">
        <v>-2.537576472156843</v>
      </c>
      <c r="E198" s="5">
        <v>-2.4795819506155108</v>
      </c>
      <c r="F198" s="5">
        <v>-2.4741844979344592</v>
      </c>
      <c r="G198" s="5">
        <v>-1.6214261680028701</v>
      </c>
      <c r="H198" s="5">
        <v>-1.918556435022595</v>
      </c>
      <c r="I198" s="5">
        <v>0.65175021406639644</v>
      </c>
      <c r="J198" s="5">
        <v>4.1392578877990331</v>
      </c>
      <c r="K198" s="5">
        <v>-16.981311794423679</v>
      </c>
      <c r="L198" s="5">
        <v>-14.90870888870745</v>
      </c>
      <c r="M198" s="5">
        <v>-12.491614078371191</v>
      </c>
      <c r="N198" s="5">
        <v>-9.2828268782935766</v>
      </c>
      <c r="O198" s="5">
        <v>-6.5047508392692066</v>
      </c>
      <c r="P198" s="5">
        <v>-1.040807263432669</v>
      </c>
      <c r="Q198" s="5">
        <v>0.2168784291116026</v>
      </c>
      <c r="R198" s="5">
        <v>2.1622320316590731</v>
      </c>
      <c r="S198" s="5">
        <v>5.9386564467359344</v>
      </c>
      <c r="T198" s="5">
        <v>10.37771087075498</v>
      </c>
      <c r="U198" s="5">
        <v>15.256200659787231</v>
      </c>
      <c r="V198" s="5">
        <v>22.049081938217451</v>
      </c>
      <c r="W198" s="5">
        <v>23.347664993941351</v>
      </c>
      <c r="X198" s="5">
        <v>26.761461307746629</v>
      </c>
      <c r="Y198" s="5">
        <v>33.153431110424378</v>
      </c>
      <c r="Z198" s="5">
        <v>39.122377577483007</v>
      </c>
      <c r="AA198" s="5">
        <v>43.554486478691331</v>
      </c>
      <c r="AB198" s="5">
        <v>46.638542802943498</v>
      </c>
      <c r="AC198" s="5">
        <v>51.780251367565029</v>
      </c>
      <c r="AD198" s="5">
        <v>55.69278129837636</v>
      </c>
      <c r="AE198" s="5">
        <v>64.986328855934858</v>
      </c>
    </row>
    <row r="199" spans="1:3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</row>
    <row r="200" spans="1:31">
      <c r="A200" s="56" t="s">
        <v>75</v>
      </c>
      <c r="B200" s="56" t="s">
        <v>197</v>
      </c>
      <c r="C200" s="56" t="s">
        <v>132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56" t="s">
        <v>75</v>
      </c>
      <c r="B201" s="56" t="s">
        <v>197</v>
      </c>
      <c r="C201" s="56" t="s">
        <v>133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</row>
    <row r="202" spans="1:31">
      <c r="A202" s="56" t="s">
        <v>75</v>
      </c>
      <c r="B202" s="56" t="s">
        <v>197</v>
      </c>
      <c r="C202" s="56" t="s">
        <v>134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1.325E-5</v>
      </c>
      <c r="J202" s="5">
        <v>1.325E-5</v>
      </c>
      <c r="K202" s="5">
        <v>1.7225000000000001E-4</v>
      </c>
      <c r="L202" s="5">
        <v>1.7225000000000001E-4</v>
      </c>
      <c r="M202" s="5">
        <v>1.7225000000000001E-4</v>
      </c>
      <c r="N202" s="5">
        <v>1.7225000000000001E-4</v>
      </c>
      <c r="O202" s="5">
        <v>1.7225000000000001E-4</v>
      </c>
      <c r="P202" s="5">
        <v>1.7225000000000001E-4</v>
      </c>
      <c r="Q202" s="5">
        <v>1.7225000000000001E-4</v>
      </c>
      <c r="R202" s="5">
        <v>1.7225000000000001E-4</v>
      </c>
      <c r="S202" s="5">
        <v>1.7755000000000001E-4</v>
      </c>
      <c r="T202" s="5">
        <v>1.908E-4</v>
      </c>
      <c r="U202" s="5">
        <v>1.908E-4</v>
      </c>
      <c r="V202" s="5">
        <v>1.908E-4</v>
      </c>
      <c r="W202" s="5">
        <v>1.908E-4</v>
      </c>
      <c r="X202" s="5">
        <v>2.2790000000000001E-4</v>
      </c>
      <c r="Y202" s="5">
        <v>283.35992080000011</v>
      </c>
      <c r="Z202" s="5">
        <v>283.35992080000011</v>
      </c>
      <c r="AA202" s="5">
        <v>1242.3667989999999</v>
      </c>
      <c r="AB202" s="5">
        <v>1242.3667989999999</v>
      </c>
      <c r="AC202" s="5">
        <v>1242.3667989999999</v>
      </c>
      <c r="AD202" s="5">
        <v>1242.3667989999999</v>
      </c>
      <c r="AE202" s="5">
        <v>1486.1968712</v>
      </c>
    </row>
    <row r="203" spans="1:31">
      <c r="A203" s="56" t="s">
        <v>75</v>
      </c>
      <c r="B203" s="56" t="s">
        <v>197</v>
      </c>
      <c r="C203" s="56" t="s">
        <v>135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</row>
    <row r="204" spans="1:31">
      <c r="A204" s="56" t="s">
        <v>75</v>
      </c>
      <c r="B204" s="56" t="s">
        <v>197</v>
      </c>
      <c r="C204" s="56" t="s">
        <v>136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</row>
    <row r="205" spans="1:31">
      <c r="A205" s="56" t="s">
        <v>75</v>
      </c>
      <c r="B205" s="56" t="s">
        <v>197</v>
      </c>
      <c r="C205" s="56" t="s">
        <v>153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2.056E-5</v>
      </c>
      <c r="J205" s="5">
        <v>2.056E-5</v>
      </c>
      <c r="K205" s="5">
        <v>3.1170000000000001E-5</v>
      </c>
      <c r="L205" s="5">
        <v>3.1170000000000001E-5</v>
      </c>
      <c r="M205" s="5">
        <v>3.1170000000000001E-5</v>
      </c>
      <c r="N205" s="5">
        <v>3.1180000000000003E-5</v>
      </c>
      <c r="O205" s="5">
        <v>3.1189999999999998E-5</v>
      </c>
      <c r="P205" s="5">
        <v>3.1189999999999998E-5</v>
      </c>
      <c r="Q205" s="5">
        <v>3.1199999999999999E-5</v>
      </c>
      <c r="R205" s="5">
        <v>3.3649999999999998E-5</v>
      </c>
      <c r="S205" s="5">
        <v>3.4459999999999999E-5</v>
      </c>
      <c r="T205" s="5">
        <v>3.8380000000000002E-5</v>
      </c>
      <c r="U205" s="5">
        <v>3.8380000000000002E-5</v>
      </c>
      <c r="V205" s="5">
        <v>3.8380000000000002E-5</v>
      </c>
      <c r="W205" s="5">
        <v>3.8380000000000002E-5</v>
      </c>
      <c r="X205" s="5">
        <v>3.841E-5</v>
      </c>
      <c r="Y205" s="5">
        <v>125.45816103999999</v>
      </c>
      <c r="Z205" s="5">
        <v>125.45816111000001</v>
      </c>
      <c r="AA205" s="5">
        <v>766.03936457999998</v>
      </c>
      <c r="AB205" s="5">
        <v>776.76542104999999</v>
      </c>
      <c r="AC205" s="5">
        <v>776.76542104999999</v>
      </c>
      <c r="AD205" s="5">
        <v>776.76542105999999</v>
      </c>
      <c r="AE205" s="5">
        <v>817.94218715</v>
      </c>
    </row>
    <row r="206" spans="1:31">
      <c r="A206" s="56" t="s">
        <v>75</v>
      </c>
      <c r="B206" s="56" t="s">
        <v>197</v>
      </c>
      <c r="C206" s="56" t="s">
        <v>154</v>
      </c>
      <c r="D206" s="5">
        <v>1.7430000000000001E-5</v>
      </c>
      <c r="E206" s="5">
        <v>2.0849999999999999E-5</v>
      </c>
      <c r="F206" s="5">
        <v>250.00002334000001</v>
      </c>
      <c r="G206" s="5">
        <v>250.0000297</v>
      </c>
      <c r="H206" s="5">
        <v>250.00003097000001</v>
      </c>
      <c r="I206" s="5">
        <v>622.84445256000004</v>
      </c>
      <c r="J206" s="5">
        <v>622.84445256000004</v>
      </c>
      <c r="K206" s="5">
        <v>1136.45686985</v>
      </c>
      <c r="L206" s="5">
        <v>1274.3943551</v>
      </c>
      <c r="M206" s="5">
        <v>1378.86502705</v>
      </c>
      <c r="N206" s="5">
        <v>1678.8975047700001</v>
      </c>
      <c r="O206" s="5">
        <v>1962.7890592799999</v>
      </c>
      <c r="P206" s="5">
        <v>1962.7890594</v>
      </c>
      <c r="Q206" s="5">
        <v>1962.7890597400001</v>
      </c>
      <c r="R206" s="5">
        <v>1962.7890696699999</v>
      </c>
      <c r="S206" s="5">
        <v>1962.7890933199999</v>
      </c>
      <c r="T206" s="5">
        <v>2905.2075274800009</v>
      </c>
      <c r="U206" s="5">
        <v>2905.2075274800009</v>
      </c>
      <c r="V206" s="5">
        <v>2905.2075274800009</v>
      </c>
      <c r="W206" s="5">
        <v>2905.2075274900012</v>
      </c>
      <c r="X206" s="5">
        <v>2905.2075275000011</v>
      </c>
      <c r="Y206" s="5">
        <v>2905.208206230001</v>
      </c>
      <c r="Z206" s="5">
        <v>3644.8566695300001</v>
      </c>
      <c r="AA206" s="5">
        <v>3644.8574220300002</v>
      </c>
      <c r="AB206" s="5">
        <v>3644.8574220300002</v>
      </c>
      <c r="AC206" s="5">
        <v>3644.8574220300002</v>
      </c>
      <c r="AD206" s="5">
        <v>4476.7419747999984</v>
      </c>
      <c r="AE206" s="5">
        <v>5124.7999295199961</v>
      </c>
    </row>
    <row r="207" spans="1:31">
      <c r="A207" s="56" t="s">
        <v>75</v>
      </c>
      <c r="B207" s="56" t="s">
        <v>197</v>
      </c>
      <c r="C207" s="56" t="s">
        <v>155</v>
      </c>
      <c r="D207" s="5">
        <v>5.3499999999999996E-6</v>
      </c>
      <c r="E207" s="5">
        <v>6.3899999999999998E-6</v>
      </c>
      <c r="F207" s="5">
        <v>6.9500000000000004E-6</v>
      </c>
      <c r="G207" s="5">
        <v>8.5499999999999995E-6</v>
      </c>
      <c r="H207" s="5">
        <v>8.9800000000000004E-6</v>
      </c>
      <c r="I207" s="5">
        <v>3.1489999999999998E-5</v>
      </c>
      <c r="J207" s="5">
        <v>3.1489999999999998E-5</v>
      </c>
      <c r="K207" s="5">
        <v>5.6560000000000001E-5</v>
      </c>
      <c r="L207" s="5">
        <v>6.5549999999999994E-5</v>
      </c>
      <c r="M207" s="5">
        <v>6.6539999999999997E-5</v>
      </c>
      <c r="N207" s="5">
        <v>7.5019999999999997E-5</v>
      </c>
      <c r="O207" s="5">
        <v>8.8269999999999993E-5</v>
      </c>
      <c r="P207" s="5">
        <v>8.831E-5</v>
      </c>
      <c r="Q207" s="5">
        <v>8.8389999999999999E-5</v>
      </c>
      <c r="R207" s="5">
        <v>9.0030000000000004E-5</v>
      </c>
      <c r="S207" s="5">
        <v>9.0550000000000005E-5</v>
      </c>
      <c r="T207" s="5">
        <v>1.1552000000000001E-4</v>
      </c>
      <c r="U207" s="5">
        <v>1.1552000000000001E-4</v>
      </c>
      <c r="V207" s="5">
        <v>1.1552000000000001E-4</v>
      </c>
      <c r="W207" s="5">
        <v>1.1552000000000001E-4</v>
      </c>
      <c r="X207" s="5">
        <v>1.1552000000000001E-4</v>
      </c>
      <c r="Y207" s="5">
        <v>1.2463E-4</v>
      </c>
      <c r="Z207" s="5">
        <v>1.4080000000000001E-4</v>
      </c>
      <c r="AA207" s="5">
        <v>1.4080000000000001E-4</v>
      </c>
      <c r="AB207" s="5">
        <v>1.4080000000000001E-4</v>
      </c>
      <c r="AC207" s="5">
        <v>1.4080000000000001E-4</v>
      </c>
      <c r="AD207" s="5">
        <v>1.8283000000000001E-4</v>
      </c>
      <c r="AE207" s="5">
        <v>1.8432E-4</v>
      </c>
    </row>
    <row r="208" spans="1:31">
      <c r="A208" s="56" t="s">
        <v>75</v>
      </c>
      <c r="B208" s="56" t="s">
        <v>197</v>
      </c>
      <c r="C208" s="56" t="s">
        <v>138</v>
      </c>
      <c r="D208" s="5">
        <v>5.8280000000000003</v>
      </c>
      <c r="E208" s="5">
        <v>11.217000000000001</v>
      </c>
      <c r="F208" s="5">
        <v>17.678000000000001</v>
      </c>
      <c r="G208" s="5">
        <v>26.494</v>
      </c>
      <c r="H208" s="5">
        <v>36.040999999999997</v>
      </c>
      <c r="I208" s="5">
        <v>46.021000000000001</v>
      </c>
      <c r="J208" s="5">
        <v>56.567000000000007</v>
      </c>
      <c r="K208" s="5">
        <v>64.159450320000005</v>
      </c>
      <c r="L208" s="5">
        <v>72.2037227</v>
      </c>
      <c r="M208" s="5">
        <v>80.46919905</v>
      </c>
      <c r="N208" s="5">
        <v>89.364169840000002</v>
      </c>
      <c r="O208" s="5">
        <v>99.263838949999993</v>
      </c>
      <c r="P208" s="5">
        <v>110.75011985</v>
      </c>
      <c r="Q208" s="5">
        <v>122.77314797</v>
      </c>
      <c r="R208" s="5">
        <v>135.97003199</v>
      </c>
      <c r="S208" s="5">
        <v>150.50083432</v>
      </c>
      <c r="T208" s="5">
        <v>166.97166634000001</v>
      </c>
      <c r="U208" s="5">
        <v>184.23248176999999</v>
      </c>
      <c r="V208" s="5">
        <v>203.18957981000011</v>
      </c>
      <c r="W208" s="5">
        <v>223.72090115000009</v>
      </c>
      <c r="X208" s="5">
        <v>246.55823145000011</v>
      </c>
      <c r="Y208" s="5">
        <v>271.15315680000009</v>
      </c>
      <c r="Z208" s="5">
        <v>298.15043746000009</v>
      </c>
      <c r="AA208" s="5">
        <v>326.92493155000011</v>
      </c>
      <c r="AB208" s="5">
        <v>358.56543728999998</v>
      </c>
      <c r="AC208" s="5">
        <v>390.95777666999987</v>
      </c>
      <c r="AD208" s="5">
        <v>425.12532512999991</v>
      </c>
      <c r="AE208" s="5">
        <v>446.60914832999998</v>
      </c>
    </row>
    <row r="209" spans="1:31">
      <c r="A209" s="56" t="s">
        <v>75</v>
      </c>
      <c r="B209" s="56" t="s">
        <v>197</v>
      </c>
      <c r="C209" s="56" t="s">
        <v>139</v>
      </c>
      <c r="D209" s="5">
        <v>50.367999999999988</v>
      </c>
      <c r="E209" s="5">
        <v>96.734000000000009</v>
      </c>
      <c r="F209" s="5">
        <v>140.73599999999999</v>
      </c>
      <c r="G209" s="5">
        <v>192.589</v>
      </c>
      <c r="H209" s="5">
        <v>239.83500000000001</v>
      </c>
      <c r="I209" s="5">
        <v>278.65199999999999</v>
      </c>
      <c r="J209" s="5">
        <v>312.13499999999999</v>
      </c>
      <c r="K209" s="5">
        <v>341.399</v>
      </c>
      <c r="L209" s="5">
        <v>364.73099999999999</v>
      </c>
      <c r="M209" s="5">
        <v>388.53199999999993</v>
      </c>
      <c r="N209" s="5">
        <v>411.48399999999998</v>
      </c>
      <c r="O209" s="5">
        <v>434.87200000000013</v>
      </c>
      <c r="P209" s="5">
        <v>457.05500000000012</v>
      </c>
      <c r="Q209" s="5">
        <v>480.1389999999999</v>
      </c>
      <c r="R209" s="5">
        <v>503.19800000000009</v>
      </c>
      <c r="S209" s="5">
        <v>526.71799999999996</v>
      </c>
      <c r="T209" s="5">
        <v>549.35500000000002</v>
      </c>
      <c r="U209" s="5">
        <v>573.49000000000012</v>
      </c>
      <c r="V209" s="5">
        <v>598.81499999999994</v>
      </c>
      <c r="W209" s="5">
        <v>624.47699999999986</v>
      </c>
      <c r="X209" s="5">
        <v>648.875</v>
      </c>
      <c r="Y209" s="5">
        <v>678.03100000000006</v>
      </c>
      <c r="Z209" s="5">
        <v>709.048</v>
      </c>
      <c r="AA209" s="5">
        <v>740.88600000000008</v>
      </c>
      <c r="AB209" s="5">
        <v>771.60699999999997</v>
      </c>
      <c r="AC209" s="5">
        <v>803.18900000000019</v>
      </c>
      <c r="AD209" s="5">
        <v>834.73900000000003</v>
      </c>
      <c r="AE209" s="5">
        <v>834.73900000000003</v>
      </c>
    </row>
    <row r="210" spans="1:31">
      <c r="A210" s="56" t="s">
        <v>75</v>
      </c>
      <c r="B210" s="56" t="s">
        <v>197</v>
      </c>
      <c r="C210" s="56" t="s">
        <v>146</v>
      </c>
      <c r="D210" s="5">
        <v>0.18216687957092861</v>
      </c>
      <c r="E210" s="5">
        <v>0.27448364205577042</v>
      </c>
      <c r="F210" s="5">
        <v>0.96581881710628181</v>
      </c>
      <c r="G210" s="5">
        <v>1.7703431985864739</v>
      </c>
      <c r="H210" s="5">
        <v>2.7128555338796621</v>
      </c>
      <c r="I210" s="5">
        <v>3.903702562009542</v>
      </c>
      <c r="J210" s="5">
        <v>4.446830813841288</v>
      </c>
      <c r="K210" s="5">
        <v>-3.7550277685357121</v>
      </c>
      <c r="L210" s="5">
        <v>-3.0427730829774191</v>
      </c>
      <c r="M210" s="5">
        <v>-1.7680484843238129</v>
      </c>
      <c r="N210" s="5">
        <v>-0.19672866379040951</v>
      </c>
      <c r="O210" s="5">
        <v>0.51646947577540914</v>
      </c>
      <c r="P210" s="5">
        <v>1.8319496505131381</v>
      </c>
      <c r="Q210" s="5">
        <v>2.3336022223780759</v>
      </c>
      <c r="R210" s="5">
        <v>3.8300411401908012</v>
      </c>
      <c r="S210" s="5">
        <v>4.9119174433935768</v>
      </c>
      <c r="T210" s="5">
        <v>6.5185230145969797</v>
      </c>
      <c r="U210" s="5">
        <v>6.8659676415636</v>
      </c>
      <c r="V210" s="5">
        <v>8.1266854255992058</v>
      </c>
      <c r="W210" s="5">
        <v>9.6683871397335253</v>
      </c>
      <c r="X210" s="5">
        <v>10.76649424980816</v>
      </c>
      <c r="Y210" s="5">
        <v>12.168116593664489</v>
      </c>
      <c r="Z210" s="5">
        <v>13.59958160816481</v>
      </c>
      <c r="AA210" s="5">
        <v>14.89714303357286</v>
      </c>
      <c r="AB210" s="5">
        <v>15.45412455590977</v>
      </c>
      <c r="AC210" s="5">
        <v>16.76781516156797</v>
      </c>
      <c r="AD210" s="5">
        <v>18.4520591831043</v>
      </c>
      <c r="AE210" s="5">
        <v>20.702406715136139</v>
      </c>
    </row>
    <row r="211" spans="1:3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</row>
    <row r="212" spans="1:31">
      <c r="A212" s="56" t="s">
        <v>75</v>
      </c>
      <c r="B212" s="56" t="s">
        <v>198</v>
      </c>
      <c r="C212" s="56" t="s">
        <v>132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</row>
    <row r="213" spans="1:31">
      <c r="A213" s="56" t="s">
        <v>75</v>
      </c>
      <c r="B213" s="56" t="s">
        <v>198</v>
      </c>
      <c r="C213" s="56" t="s">
        <v>133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6" t="s">
        <v>75</v>
      </c>
      <c r="B214" s="56" t="s">
        <v>198</v>
      </c>
      <c r="C214" s="56" t="s">
        <v>134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2.6235000000000001E-4</v>
      </c>
      <c r="J214" s="5">
        <v>2.6235000000000001E-4</v>
      </c>
      <c r="K214" s="5">
        <v>2.6235000000000001E-4</v>
      </c>
      <c r="L214" s="5">
        <v>2.809E-4</v>
      </c>
      <c r="M214" s="5">
        <v>2.9944999999999999E-4</v>
      </c>
      <c r="N214" s="5">
        <v>3.1799999999999998E-4</v>
      </c>
      <c r="O214" s="5">
        <v>3.3655000000000002E-4</v>
      </c>
      <c r="P214" s="5">
        <v>3.5510000000000001E-4</v>
      </c>
      <c r="Q214" s="5">
        <v>3.7364999999999989E-4</v>
      </c>
      <c r="R214" s="5">
        <v>3.7364999999999989E-4</v>
      </c>
      <c r="S214" s="5">
        <v>3.7629999999999988E-4</v>
      </c>
      <c r="T214" s="5">
        <v>3.8955000000000001E-4</v>
      </c>
      <c r="U214" s="5">
        <v>3.8955000000000001E-4</v>
      </c>
      <c r="V214" s="5">
        <v>3.8955000000000001E-4</v>
      </c>
      <c r="W214" s="5">
        <v>3.8955000000000001E-4</v>
      </c>
      <c r="X214" s="5">
        <v>3.9219999999999988E-4</v>
      </c>
      <c r="Y214" s="5">
        <v>3.9219999999999988E-4</v>
      </c>
      <c r="Z214" s="5">
        <v>3.9484999999999992E-4</v>
      </c>
      <c r="AA214" s="5">
        <v>4.0809999999999989E-4</v>
      </c>
      <c r="AB214" s="5">
        <v>4.8230000000000001E-4</v>
      </c>
      <c r="AC214" s="5">
        <v>4.8230000000000001E-4</v>
      </c>
      <c r="AD214" s="5">
        <v>4.8230000000000001E-4</v>
      </c>
      <c r="AE214" s="5">
        <v>4.8230000000000001E-4</v>
      </c>
    </row>
    <row r="215" spans="1:31">
      <c r="A215" s="56" t="s">
        <v>75</v>
      </c>
      <c r="B215" s="56" t="s">
        <v>198</v>
      </c>
      <c r="C215" s="56" t="s">
        <v>135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</row>
    <row r="216" spans="1:31">
      <c r="A216" s="56" t="s">
        <v>75</v>
      </c>
      <c r="B216" s="56" t="s">
        <v>198</v>
      </c>
      <c r="C216" s="56" t="s">
        <v>136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</row>
    <row r="217" spans="1:31">
      <c r="A217" s="56" t="s">
        <v>75</v>
      </c>
      <c r="B217" s="56" t="s">
        <v>198</v>
      </c>
      <c r="C217" s="56" t="s">
        <v>153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</row>
    <row r="218" spans="1:31">
      <c r="A218" s="56" t="s">
        <v>75</v>
      </c>
      <c r="B218" s="56" t="s">
        <v>198</v>
      </c>
      <c r="C218" s="56" t="s">
        <v>154</v>
      </c>
      <c r="D218" s="5">
        <v>5.49E-6</v>
      </c>
      <c r="E218" s="5">
        <v>7.1199999999999996E-6</v>
      </c>
      <c r="F218" s="5">
        <v>7.1199999999999996E-6</v>
      </c>
      <c r="G218" s="5">
        <v>7.5099999999999992E-6</v>
      </c>
      <c r="H218" s="5">
        <v>8.2199999999999992E-6</v>
      </c>
      <c r="I218" s="5">
        <v>7.975E-5</v>
      </c>
      <c r="J218" s="5">
        <v>7.975E-5</v>
      </c>
      <c r="K218" s="5">
        <v>8.8599999999999985E-5</v>
      </c>
      <c r="L218" s="5">
        <v>9.0389999999999993E-5</v>
      </c>
      <c r="M218" s="5">
        <v>9.0510000000000013E-5</v>
      </c>
      <c r="N218" s="5">
        <v>9.0860000000000008E-5</v>
      </c>
      <c r="O218" s="5">
        <v>1.4198999999999999E-4</v>
      </c>
      <c r="P218" s="5">
        <v>1.4213999999999999E-4</v>
      </c>
      <c r="Q218" s="5">
        <v>1.4276999999999999E-4</v>
      </c>
      <c r="R218" s="5">
        <v>1.4956999999999999E-4</v>
      </c>
      <c r="S218" s="5">
        <v>1.5561000000000001E-4</v>
      </c>
      <c r="T218" s="5">
        <v>276.51558933000001</v>
      </c>
      <c r="U218" s="5">
        <v>276.51558933000001</v>
      </c>
      <c r="V218" s="5">
        <v>276.51558934000002</v>
      </c>
      <c r="W218" s="5">
        <v>276.51558934000002</v>
      </c>
      <c r="X218" s="5">
        <v>276.51558934000002</v>
      </c>
      <c r="Y218" s="5">
        <v>276.51559494999998</v>
      </c>
      <c r="Z218" s="5">
        <v>276.51561071999998</v>
      </c>
      <c r="AA218" s="5">
        <v>1434.5200583200001</v>
      </c>
      <c r="AB218" s="5">
        <v>1805.7081956500001</v>
      </c>
      <c r="AC218" s="5">
        <v>1805.7081956500001</v>
      </c>
      <c r="AD218" s="5">
        <v>1805.7081957</v>
      </c>
      <c r="AE218" s="5">
        <v>1869.3482935100001</v>
      </c>
    </row>
    <row r="219" spans="1:31">
      <c r="A219" s="56" t="s">
        <v>75</v>
      </c>
      <c r="B219" s="56" t="s">
        <v>198</v>
      </c>
      <c r="C219" s="56" t="s">
        <v>155</v>
      </c>
      <c r="D219" s="5">
        <v>0</v>
      </c>
      <c r="E219" s="5">
        <v>0</v>
      </c>
      <c r="F219" s="5">
        <v>0</v>
      </c>
      <c r="G219" s="5">
        <v>0</v>
      </c>
      <c r="H219" s="5">
        <v>1.0999999999999981</v>
      </c>
      <c r="I219" s="5">
        <v>1.0999999999999981</v>
      </c>
      <c r="J219" s="5">
        <v>1.0999999999999981</v>
      </c>
      <c r="K219" s="5">
        <v>1.0999999999999981</v>
      </c>
      <c r="L219" s="5">
        <v>1.0999999999999981</v>
      </c>
      <c r="M219" s="5">
        <v>252.2</v>
      </c>
      <c r="N219" s="5">
        <v>252.2</v>
      </c>
      <c r="O219" s="5">
        <v>252.2</v>
      </c>
      <c r="P219" s="5">
        <v>252.2</v>
      </c>
      <c r="Q219" s="5">
        <v>252.2</v>
      </c>
      <c r="R219" s="5">
        <v>252.2</v>
      </c>
      <c r="S219" s="5">
        <v>253.3</v>
      </c>
      <c r="T219" s="5">
        <v>253.3</v>
      </c>
      <c r="U219" s="5">
        <v>253.3</v>
      </c>
      <c r="V219" s="5">
        <v>253.3</v>
      </c>
      <c r="W219" s="5">
        <v>253.3</v>
      </c>
      <c r="X219" s="5">
        <v>254.4</v>
      </c>
      <c r="Y219" s="5">
        <v>254.4</v>
      </c>
      <c r="Z219" s="5">
        <v>255.5</v>
      </c>
      <c r="AA219" s="5">
        <v>255.5</v>
      </c>
      <c r="AB219" s="5">
        <v>255.5</v>
      </c>
      <c r="AC219" s="5">
        <v>255.5</v>
      </c>
      <c r="AD219" s="5">
        <v>256.60000000000002</v>
      </c>
      <c r="AE219" s="5">
        <v>256.60000000000002</v>
      </c>
    </row>
    <row r="220" spans="1:31">
      <c r="A220" s="56" t="s">
        <v>75</v>
      </c>
      <c r="B220" s="56" t="s">
        <v>198</v>
      </c>
      <c r="C220" s="56" t="s">
        <v>138</v>
      </c>
      <c r="D220" s="5">
        <v>7.6109999999999989</v>
      </c>
      <c r="E220" s="5">
        <v>14.276</v>
      </c>
      <c r="F220" s="5">
        <v>21.405999999999999</v>
      </c>
      <c r="G220" s="5">
        <v>31.206</v>
      </c>
      <c r="H220" s="5">
        <v>42.430999999999997</v>
      </c>
      <c r="I220" s="5">
        <v>54.543999999999997</v>
      </c>
      <c r="J220" s="5">
        <v>68.78</v>
      </c>
      <c r="K220" s="5">
        <v>78.234204599999998</v>
      </c>
      <c r="L220" s="5">
        <v>88.897823599999995</v>
      </c>
      <c r="M220" s="5">
        <v>100.56894176</v>
      </c>
      <c r="N220" s="5">
        <v>113.91734888000001</v>
      </c>
      <c r="O220" s="5">
        <v>129.20782272</v>
      </c>
      <c r="P220" s="5">
        <v>147.13658770000001</v>
      </c>
      <c r="Q220" s="5">
        <v>166.35416561</v>
      </c>
      <c r="R220" s="5">
        <v>187.61198877000001</v>
      </c>
      <c r="S220" s="5">
        <v>211.07965485</v>
      </c>
      <c r="T220" s="5">
        <v>237.78322059999999</v>
      </c>
      <c r="U220" s="5">
        <v>266.03689736000001</v>
      </c>
      <c r="V220" s="5">
        <v>296.94295706999998</v>
      </c>
      <c r="W220" s="5">
        <v>330.35731324000011</v>
      </c>
      <c r="X220" s="5">
        <v>367.10264988</v>
      </c>
      <c r="Y220" s="5">
        <v>406.49184222999997</v>
      </c>
      <c r="Z220" s="5">
        <v>449.6046642099999</v>
      </c>
      <c r="AA220" s="5">
        <v>495.17932599999978</v>
      </c>
      <c r="AB220" s="5">
        <v>544.78671632999988</v>
      </c>
      <c r="AC220" s="5">
        <v>595.80519332999995</v>
      </c>
      <c r="AD220" s="5">
        <v>649.41628993000006</v>
      </c>
      <c r="AE220" s="5">
        <v>680.85699804000012</v>
      </c>
    </row>
    <row r="221" spans="1:31">
      <c r="A221" s="56" t="s">
        <v>75</v>
      </c>
      <c r="B221" s="56" t="s">
        <v>198</v>
      </c>
      <c r="C221" s="56" t="s">
        <v>139</v>
      </c>
      <c r="D221" s="5">
        <v>73.77200000000002</v>
      </c>
      <c r="E221" s="5">
        <v>128.36799999999999</v>
      </c>
      <c r="F221" s="5">
        <v>166.184</v>
      </c>
      <c r="G221" s="5">
        <v>223.88</v>
      </c>
      <c r="H221" s="5">
        <v>272.92899999999997</v>
      </c>
      <c r="I221" s="5">
        <v>319.17000000000007</v>
      </c>
      <c r="J221" s="5">
        <v>364.23399999999998</v>
      </c>
      <c r="K221" s="5">
        <v>397.46900000000011</v>
      </c>
      <c r="L221" s="5">
        <v>424.41600000000011</v>
      </c>
      <c r="M221" s="5">
        <v>451.98899999999992</v>
      </c>
      <c r="N221" s="5">
        <v>478.26600000000008</v>
      </c>
      <c r="O221" s="5">
        <v>505.13200000000012</v>
      </c>
      <c r="P221" s="5">
        <v>530.62700000000007</v>
      </c>
      <c r="Q221" s="5">
        <v>557.2059999999999</v>
      </c>
      <c r="R221" s="5">
        <v>583.77699999999993</v>
      </c>
      <c r="S221" s="5">
        <v>610.90300000000002</v>
      </c>
      <c r="T221" s="5">
        <v>637.86099999999999</v>
      </c>
      <c r="U221" s="5">
        <v>666.68999999999994</v>
      </c>
      <c r="V221" s="5">
        <v>697.06899999999996</v>
      </c>
      <c r="W221" s="5">
        <v>728.00099999999986</v>
      </c>
      <c r="X221" s="5">
        <v>757.56399999999996</v>
      </c>
      <c r="Y221" s="5">
        <v>792.6350000000001</v>
      </c>
      <c r="Z221" s="5">
        <v>829.92999999999984</v>
      </c>
      <c r="AA221" s="5">
        <v>868.29300000000012</v>
      </c>
      <c r="AB221" s="5">
        <v>905.4319999999999</v>
      </c>
      <c r="AC221" s="5">
        <v>943.78200000000004</v>
      </c>
      <c r="AD221" s="5">
        <v>982.26100000000008</v>
      </c>
      <c r="AE221" s="5">
        <v>982.26100000000008</v>
      </c>
    </row>
    <row r="222" spans="1:31">
      <c r="A222" s="56" t="s">
        <v>75</v>
      </c>
      <c r="B222" s="56" t="s">
        <v>198</v>
      </c>
      <c r="C222" s="56" t="s">
        <v>146</v>
      </c>
      <c r="D222" s="5">
        <v>-8.2354900655709571</v>
      </c>
      <c r="E222" s="5">
        <v>-8.3433125841937112</v>
      </c>
      <c r="F222" s="5">
        <v>-9.3736019741702705</v>
      </c>
      <c r="G222" s="5">
        <v>-12.24745679739627</v>
      </c>
      <c r="H222" s="5">
        <v>-14.29702803837111</v>
      </c>
      <c r="I222" s="5">
        <v>-14.44878663369926</v>
      </c>
      <c r="J222" s="5">
        <v>-13.674859819258961</v>
      </c>
      <c r="K222" s="5">
        <v>-11.61801739794214</v>
      </c>
      <c r="L222" s="5">
        <v>-10.63199674233789</v>
      </c>
      <c r="M222" s="5">
        <v>-9.6847402548440584</v>
      </c>
      <c r="N222" s="5">
        <v>-10.300908666310869</v>
      </c>
      <c r="O222" s="5">
        <v>-9.1143304386953616</v>
      </c>
      <c r="P222" s="5">
        <v>-7.2399608035450171</v>
      </c>
      <c r="Q222" s="5">
        <v>-5.4141057495261293</v>
      </c>
      <c r="R222" s="5">
        <v>-4.8589174863266464</v>
      </c>
      <c r="S222" s="5">
        <v>-4.0366888074334497</v>
      </c>
      <c r="T222" s="5">
        <v>-2.669630618074422</v>
      </c>
      <c r="U222" s="5">
        <v>-2.9714201778858751</v>
      </c>
      <c r="V222" s="5">
        <v>-0.88318154033916585</v>
      </c>
      <c r="W222" s="5">
        <v>0.61321432817877053</v>
      </c>
      <c r="X222" s="5">
        <v>1.253694527807113</v>
      </c>
      <c r="Y222" s="5">
        <v>2.8690053053781241</v>
      </c>
      <c r="Z222" s="5">
        <v>4.2899195565456978</v>
      </c>
      <c r="AA222" s="5">
        <v>5.6283988707860146</v>
      </c>
      <c r="AB222" s="5">
        <v>7.4433445977826409</v>
      </c>
      <c r="AC222" s="5">
        <v>9.8138110623456782</v>
      </c>
      <c r="AD222" s="5">
        <v>11.7542943961368</v>
      </c>
      <c r="AE222" s="5">
        <v>15.1839270757153</v>
      </c>
    </row>
    <row r="223" spans="1:3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>
      <c r="A224" s="56" t="s">
        <v>75</v>
      </c>
      <c r="B224" s="56" t="s">
        <v>199</v>
      </c>
      <c r="C224" s="56" t="s">
        <v>132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</row>
    <row r="225" spans="1:31">
      <c r="A225" s="56" t="s">
        <v>75</v>
      </c>
      <c r="B225" s="56" t="s">
        <v>199</v>
      </c>
      <c r="C225" s="56" t="s">
        <v>133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</row>
    <row r="226" spans="1:31">
      <c r="A226" s="56" t="s">
        <v>75</v>
      </c>
      <c r="B226" s="56" t="s">
        <v>199</v>
      </c>
      <c r="C226" s="56" t="s">
        <v>134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153.11010204999999</v>
      </c>
      <c r="J226" s="5">
        <v>153.11010204999999</v>
      </c>
      <c r="K226" s="5">
        <v>153.11010204999999</v>
      </c>
      <c r="L226" s="5">
        <v>153.11012059999999</v>
      </c>
      <c r="M226" s="5">
        <v>153.11013915000001</v>
      </c>
      <c r="N226" s="5">
        <v>153.1101577</v>
      </c>
      <c r="O226" s="5">
        <v>153.11017624999999</v>
      </c>
      <c r="P226" s="5">
        <v>153.11019479999999</v>
      </c>
      <c r="Q226" s="5">
        <v>153.11021335000001</v>
      </c>
      <c r="R226" s="5">
        <v>153.11021335000001</v>
      </c>
      <c r="S226" s="5">
        <v>153.11021600000001</v>
      </c>
      <c r="T226" s="5">
        <v>153.1102266</v>
      </c>
      <c r="U226" s="5">
        <v>153.1102266</v>
      </c>
      <c r="V226" s="5">
        <v>153.1102266</v>
      </c>
      <c r="W226" s="5">
        <v>153.11022925</v>
      </c>
      <c r="X226" s="5">
        <v>153.1102319</v>
      </c>
      <c r="Y226" s="5">
        <v>153.1102319</v>
      </c>
      <c r="Z226" s="5">
        <v>153.1102319</v>
      </c>
      <c r="AA226" s="5">
        <v>153.1102319</v>
      </c>
      <c r="AB226" s="5">
        <v>373.73822380000001</v>
      </c>
      <c r="AC226" s="5">
        <v>373.73822380000001</v>
      </c>
      <c r="AD226" s="5">
        <v>373.73822380000001</v>
      </c>
      <c r="AE226" s="5">
        <v>373.73822380000001</v>
      </c>
    </row>
    <row r="227" spans="1:31">
      <c r="A227" s="56" t="s">
        <v>75</v>
      </c>
      <c r="B227" s="56" t="s">
        <v>199</v>
      </c>
      <c r="C227" s="56" t="s">
        <v>135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</row>
    <row r="228" spans="1:31">
      <c r="A228" s="56" t="s">
        <v>75</v>
      </c>
      <c r="B228" s="56" t="s">
        <v>199</v>
      </c>
      <c r="C228" s="56" t="s">
        <v>136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6" t="s">
        <v>75</v>
      </c>
      <c r="B229" s="56" t="s">
        <v>199</v>
      </c>
      <c r="C229" s="56" t="s">
        <v>153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56" t="s">
        <v>75</v>
      </c>
      <c r="B230" s="56" t="s">
        <v>199</v>
      </c>
      <c r="C230" s="56" t="s">
        <v>154</v>
      </c>
      <c r="D230" s="5">
        <v>7.0700000000000001E-6</v>
      </c>
      <c r="E230" s="5">
        <v>8.3599999999999996E-6</v>
      </c>
      <c r="F230" s="5">
        <v>8.3599999999999996E-6</v>
      </c>
      <c r="G230" s="5">
        <v>8.3599999999999996E-6</v>
      </c>
      <c r="H230" s="5">
        <v>8.6400000000000003E-6</v>
      </c>
      <c r="I230" s="5">
        <v>1.1714000000000001E-4</v>
      </c>
      <c r="J230" s="5">
        <v>1.1714000000000001E-4</v>
      </c>
      <c r="K230" s="5">
        <v>1.2433E-4</v>
      </c>
      <c r="L230" s="5">
        <v>1.2761000000000001E-4</v>
      </c>
      <c r="M230" s="5">
        <v>1.2769999999999999E-4</v>
      </c>
      <c r="N230" s="5">
        <v>1.2792999999999989E-4</v>
      </c>
      <c r="O230" s="5">
        <v>46.79485742</v>
      </c>
      <c r="P230" s="5">
        <v>46.794857550000003</v>
      </c>
      <c r="Q230" s="5">
        <v>72.175515669999996</v>
      </c>
      <c r="R230" s="5">
        <v>524.80787440000017</v>
      </c>
      <c r="S230" s="5">
        <v>567.90452067000012</v>
      </c>
      <c r="T230" s="5">
        <v>783.04845857000032</v>
      </c>
      <c r="U230" s="5">
        <v>783.04845858000033</v>
      </c>
      <c r="V230" s="5">
        <v>783.04845858000033</v>
      </c>
      <c r="W230" s="5">
        <v>783.04845858000033</v>
      </c>
      <c r="X230" s="5">
        <v>783.04845858000033</v>
      </c>
      <c r="Y230" s="5">
        <v>783.04846061000035</v>
      </c>
      <c r="Z230" s="5">
        <v>783.04846218000034</v>
      </c>
      <c r="AA230" s="5">
        <v>976.47921392000035</v>
      </c>
      <c r="AB230" s="5">
        <v>976.47921912000038</v>
      </c>
      <c r="AC230" s="5">
        <v>976.47921912000038</v>
      </c>
      <c r="AD230" s="5">
        <v>976.47921916000041</v>
      </c>
      <c r="AE230" s="5">
        <v>976.47921920000044</v>
      </c>
    </row>
    <row r="231" spans="1:31">
      <c r="A231" s="56" t="s">
        <v>75</v>
      </c>
      <c r="B231" s="56" t="s">
        <v>199</v>
      </c>
      <c r="C231" s="56" t="s">
        <v>155</v>
      </c>
      <c r="D231" s="5">
        <v>268</v>
      </c>
      <c r="E231" s="5">
        <v>268</v>
      </c>
      <c r="F231" s="5">
        <v>268</v>
      </c>
      <c r="G231" s="5">
        <v>268</v>
      </c>
      <c r="H231" s="5">
        <v>268</v>
      </c>
      <c r="I231" s="5">
        <v>268</v>
      </c>
      <c r="J231" s="5">
        <v>268</v>
      </c>
      <c r="K231" s="5">
        <v>268</v>
      </c>
      <c r="L231" s="5">
        <v>268</v>
      </c>
      <c r="M231" s="5">
        <v>268</v>
      </c>
      <c r="N231" s="5">
        <v>268</v>
      </c>
      <c r="O231" s="5">
        <v>268</v>
      </c>
      <c r="P231" s="5">
        <v>268</v>
      </c>
      <c r="Q231" s="5">
        <v>268</v>
      </c>
      <c r="R231" s="5">
        <v>268</v>
      </c>
      <c r="S231" s="5">
        <v>268</v>
      </c>
      <c r="T231" s="5">
        <v>268</v>
      </c>
      <c r="U231" s="5">
        <v>268</v>
      </c>
      <c r="V231" s="5">
        <v>268</v>
      </c>
      <c r="W231" s="5">
        <v>268</v>
      </c>
      <c r="X231" s="5">
        <v>268</v>
      </c>
      <c r="Y231" s="5">
        <v>268</v>
      </c>
      <c r="Z231" s="5">
        <v>268</v>
      </c>
      <c r="AA231" s="5">
        <v>268</v>
      </c>
      <c r="AB231" s="5">
        <v>268</v>
      </c>
      <c r="AC231" s="5">
        <v>268</v>
      </c>
      <c r="AD231" s="5">
        <v>268</v>
      </c>
      <c r="AE231" s="5">
        <v>268</v>
      </c>
    </row>
    <row r="232" spans="1:31">
      <c r="A232" s="56" t="s">
        <v>75</v>
      </c>
      <c r="B232" s="56" t="s">
        <v>199</v>
      </c>
      <c r="C232" s="56" t="s">
        <v>138</v>
      </c>
      <c r="D232" s="5">
        <v>27.867000000000001</v>
      </c>
      <c r="E232" s="5">
        <v>42.569000000000003</v>
      </c>
      <c r="F232" s="5">
        <v>54.228999999999992</v>
      </c>
      <c r="G232" s="5">
        <v>69.669000000000011</v>
      </c>
      <c r="H232" s="5">
        <v>83.643999999999977</v>
      </c>
      <c r="I232" s="5">
        <v>98.150999999999982</v>
      </c>
      <c r="J232" s="5">
        <v>112.53100000000001</v>
      </c>
      <c r="K232" s="5">
        <v>122.1917048</v>
      </c>
      <c r="L232" s="5">
        <v>131.29430345</v>
      </c>
      <c r="M232" s="5">
        <v>140.16223987000001</v>
      </c>
      <c r="N232" s="5">
        <v>148.81446156000001</v>
      </c>
      <c r="O232" s="5">
        <v>157.81538028</v>
      </c>
      <c r="P232" s="5">
        <v>167.61028186999999</v>
      </c>
      <c r="Q232" s="5">
        <v>177.28082326000001</v>
      </c>
      <c r="R232" s="5">
        <v>187.34418851000001</v>
      </c>
      <c r="S232" s="5">
        <v>197.92537768</v>
      </c>
      <c r="T232" s="5">
        <v>209.51861481</v>
      </c>
      <c r="U232" s="5">
        <v>221.11327868000001</v>
      </c>
      <c r="V232" s="5">
        <v>233.42112126000001</v>
      </c>
      <c r="W232" s="5">
        <v>246.29217582999999</v>
      </c>
      <c r="X232" s="5">
        <v>260.25668868000002</v>
      </c>
      <c r="Y232" s="5">
        <v>274.85320731000002</v>
      </c>
      <c r="Z232" s="5">
        <v>290.42891438999999</v>
      </c>
      <c r="AA232" s="5">
        <v>306.64422946000002</v>
      </c>
      <c r="AB232" s="5">
        <v>324.15584975000002</v>
      </c>
      <c r="AC232" s="5">
        <v>341.49747876999999</v>
      </c>
      <c r="AD232" s="5">
        <v>359.39563423999988</v>
      </c>
      <c r="AE232" s="5">
        <v>370.75184135000001</v>
      </c>
    </row>
    <row r="233" spans="1:31">
      <c r="A233" s="56" t="s">
        <v>75</v>
      </c>
      <c r="B233" s="56" t="s">
        <v>199</v>
      </c>
      <c r="C233" s="56" t="s">
        <v>139</v>
      </c>
      <c r="D233" s="5">
        <v>64.924000000000007</v>
      </c>
      <c r="E233" s="5">
        <v>93.886999999999944</v>
      </c>
      <c r="F233" s="5">
        <v>111.904</v>
      </c>
      <c r="G233" s="5">
        <v>136.96600000000001</v>
      </c>
      <c r="H233" s="5">
        <v>157.191</v>
      </c>
      <c r="I233" s="5">
        <v>175.07400000000001</v>
      </c>
      <c r="J233" s="5">
        <v>190.46799999999999</v>
      </c>
      <c r="K233" s="5">
        <v>202.18899999999999</v>
      </c>
      <c r="L233" s="5">
        <v>210.304</v>
      </c>
      <c r="M233" s="5">
        <v>218.6330000000001</v>
      </c>
      <c r="N233" s="5">
        <v>225.99899999999991</v>
      </c>
      <c r="O233" s="5">
        <v>233.21100000000001</v>
      </c>
      <c r="P233" s="5">
        <v>239.405</v>
      </c>
      <c r="Q233" s="5">
        <v>246.00899999999999</v>
      </c>
      <c r="R233" s="5">
        <v>252.376</v>
      </c>
      <c r="S233" s="5">
        <v>258.685</v>
      </c>
      <c r="T233" s="5">
        <v>264.16599999999988</v>
      </c>
      <c r="U233" s="5">
        <v>270.27499999999998</v>
      </c>
      <c r="V233" s="5">
        <v>276.53699999999998</v>
      </c>
      <c r="W233" s="5">
        <v>282.673</v>
      </c>
      <c r="X233" s="5">
        <v>287.80999999999989</v>
      </c>
      <c r="Y233" s="5">
        <v>294.488</v>
      </c>
      <c r="Z233" s="5">
        <v>301.42199999999991</v>
      </c>
      <c r="AA233" s="5">
        <v>308.30900000000003</v>
      </c>
      <c r="AB233" s="5">
        <v>314.18200000000002</v>
      </c>
      <c r="AC233" s="5">
        <v>320.47500000000002</v>
      </c>
      <c r="AD233" s="5">
        <v>326.51899999999989</v>
      </c>
      <c r="AE233" s="5">
        <v>326.51899999999989</v>
      </c>
    </row>
    <row r="234" spans="1:31">
      <c r="A234" s="56" t="s">
        <v>75</v>
      </c>
      <c r="B234" s="56" t="s">
        <v>199</v>
      </c>
      <c r="C234" s="56" t="s">
        <v>146</v>
      </c>
      <c r="D234" s="5">
        <v>-0.33003986188492013</v>
      </c>
      <c r="E234" s="5">
        <v>-0.342764121160819</v>
      </c>
      <c r="F234" s="5">
        <v>-0.47263925179746019</v>
      </c>
      <c r="G234" s="5">
        <v>-0.61748141221450936</v>
      </c>
      <c r="H234" s="5">
        <v>-0.75151238994322256</v>
      </c>
      <c r="I234" s="5">
        <v>-0.33572255598621581</v>
      </c>
      <c r="J234" s="5">
        <v>-0.18466725255633781</v>
      </c>
      <c r="K234" s="5">
        <v>-0.2318464345095137</v>
      </c>
      <c r="L234" s="5">
        <v>-0.2294715631873103</v>
      </c>
      <c r="M234" s="5">
        <v>9.9795442658013656E-2</v>
      </c>
      <c r="N234" s="5">
        <v>5.8347496132014953E-2</v>
      </c>
      <c r="O234" s="5">
        <v>0.34018600252042569</v>
      </c>
      <c r="P234" s="5">
        <v>0.8569628869725392</v>
      </c>
      <c r="Q234" s="5">
        <v>1.096425788607462</v>
      </c>
      <c r="R234" s="5">
        <v>1.7866554633458589</v>
      </c>
      <c r="S234" s="5">
        <v>1.9497545619017489</v>
      </c>
      <c r="T234" s="5">
        <v>2.346747468452492</v>
      </c>
      <c r="U234" s="5">
        <v>2.6814371392869489</v>
      </c>
      <c r="V234" s="5">
        <v>2.7886278834267491</v>
      </c>
      <c r="W234" s="5">
        <v>3.1483370501567829</v>
      </c>
      <c r="X234" s="5">
        <v>3.3212232146571381</v>
      </c>
      <c r="Y234" s="5">
        <v>3.5338324250146438</v>
      </c>
      <c r="Z234" s="5">
        <v>3.620204449334445</v>
      </c>
      <c r="AA234" s="5">
        <v>3.947456682230388</v>
      </c>
      <c r="AB234" s="5">
        <v>3.684910344864015</v>
      </c>
      <c r="AC234" s="5">
        <v>4.2491374652685892</v>
      </c>
      <c r="AD234" s="5">
        <v>4.540247288308322</v>
      </c>
      <c r="AE234" s="5">
        <v>4.9469413545932852</v>
      </c>
    </row>
    <row r="235" spans="1:3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>
      <c r="A236" s="56" t="s">
        <v>75</v>
      </c>
      <c r="B236" s="56" t="s">
        <v>200</v>
      </c>
      <c r="C236" s="56" t="s">
        <v>132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</row>
    <row r="237" spans="1:31">
      <c r="A237" s="56" t="s">
        <v>75</v>
      </c>
      <c r="B237" s="56" t="s">
        <v>200</v>
      </c>
      <c r="C237" s="56" t="s">
        <v>133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</row>
    <row r="238" spans="1:31">
      <c r="A238" s="56" t="s">
        <v>75</v>
      </c>
      <c r="B238" s="56" t="s">
        <v>200</v>
      </c>
      <c r="C238" s="56" t="s">
        <v>134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2.65E-6</v>
      </c>
      <c r="L238" s="5">
        <v>2.12E-5</v>
      </c>
      <c r="M238" s="5">
        <v>3.9749999999999997E-5</v>
      </c>
      <c r="N238" s="5">
        <v>5.8300000000000001E-5</v>
      </c>
      <c r="O238" s="5">
        <v>7.6849999999999998E-5</v>
      </c>
      <c r="P238" s="5">
        <v>9.5400000000000001E-5</v>
      </c>
      <c r="Q238" s="5">
        <v>1.1395000000000001E-4</v>
      </c>
      <c r="R238" s="5">
        <v>1.1395000000000001E-4</v>
      </c>
      <c r="S238" s="5">
        <v>1.166E-4</v>
      </c>
      <c r="T238" s="5">
        <v>1.1925E-4</v>
      </c>
      <c r="U238" s="5">
        <v>1.219E-4</v>
      </c>
      <c r="V238" s="5">
        <v>1.2454999999999999E-4</v>
      </c>
      <c r="W238" s="5">
        <v>1.272E-4</v>
      </c>
      <c r="X238" s="5">
        <v>1.2985000000000001E-4</v>
      </c>
      <c r="Y238" s="5">
        <v>1.2985000000000001E-4</v>
      </c>
      <c r="Z238" s="5">
        <v>1.325E-4</v>
      </c>
      <c r="AA238" s="5">
        <v>1.4310000000000001E-4</v>
      </c>
      <c r="AB238" s="5">
        <v>1.4310000000000001E-4</v>
      </c>
      <c r="AC238" s="5">
        <v>1.4310000000000001E-4</v>
      </c>
      <c r="AD238" s="5">
        <v>1.4310000000000001E-4</v>
      </c>
      <c r="AE238" s="5">
        <v>1.4310000000000001E-4</v>
      </c>
    </row>
    <row r="239" spans="1:31">
      <c r="A239" s="56" t="s">
        <v>75</v>
      </c>
      <c r="B239" s="56" t="s">
        <v>200</v>
      </c>
      <c r="C239" s="56" t="s">
        <v>135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</row>
    <row r="240" spans="1:31">
      <c r="A240" s="56" t="s">
        <v>75</v>
      </c>
      <c r="B240" s="56" t="s">
        <v>200</v>
      </c>
      <c r="C240" s="56" t="s">
        <v>136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390.00000000000011</v>
      </c>
      <c r="K240" s="5">
        <v>390.00000000000011</v>
      </c>
      <c r="L240" s="5">
        <v>390.00000000000011</v>
      </c>
      <c r="M240" s="5">
        <v>390.00000000000011</v>
      </c>
      <c r="N240" s="5">
        <v>390.00000000000011</v>
      </c>
      <c r="O240" s="5">
        <v>390.00000000000011</v>
      </c>
      <c r="P240" s="5">
        <v>390.00000000000011</v>
      </c>
      <c r="Q240" s="5">
        <v>390.00000000000011</v>
      </c>
      <c r="R240" s="5">
        <v>390.00000000000011</v>
      </c>
      <c r="S240" s="5">
        <v>390.00000000000011</v>
      </c>
      <c r="T240" s="5">
        <v>390.00000000000011</v>
      </c>
      <c r="U240" s="5">
        <v>390.00000000000011</v>
      </c>
      <c r="V240" s="5">
        <v>390.00000000000011</v>
      </c>
      <c r="W240" s="5">
        <v>390.00000000000011</v>
      </c>
      <c r="X240" s="5">
        <v>390.00000000000011</v>
      </c>
      <c r="Y240" s="5">
        <v>390.00000000000011</v>
      </c>
      <c r="Z240" s="5">
        <v>390.00000000000011</v>
      </c>
      <c r="AA240" s="5">
        <v>390.00000000000011</v>
      </c>
      <c r="AB240" s="5">
        <v>390.00000000000011</v>
      </c>
      <c r="AC240" s="5">
        <v>390.00000000000011</v>
      </c>
      <c r="AD240" s="5">
        <v>390.00000000000011</v>
      </c>
      <c r="AE240" s="5">
        <v>390.00000000000011</v>
      </c>
    </row>
    <row r="241" spans="1:31">
      <c r="A241" s="56" t="s">
        <v>75</v>
      </c>
      <c r="B241" s="56" t="s">
        <v>200</v>
      </c>
      <c r="C241" s="56" t="s">
        <v>153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1.042E-5</v>
      </c>
      <c r="J241" s="5">
        <v>1.1219999999999999E-5</v>
      </c>
      <c r="K241" s="5">
        <v>3.5129999999999997E-5</v>
      </c>
      <c r="L241" s="5">
        <v>3.5209999999999997E-5</v>
      </c>
      <c r="M241" s="5">
        <v>3.523E-5</v>
      </c>
      <c r="N241" s="5">
        <v>3.5259999999999998E-5</v>
      </c>
      <c r="O241" s="5">
        <v>1.5245999999999999E-4</v>
      </c>
      <c r="P241" s="5">
        <v>1.5247000000000001E-4</v>
      </c>
      <c r="Q241" s="5">
        <v>1.5255999999999999E-4</v>
      </c>
      <c r="R241" s="5">
        <v>1.5410000000000001E-4</v>
      </c>
      <c r="S241" s="5">
        <v>1.5457000000000001E-4</v>
      </c>
      <c r="T241" s="5">
        <v>1.5527E-4</v>
      </c>
      <c r="U241" s="5">
        <v>1.5673E-4</v>
      </c>
      <c r="V241" s="5">
        <v>1.5862999999999999E-4</v>
      </c>
      <c r="W241" s="5">
        <v>1.5967999999999999E-4</v>
      </c>
      <c r="X241" s="5">
        <v>1.6689999999999991E-4</v>
      </c>
      <c r="Y241" s="5">
        <v>1.8377000000000001E-4</v>
      </c>
      <c r="Z241" s="5">
        <v>2.2121E-4</v>
      </c>
      <c r="AA241" s="5">
        <v>4.0257999999999988E-4</v>
      </c>
      <c r="AB241" s="5">
        <v>4.6415999999999997E-4</v>
      </c>
      <c r="AC241" s="5">
        <v>4.6415999999999997E-4</v>
      </c>
      <c r="AD241" s="5">
        <v>4.6417000000000002E-4</v>
      </c>
      <c r="AE241" s="5">
        <v>4.6419000000000001E-4</v>
      </c>
    </row>
    <row r="242" spans="1:31">
      <c r="A242" s="56" t="s">
        <v>75</v>
      </c>
      <c r="B242" s="56" t="s">
        <v>200</v>
      </c>
      <c r="C242" s="56" t="s">
        <v>154</v>
      </c>
      <c r="D242" s="5">
        <v>3.2899999999999998E-6</v>
      </c>
      <c r="E242" s="5">
        <v>3.4699999999999998E-6</v>
      </c>
      <c r="F242" s="5">
        <v>3.9500000000000003E-6</v>
      </c>
      <c r="G242" s="5">
        <v>4.3499999999999999E-6</v>
      </c>
      <c r="H242" s="5">
        <v>4.7500000000000003E-6</v>
      </c>
      <c r="I242" s="5">
        <v>5.3600000000000004E-6</v>
      </c>
      <c r="J242" s="5">
        <v>6.2400000000000004E-6</v>
      </c>
      <c r="K242" s="5">
        <v>1.398E-5</v>
      </c>
      <c r="L242" s="5">
        <v>1.6059999999999999E-5</v>
      </c>
      <c r="M242" s="5">
        <v>1.6140000000000001E-5</v>
      </c>
      <c r="N242" s="5">
        <v>1.7030000000000001E-5</v>
      </c>
      <c r="O242" s="5">
        <v>5.0689999999999997E-5</v>
      </c>
      <c r="P242" s="5">
        <v>5.0760000000000009E-5</v>
      </c>
      <c r="Q242" s="5">
        <v>5.1109999999999997E-5</v>
      </c>
      <c r="R242" s="5">
        <v>5.187000000000001E-5</v>
      </c>
      <c r="S242" s="5">
        <v>5.2800000000000009E-5</v>
      </c>
      <c r="T242" s="5">
        <v>5.4249999999999997E-5</v>
      </c>
      <c r="U242" s="5">
        <v>5.4969999999999997E-5</v>
      </c>
      <c r="V242" s="5">
        <v>5.6870000000000009E-5</v>
      </c>
      <c r="W242" s="5">
        <v>5.704000000000001E-5</v>
      </c>
      <c r="X242" s="5">
        <v>6.5250000000000014E-5</v>
      </c>
      <c r="Y242" s="5">
        <v>7.1070000000000009E-5</v>
      </c>
      <c r="Z242" s="5">
        <v>7.7410000000000019E-5</v>
      </c>
      <c r="AA242" s="5">
        <v>8.3930000000000018E-5</v>
      </c>
      <c r="AB242" s="5">
        <v>8.3930000000000018E-5</v>
      </c>
      <c r="AC242" s="5">
        <v>8.3930000000000018E-5</v>
      </c>
      <c r="AD242" s="5">
        <v>8.3930000000000018E-5</v>
      </c>
      <c r="AE242" s="5">
        <v>8.3930000000000018E-5</v>
      </c>
    </row>
    <row r="243" spans="1:31">
      <c r="A243" s="56" t="s">
        <v>75</v>
      </c>
      <c r="B243" s="56" t="s">
        <v>200</v>
      </c>
      <c r="C243" s="56" t="s">
        <v>155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</row>
    <row r="244" spans="1:31">
      <c r="A244" s="56" t="s">
        <v>75</v>
      </c>
      <c r="B244" s="56" t="s">
        <v>200</v>
      </c>
      <c r="C244" s="56" t="s">
        <v>138</v>
      </c>
      <c r="D244" s="5">
        <v>0.80699999999999994</v>
      </c>
      <c r="E244" s="5">
        <v>1.5</v>
      </c>
      <c r="F244" s="5">
        <v>2.2559999999999998</v>
      </c>
      <c r="G244" s="5">
        <v>3.367</v>
      </c>
      <c r="H244" s="5">
        <v>4.4770000000000003</v>
      </c>
      <c r="I244" s="5">
        <v>5.74</v>
      </c>
      <c r="J244" s="5">
        <v>7.1029999999999998</v>
      </c>
      <c r="K244" s="5">
        <v>7.8895331399999993</v>
      </c>
      <c r="L244" s="5">
        <v>8.7149484899999994</v>
      </c>
      <c r="M244" s="5">
        <v>9.5312965900000002</v>
      </c>
      <c r="N244" s="5">
        <v>10.37753828</v>
      </c>
      <c r="O244" s="5">
        <v>11.30342119</v>
      </c>
      <c r="P244" s="5">
        <v>12.3771945</v>
      </c>
      <c r="Q244" s="5">
        <v>13.4768062</v>
      </c>
      <c r="R244" s="5">
        <v>14.67451966</v>
      </c>
      <c r="S244" s="5">
        <v>15.989946679999999</v>
      </c>
      <c r="T244" s="5">
        <v>17.507351379999999</v>
      </c>
      <c r="U244" s="5">
        <v>19.08386673</v>
      </c>
      <c r="V244" s="5">
        <v>20.817180700000009</v>
      </c>
      <c r="W244" s="5">
        <v>22.69722088</v>
      </c>
      <c r="X244" s="5">
        <v>24.788382930000001</v>
      </c>
      <c r="Y244" s="5">
        <v>27.045465249999999</v>
      </c>
      <c r="Z244" s="5">
        <v>29.523726929999999</v>
      </c>
      <c r="AA244" s="5">
        <v>32.166278030000001</v>
      </c>
      <c r="AB244" s="5">
        <v>35.080948970000001</v>
      </c>
      <c r="AC244" s="5">
        <v>38.053937800000007</v>
      </c>
      <c r="AD244" s="5">
        <v>41.188521289999997</v>
      </c>
      <c r="AE244" s="5">
        <v>43.163582330000011</v>
      </c>
    </row>
    <row r="245" spans="1:31">
      <c r="A245" s="56" t="s">
        <v>75</v>
      </c>
      <c r="B245" s="56" t="s">
        <v>200</v>
      </c>
      <c r="C245" s="56" t="s">
        <v>139</v>
      </c>
      <c r="D245" s="5">
        <v>6.7020000000000017</v>
      </c>
      <c r="E245" s="5">
        <v>12.523</v>
      </c>
      <c r="F245" s="5">
        <v>16.609000000000002</v>
      </c>
      <c r="G245" s="5">
        <v>23.195</v>
      </c>
      <c r="H245" s="5">
        <v>27.048000000000009</v>
      </c>
      <c r="I245" s="5">
        <v>31.332000000000001</v>
      </c>
      <c r="J245" s="5">
        <v>35.094999999999999</v>
      </c>
      <c r="K245" s="5">
        <v>37.816000000000003</v>
      </c>
      <c r="L245" s="5">
        <v>39.889000000000003</v>
      </c>
      <c r="M245" s="5">
        <v>41.982999999999997</v>
      </c>
      <c r="N245" s="5">
        <v>43.924999999999997</v>
      </c>
      <c r="O245" s="5">
        <v>45.88</v>
      </c>
      <c r="P245" s="5">
        <v>47.660999999999987</v>
      </c>
      <c r="Q245" s="5">
        <v>49.505999999999993</v>
      </c>
      <c r="R245" s="5">
        <v>51.314999999999998</v>
      </c>
      <c r="S245" s="5">
        <v>53.131999999999991</v>
      </c>
      <c r="T245" s="5">
        <v>54.867999999999988</v>
      </c>
      <c r="U245" s="5">
        <v>56.734000000000009</v>
      </c>
      <c r="V245" s="5">
        <v>58.691999999999979</v>
      </c>
      <c r="W245" s="5">
        <v>60.651999999999987</v>
      </c>
      <c r="X245" s="5">
        <v>62.444999999999993</v>
      </c>
      <c r="Y245" s="5">
        <v>64.662999999999997</v>
      </c>
      <c r="Z245" s="5">
        <v>67.013999999999996</v>
      </c>
      <c r="AA245" s="5">
        <v>69.397999999999996</v>
      </c>
      <c r="AB245" s="5">
        <v>71.620999999999995</v>
      </c>
      <c r="AC245" s="5">
        <v>73.888999999999996</v>
      </c>
      <c r="AD245" s="5">
        <v>76.114999999999995</v>
      </c>
      <c r="AE245" s="5">
        <v>76.114999999999995</v>
      </c>
    </row>
    <row r="246" spans="1:31">
      <c r="A246" s="56" t="s">
        <v>75</v>
      </c>
      <c r="B246" s="56" t="s">
        <v>200</v>
      </c>
      <c r="C246" s="56" t="s">
        <v>146</v>
      </c>
      <c r="D246" s="5">
        <v>0.3312631160640791</v>
      </c>
      <c r="E246" s="5">
        <v>0.38347737927556119</v>
      </c>
      <c r="F246" s="5">
        <v>0.55142338473007158</v>
      </c>
      <c r="G246" s="5">
        <v>0.60771786731334743</v>
      </c>
      <c r="H246" s="5">
        <v>0.66669796505734524</v>
      </c>
      <c r="I246" s="5">
        <v>-6.3148274236730302</v>
      </c>
      <c r="J246" s="5">
        <v>-6.328600206207426</v>
      </c>
      <c r="K246" s="5">
        <v>-6.2543981366596597</v>
      </c>
      <c r="L246" s="5">
        <v>-6.17963572198272</v>
      </c>
      <c r="M246" s="5">
        <v>-6.1286358529928684</v>
      </c>
      <c r="N246" s="5">
        <v>-6.0754612375678363</v>
      </c>
      <c r="O246" s="5">
        <v>-6.0853662462434563</v>
      </c>
      <c r="P246" s="5">
        <v>-5.9844535608639049</v>
      </c>
      <c r="Q246" s="5">
        <v>-5.94029782574545</v>
      </c>
      <c r="R246" s="5">
        <v>-5.7927048798498539</v>
      </c>
      <c r="S246" s="5">
        <v>-5.7326826953955248</v>
      </c>
      <c r="T246" s="5">
        <v>-5.6715172347854228</v>
      </c>
      <c r="U246" s="5">
        <v>-5.6079104036530856</v>
      </c>
      <c r="V246" s="5">
        <v>-5.5284424624674102</v>
      </c>
      <c r="W246" s="5">
        <v>-5.4497447806736652</v>
      </c>
      <c r="X246" s="5">
        <v>-5.3153965408048762</v>
      </c>
      <c r="Y246" s="5">
        <v>-5.299487359326907</v>
      </c>
      <c r="Z246" s="5">
        <v>-5.211486444414156</v>
      </c>
      <c r="AA246" s="5">
        <v>-5.074874994867681</v>
      </c>
      <c r="AB246" s="5">
        <v>-4.9945765647527978</v>
      </c>
      <c r="AC246" s="5">
        <v>-4.7845544396268522</v>
      </c>
      <c r="AD246" s="5">
        <v>-4.6897119954140543</v>
      </c>
      <c r="AE246" s="5">
        <v>-4.4747923299977899</v>
      </c>
    </row>
    <row r="247" spans="1:3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>
      <c r="A248" s="56" t="s">
        <v>80</v>
      </c>
      <c r="B248" s="56" t="s">
        <v>163</v>
      </c>
      <c r="C248" s="56" t="s">
        <v>132</v>
      </c>
      <c r="D248" s="5">
        <v>316</v>
      </c>
      <c r="E248" s="5">
        <v>316</v>
      </c>
      <c r="F248" s="5">
        <v>316</v>
      </c>
      <c r="G248" s="5">
        <v>316</v>
      </c>
      <c r="H248" s="5">
        <v>316</v>
      </c>
      <c r="I248" s="5">
        <v>316</v>
      </c>
      <c r="J248" s="5">
        <v>316</v>
      </c>
      <c r="K248" s="5">
        <v>316</v>
      </c>
      <c r="L248" s="5">
        <v>316</v>
      </c>
      <c r="M248" s="5">
        <v>316</v>
      </c>
      <c r="N248" s="5">
        <v>316</v>
      </c>
      <c r="O248" s="5">
        <v>316</v>
      </c>
      <c r="P248" s="5">
        <v>316</v>
      </c>
      <c r="Q248" s="5">
        <v>316</v>
      </c>
      <c r="R248" s="5">
        <v>316</v>
      </c>
      <c r="S248" s="5">
        <v>316</v>
      </c>
      <c r="T248" s="5">
        <v>316</v>
      </c>
      <c r="U248" s="5">
        <v>316</v>
      </c>
      <c r="V248" s="5">
        <v>316</v>
      </c>
      <c r="W248" s="5">
        <v>316</v>
      </c>
      <c r="X248" s="5">
        <v>316</v>
      </c>
      <c r="Y248" s="5">
        <v>316</v>
      </c>
      <c r="Z248" s="5">
        <v>316</v>
      </c>
      <c r="AA248" s="5">
        <v>316</v>
      </c>
      <c r="AB248" s="5">
        <v>316</v>
      </c>
      <c r="AC248" s="5">
        <v>316</v>
      </c>
      <c r="AD248" s="5">
        <v>316</v>
      </c>
      <c r="AE248" s="5">
        <v>316</v>
      </c>
    </row>
    <row r="249" spans="1:31">
      <c r="A249" s="56" t="s">
        <v>80</v>
      </c>
      <c r="B249" s="56" t="s">
        <v>163</v>
      </c>
      <c r="C249" s="56" t="s">
        <v>133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</row>
    <row r="250" spans="1:31">
      <c r="A250" s="56" t="s">
        <v>80</v>
      </c>
      <c r="B250" s="56" t="s">
        <v>163</v>
      </c>
      <c r="C250" s="56" t="s">
        <v>134</v>
      </c>
      <c r="D250" s="5">
        <v>0</v>
      </c>
      <c r="E250" s="5">
        <v>4.8999999999999997E-7</v>
      </c>
      <c r="F250" s="5">
        <v>63.048384929999997</v>
      </c>
      <c r="G250" s="5">
        <v>63.048384929999997</v>
      </c>
      <c r="H250" s="5">
        <v>446.80823298000001</v>
      </c>
      <c r="I250" s="5">
        <v>1554.27715298</v>
      </c>
      <c r="J250" s="5">
        <v>1554.27715298</v>
      </c>
      <c r="K250" s="5">
        <v>1554.27715298</v>
      </c>
      <c r="L250" s="5">
        <v>1554.2771580799999</v>
      </c>
      <c r="M250" s="5">
        <v>1554.2771580799999</v>
      </c>
      <c r="N250" s="5">
        <v>1554.2771607300001</v>
      </c>
      <c r="O250" s="5">
        <v>1554.27716338</v>
      </c>
      <c r="P250" s="5">
        <v>1554.27716603</v>
      </c>
      <c r="Q250" s="5">
        <v>1554.27716917</v>
      </c>
      <c r="R250" s="5">
        <v>1554.27716917</v>
      </c>
      <c r="S250" s="5">
        <v>1554.27716917</v>
      </c>
      <c r="T250" s="5">
        <v>1554.2771706399999</v>
      </c>
      <c r="U250" s="5">
        <v>1554.2771706399999</v>
      </c>
      <c r="V250" s="5">
        <v>1554.2771706399999</v>
      </c>
      <c r="W250" s="5">
        <v>1554.27717848</v>
      </c>
      <c r="X250" s="5">
        <v>2740.702743509999</v>
      </c>
      <c r="Y250" s="5">
        <v>2740.702748809998</v>
      </c>
      <c r="Z250" s="5">
        <v>2740.702748809998</v>
      </c>
      <c r="AA250" s="5">
        <v>2740.702748809998</v>
      </c>
      <c r="AB250" s="5">
        <v>2740.702751459999</v>
      </c>
      <c r="AC250" s="5">
        <v>2740.7027541099992</v>
      </c>
      <c r="AD250" s="5">
        <v>2740.7027572499978</v>
      </c>
      <c r="AE250" s="5">
        <v>2740.702759899998</v>
      </c>
    </row>
    <row r="251" spans="1:31">
      <c r="A251" s="56" t="s">
        <v>80</v>
      </c>
      <c r="B251" s="56" t="s">
        <v>163</v>
      </c>
      <c r="C251" s="56" t="s">
        <v>135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56" t="s">
        <v>80</v>
      </c>
      <c r="B252" s="56" t="s">
        <v>163</v>
      </c>
      <c r="C252" s="56" t="s">
        <v>136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</row>
    <row r="253" spans="1:31">
      <c r="A253" s="56" t="s">
        <v>80</v>
      </c>
      <c r="B253" s="56" t="s">
        <v>163</v>
      </c>
      <c r="C253" s="56" t="s">
        <v>152</v>
      </c>
      <c r="D253" s="5">
        <v>0</v>
      </c>
      <c r="E253" s="5">
        <v>0</v>
      </c>
      <c r="F253" s="5">
        <v>680</v>
      </c>
      <c r="G253" s="5">
        <v>2040</v>
      </c>
      <c r="H253" s="5">
        <v>2040</v>
      </c>
      <c r="I253" s="5">
        <v>2040</v>
      </c>
      <c r="J253" s="5">
        <v>2040</v>
      </c>
      <c r="K253" s="5">
        <v>2040</v>
      </c>
      <c r="L253" s="5">
        <v>2040</v>
      </c>
      <c r="M253" s="5">
        <v>2040</v>
      </c>
      <c r="N253" s="5">
        <v>2040</v>
      </c>
      <c r="O253" s="5">
        <v>2040</v>
      </c>
      <c r="P253" s="5">
        <v>2040</v>
      </c>
      <c r="Q253" s="5">
        <v>2040</v>
      </c>
      <c r="R253" s="5">
        <v>2040</v>
      </c>
      <c r="S253" s="5">
        <v>2040</v>
      </c>
      <c r="T253" s="5">
        <v>2040</v>
      </c>
      <c r="U253" s="5">
        <v>2040</v>
      </c>
      <c r="V253" s="5">
        <v>2040</v>
      </c>
      <c r="W253" s="5">
        <v>2040</v>
      </c>
      <c r="X253" s="5">
        <v>2040</v>
      </c>
      <c r="Y253" s="5">
        <v>2040</v>
      </c>
      <c r="Z253" s="5">
        <v>2040</v>
      </c>
      <c r="AA253" s="5">
        <v>2040</v>
      </c>
      <c r="AB253" s="5">
        <v>2040</v>
      </c>
      <c r="AC253" s="5">
        <v>2040</v>
      </c>
      <c r="AD253" s="5">
        <v>2040</v>
      </c>
      <c r="AE253" s="5">
        <v>2040</v>
      </c>
    </row>
    <row r="254" spans="1:31">
      <c r="A254" s="56" t="s">
        <v>80</v>
      </c>
      <c r="B254" s="56" t="s">
        <v>163</v>
      </c>
      <c r="C254" s="56" t="s">
        <v>153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4.2400000000000001E-6</v>
      </c>
      <c r="J254" s="5">
        <v>4.2400000000000001E-6</v>
      </c>
      <c r="K254" s="5">
        <v>6.1E-6</v>
      </c>
      <c r="L254" s="5">
        <v>7.8299999999999996E-6</v>
      </c>
      <c r="M254" s="5">
        <v>8.5799999999999992E-6</v>
      </c>
      <c r="N254" s="5">
        <v>8.6899999999999998E-6</v>
      </c>
      <c r="O254" s="5">
        <v>1.154E-5</v>
      </c>
      <c r="P254" s="5">
        <v>1.3900000000000001E-5</v>
      </c>
      <c r="Q254" s="5">
        <v>2.1820000000000001E-5</v>
      </c>
      <c r="R254" s="5">
        <v>3.8519999999999997E-5</v>
      </c>
      <c r="S254" s="5">
        <v>4.0240000000000001E-5</v>
      </c>
      <c r="T254" s="5">
        <v>63.072071270000002</v>
      </c>
      <c r="U254" s="5">
        <v>63.072071270000002</v>
      </c>
      <c r="V254" s="5">
        <v>63.072071270000002</v>
      </c>
      <c r="W254" s="5">
        <v>63.072071280000003</v>
      </c>
      <c r="X254" s="5">
        <v>456.90524319000002</v>
      </c>
      <c r="Y254" s="5">
        <v>456.90524319000002</v>
      </c>
      <c r="Z254" s="5">
        <v>456.90524319999997</v>
      </c>
      <c r="AA254" s="5">
        <v>456.90524320999998</v>
      </c>
      <c r="AB254" s="5">
        <v>456.90524321999999</v>
      </c>
      <c r="AC254" s="5">
        <v>456.90524323</v>
      </c>
      <c r="AD254" s="5">
        <v>456.90524324</v>
      </c>
      <c r="AE254" s="5">
        <v>456.90524327000003</v>
      </c>
    </row>
    <row r="255" spans="1:31">
      <c r="A255" s="56" t="s">
        <v>80</v>
      </c>
      <c r="B255" s="56" t="s">
        <v>163</v>
      </c>
      <c r="C255" s="56" t="s">
        <v>154</v>
      </c>
      <c r="D255" s="5">
        <v>8.4800000000000001E-6</v>
      </c>
      <c r="E255" s="5">
        <v>8.9699999999999988E-6</v>
      </c>
      <c r="F255" s="5">
        <v>599.99765484</v>
      </c>
      <c r="G255" s="5">
        <v>599.99765501000002</v>
      </c>
      <c r="H255" s="5">
        <v>1524.99683476</v>
      </c>
      <c r="I255" s="5">
        <v>2075.99425643</v>
      </c>
      <c r="J255" s="5">
        <v>2075.9942566899999</v>
      </c>
      <c r="K255" s="5">
        <v>2075.994267210001</v>
      </c>
      <c r="L255" s="5">
        <v>2461.4941001299999</v>
      </c>
      <c r="M255" s="5">
        <v>2461.4941046600002</v>
      </c>
      <c r="N255" s="5">
        <v>2475.18817145</v>
      </c>
      <c r="O255" s="5">
        <v>2613.688256949999</v>
      </c>
      <c r="P255" s="5">
        <v>2701.9431359199989</v>
      </c>
      <c r="Q255" s="5">
        <v>2995.9100426799992</v>
      </c>
      <c r="R255" s="5">
        <v>2995.9100542199981</v>
      </c>
      <c r="S255" s="5">
        <v>2995.910074949998</v>
      </c>
      <c r="T255" s="5">
        <v>4356.9293606399997</v>
      </c>
      <c r="U255" s="5">
        <v>4356.92937179</v>
      </c>
      <c r="V255" s="5">
        <v>4356.9293718700001</v>
      </c>
      <c r="W255" s="5">
        <v>4587.3704957599994</v>
      </c>
      <c r="X255" s="5">
        <v>4587.3705022299991</v>
      </c>
      <c r="Y255" s="5">
        <v>4812.0947978199983</v>
      </c>
      <c r="Z255" s="5">
        <v>4873.3153436799976</v>
      </c>
      <c r="AA255" s="5">
        <v>4873.3154436699979</v>
      </c>
      <c r="AB255" s="5">
        <v>5248.1361513199981</v>
      </c>
      <c r="AC255" s="5">
        <v>5510.3483854199994</v>
      </c>
      <c r="AD255" s="5">
        <v>5510.3485220399989</v>
      </c>
      <c r="AE255" s="5">
        <v>6685.4443413599975</v>
      </c>
    </row>
    <row r="256" spans="1:31">
      <c r="A256" s="56" t="s">
        <v>80</v>
      </c>
      <c r="B256" s="56" t="s">
        <v>163</v>
      </c>
      <c r="C256" s="56" t="s">
        <v>155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>
      <c r="A257" s="56" t="s">
        <v>80</v>
      </c>
      <c r="B257" s="56" t="s">
        <v>163</v>
      </c>
      <c r="C257" s="56" t="s">
        <v>138</v>
      </c>
      <c r="D257" s="5">
        <v>10.907999999999999</v>
      </c>
      <c r="E257" s="5">
        <v>20.871000009999999</v>
      </c>
      <c r="F257" s="5">
        <v>29.765000010000001</v>
      </c>
      <c r="G257" s="5">
        <v>43.495000010000012</v>
      </c>
      <c r="H257" s="5">
        <v>56.447000010000011</v>
      </c>
      <c r="I257" s="5">
        <v>71.109000010000003</v>
      </c>
      <c r="J257" s="5">
        <v>88.028000010000014</v>
      </c>
      <c r="K257" s="5">
        <v>100.08087806</v>
      </c>
      <c r="L257" s="5">
        <v>113.79461062999999</v>
      </c>
      <c r="M257" s="5">
        <v>128.38774168</v>
      </c>
      <c r="N257" s="5">
        <v>144.92025559999999</v>
      </c>
      <c r="O257" s="5">
        <v>164.07640047999999</v>
      </c>
      <c r="P257" s="5">
        <v>186.56682262999999</v>
      </c>
      <c r="Q257" s="5">
        <v>210.62428757000001</v>
      </c>
      <c r="R257" s="5">
        <v>237.20806415999999</v>
      </c>
      <c r="S257" s="5">
        <v>266.49586268000002</v>
      </c>
      <c r="T257" s="5">
        <v>299.77474698999998</v>
      </c>
      <c r="U257" s="5">
        <v>334.89667259999999</v>
      </c>
      <c r="V257" s="5">
        <v>373.19759601999999</v>
      </c>
      <c r="W257" s="5">
        <v>414.51710587000002</v>
      </c>
      <c r="X257" s="5">
        <v>459.92001800000003</v>
      </c>
      <c r="Y257" s="5">
        <v>508.37932663999987</v>
      </c>
      <c r="Z257" s="5">
        <v>561.31416714</v>
      </c>
      <c r="AA257" s="5">
        <v>617.07734737999999</v>
      </c>
      <c r="AB257" s="5">
        <v>677.61743065999997</v>
      </c>
      <c r="AC257" s="5">
        <v>739.80019729000014</v>
      </c>
      <c r="AD257" s="5">
        <v>804.98066696000012</v>
      </c>
      <c r="AE257" s="5">
        <v>841.63078900000005</v>
      </c>
    </row>
    <row r="258" spans="1:31">
      <c r="A258" s="56" t="s">
        <v>80</v>
      </c>
      <c r="B258" s="56" t="s">
        <v>163</v>
      </c>
      <c r="C258" s="56" t="s">
        <v>139</v>
      </c>
      <c r="D258" s="5">
        <v>93.955000000000013</v>
      </c>
      <c r="E258" s="5">
        <v>176.3719999999999</v>
      </c>
      <c r="F258" s="5">
        <v>215.274</v>
      </c>
      <c r="G258" s="5">
        <v>298.56000000000012</v>
      </c>
      <c r="H258" s="5">
        <v>345.44700000000012</v>
      </c>
      <c r="I258" s="5">
        <v>399.15300000000002</v>
      </c>
      <c r="J258" s="5">
        <v>450.226</v>
      </c>
      <c r="K258" s="5">
        <v>491.26900000000001</v>
      </c>
      <c r="L258" s="5">
        <v>524.45500000000004</v>
      </c>
      <c r="M258" s="5">
        <v>555.596</v>
      </c>
      <c r="N258" s="5">
        <v>582.86699999999996</v>
      </c>
      <c r="O258" s="5">
        <v>611.51900000000001</v>
      </c>
      <c r="P258" s="5">
        <v>638.0390000000001</v>
      </c>
      <c r="Q258" s="5">
        <v>665.6149999999999</v>
      </c>
      <c r="R258" s="5">
        <v>692.84100000000012</v>
      </c>
      <c r="S258" s="5">
        <v>720.33500000000004</v>
      </c>
      <c r="T258" s="5">
        <v>747.25799999999992</v>
      </c>
      <c r="U258" s="5">
        <v>776.12200000000007</v>
      </c>
      <c r="V258" s="5">
        <v>806.33600000000001</v>
      </c>
      <c r="W258" s="5">
        <v>836.82399999999984</v>
      </c>
      <c r="X258" s="5">
        <v>865.33000000000015</v>
      </c>
      <c r="Y258" s="5">
        <v>899.88800000000015</v>
      </c>
      <c r="Z258" s="5">
        <v>936.59900000000016</v>
      </c>
      <c r="AA258" s="5">
        <v>974.13400000000001</v>
      </c>
      <c r="AB258" s="5">
        <v>1009.832</v>
      </c>
      <c r="AC258" s="5">
        <v>1046.5989999999999</v>
      </c>
      <c r="AD258" s="5">
        <v>1083.123</v>
      </c>
      <c r="AE258" s="5">
        <v>1083.123</v>
      </c>
    </row>
    <row r="259" spans="1:31">
      <c r="A259" s="56" t="s">
        <v>80</v>
      </c>
      <c r="B259" s="56" t="s">
        <v>163</v>
      </c>
      <c r="C259" s="56" t="s">
        <v>146</v>
      </c>
      <c r="D259" s="5">
        <v>-2.537576472156843</v>
      </c>
      <c r="E259" s="5">
        <v>-2.4795819506155108</v>
      </c>
      <c r="F259" s="5">
        <v>-2.4741844979344592</v>
      </c>
      <c r="G259" s="5">
        <v>-1.6214261680028701</v>
      </c>
      <c r="H259" s="5">
        <v>-1.918556435022595</v>
      </c>
      <c r="I259" s="5">
        <v>0.65175021406639644</v>
      </c>
      <c r="J259" s="5">
        <v>4.1392578877990331</v>
      </c>
      <c r="K259" s="5">
        <v>-16.981311794423679</v>
      </c>
      <c r="L259" s="5">
        <v>-14.90870888870745</v>
      </c>
      <c r="M259" s="5">
        <v>-12.491614078371191</v>
      </c>
      <c r="N259" s="5">
        <v>-9.2828268782935766</v>
      </c>
      <c r="O259" s="5">
        <v>-6.5047508392692066</v>
      </c>
      <c r="P259" s="5">
        <v>-1.040807263432669</v>
      </c>
      <c r="Q259" s="5">
        <v>0.2168784291116026</v>
      </c>
      <c r="R259" s="5">
        <v>2.1622320316590731</v>
      </c>
      <c r="S259" s="5">
        <v>5.9386564467359344</v>
      </c>
      <c r="T259" s="5">
        <v>10.37771087075498</v>
      </c>
      <c r="U259" s="5">
        <v>15.256200659787231</v>
      </c>
      <c r="V259" s="5">
        <v>22.049081938217451</v>
      </c>
      <c r="W259" s="5">
        <v>23.347664993941351</v>
      </c>
      <c r="X259" s="5">
        <v>26.761461307746629</v>
      </c>
      <c r="Y259" s="5">
        <v>33.153431110424378</v>
      </c>
      <c r="Z259" s="5">
        <v>39.122377577483007</v>
      </c>
      <c r="AA259" s="5">
        <v>43.554486478691331</v>
      </c>
      <c r="AB259" s="5">
        <v>46.638542802943498</v>
      </c>
      <c r="AC259" s="5">
        <v>51.780251367565029</v>
      </c>
      <c r="AD259" s="5">
        <v>55.69278129837636</v>
      </c>
      <c r="AE259" s="5">
        <v>64.986328855934858</v>
      </c>
    </row>
    <row r="260" spans="1:3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>
      <c r="A261" s="56" t="s">
        <v>80</v>
      </c>
      <c r="B261" s="56" t="s">
        <v>197</v>
      </c>
      <c r="C261" s="56" t="s">
        <v>132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</row>
    <row r="262" spans="1:31">
      <c r="A262" s="56" t="s">
        <v>80</v>
      </c>
      <c r="B262" s="56" t="s">
        <v>197</v>
      </c>
      <c r="C262" s="56" t="s">
        <v>133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</row>
    <row r="263" spans="1:31">
      <c r="A263" s="56" t="s">
        <v>80</v>
      </c>
      <c r="B263" s="56" t="s">
        <v>197</v>
      </c>
      <c r="C263" s="56" t="s">
        <v>134</v>
      </c>
      <c r="D263" s="5">
        <v>0</v>
      </c>
      <c r="E263" s="5">
        <v>0</v>
      </c>
      <c r="F263" s="5">
        <v>0</v>
      </c>
      <c r="G263" s="5">
        <v>0</v>
      </c>
      <c r="H263" s="5">
        <v>2.65E-6</v>
      </c>
      <c r="I263" s="5">
        <v>2.385E-5</v>
      </c>
      <c r="J263" s="5">
        <v>2.385E-5</v>
      </c>
      <c r="K263" s="5">
        <v>2.385E-5</v>
      </c>
      <c r="L263" s="5">
        <v>2.385E-5</v>
      </c>
      <c r="M263" s="5">
        <v>2.385E-5</v>
      </c>
      <c r="N263" s="5">
        <v>2.385E-5</v>
      </c>
      <c r="O263" s="5">
        <v>2.385E-5</v>
      </c>
      <c r="P263" s="5">
        <v>2.385E-5</v>
      </c>
      <c r="Q263" s="5">
        <v>2.385E-5</v>
      </c>
      <c r="R263" s="5">
        <v>2.385E-5</v>
      </c>
      <c r="S263" s="5">
        <v>2.385E-5</v>
      </c>
      <c r="T263" s="5">
        <v>2.385E-5</v>
      </c>
      <c r="U263" s="5">
        <v>2.385E-5</v>
      </c>
      <c r="V263" s="5">
        <v>2.385E-5</v>
      </c>
      <c r="W263" s="5">
        <v>103.83201645</v>
      </c>
      <c r="X263" s="5">
        <v>103.83201645</v>
      </c>
      <c r="Y263" s="5">
        <v>570.19670784999994</v>
      </c>
      <c r="Z263" s="5">
        <v>692.73869684999988</v>
      </c>
      <c r="AA263" s="5">
        <v>946.90040619999991</v>
      </c>
      <c r="AB263" s="5">
        <v>946.90040619999991</v>
      </c>
      <c r="AC263" s="5">
        <v>965.04962284999999</v>
      </c>
      <c r="AD263" s="5">
        <v>1404.0971364</v>
      </c>
      <c r="AE263" s="5">
        <v>1416.7920170499999</v>
      </c>
    </row>
    <row r="264" spans="1:31">
      <c r="A264" s="56" t="s">
        <v>80</v>
      </c>
      <c r="B264" s="56" t="s">
        <v>197</v>
      </c>
      <c r="C264" s="56" t="s">
        <v>135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</row>
    <row r="265" spans="1:31">
      <c r="A265" s="56" t="s">
        <v>80</v>
      </c>
      <c r="B265" s="56" t="s">
        <v>197</v>
      </c>
      <c r="C265" s="56" t="s">
        <v>136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56" t="s">
        <v>80</v>
      </c>
      <c r="B266" s="56" t="s">
        <v>197</v>
      </c>
      <c r="C266" s="56" t="s">
        <v>153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1.2320000000000001E-5</v>
      </c>
      <c r="J266" s="5">
        <v>1.2320000000000001E-5</v>
      </c>
      <c r="K266" s="5">
        <v>9.3129999999999998E-5</v>
      </c>
      <c r="L266" s="5">
        <v>9.3139999999999993E-5</v>
      </c>
      <c r="M266" s="5">
        <v>9.3139999999999993E-5</v>
      </c>
      <c r="N266" s="5">
        <v>9.3139999999999993E-5</v>
      </c>
      <c r="O266" s="5">
        <v>9.3159999999999982E-5</v>
      </c>
      <c r="P266" s="5">
        <v>9.3220000000000005E-5</v>
      </c>
      <c r="Q266" s="5">
        <v>1.0548999999999999E-4</v>
      </c>
      <c r="R266" s="5">
        <v>140.40014246000001</v>
      </c>
      <c r="S266" s="5">
        <v>140.40014246000001</v>
      </c>
      <c r="T266" s="5">
        <v>140.40014246000001</v>
      </c>
      <c r="U266" s="5">
        <v>140.40014246000001</v>
      </c>
      <c r="V266" s="5">
        <v>140.40014246999999</v>
      </c>
      <c r="W266" s="5">
        <v>274.53423550000002</v>
      </c>
      <c r="X266" s="5">
        <v>274.53423550000002</v>
      </c>
      <c r="Y266" s="5">
        <v>465.86192039000002</v>
      </c>
      <c r="Z266" s="5">
        <v>465.86192256999999</v>
      </c>
      <c r="AA266" s="5">
        <v>1027.32171055</v>
      </c>
      <c r="AB266" s="5">
        <v>1102.44602614</v>
      </c>
      <c r="AC266" s="5">
        <v>1102.446026169999</v>
      </c>
      <c r="AD266" s="5">
        <v>1145.807676819999</v>
      </c>
      <c r="AE266" s="5">
        <v>1347.84587442</v>
      </c>
    </row>
    <row r="267" spans="1:31">
      <c r="A267" s="56" t="s">
        <v>80</v>
      </c>
      <c r="B267" s="56" t="s">
        <v>197</v>
      </c>
      <c r="C267" s="56" t="s">
        <v>154</v>
      </c>
      <c r="D267" s="5">
        <v>6.3000000000000007E-6</v>
      </c>
      <c r="E267" s="5">
        <v>7.0800000000000008E-6</v>
      </c>
      <c r="F267" s="5">
        <v>250.00001071</v>
      </c>
      <c r="G267" s="5">
        <v>250.00001293</v>
      </c>
      <c r="H267" s="5">
        <v>259.06039822999998</v>
      </c>
      <c r="I267" s="5">
        <v>1252.36529771</v>
      </c>
      <c r="J267" s="5">
        <v>1252.36529771</v>
      </c>
      <c r="K267" s="5">
        <v>1725.04595999</v>
      </c>
      <c r="L267" s="5">
        <v>1862.9834274899999</v>
      </c>
      <c r="M267" s="5">
        <v>1967.4542260400001</v>
      </c>
      <c r="N267" s="5">
        <v>2261.3511164500001</v>
      </c>
      <c r="O267" s="5">
        <v>2532.7072132399999</v>
      </c>
      <c r="P267" s="5">
        <v>2639.1289085399999</v>
      </c>
      <c r="Q267" s="5">
        <v>3085.7771668099999</v>
      </c>
      <c r="R267" s="5">
        <v>3085.7771973399999</v>
      </c>
      <c r="S267" s="5">
        <v>3085.7771973399999</v>
      </c>
      <c r="T267" s="5">
        <v>3310.4951328299999</v>
      </c>
      <c r="U267" s="5">
        <v>3310.4951328299999</v>
      </c>
      <c r="V267" s="5">
        <v>3360.0989268500002</v>
      </c>
      <c r="W267" s="5">
        <v>3532.72317896</v>
      </c>
      <c r="X267" s="5">
        <v>3800.9970516399999</v>
      </c>
      <c r="Y267" s="5">
        <v>3800.99711523</v>
      </c>
      <c r="Z267" s="5">
        <v>4433.4279076800003</v>
      </c>
      <c r="AA267" s="5">
        <v>4478.7131971599993</v>
      </c>
      <c r="AB267" s="5">
        <v>4478.7131971699991</v>
      </c>
      <c r="AC267" s="5">
        <v>4949.7245731999992</v>
      </c>
      <c r="AD267" s="5">
        <v>5183.6846270199994</v>
      </c>
      <c r="AE267" s="5">
        <v>5533.0325019100001</v>
      </c>
    </row>
    <row r="268" spans="1:31">
      <c r="A268" s="56" t="s">
        <v>80</v>
      </c>
      <c r="B268" s="56" t="s">
        <v>197</v>
      </c>
      <c r="C268" s="56" t="s">
        <v>155</v>
      </c>
      <c r="D268" s="5">
        <v>1.9400000000000001E-6</v>
      </c>
      <c r="E268" s="5">
        <v>2.3099999999999999E-6</v>
      </c>
      <c r="F268" s="5">
        <v>2.5100000000000001E-6</v>
      </c>
      <c r="G268" s="5">
        <v>3.0800000000000002E-6</v>
      </c>
      <c r="H268" s="5">
        <v>9.9199999999999999E-6</v>
      </c>
      <c r="I268" s="5">
        <v>1.115E-5</v>
      </c>
      <c r="J268" s="5">
        <v>1.115E-5</v>
      </c>
      <c r="K268" s="5">
        <v>2.7209999999999999E-5</v>
      </c>
      <c r="L268" s="5">
        <v>3.1479999999999997E-5</v>
      </c>
      <c r="M268" s="5">
        <v>3.1779999999999997E-5</v>
      </c>
      <c r="N268" s="5">
        <v>3.574E-5</v>
      </c>
      <c r="O268" s="5">
        <v>3.8989999999999998E-5</v>
      </c>
      <c r="P268" s="5">
        <v>4.2570000000000001E-5</v>
      </c>
      <c r="Q268" s="5">
        <v>4.655E-5</v>
      </c>
      <c r="R268" s="5">
        <v>5.3980000000000002E-5</v>
      </c>
      <c r="S268" s="5">
        <v>5.3980000000000002E-5</v>
      </c>
      <c r="T268" s="5">
        <v>6.135E-5</v>
      </c>
      <c r="U268" s="5">
        <v>6.135E-5</v>
      </c>
      <c r="V268" s="5">
        <v>7.0710000000000006E-5</v>
      </c>
      <c r="W268" s="5">
        <v>7.0790000000000005E-5</v>
      </c>
      <c r="X268" s="5">
        <v>8.1929999999999997E-5</v>
      </c>
      <c r="Y268" s="5">
        <v>1.4171999999999999E-4</v>
      </c>
      <c r="Z268" s="5">
        <v>1.4548E-4</v>
      </c>
      <c r="AA268" s="5">
        <v>1.4548E-4</v>
      </c>
      <c r="AB268" s="5">
        <v>1.4548E-4</v>
      </c>
      <c r="AC268" s="5">
        <v>1.8644000000000001E-4</v>
      </c>
      <c r="AD268" s="5">
        <v>1.8665000000000001E-4</v>
      </c>
      <c r="AE268" s="5">
        <v>2.2085E-4</v>
      </c>
    </row>
    <row r="269" spans="1:31">
      <c r="A269" s="56" t="s">
        <v>80</v>
      </c>
      <c r="B269" s="56" t="s">
        <v>197</v>
      </c>
      <c r="C269" s="56" t="s">
        <v>138</v>
      </c>
      <c r="D269" s="5">
        <v>5.8280000000000003</v>
      </c>
      <c r="E269" s="5">
        <v>11.217000000000001</v>
      </c>
      <c r="F269" s="5">
        <v>17.678000000000001</v>
      </c>
      <c r="G269" s="5">
        <v>26.494</v>
      </c>
      <c r="H269" s="5">
        <v>36.040999999999997</v>
      </c>
      <c r="I269" s="5">
        <v>46.021000000000001</v>
      </c>
      <c r="J269" s="5">
        <v>56.567000000000007</v>
      </c>
      <c r="K269" s="5">
        <v>64.159450320000005</v>
      </c>
      <c r="L269" s="5">
        <v>72.2037227</v>
      </c>
      <c r="M269" s="5">
        <v>80.46919905</v>
      </c>
      <c r="N269" s="5">
        <v>89.364169840000002</v>
      </c>
      <c r="O269" s="5">
        <v>99.263838949999993</v>
      </c>
      <c r="P269" s="5">
        <v>110.75011985</v>
      </c>
      <c r="Q269" s="5">
        <v>122.77314797</v>
      </c>
      <c r="R269" s="5">
        <v>135.97003199</v>
      </c>
      <c r="S269" s="5">
        <v>150.50083432</v>
      </c>
      <c r="T269" s="5">
        <v>166.97166634000001</v>
      </c>
      <c r="U269" s="5">
        <v>184.23248176999999</v>
      </c>
      <c r="V269" s="5">
        <v>203.18957981000011</v>
      </c>
      <c r="W269" s="5">
        <v>223.72090115000009</v>
      </c>
      <c r="X269" s="5">
        <v>246.55823145000011</v>
      </c>
      <c r="Y269" s="5">
        <v>271.15315680000009</v>
      </c>
      <c r="Z269" s="5">
        <v>298.15043746000009</v>
      </c>
      <c r="AA269" s="5">
        <v>326.92493155000011</v>
      </c>
      <c r="AB269" s="5">
        <v>358.56543728999998</v>
      </c>
      <c r="AC269" s="5">
        <v>390.95777666999987</v>
      </c>
      <c r="AD269" s="5">
        <v>425.12532512999991</v>
      </c>
      <c r="AE269" s="5">
        <v>446.60914832999998</v>
      </c>
    </row>
    <row r="270" spans="1:31">
      <c r="A270" s="56" t="s">
        <v>80</v>
      </c>
      <c r="B270" s="56" t="s">
        <v>197</v>
      </c>
      <c r="C270" s="56" t="s">
        <v>139</v>
      </c>
      <c r="D270" s="5">
        <v>50.367999999999988</v>
      </c>
      <c r="E270" s="5">
        <v>96.734000000000009</v>
      </c>
      <c r="F270" s="5">
        <v>140.73599999999999</v>
      </c>
      <c r="G270" s="5">
        <v>192.589</v>
      </c>
      <c r="H270" s="5">
        <v>239.83500000000001</v>
      </c>
      <c r="I270" s="5">
        <v>278.65199999999999</v>
      </c>
      <c r="J270" s="5">
        <v>312.13499999999999</v>
      </c>
      <c r="K270" s="5">
        <v>341.399</v>
      </c>
      <c r="L270" s="5">
        <v>364.73099999999999</v>
      </c>
      <c r="M270" s="5">
        <v>388.53199999999993</v>
      </c>
      <c r="N270" s="5">
        <v>411.48399999999998</v>
      </c>
      <c r="O270" s="5">
        <v>434.87200000000013</v>
      </c>
      <c r="P270" s="5">
        <v>457.05500000000012</v>
      </c>
      <c r="Q270" s="5">
        <v>480.1389999999999</v>
      </c>
      <c r="R270" s="5">
        <v>503.19800000000009</v>
      </c>
      <c r="S270" s="5">
        <v>526.71799999999996</v>
      </c>
      <c r="T270" s="5">
        <v>549.35500000000002</v>
      </c>
      <c r="U270" s="5">
        <v>573.49000000000012</v>
      </c>
      <c r="V270" s="5">
        <v>598.81499999999994</v>
      </c>
      <c r="W270" s="5">
        <v>624.47699999999986</v>
      </c>
      <c r="X270" s="5">
        <v>648.875</v>
      </c>
      <c r="Y270" s="5">
        <v>678.03100000000006</v>
      </c>
      <c r="Z270" s="5">
        <v>709.048</v>
      </c>
      <c r="AA270" s="5">
        <v>740.88600000000008</v>
      </c>
      <c r="AB270" s="5">
        <v>771.60699999999997</v>
      </c>
      <c r="AC270" s="5">
        <v>803.18900000000019</v>
      </c>
      <c r="AD270" s="5">
        <v>834.73900000000003</v>
      </c>
      <c r="AE270" s="5">
        <v>834.73900000000003</v>
      </c>
    </row>
    <row r="271" spans="1:31">
      <c r="A271" s="56" t="s">
        <v>80</v>
      </c>
      <c r="B271" s="56" t="s">
        <v>197</v>
      </c>
      <c r="C271" s="56" t="s">
        <v>146</v>
      </c>
      <c r="D271" s="5">
        <v>0.18216687957092861</v>
      </c>
      <c r="E271" s="5">
        <v>0.27448364205577042</v>
      </c>
      <c r="F271" s="5">
        <v>0.96581881710628181</v>
      </c>
      <c r="G271" s="5">
        <v>1.7703431985864739</v>
      </c>
      <c r="H271" s="5">
        <v>2.7128555338796621</v>
      </c>
      <c r="I271" s="5">
        <v>3.903702562009542</v>
      </c>
      <c r="J271" s="5">
        <v>4.446830813841288</v>
      </c>
      <c r="K271" s="5">
        <v>-3.7550277685357121</v>
      </c>
      <c r="L271" s="5">
        <v>-3.0427730829774191</v>
      </c>
      <c r="M271" s="5">
        <v>-1.7680484843238129</v>
      </c>
      <c r="N271" s="5">
        <v>-0.19672866379040951</v>
      </c>
      <c r="O271" s="5">
        <v>0.51646947577540914</v>
      </c>
      <c r="P271" s="5">
        <v>1.8319496505131381</v>
      </c>
      <c r="Q271" s="5">
        <v>2.3336022223780759</v>
      </c>
      <c r="R271" s="5">
        <v>3.8300411401908012</v>
      </c>
      <c r="S271" s="5">
        <v>4.9119174433935768</v>
      </c>
      <c r="T271" s="5">
        <v>6.5185230145969797</v>
      </c>
      <c r="U271" s="5">
        <v>6.8659676415636</v>
      </c>
      <c r="V271" s="5">
        <v>8.1266854255992058</v>
      </c>
      <c r="W271" s="5">
        <v>9.6683871397335253</v>
      </c>
      <c r="X271" s="5">
        <v>10.76649424980816</v>
      </c>
      <c r="Y271" s="5">
        <v>12.168116593664489</v>
      </c>
      <c r="Z271" s="5">
        <v>13.59958160816481</v>
      </c>
      <c r="AA271" s="5">
        <v>14.89714303357286</v>
      </c>
      <c r="AB271" s="5">
        <v>15.45412455590977</v>
      </c>
      <c r="AC271" s="5">
        <v>16.76781516156797</v>
      </c>
      <c r="AD271" s="5">
        <v>18.4520591831043</v>
      </c>
      <c r="AE271" s="5">
        <v>20.702406715136139</v>
      </c>
    </row>
    <row r="272" spans="1:3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>
      <c r="A273" s="56" t="s">
        <v>80</v>
      </c>
      <c r="B273" s="56" t="s">
        <v>198</v>
      </c>
      <c r="C273" s="56" t="s">
        <v>132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</row>
    <row r="274" spans="1:31">
      <c r="A274" s="56" t="s">
        <v>80</v>
      </c>
      <c r="B274" s="56" t="s">
        <v>198</v>
      </c>
      <c r="C274" s="56" t="s">
        <v>133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56" t="s">
        <v>80</v>
      </c>
      <c r="B275" s="56" t="s">
        <v>198</v>
      </c>
      <c r="C275" s="56" t="s">
        <v>134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1.0335E-4</v>
      </c>
      <c r="J275" s="5">
        <v>1.0335E-4</v>
      </c>
      <c r="K275" s="5">
        <v>1.0335E-4</v>
      </c>
      <c r="L275" s="5">
        <v>1.1129999999999999E-4</v>
      </c>
      <c r="M275" s="5">
        <v>1.1129999999999999E-4</v>
      </c>
      <c r="N275" s="5">
        <v>1.1129999999999999E-4</v>
      </c>
      <c r="O275" s="5">
        <v>1.1129999999999999E-4</v>
      </c>
      <c r="P275" s="5">
        <v>1.1395000000000001E-4</v>
      </c>
      <c r="Q275" s="5">
        <v>1.1395000000000001E-4</v>
      </c>
      <c r="R275" s="5">
        <v>1.1395000000000001E-4</v>
      </c>
      <c r="S275" s="5">
        <v>1.166E-4</v>
      </c>
      <c r="T275" s="5">
        <v>1.166E-4</v>
      </c>
      <c r="U275" s="5">
        <v>1.166E-4</v>
      </c>
      <c r="V275" s="5">
        <v>1.166E-4</v>
      </c>
      <c r="W275" s="5">
        <v>1.166E-4</v>
      </c>
      <c r="X275" s="5">
        <v>1.166E-4</v>
      </c>
      <c r="Y275" s="5">
        <v>1.1925E-4</v>
      </c>
      <c r="Z275" s="5">
        <v>1.2454999999999999E-4</v>
      </c>
      <c r="AA275" s="5">
        <v>1.2985000000000001E-4</v>
      </c>
      <c r="AB275" s="5">
        <v>743.88559424999994</v>
      </c>
      <c r="AC275" s="5">
        <v>743.88559424999994</v>
      </c>
      <c r="AD275" s="5">
        <v>743.88559424999994</v>
      </c>
      <c r="AE275" s="5">
        <v>1674.8929328500001</v>
      </c>
    </row>
    <row r="276" spans="1:31">
      <c r="A276" s="56" t="s">
        <v>80</v>
      </c>
      <c r="B276" s="56" t="s">
        <v>198</v>
      </c>
      <c r="C276" s="56" t="s">
        <v>135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</row>
    <row r="277" spans="1:31">
      <c r="A277" s="56" t="s">
        <v>80</v>
      </c>
      <c r="B277" s="56" t="s">
        <v>198</v>
      </c>
      <c r="C277" s="56" t="s">
        <v>136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</row>
    <row r="278" spans="1:31">
      <c r="A278" s="56" t="s">
        <v>80</v>
      </c>
      <c r="B278" s="56" t="s">
        <v>198</v>
      </c>
      <c r="C278" s="56" t="s">
        <v>153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5.0599999999999998E-6</v>
      </c>
      <c r="J278" s="5">
        <v>5.0699999999999997E-6</v>
      </c>
      <c r="K278" s="5">
        <v>4.8449999999999999E-5</v>
      </c>
      <c r="L278" s="5">
        <v>4.846E-5</v>
      </c>
      <c r="M278" s="5">
        <v>4.8489999999999998E-5</v>
      </c>
      <c r="N278" s="5">
        <v>4.8489999999999998E-5</v>
      </c>
      <c r="O278" s="5">
        <v>4.88E-5</v>
      </c>
      <c r="P278" s="5">
        <v>4.9730000000000007E-5</v>
      </c>
      <c r="Q278" s="5">
        <v>4.9730000000000007E-5</v>
      </c>
      <c r="R278" s="5">
        <v>5.4960000000000002E-5</v>
      </c>
      <c r="S278" s="5">
        <v>7.0339999999999967E-5</v>
      </c>
      <c r="T278" s="5">
        <v>89.414189260000001</v>
      </c>
      <c r="U278" s="5">
        <v>89.414189269999994</v>
      </c>
      <c r="V278" s="5">
        <v>89.41419058999999</v>
      </c>
      <c r="W278" s="5">
        <v>89.41419058999999</v>
      </c>
      <c r="X278" s="5">
        <v>89.414191169999995</v>
      </c>
      <c r="Y278" s="5">
        <v>89.414194979999976</v>
      </c>
      <c r="Z278" s="5">
        <v>507.42593639000012</v>
      </c>
      <c r="AA278" s="5">
        <v>507.42594131999999</v>
      </c>
      <c r="AB278" s="5">
        <v>700.00005976</v>
      </c>
      <c r="AC278" s="5">
        <v>700.00005976</v>
      </c>
      <c r="AD278" s="5">
        <v>700.00005976</v>
      </c>
      <c r="AE278" s="5">
        <v>955.04774619</v>
      </c>
    </row>
    <row r="279" spans="1:31">
      <c r="A279" s="56" t="s">
        <v>80</v>
      </c>
      <c r="B279" s="56" t="s">
        <v>198</v>
      </c>
      <c r="C279" s="56" t="s">
        <v>154</v>
      </c>
      <c r="D279" s="5">
        <v>1.9800000000000001E-6</v>
      </c>
      <c r="E279" s="5">
        <v>2.34E-6</v>
      </c>
      <c r="F279" s="5">
        <v>2.34E-6</v>
      </c>
      <c r="G279" s="5">
        <v>3.4300000000000002E-6</v>
      </c>
      <c r="H279" s="5">
        <v>3.72E-6</v>
      </c>
      <c r="I279" s="5">
        <v>4.2160000000000003E-5</v>
      </c>
      <c r="J279" s="5">
        <v>8.5229999999999995E-5</v>
      </c>
      <c r="K279" s="5">
        <v>9.6929999999999995E-5</v>
      </c>
      <c r="L279" s="5">
        <v>3.0777000000000012E-4</v>
      </c>
      <c r="M279" s="5">
        <v>122.33902569</v>
      </c>
      <c r="N279" s="5">
        <v>122.33902569999999</v>
      </c>
      <c r="O279" s="5">
        <v>236.83083361999999</v>
      </c>
      <c r="P279" s="5">
        <v>495.63442506000013</v>
      </c>
      <c r="Q279" s="5">
        <v>495.63442508000009</v>
      </c>
      <c r="R279" s="5">
        <v>495.63442957000012</v>
      </c>
      <c r="S279" s="5">
        <v>919.03627535999999</v>
      </c>
      <c r="T279" s="5">
        <v>1319.33948272</v>
      </c>
      <c r="U279" s="5">
        <v>1319.33948272</v>
      </c>
      <c r="V279" s="5">
        <v>1319.33948272</v>
      </c>
      <c r="W279" s="5">
        <v>1319.33948272</v>
      </c>
      <c r="X279" s="5">
        <v>1319.33948272</v>
      </c>
      <c r="Y279" s="5">
        <v>1428.7775627599999</v>
      </c>
      <c r="Z279" s="5">
        <v>1787.4365166099999</v>
      </c>
      <c r="AA279" s="5">
        <v>2207.2701631099999</v>
      </c>
      <c r="AB279" s="5">
        <v>2901.5274321100001</v>
      </c>
      <c r="AC279" s="5">
        <v>2901.5274321100001</v>
      </c>
      <c r="AD279" s="5">
        <v>2901.5274321100001</v>
      </c>
      <c r="AE279" s="5">
        <v>2901.5274321100001</v>
      </c>
    </row>
    <row r="280" spans="1:31">
      <c r="A280" s="56" t="s">
        <v>80</v>
      </c>
      <c r="B280" s="56" t="s">
        <v>198</v>
      </c>
      <c r="C280" s="56" t="s">
        <v>155</v>
      </c>
      <c r="D280" s="5">
        <v>0</v>
      </c>
      <c r="E280" s="5">
        <v>0</v>
      </c>
      <c r="F280" s="5">
        <v>0</v>
      </c>
      <c r="G280" s="5">
        <v>0</v>
      </c>
      <c r="H280" s="5">
        <v>1.0999999999999981</v>
      </c>
      <c r="I280" s="5">
        <v>1.0999999999999981</v>
      </c>
      <c r="J280" s="5">
        <v>1.0999999999999981</v>
      </c>
      <c r="K280" s="5">
        <v>1.0999999999999981</v>
      </c>
      <c r="L280" s="5">
        <v>1.0999999999999981</v>
      </c>
      <c r="M280" s="5">
        <v>252.2</v>
      </c>
      <c r="N280" s="5">
        <v>252.2</v>
      </c>
      <c r="O280" s="5">
        <v>252.2</v>
      </c>
      <c r="P280" s="5">
        <v>252.2</v>
      </c>
      <c r="Q280" s="5">
        <v>252.2</v>
      </c>
      <c r="R280" s="5">
        <v>252.2</v>
      </c>
      <c r="S280" s="5">
        <v>253.3</v>
      </c>
      <c r="T280" s="5">
        <v>253.3</v>
      </c>
      <c r="U280" s="5">
        <v>253.3</v>
      </c>
      <c r="V280" s="5">
        <v>253.3</v>
      </c>
      <c r="W280" s="5">
        <v>253.3</v>
      </c>
      <c r="X280" s="5">
        <v>254.4</v>
      </c>
      <c r="Y280" s="5">
        <v>254.4</v>
      </c>
      <c r="Z280" s="5">
        <v>255.5</v>
      </c>
      <c r="AA280" s="5">
        <v>255.5</v>
      </c>
      <c r="AB280" s="5">
        <v>255.5</v>
      </c>
      <c r="AC280" s="5">
        <v>255.5</v>
      </c>
      <c r="AD280" s="5">
        <v>256.60000000000002</v>
      </c>
      <c r="AE280" s="5">
        <v>256.60000000000002</v>
      </c>
    </row>
    <row r="281" spans="1:31">
      <c r="A281" s="56" t="s">
        <v>80</v>
      </c>
      <c r="B281" s="56" t="s">
        <v>198</v>
      </c>
      <c r="C281" s="56" t="s">
        <v>138</v>
      </c>
      <c r="D281" s="5">
        <v>7.6109999999999989</v>
      </c>
      <c r="E281" s="5">
        <v>14.276</v>
      </c>
      <c r="F281" s="5">
        <v>21.405999999999999</v>
      </c>
      <c r="G281" s="5">
        <v>31.206</v>
      </c>
      <c r="H281" s="5">
        <v>42.430999999999997</v>
      </c>
      <c r="I281" s="5">
        <v>54.543999999999997</v>
      </c>
      <c r="J281" s="5">
        <v>68.78</v>
      </c>
      <c r="K281" s="5">
        <v>78.234204599999998</v>
      </c>
      <c r="L281" s="5">
        <v>88.897823599999995</v>
      </c>
      <c r="M281" s="5">
        <v>100.56894176</v>
      </c>
      <c r="N281" s="5">
        <v>113.91734888000001</v>
      </c>
      <c r="O281" s="5">
        <v>129.20782272</v>
      </c>
      <c r="P281" s="5">
        <v>147.13658770000001</v>
      </c>
      <c r="Q281" s="5">
        <v>166.35416561</v>
      </c>
      <c r="R281" s="5">
        <v>187.61198877000001</v>
      </c>
      <c r="S281" s="5">
        <v>211.07965485</v>
      </c>
      <c r="T281" s="5">
        <v>237.78322059999999</v>
      </c>
      <c r="U281" s="5">
        <v>266.03689736000001</v>
      </c>
      <c r="V281" s="5">
        <v>296.94295706999998</v>
      </c>
      <c r="W281" s="5">
        <v>330.35731324000011</v>
      </c>
      <c r="X281" s="5">
        <v>367.10264988</v>
      </c>
      <c r="Y281" s="5">
        <v>406.49184222999997</v>
      </c>
      <c r="Z281" s="5">
        <v>449.6046642099999</v>
      </c>
      <c r="AA281" s="5">
        <v>495.17932599999978</v>
      </c>
      <c r="AB281" s="5">
        <v>544.78671632999988</v>
      </c>
      <c r="AC281" s="5">
        <v>595.80519332999995</v>
      </c>
      <c r="AD281" s="5">
        <v>649.41628993000006</v>
      </c>
      <c r="AE281" s="5">
        <v>680.85699804000012</v>
      </c>
    </row>
    <row r="282" spans="1:31">
      <c r="A282" s="56" t="s">
        <v>80</v>
      </c>
      <c r="B282" s="56" t="s">
        <v>198</v>
      </c>
      <c r="C282" s="56" t="s">
        <v>139</v>
      </c>
      <c r="D282" s="5">
        <v>73.77200000000002</v>
      </c>
      <c r="E282" s="5">
        <v>128.36799999999999</v>
      </c>
      <c r="F282" s="5">
        <v>166.184</v>
      </c>
      <c r="G282" s="5">
        <v>223.88</v>
      </c>
      <c r="H282" s="5">
        <v>272.92899999999997</v>
      </c>
      <c r="I282" s="5">
        <v>319.17000000000007</v>
      </c>
      <c r="J282" s="5">
        <v>364.23399999999998</v>
      </c>
      <c r="K282" s="5">
        <v>397.46900000000011</v>
      </c>
      <c r="L282" s="5">
        <v>424.41600000000011</v>
      </c>
      <c r="M282" s="5">
        <v>451.98899999999992</v>
      </c>
      <c r="N282" s="5">
        <v>478.26600000000008</v>
      </c>
      <c r="O282" s="5">
        <v>505.13200000000012</v>
      </c>
      <c r="P282" s="5">
        <v>530.62700000000007</v>
      </c>
      <c r="Q282" s="5">
        <v>557.2059999999999</v>
      </c>
      <c r="R282" s="5">
        <v>583.77699999999993</v>
      </c>
      <c r="S282" s="5">
        <v>610.90300000000002</v>
      </c>
      <c r="T282" s="5">
        <v>637.86099999999999</v>
      </c>
      <c r="U282" s="5">
        <v>666.68999999999994</v>
      </c>
      <c r="V282" s="5">
        <v>697.06899999999996</v>
      </c>
      <c r="W282" s="5">
        <v>728.00099999999986</v>
      </c>
      <c r="X282" s="5">
        <v>757.56399999999996</v>
      </c>
      <c r="Y282" s="5">
        <v>792.6350000000001</v>
      </c>
      <c r="Z282" s="5">
        <v>829.92999999999984</v>
      </c>
      <c r="AA282" s="5">
        <v>868.29300000000012</v>
      </c>
      <c r="AB282" s="5">
        <v>905.4319999999999</v>
      </c>
      <c r="AC282" s="5">
        <v>943.78200000000004</v>
      </c>
      <c r="AD282" s="5">
        <v>982.26100000000008</v>
      </c>
      <c r="AE282" s="5">
        <v>982.26100000000008</v>
      </c>
    </row>
    <row r="283" spans="1:31">
      <c r="A283" s="56" t="s">
        <v>80</v>
      </c>
      <c r="B283" s="56" t="s">
        <v>198</v>
      </c>
      <c r="C283" s="56" t="s">
        <v>146</v>
      </c>
      <c r="D283" s="5">
        <v>-8.2354900655709571</v>
      </c>
      <c r="E283" s="5">
        <v>-8.3433125841937112</v>
      </c>
      <c r="F283" s="5">
        <v>-9.3736019741702705</v>
      </c>
      <c r="G283" s="5">
        <v>-12.24745679739627</v>
      </c>
      <c r="H283" s="5">
        <v>-14.29702803837111</v>
      </c>
      <c r="I283" s="5">
        <v>-14.44878663369926</v>
      </c>
      <c r="J283" s="5">
        <v>-13.674859819258961</v>
      </c>
      <c r="K283" s="5">
        <v>-11.61801739794214</v>
      </c>
      <c r="L283" s="5">
        <v>-10.63199674233789</v>
      </c>
      <c r="M283" s="5">
        <v>-9.6847402548440584</v>
      </c>
      <c r="N283" s="5">
        <v>-10.300908666310869</v>
      </c>
      <c r="O283" s="5">
        <v>-9.1143304386953616</v>
      </c>
      <c r="P283" s="5">
        <v>-7.2399608035450171</v>
      </c>
      <c r="Q283" s="5">
        <v>-5.4141057495261293</v>
      </c>
      <c r="R283" s="5">
        <v>-4.8589174863266464</v>
      </c>
      <c r="S283" s="5">
        <v>-4.0366888074334497</v>
      </c>
      <c r="T283" s="5">
        <v>-2.669630618074422</v>
      </c>
      <c r="U283" s="5">
        <v>-2.9714201778858751</v>
      </c>
      <c r="V283" s="5">
        <v>-0.88318154033916585</v>
      </c>
      <c r="W283" s="5">
        <v>0.61321432817877053</v>
      </c>
      <c r="X283" s="5">
        <v>1.253694527807113</v>
      </c>
      <c r="Y283" s="5">
        <v>2.8690053053781241</v>
      </c>
      <c r="Z283" s="5">
        <v>4.2899195565456978</v>
      </c>
      <c r="AA283" s="5">
        <v>5.6283988707860146</v>
      </c>
      <c r="AB283" s="5">
        <v>7.4433445977826409</v>
      </c>
      <c r="AC283" s="5">
        <v>9.8138110623456782</v>
      </c>
      <c r="AD283" s="5">
        <v>11.7542943961368</v>
      </c>
      <c r="AE283" s="5">
        <v>15.1839270757153</v>
      </c>
    </row>
    <row r="284" spans="1:3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>
      <c r="A285" s="56" t="s">
        <v>80</v>
      </c>
      <c r="B285" s="56" t="s">
        <v>199</v>
      </c>
      <c r="C285" s="56" t="s">
        <v>132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</row>
    <row r="286" spans="1:31">
      <c r="A286" s="56" t="s">
        <v>80</v>
      </c>
      <c r="B286" s="56" t="s">
        <v>199</v>
      </c>
      <c r="C286" s="56" t="s">
        <v>133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</row>
    <row r="287" spans="1:31">
      <c r="A287" s="56" t="s">
        <v>80</v>
      </c>
      <c r="B287" s="56" t="s">
        <v>199</v>
      </c>
      <c r="C287" s="56" t="s">
        <v>134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72.501053200000001</v>
      </c>
      <c r="J287" s="5">
        <v>72.501053200000001</v>
      </c>
      <c r="K287" s="5">
        <v>72.501053200000001</v>
      </c>
      <c r="L287" s="5">
        <v>72.50105585</v>
      </c>
      <c r="M287" s="5">
        <v>72.501058499999999</v>
      </c>
      <c r="N287" s="5">
        <v>72.501058499999999</v>
      </c>
      <c r="O287" s="5">
        <v>72.501061149999998</v>
      </c>
      <c r="P287" s="5">
        <v>72.501063799999997</v>
      </c>
      <c r="Q287" s="5">
        <v>72.501066449999996</v>
      </c>
      <c r="R287" s="5">
        <v>72.501066449999996</v>
      </c>
      <c r="S287" s="5">
        <v>72.501066449999996</v>
      </c>
      <c r="T287" s="5">
        <v>72.501066449999996</v>
      </c>
      <c r="U287" s="5">
        <v>72.501066449999996</v>
      </c>
      <c r="V287" s="5">
        <v>72.501066449999996</v>
      </c>
      <c r="W287" s="5">
        <v>72.501066449999996</v>
      </c>
      <c r="X287" s="5">
        <v>72.501066449999996</v>
      </c>
      <c r="Y287" s="5">
        <v>72.501066449999996</v>
      </c>
      <c r="Z287" s="5">
        <v>72.501069099999995</v>
      </c>
      <c r="AA287" s="5">
        <v>72.501071749999994</v>
      </c>
      <c r="AB287" s="5">
        <v>72.501074399999993</v>
      </c>
      <c r="AC287" s="5">
        <v>72.501077050000006</v>
      </c>
      <c r="AD287" s="5">
        <v>136.700727</v>
      </c>
      <c r="AE287" s="5">
        <v>237.60299885000001</v>
      </c>
    </row>
    <row r="288" spans="1:31">
      <c r="A288" s="56" t="s">
        <v>80</v>
      </c>
      <c r="B288" s="56" t="s">
        <v>199</v>
      </c>
      <c r="C288" s="56" t="s">
        <v>135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</row>
    <row r="289" spans="1:31">
      <c r="A289" s="56" t="s">
        <v>80</v>
      </c>
      <c r="B289" s="56" t="s">
        <v>199</v>
      </c>
      <c r="C289" s="56" t="s">
        <v>136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</row>
    <row r="290" spans="1:31">
      <c r="A290" s="56" t="s">
        <v>80</v>
      </c>
      <c r="B290" s="56" t="s">
        <v>199</v>
      </c>
      <c r="C290" s="56" t="s">
        <v>153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</row>
    <row r="291" spans="1:31">
      <c r="A291" s="56" t="s">
        <v>80</v>
      </c>
      <c r="B291" s="56" t="s">
        <v>199</v>
      </c>
      <c r="C291" s="56" t="s">
        <v>154</v>
      </c>
      <c r="D291" s="5">
        <v>2.5500000000000001E-6</v>
      </c>
      <c r="E291" s="5">
        <v>3.9700000000000001E-6</v>
      </c>
      <c r="F291" s="5">
        <v>3.9700000000000001E-6</v>
      </c>
      <c r="G291" s="5">
        <v>3.9700000000000001E-6</v>
      </c>
      <c r="H291" s="5">
        <v>4.0999999999999997E-6</v>
      </c>
      <c r="I291" s="5">
        <v>68.867651190000004</v>
      </c>
      <c r="J291" s="5">
        <v>403.54874032999999</v>
      </c>
      <c r="K291" s="5">
        <v>403.54874939000001</v>
      </c>
      <c r="L291" s="5">
        <v>494.30394727999987</v>
      </c>
      <c r="M291" s="5">
        <v>663.62386153</v>
      </c>
      <c r="N291" s="5">
        <v>663.62386153</v>
      </c>
      <c r="O291" s="5">
        <v>761.10655828000006</v>
      </c>
      <c r="P291" s="5">
        <v>930.67408587000011</v>
      </c>
      <c r="Q291" s="5">
        <v>930.67408588000012</v>
      </c>
      <c r="R291" s="5">
        <v>930.67409390000012</v>
      </c>
      <c r="S291" s="5">
        <v>945.83466019000002</v>
      </c>
      <c r="T291" s="5">
        <v>945.84091262000015</v>
      </c>
      <c r="U291" s="5">
        <v>945.84091262000015</v>
      </c>
      <c r="V291" s="5">
        <v>945.84091262000015</v>
      </c>
      <c r="W291" s="5">
        <v>945.84091262000015</v>
      </c>
      <c r="X291" s="5">
        <v>945.84091262000015</v>
      </c>
      <c r="Y291" s="5">
        <v>945.84095686000023</v>
      </c>
      <c r="Z291" s="5">
        <v>945.84098463000021</v>
      </c>
      <c r="AA291" s="5">
        <v>945.84098467000024</v>
      </c>
      <c r="AB291" s="5">
        <v>945.84098468000025</v>
      </c>
      <c r="AC291" s="5">
        <v>945.84098470000026</v>
      </c>
      <c r="AD291" s="5">
        <v>1325.5377107899999</v>
      </c>
      <c r="AE291" s="5">
        <v>1326.7523758</v>
      </c>
    </row>
    <row r="292" spans="1:31">
      <c r="A292" s="56" t="s">
        <v>80</v>
      </c>
      <c r="B292" s="56" t="s">
        <v>199</v>
      </c>
      <c r="C292" s="56" t="s">
        <v>155</v>
      </c>
      <c r="D292" s="5">
        <v>268</v>
      </c>
      <c r="E292" s="5">
        <v>268</v>
      </c>
      <c r="F292" s="5">
        <v>268</v>
      </c>
      <c r="G292" s="5">
        <v>268</v>
      </c>
      <c r="H292" s="5">
        <v>268</v>
      </c>
      <c r="I292" s="5">
        <v>268</v>
      </c>
      <c r="J292" s="5">
        <v>268</v>
      </c>
      <c r="K292" s="5">
        <v>268</v>
      </c>
      <c r="L292" s="5">
        <v>268</v>
      </c>
      <c r="M292" s="5">
        <v>268</v>
      </c>
      <c r="N292" s="5">
        <v>268</v>
      </c>
      <c r="O292" s="5">
        <v>268</v>
      </c>
      <c r="P292" s="5">
        <v>268</v>
      </c>
      <c r="Q292" s="5">
        <v>268</v>
      </c>
      <c r="R292" s="5">
        <v>268</v>
      </c>
      <c r="S292" s="5">
        <v>268</v>
      </c>
      <c r="T292" s="5">
        <v>268</v>
      </c>
      <c r="U292" s="5">
        <v>268</v>
      </c>
      <c r="V292" s="5">
        <v>268</v>
      </c>
      <c r="W292" s="5">
        <v>268</v>
      </c>
      <c r="X292" s="5">
        <v>268</v>
      </c>
      <c r="Y292" s="5">
        <v>268</v>
      </c>
      <c r="Z292" s="5">
        <v>268</v>
      </c>
      <c r="AA292" s="5">
        <v>268</v>
      </c>
      <c r="AB292" s="5">
        <v>268</v>
      </c>
      <c r="AC292" s="5">
        <v>268</v>
      </c>
      <c r="AD292" s="5">
        <v>268</v>
      </c>
      <c r="AE292" s="5">
        <v>268</v>
      </c>
    </row>
    <row r="293" spans="1:31">
      <c r="A293" s="56" t="s">
        <v>80</v>
      </c>
      <c r="B293" s="56" t="s">
        <v>199</v>
      </c>
      <c r="C293" s="56" t="s">
        <v>138</v>
      </c>
      <c r="D293" s="5">
        <v>27.867000000000001</v>
      </c>
      <c r="E293" s="5">
        <v>42.569000000000003</v>
      </c>
      <c r="F293" s="5">
        <v>54.228999999999992</v>
      </c>
      <c r="G293" s="5">
        <v>69.669000000000011</v>
      </c>
      <c r="H293" s="5">
        <v>83.643999999999977</v>
      </c>
      <c r="I293" s="5">
        <v>98.150999999999982</v>
      </c>
      <c r="J293" s="5">
        <v>112.53100000000001</v>
      </c>
      <c r="K293" s="5">
        <v>122.1917048</v>
      </c>
      <c r="L293" s="5">
        <v>131.29430345</v>
      </c>
      <c r="M293" s="5">
        <v>140.16223987000001</v>
      </c>
      <c r="N293" s="5">
        <v>148.81446156000001</v>
      </c>
      <c r="O293" s="5">
        <v>157.81538028</v>
      </c>
      <c r="P293" s="5">
        <v>167.61028186999999</v>
      </c>
      <c r="Q293" s="5">
        <v>177.28082326000001</v>
      </c>
      <c r="R293" s="5">
        <v>187.34418851000001</v>
      </c>
      <c r="S293" s="5">
        <v>197.92537768</v>
      </c>
      <c r="T293" s="5">
        <v>209.51861481</v>
      </c>
      <c r="U293" s="5">
        <v>221.11327868000001</v>
      </c>
      <c r="V293" s="5">
        <v>233.42112126000001</v>
      </c>
      <c r="W293" s="5">
        <v>246.29217582999999</v>
      </c>
      <c r="X293" s="5">
        <v>260.25668868000002</v>
      </c>
      <c r="Y293" s="5">
        <v>274.85320731000002</v>
      </c>
      <c r="Z293" s="5">
        <v>290.42891438999999</v>
      </c>
      <c r="AA293" s="5">
        <v>306.64422946000002</v>
      </c>
      <c r="AB293" s="5">
        <v>324.15584975000002</v>
      </c>
      <c r="AC293" s="5">
        <v>341.49747876999999</v>
      </c>
      <c r="AD293" s="5">
        <v>359.39563423999988</v>
      </c>
      <c r="AE293" s="5">
        <v>370.75184135000001</v>
      </c>
    </row>
    <row r="294" spans="1:31">
      <c r="A294" s="56" t="s">
        <v>80</v>
      </c>
      <c r="B294" s="56" t="s">
        <v>199</v>
      </c>
      <c r="C294" s="56" t="s">
        <v>139</v>
      </c>
      <c r="D294" s="5">
        <v>64.924000000000007</v>
      </c>
      <c r="E294" s="5">
        <v>93.886999999999944</v>
      </c>
      <c r="F294" s="5">
        <v>111.904</v>
      </c>
      <c r="G294" s="5">
        <v>136.96600000000001</v>
      </c>
      <c r="H294" s="5">
        <v>157.191</v>
      </c>
      <c r="I294" s="5">
        <v>175.07400000000001</v>
      </c>
      <c r="J294" s="5">
        <v>190.46799999999999</v>
      </c>
      <c r="K294" s="5">
        <v>202.18899999999999</v>
      </c>
      <c r="L294" s="5">
        <v>210.304</v>
      </c>
      <c r="M294" s="5">
        <v>218.6330000000001</v>
      </c>
      <c r="N294" s="5">
        <v>225.99899999999991</v>
      </c>
      <c r="O294" s="5">
        <v>233.21100000000001</v>
      </c>
      <c r="P294" s="5">
        <v>239.405</v>
      </c>
      <c r="Q294" s="5">
        <v>246.00899999999999</v>
      </c>
      <c r="R294" s="5">
        <v>252.376</v>
      </c>
      <c r="S294" s="5">
        <v>258.685</v>
      </c>
      <c r="T294" s="5">
        <v>264.16599999999988</v>
      </c>
      <c r="U294" s="5">
        <v>270.27499999999998</v>
      </c>
      <c r="V294" s="5">
        <v>276.53699999999998</v>
      </c>
      <c r="W294" s="5">
        <v>282.673</v>
      </c>
      <c r="X294" s="5">
        <v>287.80999999999989</v>
      </c>
      <c r="Y294" s="5">
        <v>294.488</v>
      </c>
      <c r="Z294" s="5">
        <v>301.42199999999991</v>
      </c>
      <c r="AA294" s="5">
        <v>308.30900000000003</v>
      </c>
      <c r="AB294" s="5">
        <v>314.18200000000002</v>
      </c>
      <c r="AC294" s="5">
        <v>320.47500000000002</v>
      </c>
      <c r="AD294" s="5">
        <v>326.51899999999989</v>
      </c>
      <c r="AE294" s="5">
        <v>326.51899999999989</v>
      </c>
    </row>
    <row r="295" spans="1:31">
      <c r="A295" s="56" t="s">
        <v>80</v>
      </c>
      <c r="B295" s="56" t="s">
        <v>199</v>
      </c>
      <c r="C295" s="56" t="s">
        <v>146</v>
      </c>
      <c r="D295" s="5">
        <v>-0.33003986188492013</v>
      </c>
      <c r="E295" s="5">
        <v>-0.342764121160819</v>
      </c>
      <c r="F295" s="5">
        <v>-0.47263925179746019</v>
      </c>
      <c r="G295" s="5">
        <v>-0.61748141221450936</v>
      </c>
      <c r="H295" s="5">
        <v>-0.75151238994322256</v>
      </c>
      <c r="I295" s="5">
        <v>-0.33572255598621581</v>
      </c>
      <c r="J295" s="5">
        <v>-0.18466725255633781</v>
      </c>
      <c r="K295" s="5">
        <v>-0.2318464345095137</v>
      </c>
      <c r="L295" s="5">
        <v>-0.2294715631873103</v>
      </c>
      <c r="M295" s="5">
        <v>9.9795442658013656E-2</v>
      </c>
      <c r="N295" s="5">
        <v>5.8347496132014953E-2</v>
      </c>
      <c r="O295" s="5">
        <v>0.34018600252042569</v>
      </c>
      <c r="P295" s="5">
        <v>0.8569628869725392</v>
      </c>
      <c r="Q295" s="5">
        <v>1.096425788607462</v>
      </c>
      <c r="R295" s="5">
        <v>1.7866554633458589</v>
      </c>
      <c r="S295" s="5">
        <v>1.9497545619017489</v>
      </c>
      <c r="T295" s="5">
        <v>2.346747468452492</v>
      </c>
      <c r="U295" s="5">
        <v>2.6814371392869489</v>
      </c>
      <c r="V295" s="5">
        <v>2.7886278834267491</v>
      </c>
      <c r="W295" s="5">
        <v>3.1483370501567829</v>
      </c>
      <c r="X295" s="5">
        <v>3.3212232146571381</v>
      </c>
      <c r="Y295" s="5">
        <v>3.5338324250146438</v>
      </c>
      <c r="Z295" s="5">
        <v>3.620204449334445</v>
      </c>
      <c r="AA295" s="5">
        <v>3.947456682230388</v>
      </c>
      <c r="AB295" s="5">
        <v>3.684910344864015</v>
      </c>
      <c r="AC295" s="5">
        <v>4.2491374652685892</v>
      </c>
      <c r="AD295" s="5">
        <v>4.540247288308322</v>
      </c>
      <c r="AE295" s="5">
        <v>4.9469413545932852</v>
      </c>
    </row>
    <row r="296" spans="1:3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>
      <c r="A297" s="56" t="s">
        <v>80</v>
      </c>
      <c r="B297" s="56" t="s">
        <v>200</v>
      </c>
      <c r="C297" s="56" t="s">
        <v>132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</row>
    <row r="298" spans="1:31">
      <c r="A298" s="56" t="s">
        <v>80</v>
      </c>
      <c r="B298" s="56" t="s">
        <v>200</v>
      </c>
      <c r="C298" s="56" t="s">
        <v>133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</row>
    <row r="299" spans="1:31">
      <c r="A299" s="56" t="s">
        <v>80</v>
      </c>
      <c r="B299" s="56" t="s">
        <v>200</v>
      </c>
      <c r="C299" s="56" t="s">
        <v>134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2.65E-6</v>
      </c>
      <c r="L299" s="5">
        <v>5.3000000000000001E-6</v>
      </c>
      <c r="M299" s="5">
        <v>7.9500000000000001E-6</v>
      </c>
      <c r="N299" s="5">
        <v>1.06E-5</v>
      </c>
      <c r="O299" s="5">
        <v>1.325E-5</v>
      </c>
      <c r="P299" s="5">
        <v>1.59E-5</v>
      </c>
      <c r="Q299" s="5">
        <v>1.855E-5</v>
      </c>
      <c r="R299" s="5">
        <v>1.855E-5</v>
      </c>
      <c r="S299" s="5">
        <v>1.855E-5</v>
      </c>
      <c r="T299" s="5">
        <v>1.855E-5</v>
      </c>
      <c r="U299" s="5">
        <v>1.855E-5</v>
      </c>
      <c r="V299" s="5">
        <v>1.855E-5</v>
      </c>
      <c r="W299" s="5">
        <v>1.855E-5</v>
      </c>
      <c r="X299" s="5">
        <v>1.855E-5</v>
      </c>
      <c r="Y299" s="5">
        <v>2.12E-5</v>
      </c>
      <c r="Z299" s="5">
        <v>2.385E-5</v>
      </c>
      <c r="AA299" s="5">
        <v>2.65E-5</v>
      </c>
      <c r="AB299" s="5">
        <v>2.915E-5</v>
      </c>
      <c r="AC299" s="5">
        <v>3.18E-5</v>
      </c>
      <c r="AD299" s="5">
        <v>3.4449999999999997E-5</v>
      </c>
      <c r="AE299" s="5">
        <v>3.7099999999999987E-5</v>
      </c>
    </row>
    <row r="300" spans="1:31">
      <c r="A300" s="56" t="s">
        <v>80</v>
      </c>
      <c r="B300" s="56" t="s">
        <v>200</v>
      </c>
      <c r="C300" s="56" t="s">
        <v>135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</row>
    <row r="301" spans="1:31">
      <c r="A301" s="56" t="s">
        <v>80</v>
      </c>
      <c r="B301" s="56" t="s">
        <v>200</v>
      </c>
      <c r="C301" s="56" t="s">
        <v>136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</row>
    <row r="302" spans="1:31">
      <c r="A302" s="56" t="s">
        <v>80</v>
      </c>
      <c r="B302" s="56" t="s">
        <v>200</v>
      </c>
      <c r="C302" s="56" t="s">
        <v>153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3.9700000000000001E-6</v>
      </c>
      <c r="J302" s="5">
        <v>4.2300000000000002E-6</v>
      </c>
      <c r="K302" s="5">
        <v>1.1240000000000001E-5</v>
      </c>
      <c r="L302" s="5">
        <v>1.187E-5</v>
      </c>
      <c r="M302" s="5">
        <v>1.2459999999999999E-5</v>
      </c>
      <c r="N302" s="5">
        <v>1.323E-5</v>
      </c>
      <c r="O302" s="5">
        <v>1.396E-5</v>
      </c>
      <c r="P302" s="5">
        <v>1.491E-5</v>
      </c>
      <c r="Q302" s="5">
        <v>1.5719999999999999E-5</v>
      </c>
      <c r="R302" s="5">
        <v>1.8349999999999999E-5</v>
      </c>
      <c r="S302" s="5">
        <v>1.8989999999999999E-5</v>
      </c>
      <c r="T302" s="5">
        <v>1.982E-5</v>
      </c>
      <c r="U302" s="5">
        <v>2.0579999999999999E-5</v>
      </c>
      <c r="V302" s="5">
        <v>2.1569999999999998E-5</v>
      </c>
      <c r="W302" s="5">
        <v>2.2540000000000001E-5</v>
      </c>
      <c r="X302" s="5">
        <v>2.3879999999999998E-5</v>
      </c>
      <c r="Y302" s="5">
        <v>3.5809999999999998E-5</v>
      </c>
      <c r="Z302" s="5">
        <v>3.7839999999999997E-5</v>
      </c>
      <c r="AA302" s="5">
        <v>4.0020000000000013E-5</v>
      </c>
      <c r="AB302" s="5">
        <v>4.2090000000000012E-5</v>
      </c>
      <c r="AC302" s="5">
        <v>4.4620000000000003E-5</v>
      </c>
      <c r="AD302" s="5">
        <v>4.6980000000000008E-5</v>
      </c>
      <c r="AE302" s="5">
        <v>4.9680000000000012E-5</v>
      </c>
    </row>
    <row r="303" spans="1:31">
      <c r="A303" s="56" t="s">
        <v>80</v>
      </c>
      <c r="B303" s="56" t="s">
        <v>200</v>
      </c>
      <c r="C303" s="56" t="s">
        <v>154</v>
      </c>
      <c r="D303" s="5">
        <v>1.19E-6</v>
      </c>
      <c r="E303" s="5">
        <v>1.26E-6</v>
      </c>
      <c r="F303" s="5">
        <v>1.4300000000000001E-6</v>
      </c>
      <c r="G303" s="5">
        <v>1.57E-6</v>
      </c>
      <c r="H303" s="5">
        <v>1.7099999999999999E-6</v>
      </c>
      <c r="I303" s="5">
        <v>1.9300000000000002E-6</v>
      </c>
      <c r="J303" s="5">
        <v>2.2400000000000002E-6</v>
      </c>
      <c r="K303" s="5">
        <v>5.0599999999999998E-6</v>
      </c>
      <c r="L303" s="5">
        <v>5.6799999999999998E-6</v>
      </c>
      <c r="M303" s="5">
        <v>7.1199999999999996E-6</v>
      </c>
      <c r="N303" s="5">
        <v>7.8199999999999997E-6</v>
      </c>
      <c r="O303" s="5">
        <v>8.6799999999999999E-6</v>
      </c>
      <c r="P303" s="5">
        <v>9.8199999999999992E-6</v>
      </c>
      <c r="Q303" s="5">
        <v>1.083E-5</v>
      </c>
      <c r="R303" s="5">
        <v>1.1970000000000001E-5</v>
      </c>
      <c r="S303" s="5">
        <v>1.3190000000000001E-5</v>
      </c>
      <c r="T303" s="5">
        <v>1.4620000000000001E-5</v>
      </c>
      <c r="U303" s="5">
        <v>1.5849999999999999E-5</v>
      </c>
      <c r="V303" s="5">
        <v>1.7E-5</v>
      </c>
      <c r="W303" s="5">
        <v>1.7050000000000001E-5</v>
      </c>
      <c r="X303" s="5">
        <v>1.8660000000000001E-5</v>
      </c>
      <c r="Y303" s="5">
        <v>2.6400000000000001E-5</v>
      </c>
      <c r="Z303" s="5">
        <v>2.9079999999999999E-5</v>
      </c>
      <c r="AA303" s="5">
        <v>3.1340000000000001E-5</v>
      </c>
      <c r="AB303" s="5">
        <v>3.3769999999999997E-5</v>
      </c>
      <c r="AC303" s="5">
        <v>3.6730000000000002E-5</v>
      </c>
      <c r="AD303" s="5">
        <v>3.9239999999999997E-5</v>
      </c>
      <c r="AE303" s="5">
        <v>4.2360000000000001E-5</v>
      </c>
    </row>
    <row r="304" spans="1:31">
      <c r="A304" s="56" t="s">
        <v>80</v>
      </c>
      <c r="B304" s="56" t="s">
        <v>200</v>
      </c>
      <c r="C304" s="56" t="s">
        <v>155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56" t="s">
        <v>80</v>
      </c>
      <c r="B305" s="56" t="s">
        <v>200</v>
      </c>
      <c r="C305" s="56" t="s">
        <v>138</v>
      </c>
      <c r="D305" s="5">
        <v>0.80699999999999994</v>
      </c>
      <c r="E305" s="5">
        <v>1.5</v>
      </c>
      <c r="F305" s="5">
        <v>2.2559999999999998</v>
      </c>
      <c r="G305" s="5">
        <v>3.367</v>
      </c>
      <c r="H305" s="5">
        <v>4.4770000000000003</v>
      </c>
      <c r="I305" s="5">
        <v>5.74</v>
      </c>
      <c r="J305" s="5">
        <v>7.1029999999999998</v>
      </c>
      <c r="K305" s="5">
        <v>7.8895331399999993</v>
      </c>
      <c r="L305" s="5">
        <v>8.7149484899999994</v>
      </c>
      <c r="M305" s="5">
        <v>9.5312965900000002</v>
      </c>
      <c r="N305" s="5">
        <v>10.37753828</v>
      </c>
      <c r="O305" s="5">
        <v>11.30342119</v>
      </c>
      <c r="P305" s="5">
        <v>12.3771945</v>
      </c>
      <c r="Q305" s="5">
        <v>13.4768062</v>
      </c>
      <c r="R305" s="5">
        <v>14.67451966</v>
      </c>
      <c r="S305" s="5">
        <v>15.989946679999999</v>
      </c>
      <c r="T305" s="5">
        <v>17.507351379999999</v>
      </c>
      <c r="U305" s="5">
        <v>19.08386673</v>
      </c>
      <c r="V305" s="5">
        <v>20.817180700000009</v>
      </c>
      <c r="W305" s="5">
        <v>22.69722088</v>
      </c>
      <c r="X305" s="5">
        <v>24.788382930000001</v>
      </c>
      <c r="Y305" s="5">
        <v>27.045465249999999</v>
      </c>
      <c r="Z305" s="5">
        <v>29.523726929999999</v>
      </c>
      <c r="AA305" s="5">
        <v>32.166278030000001</v>
      </c>
      <c r="AB305" s="5">
        <v>35.080948970000001</v>
      </c>
      <c r="AC305" s="5">
        <v>38.053937800000007</v>
      </c>
      <c r="AD305" s="5">
        <v>41.188521289999997</v>
      </c>
      <c r="AE305" s="5">
        <v>43.163582330000011</v>
      </c>
    </row>
    <row r="306" spans="1:31">
      <c r="A306" s="56" t="s">
        <v>80</v>
      </c>
      <c r="B306" s="56" t="s">
        <v>200</v>
      </c>
      <c r="C306" s="56" t="s">
        <v>139</v>
      </c>
      <c r="D306" s="5">
        <v>6.7020000000000017</v>
      </c>
      <c r="E306" s="5">
        <v>12.523</v>
      </c>
      <c r="F306" s="5">
        <v>16.609000000000002</v>
      </c>
      <c r="G306" s="5">
        <v>23.195</v>
      </c>
      <c r="H306" s="5">
        <v>27.048000000000009</v>
      </c>
      <c r="I306" s="5">
        <v>31.332000000000001</v>
      </c>
      <c r="J306" s="5">
        <v>35.094999999999999</v>
      </c>
      <c r="K306" s="5">
        <v>37.816000000000003</v>
      </c>
      <c r="L306" s="5">
        <v>39.889000000000003</v>
      </c>
      <c r="M306" s="5">
        <v>41.982999999999997</v>
      </c>
      <c r="N306" s="5">
        <v>43.924999999999997</v>
      </c>
      <c r="O306" s="5">
        <v>45.88</v>
      </c>
      <c r="P306" s="5">
        <v>47.660999999999987</v>
      </c>
      <c r="Q306" s="5">
        <v>49.505999999999993</v>
      </c>
      <c r="R306" s="5">
        <v>51.314999999999998</v>
      </c>
      <c r="S306" s="5">
        <v>53.131999999999991</v>
      </c>
      <c r="T306" s="5">
        <v>54.867999999999988</v>
      </c>
      <c r="U306" s="5">
        <v>56.734000000000009</v>
      </c>
      <c r="V306" s="5">
        <v>58.691999999999979</v>
      </c>
      <c r="W306" s="5">
        <v>60.651999999999987</v>
      </c>
      <c r="X306" s="5">
        <v>62.444999999999993</v>
      </c>
      <c r="Y306" s="5">
        <v>64.662999999999997</v>
      </c>
      <c r="Z306" s="5">
        <v>67.013999999999996</v>
      </c>
      <c r="AA306" s="5">
        <v>69.397999999999996</v>
      </c>
      <c r="AB306" s="5">
        <v>71.620999999999995</v>
      </c>
      <c r="AC306" s="5">
        <v>73.888999999999996</v>
      </c>
      <c r="AD306" s="5">
        <v>76.114999999999995</v>
      </c>
      <c r="AE306" s="5">
        <v>76.114999999999995</v>
      </c>
    </row>
    <row r="307" spans="1:31">
      <c r="A307" s="56" t="s">
        <v>80</v>
      </c>
      <c r="B307" s="56" t="s">
        <v>200</v>
      </c>
      <c r="C307" s="56" t="s">
        <v>146</v>
      </c>
      <c r="D307" s="5">
        <v>0.3312631160640791</v>
      </c>
      <c r="E307" s="5">
        <v>0.38347737927556119</v>
      </c>
      <c r="F307" s="5">
        <v>0.55142338473007158</v>
      </c>
      <c r="G307" s="5">
        <v>0.60771786731334743</v>
      </c>
      <c r="H307" s="5">
        <v>0.66669796505734524</v>
      </c>
      <c r="I307" s="5">
        <v>-6.3148274236730302</v>
      </c>
      <c r="J307" s="5">
        <v>-6.328600206207426</v>
      </c>
      <c r="K307" s="5">
        <v>-6.2543981366596597</v>
      </c>
      <c r="L307" s="5">
        <v>-6.17963572198272</v>
      </c>
      <c r="M307" s="5">
        <v>-6.1286358529928684</v>
      </c>
      <c r="N307" s="5">
        <v>-6.0754612375678363</v>
      </c>
      <c r="O307" s="5">
        <v>-6.0853662462434563</v>
      </c>
      <c r="P307" s="5">
        <v>-5.9844535608639049</v>
      </c>
      <c r="Q307" s="5">
        <v>-5.94029782574545</v>
      </c>
      <c r="R307" s="5">
        <v>-5.7927048798498539</v>
      </c>
      <c r="S307" s="5">
        <v>-5.7326826953955248</v>
      </c>
      <c r="T307" s="5">
        <v>-5.6715172347854228</v>
      </c>
      <c r="U307" s="5">
        <v>-5.6079104036530856</v>
      </c>
      <c r="V307" s="5">
        <v>-5.5284424624674102</v>
      </c>
      <c r="W307" s="5">
        <v>-5.4497447806736652</v>
      </c>
      <c r="X307" s="5">
        <v>-5.3153965408048762</v>
      </c>
      <c r="Y307" s="5">
        <v>-5.299487359326907</v>
      </c>
      <c r="Z307" s="5">
        <v>-5.211486444414156</v>
      </c>
      <c r="AA307" s="5">
        <v>-5.074874994867681</v>
      </c>
      <c r="AB307" s="5">
        <v>-4.9945765647527978</v>
      </c>
      <c r="AC307" s="5">
        <v>-4.7845544396268522</v>
      </c>
      <c r="AD307" s="5">
        <v>-4.6897119954140543</v>
      </c>
      <c r="AE307" s="5">
        <v>-4.4747923299977899</v>
      </c>
    </row>
    <row r="308" spans="1:3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</sheetData>
  <autoFilter ref="A3:C307" xr:uid="{00000000-0009-0000-0000-00000A000000}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5">
    <tabColor theme="7"/>
  </sheetPr>
  <dimension ref="A1:AE192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7.6640625" style="6" customWidth="1"/>
    <col min="4" max="5" width="9" style="6" customWidth="1"/>
    <col min="6" max="16384" width="9" style="6"/>
  </cols>
  <sheetData>
    <row r="1" spans="1:31" s="15" customFormat="1" ht="23.25" customHeight="1" thickBot="1">
      <c r="A1" s="1" t="s">
        <v>209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54" t="s">
        <v>210</v>
      </c>
      <c r="C2" s="54"/>
    </row>
    <row r="3" spans="1:31">
      <c r="A3" s="57" t="s">
        <v>191</v>
      </c>
      <c r="B3" s="57" t="s">
        <v>194</v>
      </c>
      <c r="C3" s="57" t="s">
        <v>195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130</v>
      </c>
      <c r="D4" s="5">
        <v>0</v>
      </c>
      <c r="E4" s="5">
        <v>0</v>
      </c>
      <c r="F4" s="5">
        <v>-2880</v>
      </c>
      <c r="G4" s="5">
        <v>-2880</v>
      </c>
      <c r="H4" s="5">
        <v>-4200</v>
      </c>
      <c r="I4" s="5">
        <v>-4200</v>
      </c>
      <c r="J4" s="5">
        <v>-4200</v>
      </c>
      <c r="K4" s="5">
        <v>-5570</v>
      </c>
      <c r="L4" s="5">
        <v>-6940</v>
      </c>
      <c r="M4" s="5">
        <v>-6940</v>
      </c>
      <c r="N4" s="5">
        <v>-6940</v>
      </c>
      <c r="O4" s="5">
        <v>-6940</v>
      </c>
      <c r="P4" s="5">
        <v>-6940</v>
      </c>
      <c r="Q4" s="5">
        <v>-6940</v>
      </c>
      <c r="R4" s="5">
        <v>-6940</v>
      </c>
      <c r="S4" s="5">
        <v>-6940</v>
      </c>
      <c r="T4" s="5">
        <v>-6940</v>
      </c>
      <c r="U4" s="5">
        <v>-8330</v>
      </c>
      <c r="V4" s="5">
        <v>-8330</v>
      </c>
      <c r="W4" s="5">
        <v>-8330</v>
      </c>
      <c r="X4" s="5">
        <v>-8330</v>
      </c>
      <c r="Y4" s="5">
        <v>-8330</v>
      </c>
      <c r="Z4" s="5">
        <v>-8330</v>
      </c>
      <c r="AA4" s="5">
        <v>-8330</v>
      </c>
      <c r="AB4" s="5">
        <v>-8330</v>
      </c>
      <c r="AC4" s="5">
        <v>-8330</v>
      </c>
      <c r="AD4" s="5">
        <v>-8330</v>
      </c>
      <c r="AE4" s="5">
        <v>-8330</v>
      </c>
    </row>
    <row r="5" spans="1:31">
      <c r="A5" s="56" t="s">
        <v>60</v>
      </c>
      <c r="B5" s="56" t="s">
        <v>163</v>
      </c>
      <c r="C5" s="56" t="s">
        <v>132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-440</v>
      </c>
      <c r="Y5" s="5">
        <v>-440</v>
      </c>
      <c r="Z5" s="5">
        <v>-440</v>
      </c>
      <c r="AA5" s="5">
        <v>-440</v>
      </c>
      <c r="AB5" s="5">
        <v>-440</v>
      </c>
      <c r="AC5" s="5">
        <v>-440</v>
      </c>
      <c r="AD5" s="5">
        <v>-440</v>
      </c>
      <c r="AE5" s="5">
        <v>-440</v>
      </c>
    </row>
    <row r="6" spans="1:31">
      <c r="A6" s="56" t="s">
        <v>60</v>
      </c>
      <c r="B6" s="56" t="s">
        <v>163</v>
      </c>
      <c r="C6" s="56" t="s">
        <v>134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-848.99900000000002</v>
      </c>
      <c r="Z6" s="5">
        <v>-848.99900000000002</v>
      </c>
      <c r="AA6" s="5">
        <v>-848.99900000000002</v>
      </c>
      <c r="AB6" s="5">
        <v>-848.99900000000002</v>
      </c>
      <c r="AC6" s="5">
        <v>-848.99900000000002</v>
      </c>
      <c r="AD6" s="5">
        <v>-848.99900000000002</v>
      </c>
      <c r="AE6" s="5">
        <v>-848.99900000000002</v>
      </c>
    </row>
    <row r="7" spans="1:31">
      <c r="A7" s="56" t="s">
        <v>60</v>
      </c>
      <c r="B7" s="56" t="s">
        <v>163</v>
      </c>
      <c r="C7" s="56" t="s">
        <v>136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31">
      <c r="A8" s="56" t="s">
        <v>60</v>
      </c>
      <c r="B8" s="56" t="s">
        <v>163</v>
      </c>
      <c r="C8" s="56" t="s">
        <v>153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6" t="s">
        <v>60</v>
      </c>
      <c r="B9" s="56" t="s">
        <v>163</v>
      </c>
      <c r="C9" s="56" t="s">
        <v>154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-1.7569999924732259E-5</v>
      </c>
      <c r="Y9" s="5">
        <v>-1.8990000028012731E-5</v>
      </c>
      <c r="Z9" s="5">
        <v>-600.00081257000022</v>
      </c>
      <c r="AA9" s="5">
        <v>-600.00081257000022</v>
      </c>
      <c r="AB9" s="5">
        <v>-1524.9986267100001</v>
      </c>
      <c r="AC9" s="5">
        <v>-1524.99862732</v>
      </c>
      <c r="AD9" s="5">
        <v>-1524.99862798</v>
      </c>
      <c r="AE9" s="5">
        <v>-1524.9986299899999</v>
      </c>
    </row>
    <row r="10" spans="1:31">
      <c r="A10" s="56" t="s">
        <v>60</v>
      </c>
      <c r="B10" s="56" t="s">
        <v>163</v>
      </c>
      <c r="C10" s="56" t="s">
        <v>155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</row>
    <row r="11" spans="1:3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20"/>
      <c r="W11" s="7"/>
      <c r="X11" s="7"/>
      <c r="Y11" s="7"/>
      <c r="Z11" s="7"/>
      <c r="AA11" s="7"/>
      <c r="AB11" s="7"/>
      <c r="AC11" s="7"/>
      <c r="AD11" s="7"/>
      <c r="AE11" s="7"/>
    </row>
    <row r="12" spans="1:31">
      <c r="A12" s="56" t="s">
        <v>60</v>
      </c>
      <c r="B12" s="56" t="s">
        <v>197</v>
      </c>
      <c r="C12" s="56" t="s">
        <v>130</v>
      </c>
      <c r="D12" s="5">
        <v>0</v>
      </c>
      <c r="E12" s="5">
        <v>0</v>
      </c>
      <c r="F12" s="5">
        <v>-700</v>
      </c>
      <c r="G12" s="5">
        <v>-1050</v>
      </c>
      <c r="H12" s="5">
        <v>-1750</v>
      </c>
      <c r="I12" s="5">
        <v>-2550</v>
      </c>
      <c r="J12" s="5">
        <v>-2550</v>
      </c>
      <c r="K12" s="5">
        <v>-3950</v>
      </c>
      <c r="L12" s="5">
        <v>-3950</v>
      </c>
      <c r="M12" s="5">
        <v>-3950</v>
      </c>
      <c r="N12" s="5">
        <v>-3950</v>
      </c>
      <c r="O12" s="5">
        <v>-3950</v>
      </c>
      <c r="P12" s="5">
        <v>-4230</v>
      </c>
      <c r="Q12" s="5">
        <v>-4230</v>
      </c>
      <c r="R12" s="5">
        <v>-4230</v>
      </c>
      <c r="S12" s="5">
        <v>-4230</v>
      </c>
      <c r="T12" s="5">
        <v>-4230</v>
      </c>
      <c r="U12" s="5">
        <v>-4230</v>
      </c>
      <c r="V12" s="5">
        <v>-4230</v>
      </c>
      <c r="W12" s="5">
        <v>-4974</v>
      </c>
      <c r="X12" s="5">
        <v>-5339</v>
      </c>
      <c r="Y12" s="5">
        <v>-5704</v>
      </c>
      <c r="Z12" s="5">
        <v>-6069</v>
      </c>
      <c r="AA12" s="5">
        <v>-6434</v>
      </c>
      <c r="AB12" s="5">
        <v>-6434</v>
      </c>
      <c r="AC12" s="5">
        <v>-6434</v>
      </c>
      <c r="AD12" s="5">
        <v>-6434</v>
      </c>
      <c r="AE12" s="5">
        <v>-6434</v>
      </c>
    </row>
    <row r="13" spans="1:31">
      <c r="A13" s="56" t="s">
        <v>60</v>
      </c>
      <c r="B13" s="56" t="s">
        <v>197</v>
      </c>
      <c r="C13" s="56" t="s">
        <v>132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-180</v>
      </c>
      <c r="J13" s="5">
        <v>-180</v>
      </c>
      <c r="K13" s="5">
        <v>-180</v>
      </c>
      <c r="L13" s="5">
        <v>-180</v>
      </c>
      <c r="M13" s="5">
        <v>-180</v>
      </c>
      <c r="N13" s="5">
        <v>-180</v>
      </c>
      <c r="O13" s="5">
        <v>-180</v>
      </c>
      <c r="P13" s="5">
        <v>-180</v>
      </c>
      <c r="Q13" s="5">
        <v>-565</v>
      </c>
      <c r="R13" s="5">
        <v>-565</v>
      </c>
      <c r="S13" s="5">
        <v>-565</v>
      </c>
      <c r="T13" s="5">
        <v>-709.39999998999997</v>
      </c>
      <c r="U13" s="5">
        <v>-709.39999998999997</v>
      </c>
      <c r="V13" s="5">
        <v>-709.39999998999997</v>
      </c>
      <c r="W13" s="5">
        <v>-709.39999998999997</v>
      </c>
      <c r="X13" s="5">
        <v>-709.39999998999997</v>
      </c>
      <c r="Y13" s="5">
        <v>-709.39999998999997</v>
      </c>
      <c r="Z13" s="5">
        <v>-1353.89999999</v>
      </c>
      <c r="AA13" s="5">
        <v>-1597.89999999</v>
      </c>
      <c r="AB13" s="5">
        <v>-1597.89999999</v>
      </c>
      <c r="AC13" s="5">
        <v>-1597.89999999</v>
      </c>
      <c r="AD13" s="5">
        <v>-1597.89999999</v>
      </c>
      <c r="AE13" s="5">
        <v>-1597.89999999</v>
      </c>
    </row>
    <row r="14" spans="1:31">
      <c r="A14" s="56" t="s">
        <v>60</v>
      </c>
      <c r="B14" s="56" t="s">
        <v>197</v>
      </c>
      <c r="C14" s="56" t="s">
        <v>134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-292.00000001000001</v>
      </c>
      <c r="O14" s="5">
        <v>-409.00000001000001</v>
      </c>
      <c r="P14" s="5">
        <v>-409.00000001000001</v>
      </c>
      <c r="Q14" s="5">
        <v>-409.00000001000001</v>
      </c>
      <c r="R14" s="5">
        <v>-409.00016961</v>
      </c>
      <c r="S14" s="5">
        <v>-409.00016961</v>
      </c>
      <c r="T14" s="5">
        <v>-409.00016961</v>
      </c>
      <c r="U14" s="5">
        <v>-409.00016961</v>
      </c>
      <c r="V14" s="5">
        <v>-409.00016961</v>
      </c>
      <c r="W14" s="5">
        <v>-409.00016961</v>
      </c>
      <c r="X14" s="5">
        <v>-409.00016961</v>
      </c>
      <c r="Y14" s="5">
        <v>-540.50016961000006</v>
      </c>
      <c r="Z14" s="5">
        <v>-540.50016961000006</v>
      </c>
      <c r="AA14" s="5">
        <v>-1089.5001696100001</v>
      </c>
      <c r="AB14" s="5">
        <v>-1089.5001696100001</v>
      </c>
      <c r="AC14" s="5">
        <v>-1089.5001696100001</v>
      </c>
      <c r="AD14" s="5">
        <v>-1608.5001696100001</v>
      </c>
      <c r="AE14" s="5">
        <v>-1954.5001696100001</v>
      </c>
    </row>
    <row r="15" spans="1:31">
      <c r="A15" s="56" t="s">
        <v>60</v>
      </c>
      <c r="B15" s="56" t="s">
        <v>197</v>
      </c>
      <c r="C15" s="56" t="s">
        <v>136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-86.4</v>
      </c>
      <c r="S15" s="5">
        <v>-86.4</v>
      </c>
      <c r="T15" s="5">
        <v>-86.4</v>
      </c>
      <c r="U15" s="5">
        <v>-86.4</v>
      </c>
      <c r="V15" s="5">
        <v>-86.4</v>
      </c>
      <c r="W15" s="5">
        <v>-152.4</v>
      </c>
      <c r="X15" s="5">
        <v>-152.4</v>
      </c>
      <c r="Y15" s="5">
        <v>-152.4</v>
      </c>
      <c r="Z15" s="5">
        <v>-152.4</v>
      </c>
      <c r="AA15" s="5">
        <v>-152.4</v>
      </c>
      <c r="AB15" s="5">
        <v>-152.4</v>
      </c>
      <c r="AC15" s="5">
        <v>-152.4</v>
      </c>
      <c r="AD15" s="5">
        <v>-152.4</v>
      </c>
      <c r="AE15" s="5">
        <v>-152.4</v>
      </c>
    </row>
    <row r="16" spans="1:31">
      <c r="A16" s="56" t="s">
        <v>60</v>
      </c>
      <c r="B16" s="56" t="s">
        <v>197</v>
      </c>
      <c r="C16" s="56" t="s">
        <v>153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</row>
    <row r="17" spans="1:31">
      <c r="A17" s="56" t="s">
        <v>60</v>
      </c>
      <c r="B17" s="56" t="s">
        <v>197</v>
      </c>
      <c r="C17" s="56" t="s">
        <v>154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-1.7420000057492801E-5</v>
      </c>
      <c r="Y17" s="5">
        <v>-1.9550000041883249E-5</v>
      </c>
      <c r="Z17" s="5">
        <v>-2.073000008291227E-5</v>
      </c>
      <c r="AA17" s="5">
        <v>-2.45499997026486E-5</v>
      </c>
      <c r="AB17" s="5">
        <v>-2.5790000000206539E-5</v>
      </c>
      <c r="AC17" s="5">
        <v>-165.45587455</v>
      </c>
      <c r="AD17" s="5">
        <v>-165.45587455</v>
      </c>
      <c r="AE17" s="5">
        <v>-679.06827005000002</v>
      </c>
    </row>
    <row r="18" spans="1:31">
      <c r="A18" s="56" t="s">
        <v>60</v>
      </c>
      <c r="B18" s="56" t="s">
        <v>197</v>
      </c>
      <c r="C18" s="56" t="s">
        <v>155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-5.3399999999999997E-6</v>
      </c>
      <c r="Y18" s="5">
        <v>-5.3399999999999997E-6</v>
      </c>
      <c r="Z18" s="5">
        <v>-5.3399999999999997E-6</v>
      </c>
      <c r="AA18" s="5">
        <v>-6.9099999999999999E-6</v>
      </c>
      <c r="AB18" s="5">
        <v>-7.3299999999999993E-6</v>
      </c>
      <c r="AC18" s="5">
        <v>-2.722000000000001E-5</v>
      </c>
      <c r="AD18" s="5">
        <v>-2.722000000000001E-5</v>
      </c>
      <c r="AE18" s="5">
        <v>-2.722000000000001E-5</v>
      </c>
    </row>
    <row r="19" spans="1:3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>
      <c r="A20" s="56" t="s">
        <v>60</v>
      </c>
      <c r="B20" s="56" t="s">
        <v>198</v>
      </c>
      <c r="C20" s="56" t="s">
        <v>131</v>
      </c>
      <c r="D20" s="5">
        <v>0</v>
      </c>
      <c r="E20" s="5">
        <v>0</v>
      </c>
      <c r="F20" s="5">
        <v>-700</v>
      </c>
      <c r="G20" s="5">
        <v>-1450</v>
      </c>
      <c r="H20" s="5">
        <v>-1450</v>
      </c>
      <c r="I20" s="5">
        <v>-1450</v>
      </c>
      <c r="J20" s="5">
        <v>-1450</v>
      </c>
      <c r="K20" s="5">
        <v>-1450</v>
      </c>
      <c r="L20" s="5">
        <v>-1450</v>
      </c>
      <c r="M20" s="5">
        <v>-1450</v>
      </c>
      <c r="N20" s="5">
        <v>-1450</v>
      </c>
      <c r="O20" s="5">
        <v>-1450</v>
      </c>
      <c r="P20" s="5">
        <v>-1450</v>
      </c>
      <c r="Q20" s="5">
        <v>-1450</v>
      </c>
      <c r="R20" s="5">
        <v>-1450</v>
      </c>
      <c r="S20" s="5">
        <v>-1450</v>
      </c>
      <c r="T20" s="5">
        <v>-1450</v>
      </c>
      <c r="U20" s="5">
        <v>-1450</v>
      </c>
      <c r="V20" s="5">
        <v>-1450</v>
      </c>
      <c r="W20" s="5">
        <v>-1450</v>
      </c>
      <c r="X20" s="5">
        <v>-1450</v>
      </c>
      <c r="Y20" s="5">
        <v>-1450</v>
      </c>
      <c r="Z20" s="5">
        <v>-3675</v>
      </c>
      <c r="AA20" s="5">
        <v>-3675</v>
      </c>
      <c r="AB20" s="5">
        <v>-4835</v>
      </c>
      <c r="AC20" s="5">
        <v>-4835</v>
      </c>
      <c r="AD20" s="5">
        <v>-4835</v>
      </c>
      <c r="AE20" s="5">
        <v>-4835</v>
      </c>
    </row>
    <row r="21" spans="1:31">
      <c r="A21" s="56" t="s">
        <v>60</v>
      </c>
      <c r="B21" s="56" t="s">
        <v>198</v>
      </c>
      <c r="C21" s="56" t="s">
        <v>132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-500</v>
      </c>
      <c r="J21" s="5">
        <v>-500</v>
      </c>
      <c r="K21" s="5">
        <v>-500</v>
      </c>
      <c r="L21" s="5">
        <v>-500</v>
      </c>
      <c r="M21" s="5">
        <v>-500</v>
      </c>
      <c r="N21" s="5">
        <v>-500</v>
      </c>
      <c r="O21" s="5">
        <v>-500</v>
      </c>
      <c r="P21" s="5">
        <v>-500</v>
      </c>
      <c r="Q21" s="5">
        <v>-500</v>
      </c>
      <c r="R21" s="5">
        <v>-500</v>
      </c>
      <c r="S21" s="5">
        <v>-500</v>
      </c>
      <c r="T21" s="5">
        <v>-500</v>
      </c>
      <c r="U21" s="5">
        <v>-500</v>
      </c>
      <c r="V21" s="5">
        <v>-500</v>
      </c>
      <c r="W21" s="5">
        <v>-500</v>
      </c>
      <c r="X21" s="5">
        <v>-500</v>
      </c>
      <c r="Y21" s="5">
        <v>-500</v>
      </c>
      <c r="Z21" s="5">
        <v>-500</v>
      </c>
      <c r="AA21" s="5">
        <v>-500</v>
      </c>
      <c r="AB21" s="5">
        <v>-500</v>
      </c>
      <c r="AC21" s="5">
        <v>-500</v>
      </c>
      <c r="AD21" s="5">
        <v>-500</v>
      </c>
      <c r="AE21" s="5">
        <v>-500</v>
      </c>
    </row>
    <row r="22" spans="1:31">
      <c r="A22" s="56" t="s">
        <v>60</v>
      </c>
      <c r="B22" s="56" t="s">
        <v>198</v>
      </c>
      <c r="C22" s="56" t="s">
        <v>134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-2.5970000000000002E-4</v>
      </c>
      <c r="L22" s="5">
        <v>-2.5970000000000002E-4</v>
      </c>
      <c r="M22" s="5">
        <v>-2.5970000000000002E-4</v>
      </c>
      <c r="N22" s="5">
        <v>-170.00025969999999</v>
      </c>
      <c r="O22" s="5">
        <v>-170.00025969999999</v>
      </c>
      <c r="P22" s="5">
        <v>-170.00025969999999</v>
      </c>
      <c r="Q22" s="5">
        <v>-170.00025969999999</v>
      </c>
      <c r="R22" s="5">
        <v>-170.000371</v>
      </c>
      <c r="S22" s="5">
        <v>-170.000371</v>
      </c>
      <c r="T22" s="5">
        <v>-610.00037099999997</v>
      </c>
      <c r="U22" s="5">
        <v>-610.00037099999997</v>
      </c>
      <c r="V22" s="5">
        <v>-610.00037099999997</v>
      </c>
      <c r="W22" s="5">
        <v>-704.00037099999997</v>
      </c>
      <c r="X22" s="5">
        <v>-704.00037099999997</v>
      </c>
      <c r="Y22" s="5">
        <v>-704.00038955000002</v>
      </c>
      <c r="Z22" s="5">
        <v>-704.00038955000002</v>
      </c>
      <c r="AA22" s="5">
        <v>-704.00038955000002</v>
      </c>
      <c r="AB22" s="5">
        <v>-1288.0003895499999</v>
      </c>
      <c r="AC22" s="5">
        <v>-1288.0003895499999</v>
      </c>
      <c r="AD22" s="5">
        <v>-1288.0003895499999</v>
      </c>
      <c r="AE22" s="5">
        <v>-1288.0003895499999</v>
      </c>
    </row>
    <row r="23" spans="1:31">
      <c r="A23" s="56" t="s">
        <v>60</v>
      </c>
      <c r="B23" s="56" t="s">
        <v>198</v>
      </c>
      <c r="C23" s="56" t="s">
        <v>136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6" t="s">
        <v>60</v>
      </c>
      <c r="B24" s="56" t="s">
        <v>198</v>
      </c>
      <c r="C24" s="56" t="s">
        <v>153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>
      <c r="A25" s="56" t="s">
        <v>60</v>
      </c>
      <c r="B25" s="56" t="s">
        <v>198</v>
      </c>
      <c r="C25" s="56" t="s">
        <v>154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-5.4800000083426054E-6</v>
      </c>
      <c r="Y25" s="5">
        <v>-6.4800000058178481E-6</v>
      </c>
      <c r="Z25" s="5">
        <v>-6.4800000058178481E-6</v>
      </c>
      <c r="AA25" s="5">
        <v>-6.4800000058178481E-6</v>
      </c>
      <c r="AB25" s="5">
        <v>-6.9600001592200639E-6</v>
      </c>
      <c r="AC25" s="5">
        <v>-5.7650000125600192E-5</v>
      </c>
      <c r="AD25" s="5">
        <v>-5.7650000125600192E-5</v>
      </c>
      <c r="AE25" s="5">
        <v>-5.9560000162842042E-5</v>
      </c>
    </row>
    <row r="26" spans="1:31">
      <c r="A26" s="56" t="s">
        <v>60</v>
      </c>
      <c r="B26" s="56" t="s">
        <v>198</v>
      </c>
      <c r="C26" s="56" t="s">
        <v>155</v>
      </c>
      <c r="D26" s="5">
        <v>0</v>
      </c>
      <c r="E26" s="5">
        <v>-1.0999999999999981</v>
      </c>
      <c r="F26" s="5">
        <v>-1.0999999999999981</v>
      </c>
      <c r="G26" s="5">
        <v>-1.0999999999999981</v>
      </c>
      <c r="H26" s="5">
        <v>-1.0999999999999981</v>
      </c>
      <c r="I26" s="5">
        <v>-2.1999999999999962</v>
      </c>
      <c r="J26" s="5">
        <v>-2.1999999999999962</v>
      </c>
      <c r="K26" s="5">
        <v>-2.1999999999999962</v>
      </c>
      <c r="L26" s="5">
        <v>-2.1999999999999962</v>
      </c>
      <c r="M26" s="5">
        <v>-2.1999999999999962</v>
      </c>
      <c r="N26" s="5">
        <v>-2.1999999999999962</v>
      </c>
      <c r="O26" s="5">
        <v>-2.1999999999999962</v>
      </c>
      <c r="P26" s="5">
        <v>-3.299999999999994</v>
      </c>
      <c r="Q26" s="5">
        <v>-3.299999999999994</v>
      </c>
      <c r="R26" s="5">
        <v>-3.299999999999994</v>
      </c>
      <c r="S26" s="5">
        <v>-3.299999999999994</v>
      </c>
      <c r="T26" s="5">
        <v>-4.3999999999999906</v>
      </c>
      <c r="U26" s="5">
        <v>-4.3999999999999906</v>
      </c>
      <c r="V26" s="5">
        <v>-4.3999999999999906</v>
      </c>
      <c r="W26" s="5">
        <v>-4.3999999999999906</v>
      </c>
      <c r="X26" s="5">
        <v>-4.3999999999999906</v>
      </c>
      <c r="Y26" s="5">
        <v>-5.4999999999999893</v>
      </c>
      <c r="Z26" s="5">
        <v>-5.4999999999999893</v>
      </c>
      <c r="AA26" s="5">
        <v>-6.5999999999999872</v>
      </c>
      <c r="AB26" s="5">
        <v>-6.5999999999999872</v>
      </c>
      <c r="AC26" s="5">
        <v>-6.5999999999999872</v>
      </c>
      <c r="AD26" s="5">
        <v>-6.5999999999999872</v>
      </c>
      <c r="AE26" s="5">
        <v>-7.6999999999999851</v>
      </c>
    </row>
    <row r="27" spans="1:3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spans="1:31">
      <c r="A28" s="56" t="s">
        <v>60</v>
      </c>
      <c r="B28" s="56" t="s">
        <v>199</v>
      </c>
      <c r="C28" s="56" t="s">
        <v>132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-800</v>
      </c>
      <c r="J28" s="5">
        <v>-800</v>
      </c>
      <c r="K28" s="5">
        <v>-800</v>
      </c>
      <c r="L28" s="5">
        <v>-800</v>
      </c>
      <c r="M28" s="5">
        <v>-800</v>
      </c>
      <c r="N28" s="5">
        <v>-800</v>
      </c>
      <c r="O28" s="5">
        <v>-800</v>
      </c>
      <c r="P28" s="5">
        <v>-800</v>
      </c>
      <c r="Q28" s="5">
        <v>-800</v>
      </c>
      <c r="R28" s="5">
        <v>-1328.9999999900001</v>
      </c>
      <c r="S28" s="5">
        <v>-1328.9999999900001</v>
      </c>
      <c r="T28" s="5">
        <v>-1328.9999999900001</v>
      </c>
      <c r="U28" s="5">
        <v>-1328.9999999900001</v>
      </c>
      <c r="V28" s="5">
        <v>-1328.9999999900001</v>
      </c>
      <c r="W28" s="5">
        <v>-1328.9999999900001</v>
      </c>
      <c r="X28" s="5">
        <v>-1328.9999999900001</v>
      </c>
      <c r="Y28" s="5">
        <v>-1328.9999999900001</v>
      </c>
      <c r="Z28" s="5">
        <v>-1328.9999999900001</v>
      </c>
      <c r="AA28" s="5">
        <v>-1328.9999999900001</v>
      </c>
      <c r="AB28" s="5">
        <v>-1328.9999999900001</v>
      </c>
      <c r="AC28" s="5">
        <v>-1328.9999999900001</v>
      </c>
      <c r="AD28" s="5">
        <v>-1328.9999999900001</v>
      </c>
      <c r="AE28" s="5">
        <v>-1328.9999999900001</v>
      </c>
    </row>
    <row r="29" spans="1:31">
      <c r="A29" s="56" t="s">
        <v>60</v>
      </c>
      <c r="B29" s="56" t="s">
        <v>199</v>
      </c>
      <c r="C29" s="56" t="s">
        <v>134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-382.5</v>
      </c>
      <c r="L29" s="5">
        <v>-382.5</v>
      </c>
      <c r="M29" s="5">
        <v>-622.16000004</v>
      </c>
      <c r="N29" s="5">
        <v>-622.16000004</v>
      </c>
      <c r="O29" s="5">
        <v>-622.16000004</v>
      </c>
      <c r="P29" s="5">
        <v>-702.16000004</v>
      </c>
      <c r="Q29" s="5">
        <v>-702.16000004</v>
      </c>
      <c r="R29" s="5">
        <v>-702.16000004</v>
      </c>
      <c r="S29" s="5">
        <v>-702.16000004</v>
      </c>
      <c r="T29" s="5">
        <v>-702.16000004</v>
      </c>
      <c r="U29" s="5">
        <v>-702.16000004</v>
      </c>
      <c r="V29" s="5">
        <v>-702.16000004</v>
      </c>
      <c r="W29" s="5">
        <v>-702.16000004</v>
      </c>
      <c r="X29" s="5">
        <v>-702.16000004</v>
      </c>
      <c r="Y29" s="5">
        <v>-1040.1600000400001</v>
      </c>
      <c r="Z29" s="5">
        <v>-1163.3600000399999</v>
      </c>
      <c r="AA29" s="5">
        <v>-1317.3600000399999</v>
      </c>
      <c r="AB29" s="5">
        <v>-1317.3600000399999</v>
      </c>
      <c r="AC29" s="5">
        <v>-1317.3600000399999</v>
      </c>
      <c r="AD29" s="5">
        <v>-1317.3600000399999</v>
      </c>
      <c r="AE29" s="5">
        <v>-1354.56000004</v>
      </c>
    </row>
    <row r="30" spans="1:31">
      <c r="A30" s="56" t="s">
        <v>60</v>
      </c>
      <c r="B30" s="56" t="s">
        <v>199</v>
      </c>
      <c r="C30" s="56" t="s">
        <v>136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56" t="s">
        <v>60</v>
      </c>
      <c r="B31" s="56" t="s">
        <v>199</v>
      </c>
      <c r="C31" s="56" t="s">
        <v>153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56" t="s">
        <v>60</v>
      </c>
      <c r="B32" s="56" t="s">
        <v>199</v>
      </c>
      <c r="C32" s="56" t="s">
        <v>154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-7.0599999872911212E-6</v>
      </c>
      <c r="Y32" s="5">
        <v>-8.3499999448122253E-6</v>
      </c>
      <c r="Z32" s="5">
        <v>-8.3499999448122253E-6</v>
      </c>
      <c r="AA32" s="5">
        <v>-8.3499999448122253E-6</v>
      </c>
      <c r="AB32" s="5">
        <v>-8.5800000135805021E-6</v>
      </c>
      <c r="AC32" s="5">
        <v>-1.084200000036617E-4</v>
      </c>
      <c r="AD32" s="5">
        <v>-1.084200000036617E-4</v>
      </c>
      <c r="AE32" s="5">
        <v>-1.1222000007649061E-4</v>
      </c>
    </row>
    <row r="33" spans="1:31">
      <c r="A33" s="56" t="s">
        <v>60</v>
      </c>
      <c r="B33" s="56" t="s">
        <v>199</v>
      </c>
      <c r="C33" s="56" t="s">
        <v>155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>
      <c r="A35" s="56" t="s">
        <v>60</v>
      </c>
      <c r="B35" s="56" t="s">
        <v>200</v>
      </c>
      <c r="C35" s="56" t="s">
        <v>132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-208</v>
      </c>
      <c r="J35" s="5">
        <v>-208</v>
      </c>
      <c r="K35" s="5">
        <v>-208</v>
      </c>
      <c r="L35" s="5">
        <v>-208</v>
      </c>
      <c r="M35" s="5">
        <v>-208</v>
      </c>
      <c r="N35" s="5">
        <v>-208</v>
      </c>
      <c r="O35" s="5">
        <v>-208</v>
      </c>
      <c r="P35" s="5">
        <v>-208</v>
      </c>
      <c r="Q35" s="5">
        <v>-208</v>
      </c>
      <c r="R35" s="5">
        <v>-208</v>
      </c>
      <c r="S35" s="5">
        <v>-208</v>
      </c>
      <c r="T35" s="5">
        <v>-208</v>
      </c>
      <c r="U35" s="5">
        <v>-208</v>
      </c>
      <c r="V35" s="5">
        <v>-208</v>
      </c>
      <c r="W35" s="5">
        <v>-208</v>
      </c>
      <c r="X35" s="5">
        <v>-208</v>
      </c>
      <c r="Y35" s="5">
        <v>-208</v>
      </c>
      <c r="Z35" s="5">
        <v>-208</v>
      </c>
      <c r="AA35" s="5">
        <v>-208</v>
      </c>
      <c r="AB35" s="5">
        <v>-208</v>
      </c>
      <c r="AC35" s="5">
        <v>-208</v>
      </c>
      <c r="AD35" s="5">
        <v>-208</v>
      </c>
      <c r="AE35" s="5">
        <v>-208</v>
      </c>
    </row>
    <row r="36" spans="1:31">
      <c r="A36" s="56" t="s">
        <v>60</v>
      </c>
      <c r="B36" s="56" t="s">
        <v>200</v>
      </c>
      <c r="C36" s="56" t="s">
        <v>134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-1.1129999999999999E-4</v>
      </c>
      <c r="S36" s="5">
        <v>-1.1129999999999999E-4</v>
      </c>
      <c r="T36" s="5">
        <v>-1.1129999999999999E-4</v>
      </c>
      <c r="U36" s="5">
        <v>-120.0001113</v>
      </c>
      <c r="V36" s="5">
        <v>-120.0001113</v>
      </c>
      <c r="W36" s="5">
        <v>-120.0001113</v>
      </c>
      <c r="X36" s="5">
        <v>-120.0001113</v>
      </c>
      <c r="Y36" s="5">
        <v>-120.00012719999999</v>
      </c>
      <c r="Z36" s="5">
        <v>-120.00012719999999</v>
      </c>
      <c r="AA36" s="5">
        <v>-120.00012719999999</v>
      </c>
      <c r="AB36" s="5">
        <v>-120.00012719999999</v>
      </c>
      <c r="AC36" s="5">
        <v>-120.00012719999999</v>
      </c>
      <c r="AD36" s="5">
        <v>-120.00012719999999</v>
      </c>
      <c r="AE36" s="5">
        <v>-178.00012720000001</v>
      </c>
    </row>
    <row r="37" spans="1:31">
      <c r="A37" s="56" t="s">
        <v>60</v>
      </c>
      <c r="B37" s="56" t="s">
        <v>200</v>
      </c>
      <c r="C37" s="56" t="s">
        <v>136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</row>
    <row r="38" spans="1:31">
      <c r="A38" s="56" t="s">
        <v>60</v>
      </c>
      <c r="B38" s="56" t="s">
        <v>200</v>
      </c>
      <c r="C38" s="56" t="s">
        <v>153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</row>
    <row r="39" spans="1:31">
      <c r="A39" s="56" t="s">
        <v>60</v>
      </c>
      <c r="B39" s="56" t="s">
        <v>200</v>
      </c>
      <c r="C39" s="56" t="s">
        <v>154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-3.900000000000013E-7</v>
      </c>
      <c r="AC39" s="5">
        <v>-9.9000000000000238E-7</v>
      </c>
      <c r="AD39" s="5">
        <v>-1.540000000000002E-6</v>
      </c>
      <c r="AE39" s="5">
        <v>-9.250000000000008E-6</v>
      </c>
    </row>
    <row r="40" spans="1:31">
      <c r="A40" s="56" t="s">
        <v>60</v>
      </c>
      <c r="B40" s="56" t="s">
        <v>200</v>
      </c>
      <c r="C40" s="56" t="s">
        <v>155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</row>
    <row r="42" spans="1:31">
      <c r="A42" s="56" t="s">
        <v>70</v>
      </c>
      <c r="B42" s="56" t="s">
        <v>163</v>
      </c>
      <c r="C42" s="56" t="s">
        <v>130</v>
      </c>
      <c r="D42" s="5">
        <v>0</v>
      </c>
      <c r="E42" s="5">
        <v>0</v>
      </c>
      <c r="F42" s="5">
        <v>-2880</v>
      </c>
      <c r="G42" s="5">
        <v>-2880</v>
      </c>
      <c r="H42" s="5">
        <v>-4200</v>
      </c>
      <c r="I42" s="5">
        <v>-4200</v>
      </c>
      <c r="J42" s="5">
        <v>-4200</v>
      </c>
      <c r="K42" s="5">
        <v>-5570</v>
      </c>
      <c r="L42" s="5">
        <v>-6940</v>
      </c>
      <c r="M42" s="5">
        <v>-6940</v>
      </c>
      <c r="N42" s="5">
        <v>-6940</v>
      </c>
      <c r="O42" s="5">
        <v>-6940</v>
      </c>
      <c r="P42" s="5">
        <v>-6940</v>
      </c>
      <c r="Q42" s="5">
        <v>-6940</v>
      </c>
      <c r="R42" s="5">
        <v>-6940</v>
      </c>
      <c r="S42" s="5">
        <v>-6940</v>
      </c>
      <c r="T42" s="5">
        <v>-6940</v>
      </c>
      <c r="U42" s="5">
        <v>-8330</v>
      </c>
      <c r="V42" s="5">
        <v>-8330</v>
      </c>
      <c r="W42" s="5">
        <v>-8330</v>
      </c>
      <c r="X42" s="5">
        <v>-8330</v>
      </c>
      <c r="Y42" s="5">
        <v>-8330</v>
      </c>
      <c r="Z42" s="5">
        <v>-8330</v>
      </c>
      <c r="AA42" s="5">
        <v>-8330</v>
      </c>
      <c r="AB42" s="5">
        <v>-8330</v>
      </c>
      <c r="AC42" s="5">
        <v>-8330</v>
      </c>
      <c r="AD42" s="5">
        <v>-8330</v>
      </c>
      <c r="AE42" s="5">
        <v>-8330</v>
      </c>
    </row>
    <row r="43" spans="1:31">
      <c r="A43" s="56" t="s">
        <v>70</v>
      </c>
      <c r="B43" s="56" t="s">
        <v>163</v>
      </c>
      <c r="C43" s="56" t="s">
        <v>132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-440</v>
      </c>
      <c r="Y43" s="5">
        <v>-440</v>
      </c>
      <c r="Z43" s="5">
        <v>-440</v>
      </c>
      <c r="AA43" s="5">
        <v>-440</v>
      </c>
      <c r="AB43" s="5">
        <v>-440</v>
      </c>
      <c r="AC43" s="5">
        <v>-440</v>
      </c>
      <c r="AD43" s="5">
        <v>-440</v>
      </c>
      <c r="AE43" s="5">
        <v>-440</v>
      </c>
    </row>
    <row r="44" spans="1:31">
      <c r="A44" s="56" t="s">
        <v>70</v>
      </c>
      <c r="B44" s="56" t="s">
        <v>163</v>
      </c>
      <c r="C44" s="56" t="s">
        <v>134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-848.99900000000002</v>
      </c>
      <c r="Z44" s="5">
        <v>-848.99900000000002</v>
      </c>
      <c r="AA44" s="5">
        <v>-848.99900000000002</v>
      </c>
      <c r="AB44" s="5">
        <v>-848.99900000000002</v>
      </c>
      <c r="AC44" s="5">
        <v>-848.99900000000002</v>
      </c>
      <c r="AD44" s="5">
        <v>-848.99900000000002</v>
      </c>
      <c r="AE44" s="5">
        <v>-848.99900000000002</v>
      </c>
    </row>
    <row r="45" spans="1:31">
      <c r="A45" s="56" t="s">
        <v>70</v>
      </c>
      <c r="B45" s="56" t="s">
        <v>163</v>
      </c>
      <c r="C45" s="56" t="s">
        <v>136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>
      <c r="A46" s="56" t="s">
        <v>70</v>
      </c>
      <c r="B46" s="56" t="s">
        <v>163</v>
      </c>
      <c r="C46" s="56" t="s">
        <v>153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6" t="s">
        <v>70</v>
      </c>
      <c r="B47" s="56" t="s">
        <v>163</v>
      </c>
      <c r="C47" s="56" t="s">
        <v>154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-1.7569999924732259E-5</v>
      </c>
      <c r="Y47" s="5">
        <v>-1.8990000028012731E-5</v>
      </c>
      <c r="Z47" s="5">
        <v>-600.00081257000022</v>
      </c>
      <c r="AA47" s="5">
        <v>-600.00081257000022</v>
      </c>
      <c r="AB47" s="5">
        <v>-1524.9986267100001</v>
      </c>
      <c r="AC47" s="5">
        <v>-1524.99862732</v>
      </c>
      <c r="AD47" s="5">
        <v>-1524.99862798</v>
      </c>
      <c r="AE47" s="5">
        <v>-1524.9986299899999</v>
      </c>
    </row>
    <row r="48" spans="1:31">
      <c r="A48" s="56" t="s">
        <v>70</v>
      </c>
      <c r="B48" s="56" t="s">
        <v>163</v>
      </c>
      <c r="C48" s="56" t="s">
        <v>155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</row>
    <row r="49" spans="1:3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20"/>
      <c r="W49" s="7"/>
      <c r="X49" s="7"/>
      <c r="Y49" s="7"/>
      <c r="Z49" s="7"/>
      <c r="AA49" s="7"/>
      <c r="AB49" s="7"/>
      <c r="AC49" s="7"/>
      <c r="AD49" s="7"/>
      <c r="AE49" s="7"/>
    </row>
    <row r="50" spans="1:31">
      <c r="A50" s="56" t="s">
        <v>70</v>
      </c>
      <c r="B50" s="56" t="s">
        <v>197</v>
      </c>
      <c r="C50" s="56" t="s">
        <v>130</v>
      </c>
      <c r="D50" s="5">
        <v>0</v>
      </c>
      <c r="E50" s="5">
        <v>0</v>
      </c>
      <c r="F50" s="5">
        <v>-700</v>
      </c>
      <c r="G50" s="5">
        <v>-1050</v>
      </c>
      <c r="H50" s="5">
        <v>-1750</v>
      </c>
      <c r="I50" s="5">
        <v>-2550</v>
      </c>
      <c r="J50" s="5">
        <v>-2550</v>
      </c>
      <c r="K50" s="5">
        <v>-3950</v>
      </c>
      <c r="L50" s="5">
        <v>-3950</v>
      </c>
      <c r="M50" s="5">
        <v>-3950</v>
      </c>
      <c r="N50" s="5">
        <v>-3950</v>
      </c>
      <c r="O50" s="5">
        <v>-3950</v>
      </c>
      <c r="P50" s="5">
        <v>-4230</v>
      </c>
      <c r="Q50" s="5">
        <v>-4230</v>
      </c>
      <c r="R50" s="5">
        <v>-4230</v>
      </c>
      <c r="S50" s="5">
        <v>-4230</v>
      </c>
      <c r="T50" s="5">
        <v>-4230</v>
      </c>
      <c r="U50" s="5">
        <v>-4230</v>
      </c>
      <c r="V50" s="5">
        <v>-4230</v>
      </c>
      <c r="W50" s="5">
        <v>-4974</v>
      </c>
      <c r="X50" s="5">
        <v>-5339</v>
      </c>
      <c r="Y50" s="5">
        <v>-5704</v>
      </c>
      <c r="Z50" s="5">
        <v>-6069</v>
      </c>
      <c r="AA50" s="5">
        <v>-6434</v>
      </c>
      <c r="AB50" s="5">
        <v>-6434</v>
      </c>
      <c r="AC50" s="5">
        <v>-6434</v>
      </c>
      <c r="AD50" s="5">
        <v>-6434</v>
      </c>
      <c r="AE50" s="5">
        <v>-6434</v>
      </c>
    </row>
    <row r="51" spans="1:31">
      <c r="A51" s="56" t="s">
        <v>70</v>
      </c>
      <c r="B51" s="56" t="s">
        <v>197</v>
      </c>
      <c r="C51" s="56" t="s">
        <v>132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-180</v>
      </c>
      <c r="J51" s="5">
        <v>-180</v>
      </c>
      <c r="K51" s="5">
        <v>-180</v>
      </c>
      <c r="L51" s="5">
        <v>-180</v>
      </c>
      <c r="M51" s="5">
        <v>-180</v>
      </c>
      <c r="N51" s="5">
        <v>-180</v>
      </c>
      <c r="O51" s="5">
        <v>-180</v>
      </c>
      <c r="P51" s="5">
        <v>-180</v>
      </c>
      <c r="Q51" s="5">
        <v>-565</v>
      </c>
      <c r="R51" s="5">
        <v>-565</v>
      </c>
      <c r="S51" s="5">
        <v>-565</v>
      </c>
      <c r="T51" s="5">
        <v>-709.39999998999997</v>
      </c>
      <c r="U51" s="5">
        <v>-709.39999998999997</v>
      </c>
      <c r="V51" s="5">
        <v>-709.39999998999997</v>
      </c>
      <c r="W51" s="5">
        <v>-709.39999998999997</v>
      </c>
      <c r="X51" s="5">
        <v>-709.39999998999997</v>
      </c>
      <c r="Y51" s="5">
        <v>-709.39999998999997</v>
      </c>
      <c r="Z51" s="5">
        <v>-1353.89999999</v>
      </c>
      <c r="AA51" s="5">
        <v>-1597.89999999</v>
      </c>
      <c r="AB51" s="5">
        <v>-1597.89999999</v>
      </c>
      <c r="AC51" s="5">
        <v>-1597.89999999</v>
      </c>
      <c r="AD51" s="5">
        <v>-1597.89999999</v>
      </c>
      <c r="AE51" s="5">
        <v>-1597.89999999</v>
      </c>
    </row>
    <row r="52" spans="1:31">
      <c r="A52" s="56" t="s">
        <v>70</v>
      </c>
      <c r="B52" s="56" t="s">
        <v>197</v>
      </c>
      <c r="C52" s="56" t="s">
        <v>134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-292.00000001000001</v>
      </c>
      <c r="O52" s="5">
        <v>-409.00000001000001</v>
      </c>
      <c r="P52" s="5">
        <v>-409.00000001000001</v>
      </c>
      <c r="Q52" s="5">
        <v>-409.00000001000001</v>
      </c>
      <c r="R52" s="5">
        <v>-409.00016961</v>
      </c>
      <c r="S52" s="5">
        <v>-409.00016961</v>
      </c>
      <c r="T52" s="5">
        <v>-409.00016961</v>
      </c>
      <c r="U52" s="5">
        <v>-409.00016961</v>
      </c>
      <c r="V52" s="5">
        <v>-409.00016961</v>
      </c>
      <c r="W52" s="5">
        <v>-409.00016961</v>
      </c>
      <c r="X52" s="5">
        <v>-409.00016961</v>
      </c>
      <c r="Y52" s="5">
        <v>-540.50016961000006</v>
      </c>
      <c r="Z52" s="5">
        <v>-540.50016961000006</v>
      </c>
      <c r="AA52" s="5">
        <v>-1089.5001696100001</v>
      </c>
      <c r="AB52" s="5">
        <v>-1089.5001696100001</v>
      </c>
      <c r="AC52" s="5">
        <v>-1089.5001696100001</v>
      </c>
      <c r="AD52" s="5">
        <v>-1608.5001696100001</v>
      </c>
      <c r="AE52" s="5">
        <v>-1954.5001696100001</v>
      </c>
    </row>
    <row r="53" spans="1:31">
      <c r="A53" s="56" t="s">
        <v>70</v>
      </c>
      <c r="B53" s="56" t="s">
        <v>197</v>
      </c>
      <c r="C53" s="56" t="s">
        <v>136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-86.4</v>
      </c>
      <c r="S53" s="5">
        <v>-86.4</v>
      </c>
      <c r="T53" s="5">
        <v>-86.4</v>
      </c>
      <c r="U53" s="5">
        <v>-86.4</v>
      </c>
      <c r="V53" s="5">
        <v>-86.4</v>
      </c>
      <c r="W53" s="5">
        <v>-152.4</v>
      </c>
      <c r="X53" s="5">
        <v>-152.4</v>
      </c>
      <c r="Y53" s="5">
        <v>-152.4</v>
      </c>
      <c r="Z53" s="5">
        <v>-152.4</v>
      </c>
      <c r="AA53" s="5">
        <v>-152.4</v>
      </c>
      <c r="AB53" s="5">
        <v>-152.4</v>
      </c>
      <c r="AC53" s="5">
        <v>-152.4</v>
      </c>
      <c r="AD53" s="5">
        <v>-152.4</v>
      </c>
      <c r="AE53" s="5">
        <v>-152.4</v>
      </c>
    </row>
    <row r="54" spans="1:31">
      <c r="A54" s="56" t="s">
        <v>70</v>
      </c>
      <c r="B54" s="56" t="s">
        <v>197</v>
      </c>
      <c r="C54" s="56" t="s">
        <v>153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56" t="s">
        <v>70</v>
      </c>
      <c r="B55" s="56" t="s">
        <v>197</v>
      </c>
      <c r="C55" s="56" t="s">
        <v>154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-1.7420000057492801E-5</v>
      </c>
      <c r="Y55" s="5">
        <v>-1.9550000041883249E-5</v>
      </c>
      <c r="Z55" s="5">
        <v>-2.073000008291227E-5</v>
      </c>
      <c r="AA55" s="5">
        <v>-2.45499997026486E-5</v>
      </c>
      <c r="AB55" s="5">
        <v>-2.5790000000206539E-5</v>
      </c>
      <c r="AC55" s="5">
        <v>-165.45587455</v>
      </c>
      <c r="AD55" s="5">
        <v>-165.45587455</v>
      </c>
      <c r="AE55" s="5">
        <v>-679.06827005000002</v>
      </c>
    </row>
    <row r="56" spans="1:31">
      <c r="A56" s="56" t="s">
        <v>70</v>
      </c>
      <c r="B56" s="56" t="s">
        <v>197</v>
      </c>
      <c r="C56" s="56" t="s">
        <v>155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-5.3399999999999997E-6</v>
      </c>
      <c r="Y56" s="5">
        <v>-5.3399999999999997E-6</v>
      </c>
      <c r="Z56" s="5">
        <v>-5.3399999999999997E-6</v>
      </c>
      <c r="AA56" s="5">
        <v>-6.9099999999999999E-6</v>
      </c>
      <c r="AB56" s="5">
        <v>-7.3299999999999993E-6</v>
      </c>
      <c r="AC56" s="5">
        <v>-2.722000000000001E-5</v>
      </c>
      <c r="AD56" s="5">
        <v>-2.722000000000001E-5</v>
      </c>
      <c r="AE56" s="5">
        <v>-2.722000000000001E-5</v>
      </c>
    </row>
    <row r="57" spans="1:3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</row>
    <row r="58" spans="1:31">
      <c r="A58" s="56" t="s">
        <v>70</v>
      </c>
      <c r="B58" s="56" t="s">
        <v>198</v>
      </c>
      <c r="C58" s="56" t="s">
        <v>131</v>
      </c>
      <c r="D58" s="5">
        <v>0</v>
      </c>
      <c r="E58" s="5">
        <v>0</v>
      </c>
      <c r="F58" s="5">
        <v>-700</v>
      </c>
      <c r="G58" s="5">
        <v>-1450</v>
      </c>
      <c r="H58" s="5">
        <v>-1450</v>
      </c>
      <c r="I58" s="5">
        <v>-1450</v>
      </c>
      <c r="J58" s="5">
        <v>-1450</v>
      </c>
      <c r="K58" s="5">
        <v>-1450</v>
      </c>
      <c r="L58" s="5">
        <v>-1450</v>
      </c>
      <c r="M58" s="5">
        <v>-1450</v>
      </c>
      <c r="N58" s="5">
        <v>-1450</v>
      </c>
      <c r="O58" s="5">
        <v>-1450</v>
      </c>
      <c r="P58" s="5">
        <v>-1450</v>
      </c>
      <c r="Q58" s="5">
        <v>-1450</v>
      </c>
      <c r="R58" s="5">
        <v>-1450</v>
      </c>
      <c r="S58" s="5">
        <v>-1450</v>
      </c>
      <c r="T58" s="5">
        <v>-1450</v>
      </c>
      <c r="U58" s="5">
        <v>-1450</v>
      </c>
      <c r="V58" s="5">
        <v>-1450</v>
      </c>
      <c r="W58" s="5">
        <v>-1450</v>
      </c>
      <c r="X58" s="5">
        <v>-1450</v>
      </c>
      <c r="Y58" s="5">
        <v>-1450</v>
      </c>
      <c r="Z58" s="5">
        <v>-3675</v>
      </c>
      <c r="AA58" s="5">
        <v>-3675</v>
      </c>
      <c r="AB58" s="5">
        <v>-4835</v>
      </c>
      <c r="AC58" s="5">
        <v>-4835</v>
      </c>
      <c r="AD58" s="5">
        <v>-4835</v>
      </c>
      <c r="AE58" s="5">
        <v>-4835</v>
      </c>
    </row>
    <row r="59" spans="1:31">
      <c r="A59" s="56" t="s">
        <v>70</v>
      </c>
      <c r="B59" s="56" t="s">
        <v>198</v>
      </c>
      <c r="C59" s="56" t="s">
        <v>132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-500</v>
      </c>
      <c r="J59" s="5">
        <v>-500</v>
      </c>
      <c r="K59" s="5">
        <v>-500</v>
      </c>
      <c r="L59" s="5">
        <v>-500</v>
      </c>
      <c r="M59" s="5">
        <v>-500</v>
      </c>
      <c r="N59" s="5">
        <v>-500</v>
      </c>
      <c r="O59" s="5">
        <v>-500</v>
      </c>
      <c r="P59" s="5">
        <v>-500</v>
      </c>
      <c r="Q59" s="5">
        <v>-500</v>
      </c>
      <c r="R59" s="5">
        <v>-500</v>
      </c>
      <c r="S59" s="5">
        <v>-500</v>
      </c>
      <c r="T59" s="5">
        <v>-500</v>
      </c>
      <c r="U59" s="5">
        <v>-500</v>
      </c>
      <c r="V59" s="5">
        <v>-500</v>
      </c>
      <c r="W59" s="5">
        <v>-500</v>
      </c>
      <c r="X59" s="5">
        <v>-500</v>
      </c>
      <c r="Y59" s="5">
        <v>-500</v>
      </c>
      <c r="Z59" s="5">
        <v>-500</v>
      </c>
      <c r="AA59" s="5">
        <v>-500</v>
      </c>
      <c r="AB59" s="5">
        <v>-500</v>
      </c>
      <c r="AC59" s="5">
        <v>-500</v>
      </c>
      <c r="AD59" s="5">
        <v>-500</v>
      </c>
      <c r="AE59" s="5">
        <v>-500</v>
      </c>
    </row>
    <row r="60" spans="1:31">
      <c r="A60" s="56" t="s">
        <v>70</v>
      </c>
      <c r="B60" s="56" t="s">
        <v>198</v>
      </c>
      <c r="C60" s="56" t="s">
        <v>134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-2.5970000000000002E-4</v>
      </c>
      <c r="L60" s="5">
        <v>-2.5970000000000002E-4</v>
      </c>
      <c r="M60" s="5">
        <v>-2.5970000000000002E-4</v>
      </c>
      <c r="N60" s="5">
        <v>-170.00025969999999</v>
      </c>
      <c r="O60" s="5">
        <v>-170.00025969999999</v>
      </c>
      <c r="P60" s="5">
        <v>-170.00025969999999</v>
      </c>
      <c r="Q60" s="5">
        <v>-170.00025969999999</v>
      </c>
      <c r="R60" s="5">
        <v>-170.000371</v>
      </c>
      <c r="S60" s="5">
        <v>-170.000371</v>
      </c>
      <c r="T60" s="5">
        <v>-610.00037099999997</v>
      </c>
      <c r="U60" s="5">
        <v>-610.00037099999997</v>
      </c>
      <c r="V60" s="5">
        <v>-610.00037099999997</v>
      </c>
      <c r="W60" s="5">
        <v>-704.00037099999997</v>
      </c>
      <c r="X60" s="5">
        <v>-704.00037099999997</v>
      </c>
      <c r="Y60" s="5">
        <v>-704.00038955000002</v>
      </c>
      <c r="Z60" s="5">
        <v>-704.00038955000002</v>
      </c>
      <c r="AA60" s="5">
        <v>-704.00038955000002</v>
      </c>
      <c r="AB60" s="5">
        <v>-1288.0003895499999</v>
      </c>
      <c r="AC60" s="5">
        <v>-1288.0003895499999</v>
      </c>
      <c r="AD60" s="5">
        <v>-1288.0003895499999</v>
      </c>
      <c r="AE60" s="5">
        <v>-1288.0003895499999</v>
      </c>
    </row>
    <row r="61" spans="1:31">
      <c r="A61" s="56" t="s">
        <v>70</v>
      </c>
      <c r="B61" s="56" t="s">
        <v>198</v>
      </c>
      <c r="C61" s="56" t="s">
        <v>136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56" t="s">
        <v>70</v>
      </c>
      <c r="B62" s="56" t="s">
        <v>198</v>
      </c>
      <c r="C62" s="56" t="s">
        <v>153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56" t="s">
        <v>70</v>
      </c>
      <c r="B63" s="56" t="s">
        <v>198</v>
      </c>
      <c r="C63" s="56" t="s">
        <v>154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-5.4800000083426054E-6</v>
      </c>
      <c r="Y63" s="5">
        <v>-6.4800000058178481E-6</v>
      </c>
      <c r="Z63" s="5">
        <v>-6.4800000058178481E-6</v>
      </c>
      <c r="AA63" s="5">
        <v>-6.4800000058178481E-6</v>
      </c>
      <c r="AB63" s="5">
        <v>-6.9600001592200639E-6</v>
      </c>
      <c r="AC63" s="5">
        <v>-5.7650000125600192E-5</v>
      </c>
      <c r="AD63" s="5">
        <v>-5.7650000125600192E-5</v>
      </c>
      <c r="AE63" s="5">
        <v>-5.9560000162842042E-5</v>
      </c>
    </row>
    <row r="64" spans="1:31">
      <c r="A64" s="56" t="s">
        <v>70</v>
      </c>
      <c r="B64" s="56" t="s">
        <v>198</v>
      </c>
      <c r="C64" s="56" t="s">
        <v>155</v>
      </c>
      <c r="D64" s="5">
        <v>0</v>
      </c>
      <c r="E64" s="5">
        <v>-1.0999999999999981</v>
      </c>
      <c r="F64" s="5">
        <v>-1.0999999999999981</v>
      </c>
      <c r="G64" s="5">
        <v>-1.0999999999999981</v>
      </c>
      <c r="H64" s="5">
        <v>-1.0999999999999981</v>
      </c>
      <c r="I64" s="5">
        <v>-2.1999999999999962</v>
      </c>
      <c r="J64" s="5">
        <v>-2.1999999999999962</v>
      </c>
      <c r="K64" s="5">
        <v>-2.1999999999999962</v>
      </c>
      <c r="L64" s="5">
        <v>-2.1999999999999962</v>
      </c>
      <c r="M64" s="5">
        <v>-2.1999999999999962</v>
      </c>
      <c r="N64" s="5">
        <v>-2.1999999999999962</v>
      </c>
      <c r="O64" s="5">
        <v>-2.1999999999999962</v>
      </c>
      <c r="P64" s="5">
        <v>-3.299999999999994</v>
      </c>
      <c r="Q64" s="5">
        <v>-3.299999999999994</v>
      </c>
      <c r="R64" s="5">
        <v>-3.299999999999994</v>
      </c>
      <c r="S64" s="5">
        <v>-3.299999999999994</v>
      </c>
      <c r="T64" s="5">
        <v>-4.3999999999999906</v>
      </c>
      <c r="U64" s="5">
        <v>-4.3999999999999906</v>
      </c>
      <c r="V64" s="5">
        <v>-4.3999999999999906</v>
      </c>
      <c r="W64" s="5">
        <v>-4.3999999999999906</v>
      </c>
      <c r="X64" s="5">
        <v>-4.3999999999999906</v>
      </c>
      <c r="Y64" s="5">
        <v>-5.4999999999999893</v>
      </c>
      <c r="Z64" s="5">
        <v>-5.4999999999999893</v>
      </c>
      <c r="AA64" s="5">
        <v>-6.5999999999999872</v>
      </c>
      <c r="AB64" s="5">
        <v>-6.5999999999999872</v>
      </c>
      <c r="AC64" s="5">
        <v>-6.5999999999999872</v>
      </c>
      <c r="AD64" s="5">
        <v>-6.5999999999999872</v>
      </c>
      <c r="AE64" s="5">
        <v>-7.6999999999999851</v>
      </c>
    </row>
    <row r="65" spans="1:3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s="56" t="s">
        <v>70</v>
      </c>
      <c r="B66" s="56" t="s">
        <v>199</v>
      </c>
      <c r="C66" s="56" t="s">
        <v>132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-800</v>
      </c>
      <c r="J66" s="5">
        <v>-800</v>
      </c>
      <c r="K66" s="5">
        <v>-800</v>
      </c>
      <c r="L66" s="5">
        <v>-800</v>
      </c>
      <c r="M66" s="5">
        <v>-800</v>
      </c>
      <c r="N66" s="5">
        <v>-800</v>
      </c>
      <c r="O66" s="5">
        <v>-800</v>
      </c>
      <c r="P66" s="5">
        <v>-800</v>
      </c>
      <c r="Q66" s="5">
        <v>-800</v>
      </c>
      <c r="R66" s="5">
        <v>-1328.9999999900001</v>
      </c>
      <c r="S66" s="5">
        <v>-1328.9999999900001</v>
      </c>
      <c r="T66" s="5">
        <v>-1328.9999999900001</v>
      </c>
      <c r="U66" s="5">
        <v>-1328.9999999900001</v>
      </c>
      <c r="V66" s="5">
        <v>-1328.9999999900001</v>
      </c>
      <c r="W66" s="5">
        <v>-1328.9999999900001</v>
      </c>
      <c r="X66" s="5">
        <v>-1328.9999999900001</v>
      </c>
      <c r="Y66" s="5">
        <v>-1328.9999999900001</v>
      </c>
      <c r="Z66" s="5">
        <v>-1328.9999999900001</v>
      </c>
      <c r="AA66" s="5">
        <v>-1328.9999999900001</v>
      </c>
      <c r="AB66" s="5">
        <v>-1328.9999999900001</v>
      </c>
      <c r="AC66" s="5">
        <v>-1328.9999999900001</v>
      </c>
      <c r="AD66" s="5">
        <v>-1328.9999999900001</v>
      </c>
      <c r="AE66" s="5">
        <v>-1328.9999999900001</v>
      </c>
    </row>
    <row r="67" spans="1:31">
      <c r="A67" s="56" t="s">
        <v>70</v>
      </c>
      <c r="B67" s="56" t="s">
        <v>199</v>
      </c>
      <c r="C67" s="56" t="s">
        <v>134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-382.5</v>
      </c>
      <c r="L67" s="5">
        <v>-382.5</v>
      </c>
      <c r="M67" s="5">
        <v>-622.16000004</v>
      </c>
      <c r="N67" s="5">
        <v>-622.16000004</v>
      </c>
      <c r="O67" s="5">
        <v>-622.16000004</v>
      </c>
      <c r="P67" s="5">
        <v>-702.16000004</v>
      </c>
      <c r="Q67" s="5">
        <v>-702.16000004</v>
      </c>
      <c r="R67" s="5">
        <v>-702.16000004</v>
      </c>
      <c r="S67" s="5">
        <v>-702.16000004</v>
      </c>
      <c r="T67" s="5">
        <v>-702.16000004</v>
      </c>
      <c r="U67" s="5">
        <v>-702.16000004</v>
      </c>
      <c r="V67" s="5">
        <v>-702.16000004</v>
      </c>
      <c r="W67" s="5">
        <v>-702.16000004</v>
      </c>
      <c r="X67" s="5">
        <v>-702.16000004</v>
      </c>
      <c r="Y67" s="5">
        <v>-1040.1600000400001</v>
      </c>
      <c r="Z67" s="5">
        <v>-1163.3600000399999</v>
      </c>
      <c r="AA67" s="5">
        <v>-1317.3600000399999</v>
      </c>
      <c r="AB67" s="5">
        <v>-1317.3600000399999</v>
      </c>
      <c r="AC67" s="5">
        <v>-1317.3600000399999</v>
      </c>
      <c r="AD67" s="5">
        <v>-1317.3600000399999</v>
      </c>
      <c r="AE67" s="5">
        <v>-1354.56000004</v>
      </c>
    </row>
    <row r="68" spans="1:31">
      <c r="A68" s="56" t="s">
        <v>70</v>
      </c>
      <c r="B68" s="56" t="s">
        <v>199</v>
      </c>
      <c r="C68" s="56" t="s">
        <v>136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</row>
    <row r="69" spans="1:31">
      <c r="A69" s="56" t="s">
        <v>70</v>
      </c>
      <c r="B69" s="56" t="s">
        <v>199</v>
      </c>
      <c r="C69" s="56" t="s">
        <v>153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56" t="s">
        <v>70</v>
      </c>
      <c r="B70" s="56" t="s">
        <v>199</v>
      </c>
      <c r="C70" s="56" t="s">
        <v>154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-7.0599999872911212E-6</v>
      </c>
      <c r="Y70" s="5">
        <v>-8.3499999448122253E-6</v>
      </c>
      <c r="Z70" s="5">
        <v>-8.3499999448122253E-6</v>
      </c>
      <c r="AA70" s="5">
        <v>-8.3499999448122253E-6</v>
      </c>
      <c r="AB70" s="5">
        <v>-8.5800000135805021E-6</v>
      </c>
      <c r="AC70" s="5">
        <v>-1.084200000036617E-4</v>
      </c>
      <c r="AD70" s="5">
        <v>-1.084200000036617E-4</v>
      </c>
      <c r="AE70" s="5">
        <v>-1.1222000007649061E-4</v>
      </c>
    </row>
    <row r="71" spans="1:31">
      <c r="A71" s="56" t="s">
        <v>70</v>
      </c>
      <c r="B71" s="56" t="s">
        <v>199</v>
      </c>
      <c r="C71" s="56" t="s">
        <v>155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</row>
    <row r="72" spans="1:3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>
      <c r="A73" s="56" t="s">
        <v>70</v>
      </c>
      <c r="B73" s="56" t="s">
        <v>200</v>
      </c>
      <c r="C73" s="56" t="s">
        <v>132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-208</v>
      </c>
      <c r="J73" s="5">
        <v>-208</v>
      </c>
      <c r="K73" s="5">
        <v>-208</v>
      </c>
      <c r="L73" s="5">
        <v>-208</v>
      </c>
      <c r="M73" s="5">
        <v>-208</v>
      </c>
      <c r="N73" s="5">
        <v>-208</v>
      </c>
      <c r="O73" s="5">
        <v>-208</v>
      </c>
      <c r="P73" s="5">
        <v>-208</v>
      </c>
      <c r="Q73" s="5">
        <v>-208</v>
      </c>
      <c r="R73" s="5">
        <v>-208</v>
      </c>
      <c r="S73" s="5">
        <v>-208</v>
      </c>
      <c r="T73" s="5">
        <v>-208</v>
      </c>
      <c r="U73" s="5">
        <v>-208</v>
      </c>
      <c r="V73" s="5">
        <v>-208</v>
      </c>
      <c r="W73" s="5">
        <v>-208</v>
      </c>
      <c r="X73" s="5">
        <v>-208</v>
      </c>
      <c r="Y73" s="5">
        <v>-208</v>
      </c>
      <c r="Z73" s="5">
        <v>-208</v>
      </c>
      <c r="AA73" s="5">
        <v>-208</v>
      </c>
      <c r="AB73" s="5">
        <v>-208</v>
      </c>
      <c r="AC73" s="5">
        <v>-208</v>
      </c>
      <c r="AD73" s="5">
        <v>-208</v>
      </c>
      <c r="AE73" s="5">
        <v>-208</v>
      </c>
    </row>
    <row r="74" spans="1:31">
      <c r="A74" s="56" t="s">
        <v>70</v>
      </c>
      <c r="B74" s="56" t="s">
        <v>200</v>
      </c>
      <c r="C74" s="56" t="s">
        <v>134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-1.1129999999999999E-4</v>
      </c>
      <c r="S74" s="5">
        <v>-1.1129999999999999E-4</v>
      </c>
      <c r="T74" s="5">
        <v>-1.1129999999999999E-4</v>
      </c>
      <c r="U74" s="5">
        <v>-120.0001113</v>
      </c>
      <c r="V74" s="5">
        <v>-120.0001113</v>
      </c>
      <c r="W74" s="5">
        <v>-120.0001113</v>
      </c>
      <c r="X74" s="5">
        <v>-120.0001113</v>
      </c>
      <c r="Y74" s="5">
        <v>-120.00012719999999</v>
      </c>
      <c r="Z74" s="5">
        <v>-120.00012719999999</v>
      </c>
      <c r="AA74" s="5">
        <v>-120.00012719999999</v>
      </c>
      <c r="AB74" s="5">
        <v>-120.00012719999999</v>
      </c>
      <c r="AC74" s="5">
        <v>-120.00012719999999</v>
      </c>
      <c r="AD74" s="5">
        <v>-120.00012719999999</v>
      </c>
      <c r="AE74" s="5">
        <v>-178.00012720000001</v>
      </c>
    </row>
    <row r="75" spans="1:31">
      <c r="A75" s="56" t="s">
        <v>70</v>
      </c>
      <c r="B75" s="56" t="s">
        <v>200</v>
      </c>
      <c r="C75" s="56" t="s">
        <v>136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</row>
    <row r="76" spans="1:31">
      <c r="A76" s="56" t="s">
        <v>70</v>
      </c>
      <c r="B76" s="56" t="s">
        <v>200</v>
      </c>
      <c r="C76" s="56" t="s">
        <v>153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</row>
    <row r="77" spans="1:31">
      <c r="A77" s="56" t="s">
        <v>70</v>
      </c>
      <c r="B77" s="56" t="s">
        <v>200</v>
      </c>
      <c r="C77" s="56" t="s">
        <v>154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-3.900000000000013E-7</v>
      </c>
      <c r="AC77" s="5">
        <v>-9.9000000000000238E-7</v>
      </c>
      <c r="AD77" s="5">
        <v>-1.540000000000002E-6</v>
      </c>
      <c r="AE77" s="5">
        <v>-9.250000000000008E-6</v>
      </c>
    </row>
    <row r="78" spans="1:31">
      <c r="A78" s="56" t="s">
        <v>70</v>
      </c>
      <c r="B78" s="56" t="s">
        <v>200</v>
      </c>
      <c r="C78" s="56" t="s">
        <v>155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</row>
    <row r="80" spans="1:31">
      <c r="A80" s="56" t="s">
        <v>73</v>
      </c>
      <c r="B80" s="56" t="s">
        <v>163</v>
      </c>
      <c r="C80" s="56" t="s">
        <v>130</v>
      </c>
      <c r="D80" s="5">
        <v>0</v>
      </c>
      <c r="E80" s="5">
        <v>0</v>
      </c>
      <c r="F80" s="5">
        <v>-2880</v>
      </c>
      <c r="G80" s="5">
        <v>-2880</v>
      </c>
      <c r="H80" s="5">
        <v>-4200</v>
      </c>
      <c r="I80" s="5">
        <v>-4200</v>
      </c>
      <c r="J80" s="5">
        <v>-4200</v>
      </c>
      <c r="K80" s="5">
        <v>-5570</v>
      </c>
      <c r="L80" s="5">
        <v>-6940</v>
      </c>
      <c r="M80" s="5">
        <v>-6940</v>
      </c>
      <c r="N80" s="5">
        <v>-6940</v>
      </c>
      <c r="O80" s="5">
        <v>-6940</v>
      </c>
      <c r="P80" s="5">
        <v>-6940</v>
      </c>
      <c r="Q80" s="5">
        <v>-6940</v>
      </c>
      <c r="R80" s="5">
        <v>-6940</v>
      </c>
      <c r="S80" s="5">
        <v>-6940</v>
      </c>
      <c r="T80" s="5">
        <v>-6940</v>
      </c>
      <c r="U80" s="5">
        <v>-8330</v>
      </c>
      <c r="V80" s="5">
        <v>-8330</v>
      </c>
      <c r="W80" s="5">
        <v>-8330</v>
      </c>
      <c r="X80" s="5">
        <v>-8330</v>
      </c>
      <c r="Y80" s="5">
        <v>-8330</v>
      </c>
      <c r="Z80" s="5">
        <v>-8330</v>
      </c>
      <c r="AA80" s="5">
        <v>-8330</v>
      </c>
      <c r="AB80" s="5">
        <v>-8330</v>
      </c>
      <c r="AC80" s="5">
        <v>-8330</v>
      </c>
      <c r="AD80" s="5">
        <v>-8330</v>
      </c>
      <c r="AE80" s="5">
        <v>-8330</v>
      </c>
    </row>
    <row r="81" spans="1:31">
      <c r="A81" s="56" t="s">
        <v>73</v>
      </c>
      <c r="B81" s="56" t="s">
        <v>163</v>
      </c>
      <c r="C81" s="56" t="s">
        <v>132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-440</v>
      </c>
      <c r="Y81" s="5">
        <v>-440</v>
      </c>
      <c r="Z81" s="5">
        <v>-440</v>
      </c>
      <c r="AA81" s="5">
        <v>-440</v>
      </c>
      <c r="AB81" s="5">
        <v>-440</v>
      </c>
      <c r="AC81" s="5">
        <v>-440</v>
      </c>
      <c r="AD81" s="5">
        <v>-440</v>
      </c>
      <c r="AE81" s="5">
        <v>-440</v>
      </c>
    </row>
    <row r="82" spans="1:31">
      <c r="A82" s="56" t="s">
        <v>73</v>
      </c>
      <c r="B82" s="56" t="s">
        <v>163</v>
      </c>
      <c r="C82" s="56" t="s">
        <v>134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-848.99900000000002</v>
      </c>
      <c r="Z82" s="5">
        <v>-848.99900000000002</v>
      </c>
      <c r="AA82" s="5">
        <v>-848.99900000000002</v>
      </c>
      <c r="AB82" s="5">
        <v>-848.99900000000002</v>
      </c>
      <c r="AC82" s="5">
        <v>-848.99900000000002</v>
      </c>
      <c r="AD82" s="5">
        <v>-848.99900000000002</v>
      </c>
      <c r="AE82" s="5">
        <v>-848.99900000000002</v>
      </c>
    </row>
    <row r="83" spans="1:31">
      <c r="A83" s="56" t="s">
        <v>73</v>
      </c>
      <c r="B83" s="56" t="s">
        <v>163</v>
      </c>
      <c r="C83" s="56" t="s">
        <v>136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</row>
    <row r="84" spans="1:31">
      <c r="A84" s="56" t="s">
        <v>73</v>
      </c>
      <c r="B84" s="56" t="s">
        <v>163</v>
      </c>
      <c r="C84" s="56" t="s">
        <v>153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</row>
    <row r="85" spans="1:31">
      <c r="A85" s="56" t="s">
        <v>73</v>
      </c>
      <c r="B85" s="56" t="s">
        <v>163</v>
      </c>
      <c r="C85" s="56" t="s">
        <v>154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-8.0500000141966034E-6</v>
      </c>
      <c r="Y85" s="5">
        <v>-8.7000000892941266E-6</v>
      </c>
      <c r="Z85" s="5">
        <v>-600.0123207900001</v>
      </c>
      <c r="AA85" s="5">
        <v>-600.0123207900001</v>
      </c>
      <c r="AB85" s="5">
        <v>-1525.0022732299999</v>
      </c>
      <c r="AC85" s="5">
        <v>-1525.00227363</v>
      </c>
      <c r="AD85" s="5">
        <v>-1525.0022739000001</v>
      </c>
      <c r="AE85" s="5">
        <v>-1525.0022766300001</v>
      </c>
    </row>
    <row r="86" spans="1:31">
      <c r="A86" s="56" t="s">
        <v>73</v>
      </c>
      <c r="B86" s="56" t="s">
        <v>163</v>
      </c>
      <c r="C86" s="56" t="s">
        <v>155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</row>
    <row r="87" spans="1:3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20"/>
      <c r="W87" s="7"/>
      <c r="X87" s="7"/>
      <c r="Y87" s="7"/>
      <c r="Z87" s="7"/>
      <c r="AA87" s="7"/>
      <c r="AB87" s="7"/>
      <c r="AC87" s="7"/>
      <c r="AD87" s="7"/>
      <c r="AE87" s="7"/>
    </row>
    <row r="88" spans="1:31">
      <c r="A88" s="56" t="s">
        <v>73</v>
      </c>
      <c r="B88" s="56" t="s">
        <v>197</v>
      </c>
      <c r="C88" s="56" t="s">
        <v>130</v>
      </c>
      <c r="D88" s="5">
        <v>0</v>
      </c>
      <c r="E88" s="5">
        <v>0</v>
      </c>
      <c r="F88" s="5">
        <v>-700</v>
      </c>
      <c r="G88" s="5">
        <v>-1050</v>
      </c>
      <c r="H88" s="5">
        <v>-1750</v>
      </c>
      <c r="I88" s="5">
        <v>-2550</v>
      </c>
      <c r="J88" s="5">
        <v>-2550</v>
      </c>
      <c r="K88" s="5">
        <v>-3950</v>
      </c>
      <c r="L88" s="5">
        <v>-3950</v>
      </c>
      <c r="M88" s="5">
        <v>-3950</v>
      </c>
      <c r="N88" s="5">
        <v>-3950</v>
      </c>
      <c r="O88" s="5">
        <v>-3950</v>
      </c>
      <c r="P88" s="5">
        <v>-4230</v>
      </c>
      <c r="Q88" s="5">
        <v>-4230</v>
      </c>
      <c r="R88" s="5">
        <v>-4230</v>
      </c>
      <c r="S88" s="5">
        <v>-4230</v>
      </c>
      <c r="T88" s="5">
        <v>-4230</v>
      </c>
      <c r="U88" s="5">
        <v>-4230</v>
      </c>
      <c r="V88" s="5">
        <v>-4230</v>
      </c>
      <c r="W88" s="5">
        <v>-4974</v>
      </c>
      <c r="X88" s="5">
        <v>-5339</v>
      </c>
      <c r="Y88" s="5">
        <v>-5704</v>
      </c>
      <c r="Z88" s="5">
        <v>-6069</v>
      </c>
      <c r="AA88" s="5">
        <v>-6434</v>
      </c>
      <c r="AB88" s="5">
        <v>-6434</v>
      </c>
      <c r="AC88" s="5">
        <v>-6434</v>
      </c>
      <c r="AD88" s="5">
        <v>-6434</v>
      </c>
      <c r="AE88" s="5">
        <v>-6434</v>
      </c>
    </row>
    <row r="89" spans="1:31">
      <c r="A89" s="56" t="s">
        <v>73</v>
      </c>
      <c r="B89" s="56" t="s">
        <v>197</v>
      </c>
      <c r="C89" s="56" t="s">
        <v>132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-180</v>
      </c>
      <c r="J89" s="5">
        <v>-180</v>
      </c>
      <c r="K89" s="5">
        <v>-180</v>
      </c>
      <c r="L89" s="5">
        <v>-180</v>
      </c>
      <c r="M89" s="5">
        <v>-180</v>
      </c>
      <c r="N89" s="5">
        <v>-180</v>
      </c>
      <c r="O89" s="5">
        <v>-180</v>
      </c>
      <c r="P89" s="5">
        <v>-180</v>
      </c>
      <c r="Q89" s="5">
        <v>-565</v>
      </c>
      <c r="R89" s="5">
        <v>-565</v>
      </c>
      <c r="S89" s="5">
        <v>-565</v>
      </c>
      <c r="T89" s="5">
        <v>-709.39999998999997</v>
      </c>
      <c r="U89" s="5">
        <v>-709.39999998999997</v>
      </c>
      <c r="V89" s="5">
        <v>-709.39999998999997</v>
      </c>
      <c r="W89" s="5">
        <v>-709.39999998999997</v>
      </c>
      <c r="X89" s="5">
        <v>-709.39999998999997</v>
      </c>
      <c r="Y89" s="5">
        <v>-709.39999998999997</v>
      </c>
      <c r="Z89" s="5">
        <v>-1353.89999999</v>
      </c>
      <c r="AA89" s="5">
        <v>-1597.89999999</v>
      </c>
      <c r="AB89" s="5">
        <v>-1597.89999999</v>
      </c>
      <c r="AC89" s="5">
        <v>-1597.89999999</v>
      </c>
      <c r="AD89" s="5">
        <v>-1597.89999999</v>
      </c>
      <c r="AE89" s="5">
        <v>-1597.89999999</v>
      </c>
    </row>
    <row r="90" spans="1:31">
      <c r="A90" s="56" t="s">
        <v>73</v>
      </c>
      <c r="B90" s="56" t="s">
        <v>197</v>
      </c>
      <c r="C90" s="56" t="s">
        <v>134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-292.00000001000001</v>
      </c>
      <c r="O90" s="5">
        <v>-409.00000001000001</v>
      </c>
      <c r="P90" s="5">
        <v>-409.00000001000001</v>
      </c>
      <c r="Q90" s="5">
        <v>-409.00000001000001</v>
      </c>
      <c r="R90" s="5">
        <v>-409.00014576000001</v>
      </c>
      <c r="S90" s="5">
        <v>-409.00014576000001</v>
      </c>
      <c r="T90" s="5">
        <v>-409.00014576000001</v>
      </c>
      <c r="U90" s="5">
        <v>-409.00014576000001</v>
      </c>
      <c r="V90" s="5">
        <v>-409.00014576000001</v>
      </c>
      <c r="W90" s="5">
        <v>-409.00014576000001</v>
      </c>
      <c r="X90" s="5">
        <v>-409.00014576000001</v>
      </c>
      <c r="Y90" s="5">
        <v>-540.50014576000001</v>
      </c>
      <c r="Z90" s="5">
        <v>-540.50014576000001</v>
      </c>
      <c r="AA90" s="5">
        <v>-1089.5001457599999</v>
      </c>
      <c r="AB90" s="5">
        <v>-1089.5001457599999</v>
      </c>
      <c r="AC90" s="5">
        <v>-1089.5001457599999</v>
      </c>
      <c r="AD90" s="5">
        <v>-1608.5001457599999</v>
      </c>
      <c r="AE90" s="5">
        <v>-1954.5001457599999</v>
      </c>
    </row>
    <row r="91" spans="1:31">
      <c r="A91" s="56" t="s">
        <v>73</v>
      </c>
      <c r="B91" s="56" t="s">
        <v>197</v>
      </c>
      <c r="C91" s="56" t="s">
        <v>136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-86.4</v>
      </c>
      <c r="S91" s="5">
        <v>-86.4</v>
      </c>
      <c r="T91" s="5">
        <v>-86.4</v>
      </c>
      <c r="U91" s="5">
        <v>-86.4</v>
      </c>
      <c r="V91" s="5">
        <v>-86.4</v>
      </c>
      <c r="W91" s="5">
        <v>-152.4</v>
      </c>
      <c r="X91" s="5">
        <v>-152.4</v>
      </c>
      <c r="Y91" s="5">
        <v>-152.4</v>
      </c>
      <c r="Z91" s="5">
        <v>-152.4</v>
      </c>
      <c r="AA91" s="5">
        <v>-152.4</v>
      </c>
      <c r="AB91" s="5">
        <v>-152.4</v>
      </c>
      <c r="AC91" s="5">
        <v>-152.4</v>
      </c>
      <c r="AD91" s="5">
        <v>-152.4</v>
      </c>
      <c r="AE91" s="5">
        <v>-152.4</v>
      </c>
    </row>
    <row r="92" spans="1:31">
      <c r="A92" s="56" t="s">
        <v>73</v>
      </c>
      <c r="B92" s="56" t="s">
        <v>197</v>
      </c>
      <c r="C92" s="56" t="s">
        <v>153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</row>
    <row r="93" spans="1:31">
      <c r="A93" s="56" t="s">
        <v>73</v>
      </c>
      <c r="B93" s="56" t="s">
        <v>197</v>
      </c>
      <c r="C93" s="56" t="s">
        <v>154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-7.9600000600852901E-6</v>
      </c>
      <c r="Y93" s="5">
        <v>-8.9200000826726274E-6</v>
      </c>
      <c r="Z93" s="5">
        <v>-9.3700001210231731E-6</v>
      </c>
      <c r="AA93" s="5">
        <v>-1.1020000179385079E-5</v>
      </c>
      <c r="AB93" s="5">
        <v>-1.137999992957778E-5</v>
      </c>
      <c r="AC93" s="5">
        <v>-163.15577412000019</v>
      </c>
      <c r="AD93" s="5">
        <v>-163.15577412000019</v>
      </c>
      <c r="AE93" s="5">
        <v>-676.82316492000029</v>
      </c>
    </row>
    <row r="94" spans="1:31">
      <c r="A94" s="56" t="s">
        <v>73</v>
      </c>
      <c r="B94" s="56" t="s">
        <v>197</v>
      </c>
      <c r="C94" s="56" t="s">
        <v>155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-2.439999999999997E-6</v>
      </c>
      <c r="Y94" s="5">
        <v>-2.439999999999997E-6</v>
      </c>
      <c r="Z94" s="5">
        <v>-2.439999999999997E-6</v>
      </c>
      <c r="AA94" s="5">
        <v>-3.1299999999999921E-6</v>
      </c>
      <c r="AB94" s="5">
        <v>-3.2700000000000009E-6</v>
      </c>
      <c r="AC94" s="5">
        <v>-1.3729999999999991E-5</v>
      </c>
      <c r="AD94" s="5">
        <v>-1.3729999999999991E-5</v>
      </c>
      <c r="AE94" s="5">
        <v>-1.3729999999999991E-5</v>
      </c>
    </row>
    <row r="95" spans="1:3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spans="1:31">
      <c r="A96" s="56" t="s">
        <v>73</v>
      </c>
      <c r="B96" s="56" t="s">
        <v>198</v>
      </c>
      <c r="C96" s="56" t="s">
        <v>131</v>
      </c>
      <c r="D96" s="5">
        <v>0</v>
      </c>
      <c r="E96" s="5">
        <v>0</v>
      </c>
      <c r="F96" s="5">
        <v>-700</v>
      </c>
      <c r="G96" s="5">
        <v>-1450</v>
      </c>
      <c r="H96" s="5">
        <v>-1450</v>
      </c>
      <c r="I96" s="5">
        <v>-1450</v>
      </c>
      <c r="J96" s="5">
        <v>-1450</v>
      </c>
      <c r="K96" s="5">
        <v>-1450</v>
      </c>
      <c r="L96" s="5">
        <v>-1450</v>
      </c>
      <c r="M96" s="5">
        <v>-1450</v>
      </c>
      <c r="N96" s="5">
        <v>-1450</v>
      </c>
      <c r="O96" s="5">
        <v>-1450</v>
      </c>
      <c r="P96" s="5">
        <v>-1450</v>
      </c>
      <c r="Q96" s="5">
        <v>-1450</v>
      </c>
      <c r="R96" s="5">
        <v>-1450</v>
      </c>
      <c r="S96" s="5">
        <v>-1450</v>
      </c>
      <c r="T96" s="5">
        <v>-1450</v>
      </c>
      <c r="U96" s="5">
        <v>-1450</v>
      </c>
      <c r="V96" s="5">
        <v>-1450</v>
      </c>
      <c r="W96" s="5">
        <v>-1450</v>
      </c>
      <c r="X96" s="5">
        <v>-1450</v>
      </c>
      <c r="Y96" s="5">
        <v>-1450</v>
      </c>
      <c r="Z96" s="5">
        <v>-3675</v>
      </c>
      <c r="AA96" s="5">
        <v>-3675</v>
      </c>
      <c r="AB96" s="5">
        <v>-4835</v>
      </c>
      <c r="AC96" s="5">
        <v>-4835</v>
      </c>
      <c r="AD96" s="5">
        <v>-4835</v>
      </c>
      <c r="AE96" s="5">
        <v>-4835</v>
      </c>
    </row>
    <row r="97" spans="1:31">
      <c r="A97" s="56" t="s">
        <v>73</v>
      </c>
      <c r="B97" s="56" t="s">
        <v>198</v>
      </c>
      <c r="C97" s="56" t="s">
        <v>132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-500</v>
      </c>
      <c r="J97" s="5">
        <v>-500</v>
      </c>
      <c r="K97" s="5">
        <v>-500</v>
      </c>
      <c r="L97" s="5">
        <v>-500</v>
      </c>
      <c r="M97" s="5">
        <v>-500</v>
      </c>
      <c r="N97" s="5">
        <v>-500</v>
      </c>
      <c r="O97" s="5">
        <v>-500</v>
      </c>
      <c r="P97" s="5">
        <v>-500</v>
      </c>
      <c r="Q97" s="5">
        <v>-500</v>
      </c>
      <c r="R97" s="5">
        <v>-500</v>
      </c>
      <c r="S97" s="5">
        <v>-500</v>
      </c>
      <c r="T97" s="5">
        <v>-500</v>
      </c>
      <c r="U97" s="5">
        <v>-500</v>
      </c>
      <c r="V97" s="5">
        <v>-500</v>
      </c>
      <c r="W97" s="5">
        <v>-500</v>
      </c>
      <c r="X97" s="5">
        <v>-500</v>
      </c>
      <c r="Y97" s="5">
        <v>-500</v>
      </c>
      <c r="Z97" s="5">
        <v>-500</v>
      </c>
      <c r="AA97" s="5">
        <v>-500</v>
      </c>
      <c r="AB97" s="5">
        <v>-500</v>
      </c>
      <c r="AC97" s="5">
        <v>-500</v>
      </c>
      <c r="AD97" s="5">
        <v>-500</v>
      </c>
      <c r="AE97" s="5">
        <v>-500</v>
      </c>
    </row>
    <row r="98" spans="1:31">
      <c r="A98" s="56" t="s">
        <v>73</v>
      </c>
      <c r="B98" s="56" t="s">
        <v>198</v>
      </c>
      <c r="C98" s="56" t="s">
        <v>134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-1.1925E-4</v>
      </c>
      <c r="L98" s="5">
        <v>-1.1925E-4</v>
      </c>
      <c r="M98" s="5">
        <v>-1.1925E-4</v>
      </c>
      <c r="N98" s="5">
        <v>-170.00011925000001</v>
      </c>
      <c r="O98" s="5">
        <v>-170.00011925000001</v>
      </c>
      <c r="P98" s="5">
        <v>-170.00011925000001</v>
      </c>
      <c r="Q98" s="5">
        <v>-170.00011925000001</v>
      </c>
      <c r="R98" s="5">
        <v>-170.00021465</v>
      </c>
      <c r="S98" s="5">
        <v>-170.00021465</v>
      </c>
      <c r="T98" s="5">
        <v>-610.00021464999998</v>
      </c>
      <c r="U98" s="5">
        <v>-610.00021464999998</v>
      </c>
      <c r="V98" s="5">
        <v>-610.00021464999998</v>
      </c>
      <c r="W98" s="5">
        <v>-704.00021464999998</v>
      </c>
      <c r="X98" s="5">
        <v>-704.00021464999998</v>
      </c>
      <c r="Y98" s="5">
        <v>-704.00025970000002</v>
      </c>
      <c r="Z98" s="5">
        <v>-704.00025970000002</v>
      </c>
      <c r="AA98" s="5">
        <v>-704.00025970000002</v>
      </c>
      <c r="AB98" s="5">
        <v>-1288.0002597</v>
      </c>
      <c r="AC98" s="5">
        <v>-1288.0002597</v>
      </c>
      <c r="AD98" s="5">
        <v>-1288.0002597</v>
      </c>
      <c r="AE98" s="5">
        <v>-1288.0002597</v>
      </c>
    </row>
    <row r="99" spans="1:31">
      <c r="A99" s="56" t="s">
        <v>73</v>
      </c>
      <c r="B99" s="56" t="s">
        <v>198</v>
      </c>
      <c r="C99" s="56" t="s">
        <v>136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56" t="s">
        <v>73</v>
      </c>
      <c r="B100" s="56" t="s">
        <v>198</v>
      </c>
      <c r="C100" s="56" t="s">
        <v>153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</row>
    <row r="101" spans="1:31">
      <c r="A101" s="56" t="s">
        <v>73</v>
      </c>
      <c r="B101" s="56" t="s">
        <v>198</v>
      </c>
      <c r="C101" s="56" t="s">
        <v>154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-2.5000000028320921E-6</v>
      </c>
      <c r="Y101" s="5">
        <v>-2.9600000266818081E-6</v>
      </c>
      <c r="Z101" s="5">
        <v>-2.9600000266818081E-6</v>
      </c>
      <c r="AA101" s="5">
        <v>-2.9600000266818081E-6</v>
      </c>
      <c r="AB101" s="5">
        <v>-3.1700000795844219E-6</v>
      </c>
      <c r="AC101" s="5">
        <v>-2.6139999940873089E-5</v>
      </c>
      <c r="AD101" s="5">
        <v>-2.6139999940873089E-5</v>
      </c>
      <c r="AE101" s="5">
        <v>-2.6759999977961271E-5</v>
      </c>
    </row>
    <row r="102" spans="1:31">
      <c r="A102" s="56" t="s">
        <v>73</v>
      </c>
      <c r="B102" s="56" t="s">
        <v>198</v>
      </c>
      <c r="C102" s="56" t="s">
        <v>155</v>
      </c>
      <c r="D102" s="5">
        <v>0</v>
      </c>
      <c r="E102" s="5">
        <v>-1.0999999999999981</v>
      </c>
      <c r="F102" s="5">
        <v>-1.0999999999999981</v>
      </c>
      <c r="G102" s="5">
        <v>-1.0999999999999981</v>
      </c>
      <c r="H102" s="5">
        <v>-1.0999999999999981</v>
      </c>
      <c r="I102" s="5">
        <v>-2.1999999999999962</v>
      </c>
      <c r="J102" s="5">
        <v>-2.1999999999999962</v>
      </c>
      <c r="K102" s="5">
        <v>-2.1999999999999962</v>
      </c>
      <c r="L102" s="5">
        <v>-2.1999999999999962</v>
      </c>
      <c r="M102" s="5">
        <v>-2.1999999999999962</v>
      </c>
      <c r="N102" s="5">
        <v>-2.1999999999999962</v>
      </c>
      <c r="O102" s="5">
        <v>-2.1999999999999962</v>
      </c>
      <c r="P102" s="5">
        <v>-3.299999999999994</v>
      </c>
      <c r="Q102" s="5">
        <v>-3.299999999999994</v>
      </c>
      <c r="R102" s="5">
        <v>-3.299999999999994</v>
      </c>
      <c r="S102" s="5">
        <v>-3.299999999999994</v>
      </c>
      <c r="T102" s="5">
        <v>-4.3999999999999906</v>
      </c>
      <c r="U102" s="5">
        <v>-4.3999999999999906</v>
      </c>
      <c r="V102" s="5">
        <v>-4.3999999999999906</v>
      </c>
      <c r="W102" s="5">
        <v>-4.3999999999999906</v>
      </c>
      <c r="X102" s="5">
        <v>-4.3999999999999906</v>
      </c>
      <c r="Y102" s="5">
        <v>-5.4999999999999893</v>
      </c>
      <c r="Z102" s="5">
        <v>-5.4999999999999893</v>
      </c>
      <c r="AA102" s="5">
        <v>-6.5999999999999872</v>
      </c>
      <c r="AB102" s="5">
        <v>-6.5999999999999872</v>
      </c>
      <c r="AC102" s="5">
        <v>-6.5999999999999872</v>
      </c>
      <c r="AD102" s="5">
        <v>-6.5999999999999872</v>
      </c>
      <c r="AE102" s="5">
        <v>-7.6999999999999851</v>
      </c>
    </row>
    <row r="103" spans="1:3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>
      <c r="A104" s="56" t="s">
        <v>73</v>
      </c>
      <c r="B104" s="56" t="s">
        <v>199</v>
      </c>
      <c r="C104" s="56" t="s">
        <v>132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-800</v>
      </c>
      <c r="J104" s="5">
        <v>-800</v>
      </c>
      <c r="K104" s="5">
        <v>-800</v>
      </c>
      <c r="L104" s="5">
        <v>-800</v>
      </c>
      <c r="M104" s="5">
        <v>-800</v>
      </c>
      <c r="N104" s="5">
        <v>-800</v>
      </c>
      <c r="O104" s="5">
        <v>-800</v>
      </c>
      <c r="P104" s="5">
        <v>-800</v>
      </c>
      <c r="Q104" s="5">
        <v>-800</v>
      </c>
      <c r="R104" s="5">
        <v>-1328.9999999900001</v>
      </c>
      <c r="S104" s="5">
        <v>-1328.9999999900001</v>
      </c>
      <c r="T104" s="5">
        <v>-1328.9999999900001</v>
      </c>
      <c r="U104" s="5">
        <v>-1328.9999999900001</v>
      </c>
      <c r="V104" s="5">
        <v>-1328.9999999900001</v>
      </c>
      <c r="W104" s="5">
        <v>-1328.9999999900001</v>
      </c>
      <c r="X104" s="5">
        <v>-1328.9999999900001</v>
      </c>
      <c r="Y104" s="5">
        <v>-1328.9999999900001</v>
      </c>
      <c r="Z104" s="5">
        <v>-1328.9999999900001</v>
      </c>
      <c r="AA104" s="5">
        <v>-1328.9999999900001</v>
      </c>
      <c r="AB104" s="5">
        <v>-1328.9999999900001</v>
      </c>
      <c r="AC104" s="5">
        <v>-1328.9999999900001</v>
      </c>
      <c r="AD104" s="5">
        <v>-1328.9999999900001</v>
      </c>
      <c r="AE104" s="5">
        <v>-1328.9999999900001</v>
      </c>
    </row>
    <row r="105" spans="1:31">
      <c r="A105" s="56" t="s">
        <v>73</v>
      </c>
      <c r="B105" s="56" t="s">
        <v>199</v>
      </c>
      <c r="C105" s="56" t="s">
        <v>134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-382.5</v>
      </c>
      <c r="L105" s="5">
        <v>-382.5</v>
      </c>
      <c r="M105" s="5">
        <v>-622.16000004</v>
      </c>
      <c r="N105" s="5">
        <v>-622.16000004</v>
      </c>
      <c r="O105" s="5">
        <v>-622.16000004</v>
      </c>
      <c r="P105" s="5">
        <v>-702.16000004</v>
      </c>
      <c r="Q105" s="5">
        <v>-702.16000004</v>
      </c>
      <c r="R105" s="5">
        <v>-702.16000004</v>
      </c>
      <c r="S105" s="5">
        <v>-702.16000004</v>
      </c>
      <c r="T105" s="5">
        <v>-702.16000004</v>
      </c>
      <c r="U105" s="5">
        <v>-702.16000004</v>
      </c>
      <c r="V105" s="5">
        <v>-702.16000004</v>
      </c>
      <c r="W105" s="5">
        <v>-702.16000004</v>
      </c>
      <c r="X105" s="5">
        <v>-702.16000004</v>
      </c>
      <c r="Y105" s="5">
        <v>-1040.1600000400001</v>
      </c>
      <c r="Z105" s="5">
        <v>-1163.3600000399999</v>
      </c>
      <c r="AA105" s="5">
        <v>-1317.3600000399999</v>
      </c>
      <c r="AB105" s="5">
        <v>-1317.3600000399999</v>
      </c>
      <c r="AC105" s="5">
        <v>-1317.3600000399999</v>
      </c>
      <c r="AD105" s="5">
        <v>-1317.3600000399999</v>
      </c>
      <c r="AE105" s="5">
        <v>-1354.56000004</v>
      </c>
    </row>
    <row r="106" spans="1:31">
      <c r="A106" s="56" t="s">
        <v>73</v>
      </c>
      <c r="B106" s="56" t="s">
        <v>199</v>
      </c>
      <c r="C106" s="56" t="s">
        <v>136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6" t="s">
        <v>73</v>
      </c>
      <c r="B107" s="56" t="s">
        <v>199</v>
      </c>
      <c r="C107" s="56" t="s">
        <v>153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6" t="s">
        <v>73</v>
      </c>
      <c r="B108" s="56" t="s">
        <v>199</v>
      </c>
      <c r="C108" s="56" t="s">
        <v>154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-3.2300000185614408E-6</v>
      </c>
      <c r="Y108" s="5">
        <v>-3.7899999512092108E-6</v>
      </c>
      <c r="Z108" s="5">
        <v>-3.7899999512092108E-6</v>
      </c>
      <c r="AA108" s="5">
        <v>-3.7899999512092108E-6</v>
      </c>
      <c r="AB108" s="5">
        <v>-3.8599998930521906E-6</v>
      </c>
      <c r="AC108" s="5">
        <v>-4.8349999886454498E-5</v>
      </c>
      <c r="AD108" s="5">
        <v>-4.8349999886454498E-5</v>
      </c>
      <c r="AE108" s="5">
        <v>-5.5629999877737653E-5</v>
      </c>
    </row>
    <row r="109" spans="1:31">
      <c r="A109" s="56" t="s">
        <v>73</v>
      </c>
      <c r="B109" s="56" t="s">
        <v>199</v>
      </c>
      <c r="C109" s="56" t="s">
        <v>155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</row>
    <row r="110" spans="1:3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</row>
    <row r="111" spans="1:31">
      <c r="A111" s="56" t="s">
        <v>73</v>
      </c>
      <c r="B111" s="56" t="s">
        <v>200</v>
      </c>
      <c r="C111" s="56" t="s">
        <v>132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-208</v>
      </c>
      <c r="J111" s="5">
        <v>-208</v>
      </c>
      <c r="K111" s="5">
        <v>-208</v>
      </c>
      <c r="L111" s="5">
        <v>-208</v>
      </c>
      <c r="M111" s="5">
        <v>-208</v>
      </c>
      <c r="N111" s="5">
        <v>-208</v>
      </c>
      <c r="O111" s="5">
        <v>-208</v>
      </c>
      <c r="P111" s="5">
        <v>-208</v>
      </c>
      <c r="Q111" s="5">
        <v>-208</v>
      </c>
      <c r="R111" s="5">
        <v>-208</v>
      </c>
      <c r="S111" s="5">
        <v>-208</v>
      </c>
      <c r="T111" s="5">
        <v>-208</v>
      </c>
      <c r="U111" s="5">
        <v>-208</v>
      </c>
      <c r="V111" s="5">
        <v>-208</v>
      </c>
      <c r="W111" s="5">
        <v>-208</v>
      </c>
      <c r="X111" s="5">
        <v>-208</v>
      </c>
      <c r="Y111" s="5">
        <v>-208</v>
      </c>
      <c r="Z111" s="5">
        <v>-208</v>
      </c>
      <c r="AA111" s="5">
        <v>-208</v>
      </c>
      <c r="AB111" s="5">
        <v>-208</v>
      </c>
      <c r="AC111" s="5">
        <v>-208</v>
      </c>
      <c r="AD111" s="5">
        <v>-208</v>
      </c>
      <c r="AE111" s="5">
        <v>-208</v>
      </c>
    </row>
    <row r="112" spans="1:31">
      <c r="A112" s="56" t="s">
        <v>73</v>
      </c>
      <c r="B112" s="56" t="s">
        <v>200</v>
      </c>
      <c r="C112" s="56" t="s">
        <v>134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-9.5400000000000001E-5</v>
      </c>
      <c r="S112" s="5">
        <v>-9.5400000000000001E-5</v>
      </c>
      <c r="T112" s="5">
        <v>-9.5400000000000001E-5</v>
      </c>
      <c r="U112" s="5">
        <v>-120.00009540000001</v>
      </c>
      <c r="V112" s="5">
        <v>-120.00009540000001</v>
      </c>
      <c r="W112" s="5">
        <v>-120.00009540000001</v>
      </c>
      <c r="X112" s="5">
        <v>-120.00009540000001</v>
      </c>
      <c r="Y112" s="5">
        <v>-120.0001431</v>
      </c>
      <c r="Z112" s="5">
        <v>-120.0001431</v>
      </c>
      <c r="AA112" s="5">
        <v>-120.0001431</v>
      </c>
      <c r="AB112" s="5">
        <v>-120.0001431</v>
      </c>
      <c r="AC112" s="5">
        <v>-120.0001431</v>
      </c>
      <c r="AD112" s="5">
        <v>-120.0001431</v>
      </c>
      <c r="AE112" s="5">
        <v>-178.0001431</v>
      </c>
    </row>
    <row r="113" spans="1:31">
      <c r="A113" s="56" t="s">
        <v>73</v>
      </c>
      <c r="B113" s="56" t="s">
        <v>200</v>
      </c>
      <c r="C113" s="56" t="s">
        <v>136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</row>
    <row r="114" spans="1:31">
      <c r="A114" s="56" t="s">
        <v>73</v>
      </c>
      <c r="B114" s="56" t="s">
        <v>200</v>
      </c>
      <c r="C114" s="56" t="s">
        <v>153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56" t="s">
        <v>73</v>
      </c>
      <c r="B115" s="56" t="s">
        <v>200</v>
      </c>
      <c r="C115" s="56" t="s">
        <v>154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-1.8000000000000169E-7</v>
      </c>
      <c r="AC115" s="5">
        <v>-4.4999999999999739E-7</v>
      </c>
      <c r="AD115" s="5">
        <v>-4.4999999999999739E-7</v>
      </c>
      <c r="AE115" s="5">
        <v>-9.7300000000000034E-6</v>
      </c>
    </row>
    <row r="116" spans="1:31">
      <c r="A116" s="56" t="s">
        <v>73</v>
      </c>
      <c r="B116" s="56" t="s">
        <v>200</v>
      </c>
      <c r="C116" s="56" t="s">
        <v>155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8" spans="1:31">
      <c r="A118" s="56" t="s">
        <v>75</v>
      </c>
      <c r="B118" s="56" t="s">
        <v>163</v>
      </c>
      <c r="C118" s="56" t="s">
        <v>130</v>
      </c>
      <c r="D118" s="5">
        <v>0</v>
      </c>
      <c r="E118" s="5">
        <v>0</v>
      </c>
      <c r="F118" s="5">
        <v>-2880</v>
      </c>
      <c r="G118" s="5">
        <v>-2880</v>
      </c>
      <c r="H118" s="5">
        <v>-4200</v>
      </c>
      <c r="I118" s="5">
        <v>-4200</v>
      </c>
      <c r="J118" s="5">
        <v>-4200</v>
      </c>
      <c r="K118" s="5">
        <v>-5570</v>
      </c>
      <c r="L118" s="5">
        <v>-6940</v>
      </c>
      <c r="M118" s="5">
        <v>-6940</v>
      </c>
      <c r="N118" s="5">
        <v>-6940</v>
      </c>
      <c r="O118" s="5">
        <v>-6940</v>
      </c>
      <c r="P118" s="5">
        <v>-6940</v>
      </c>
      <c r="Q118" s="5">
        <v>-6940</v>
      </c>
      <c r="R118" s="5">
        <v>-6940</v>
      </c>
      <c r="S118" s="5">
        <v>-6940</v>
      </c>
      <c r="T118" s="5">
        <v>-6940</v>
      </c>
      <c r="U118" s="5">
        <v>-8330</v>
      </c>
      <c r="V118" s="5">
        <v>-8330</v>
      </c>
      <c r="W118" s="5">
        <v>-8330</v>
      </c>
      <c r="X118" s="5">
        <v>-8330</v>
      </c>
      <c r="Y118" s="5">
        <v>-8330</v>
      </c>
      <c r="Z118" s="5">
        <v>-8330</v>
      </c>
      <c r="AA118" s="5">
        <v>-8330</v>
      </c>
      <c r="AB118" s="5">
        <v>-8330</v>
      </c>
      <c r="AC118" s="5">
        <v>-8330</v>
      </c>
      <c r="AD118" s="5">
        <v>-8330</v>
      </c>
      <c r="AE118" s="5">
        <v>-8330</v>
      </c>
    </row>
    <row r="119" spans="1:31">
      <c r="A119" s="56" t="s">
        <v>75</v>
      </c>
      <c r="B119" s="56" t="s">
        <v>163</v>
      </c>
      <c r="C119" s="56" t="s">
        <v>132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-440</v>
      </c>
      <c r="Y119" s="5">
        <v>-440</v>
      </c>
      <c r="Z119" s="5">
        <v>-440</v>
      </c>
      <c r="AA119" s="5">
        <v>-440</v>
      </c>
      <c r="AB119" s="5">
        <v>-440</v>
      </c>
      <c r="AC119" s="5">
        <v>-440</v>
      </c>
      <c r="AD119" s="5">
        <v>-440</v>
      </c>
      <c r="AE119" s="5">
        <v>-440</v>
      </c>
    </row>
    <row r="120" spans="1:31">
      <c r="A120" s="56" t="s">
        <v>75</v>
      </c>
      <c r="B120" s="56" t="s">
        <v>163</v>
      </c>
      <c r="C120" s="56" t="s">
        <v>134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-848.99900000000002</v>
      </c>
      <c r="Z120" s="5">
        <v>-848.99900000000002</v>
      </c>
      <c r="AA120" s="5">
        <v>-848.99900000000002</v>
      </c>
      <c r="AB120" s="5">
        <v>-848.99900000000002</v>
      </c>
      <c r="AC120" s="5">
        <v>-848.99900000000002</v>
      </c>
      <c r="AD120" s="5">
        <v>-848.99900000000002</v>
      </c>
      <c r="AE120" s="5">
        <v>-848.99900000000002</v>
      </c>
    </row>
    <row r="121" spans="1:31">
      <c r="A121" s="56" t="s">
        <v>75</v>
      </c>
      <c r="B121" s="56" t="s">
        <v>163</v>
      </c>
      <c r="C121" s="56" t="s">
        <v>136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6" t="s">
        <v>75</v>
      </c>
      <c r="B122" s="56" t="s">
        <v>163</v>
      </c>
      <c r="C122" s="56" t="s">
        <v>153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</row>
    <row r="123" spans="1:31">
      <c r="A123" s="56" t="s">
        <v>75</v>
      </c>
      <c r="B123" s="56" t="s">
        <v>163</v>
      </c>
      <c r="C123" s="56" t="s">
        <v>154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-1.7569999924732259E-5</v>
      </c>
      <c r="Y123" s="5">
        <v>-1.8990000028012731E-5</v>
      </c>
      <c r="Z123" s="5">
        <v>-600.00081257000022</v>
      </c>
      <c r="AA123" s="5">
        <v>-600.00081257000022</v>
      </c>
      <c r="AB123" s="5">
        <v>-1524.9986267100001</v>
      </c>
      <c r="AC123" s="5">
        <v>-1524.99862732</v>
      </c>
      <c r="AD123" s="5">
        <v>-1524.99862798</v>
      </c>
      <c r="AE123" s="5">
        <v>-1524.9986299899999</v>
      </c>
    </row>
    <row r="124" spans="1:31">
      <c r="A124" s="56" t="s">
        <v>75</v>
      </c>
      <c r="B124" s="56" t="s">
        <v>163</v>
      </c>
      <c r="C124" s="56" t="s">
        <v>155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20"/>
      <c r="W125" s="7"/>
      <c r="X125" s="7"/>
      <c r="Y125" s="7"/>
      <c r="Z125" s="7"/>
      <c r="AA125" s="7"/>
      <c r="AB125" s="7"/>
      <c r="AC125" s="7"/>
      <c r="AD125" s="7"/>
      <c r="AE125" s="7"/>
    </row>
    <row r="126" spans="1:31">
      <c r="A126" s="56" t="s">
        <v>75</v>
      </c>
      <c r="B126" s="56" t="s">
        <v>197</v>
      </c>
      <c r="C126" s="56" t="s">
        <v>130</v>
      </c>
      <c r="D126" s="5">
        <v>0</v>
      </c>
      <c r="E126" s="5">
        <v>0</v>
      </c>
      <c r="F126" s="5">
        <v>-700</v>
      </c>
      <c r="G126" s="5">
        <v>-1050</v>
      </c>
      <c r="H126" s="5">
        <v>-1750</v>
      </c>
      <c r="I126" s="5">
        <v>-2550</v>
      </c>
      <c r="J126" s="5">
        <v>-2550</v>
      </c>
      <c r="K126" s="5">
        <v>-3950</v>
      </c>
      <c r="L126" s="5">
        <v>-3950</v>
      </c>
      <c r="M126" s="5">
        <v>-3950</v>
      </c>
      <c r="N126" s="5">
        <v>-3950</v>
      </c>
      <c r="O126" s="5">
        <v>-3950</v>
      </c>
      <c r="P126" s="5">
        <v>-4230</v>
      </c>
      <c r="Q126" s="5">
        <v>-4230</v>
      </c>
      <c r="R126" s="5">
        <v>-4230</v>
      </c>
      <c r="S126" s="5">
        <v>-4230</v>
      </c>
      <c r="T126" s="5">
        <v>-4230</v>
      </c>
      <c r="U126" s="5">
        <v>-4230</v>
      </c>
      <c r="V126" s="5">
        <v>-4230</v>
      </c>
      <c r="W126" s="5">
        <v>-4974</v>
      </c>
      <c r="X126" s="5">
        <v>-5339</v>
      </c>
      <c r="Y126" s="5">
        <v>-5704</v>
      </c>
      <c r="Z126" s="5">
        <v>-6069</v>
      </c>
      <c r="AA126" s="5">
        <v>-6434</v>
      </c>
      <c r="AB126" s="5">
        <v>-6434</v>
      </c>
      <c r="AC126" s="5">
        <v>-6434</v>
      </c>
      <c r="AD126" s="5">
        <v>-6434</v>
      </c>
      <c r="AE126" s="5">
        <v>-6434</v>
      </c>
    </row>
    <row r="127" spans="1:31">
      <c r="A127" s="56" t="s">
        <v>75</v>
      </c>
      <c r="B127" s="56" t="s">
        <v>197</v>
      </c>
      <c r="C127" s="56" t="s">
        <v>132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-180</v>
      </c>
      <c r="J127" s="5">
        <v>-180</v>
      </c>
      <c r="K127" s="5">
        <v>-180</v>
      </c>
      <c r="L127" s="5">
        <v>-180</v>
      </c>
      <c r="M127" s="5">
        <v>-180</v>
      </c>
      <c r="N127" s="5">
        <v>-180</v>
      </c>
      <c r="O127" s="5">
        <v>-180</v>
      </c>
      <c r="P127" s="5">
        <v>-180</v>
      </c>
      <c r="Q127" s="5">
        <v>-565</v>
      </c>
      <c r="R127" s="5">
        <v>-565</v>
      </c>
      <c r="S127" s="5">
        <v>-565</v>
      </c>
      <c r="T127" s="5">
        <v>-709.39999998999997</v>
      </c>
      <c r="U127" s="5">
        <v>-709.39999998999997</v>
      </c>
      <c r="V127" s="5">
        <v>-709.39999998999997</v>
      </c>
      <c r="W127" s="5">
        <v>-709.39999998999997</v>
      </c>
      <c r="X127" s="5">
        <v>-709.39999998999997</v>
      </c>
      <c r="Y127" s="5">
        <v>-709.39999998999997</v>
      </c>
      <c r="Z127" s="5">
        <v>-1353.89999999</v>
      </c>
      <c r="AA127" s="5">
        <v>-1597.89999999</v>
      </c>
      <c r="AB127" s="5">
        <v>-1597.89999999</v>
      </c>
      <c r="AC127" s="5">
        <v>-1597.89999999</v>
      </c>
      <c r="AD127" s="5">
        <v>-1597.89999999</v>
      </c>
      <c r="AE127" s="5">
        <v>-1597.89999999</v>
      </c>
    </row>
    <row r="128" spans="1:31">
      <c r="A128" s="56" t="s">
        <v>75</v>
      </c>
      <c r="B128" s="56" t="s">
        <v>197</v>
      </c>
      <c r="C128" s="56" t="s">
        <v>134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-292.00000001000001</v>
      </c>
      <c r="O128" s="5">
        <v>-409.00000001000001</v>
      </c>
      <c r="P128" s="5">
        <v>-409.00000001000001</v>
      </c>
      <c r="Q128" s="5">
        <v>-409.00000001000001</v>
      </c>
      <c r="R128" s="5">
        <v>-409.00016961</v>
      </c>
      <c r="S128" s="5">
        <v>-409.00016961</v>
      </c>
      <c r="T128" s="5">
        <v>-409.00016961</v>
      </c>
      <c r="U128" s="5">
        <v>-409.00016961</v>
      </c>
      <c r="V128" s="5">
        <v>-409.00016961</v>
      </c>
      <c r="W128" s="5">
        <v>-409.00016961</v>
      </c>
      <c r="X128" s="5">
        <v>-409.00016961</v>
      </c>
      <c r="Y128" s="5">
        <v>-540.50016961000006</v>
      </c>
      <c r="Z128" s="5">
        <v>-540.50016961000006</v>
      </c>
      <c r="AA128" s="5">
        <v>-1089.5001696100001</v>
      </c>
      <c r="AB128" s="5">
        <v>-1089.5001696100001</v>
      </c>
      <c r="AC128" s="5">
        <v>-1089.5001696100001</v>
      </c>
      <c r="AD128" s="5">
        <v>-1608.5001696100001</v>
      </c>
      <c r="AE128" s="5">
        <v>-1954.5001696100001</v>
      </c>
    </row>
    <row r="129" spans="1:31">
      <c r="A129" s="56" t="s">
        <v>75</v>
      </c>
      <c r="B129" s="56" t="s">
        <v>197</v>
      </c>
      <c r="C129" s="56" t="s">
        <v>136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-86.4</v>
      </c>
      <c r="S129" s="5">
        <v>-86.4</v>
      </c>
      <c r="T129" s="5">
        <v>-86.4</v>
      </c>
      <c r="U129" s="5">
        <v>-86.4</v>
      </c>
      <c r="V129" s="5">
        <v>-86.4</v>
      </c>
      <c r="W129" s="5">
        <v>-152.4</v>
      </c>
      <c r="X129" s="5">
        <v>-152.4</v>
      </c>
      <c r="Y129" s="5">
        <v>-152.4</v>
      </c>
      <c r="Z129" s="5">
        <v>-152.4</v>
      </c>
      <c r="AA129" s="5">
        <v>-152.4</v>
      </c>
      <c r="AB129" s="5">
        <v>-152.4</v>
      </c>
      <c r="AC129" s="5">
        <v>-152.4</v>
      </c>
      <c r="AD129" s="5">
        <v>-152.4</v>
      </c>
      <c r="AE129" s="5">
        <v>-152.4</v>
      </c>
    </row>
    <row r="130" spans="1:31">
      <c r="A130" s="56" t="s">
        <v>75</v>
      </c>
      <c r="B130" s="56" t="s">
        <v>197</v>
      </c>
      <c r="C130" s="56" t="s">
        <v>153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56" t="s">
        <v>75</v>
      </c>
      <c r="B131" s="56" t="s">
        <v>197</v>
      </c>
      <c r="C131" s="56" t="s">
        <v>154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-1.7420000057492801E-5</v>
      </c>
      <c r="Y131" s="5">
        <v>-1.9550000041883249E-5</v>
      </c>
      <c r="Z131" s="5">
        <v>-2.073000008291227E-5</v>
      </c>
      <c r="AA131" s="5">
        <v>-2.45499997026486E-5</v>
      </c>
      <c r="AB131" s="5">
        <v>-2.5790000000206539E-5</v>
      </c>
      <c r="AC131" s="5">
        <v>-165.45587455</v>
      </c>
      <c r="AD131" s="5">
        <v>-165.45587455</v>
      </c>
      <c r="AE131" s="5">
        <v>-679.06827005000002</v>
      </c>
    </row>
    <row r="132" spans="1:31">
      <c r="A132" s="56" t="s">
        <v>75</v>
      </c>
      <c r="B132" s="56" t="s">
        <v>197</v>
      </c>
      <c r="C132" s="56" t="s">
        <v>155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-5.3399999999999997E-6</v>
      </c>
      <c r="Y132" s="5">
        <v>-5.3399999999999997E-6</v>
      </c>
      <c r="Z132" s="5">
        <v>-5.3399999999999997E-6</v>
      </c>
      <c r="AA132" s="5">
        <v>-6.9099999999999999E-6</v>
      </c>
      <c r="AB132" s="5">
        <v>-7.3299999999999993E-6</v>
      </c>
      <c r="AC132" s="5">
        <v>-2.722000000000001E-5</v>
      </c>
      <c r="AD132" s="5">
        <v>-2.722000000000001E-5</v>
      </c>
      <c r="AE132" s="5">
        <v>-2.722000000000001E-5</v>
      </c>
    </row>
    <row r="133" spans="1:3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</row>
    <row r="134" spans="1:31">
      <c r="A134" s="56" t="s">
        <v>75</v>
      </c>
      <c r="B134" s="56" t="s">
        <v>198</v>
      </c>
      <c r="C134" s="56" t="s">
        <v>131</v>
      </c>
      <c r="D134" s="5">
        <v>0</v>
      </c>
      <c r="E134" s="5">
        <v>0</v>
      </c>
      <c r="F134" s="5">
        <v>-700</v>
      </c>
      <c r="G134" s="5">
        <v>-1450</v>
      </c>
      <c r="H134" s="5">
        <v>-1450</v>
      </c>
      <c r="I134" s="5">
        <v>-1450</v>
      </c>
      <c r="J134" s="5">
        <v>-1450</v>
      </c>
      <c r="K134" s="5">
        <v>-1450</v>
      </c>
      <c r="L134" s="5">
        <v>-1450</v>
      </c>
      <c r="M134" s="5">
        <v>-1450</v>
      </c>
      <c r="N134" s="5">
        <v>-1450</v>
      </c>
      <c r="O134" s="5">
        <v>-1450</v>
      </c>
      <c r="P134" s="5">
        <v>-1450</v>
      </c>
      <c r="Q134" s="5">
        <v>-1450</v>
      </c>
      <c r="R134" s="5">
        <v>-1450</v>
      </c>
      <c r="S134" s="5">
        <v>-1450</v>
      </c>
      <c r="T134" s="5">
        <v>-1450</v>
      </c>
      <c r="U134" s="5">
        <v>-1450</v>
      </c>
      <c r="V134" s="5">
        <v>-1450</v>
      </c>
      <c r="W134" s="5">
        <v>-1450</v>
      </c>
      <c r="X134" s="5">
        <v>-1450</v>
      </c>
      <c r="Y134" s="5">
        <v>-1450</v>
      </c>
      <c r="Z134" s="5">
        <v>-3675</v>
      </c>
      <c r="AA134" s="5">
        <v>-3675</v>
      </c>
      <c r="AB134" s="5">
        <v>-4835</v>
      </c>
      <c r="AC134" s="5">
        <v>-4835</v>
      </c>
      <c r="AD134" s="5">
        <v>-4835</v>
      </c>
      <c r="AE134" s="5">
        <v>-4835</v>
      </c>
    </row>
    <row r="135" spans="1:31">
      <c r="A135" s="56" t="s">
        <v>75</v>
      </c>
      <c r="B135" s="56" t="s">
        <v>198</v>
      </c>
      <c r="C135" s="56" t="s">
        <v>132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-500</v>
      </c>
      <c r="J135" s="5">
        <v>-500</v>
      </c>
      <c r="K135" s="5">
        <v>-500</v>
      </c>
      <c r="L135" s="5">
        <v>-500</v>
      </c>
      <c r="M135" s="5">
        <v>-500</v>
      </c>
      <c r="N135" s="5">
        <v>-500</v>
      </c>
      <c r="O135" s="5">
        <v>-500</v>
      </c>
      <c r="P135" s="5">
        <v>-500</v>
      </c>
      <c r="Q135" s="5">
        <v>-500</v>
      </c>
      <c r="R135" s="5">
        <v>-500</v>
      </c>
      <c r="S135" s="5">
        <v>-500</v>
      </c>
      <c r="T135" s="5">
        <v>-500</v>
      </c>
      <c r="U135" s="5">
        <v>-500</v>
      </c>
      <c r="V135" s="5">
        <v>-500</v>
      </c>
      <c r="W135" s="5">
        <v>-500</v>
      </c>
      <c r="X135" s="5">
        <v>-500</v>
      </c>
      <c r="Y135" s="5">
        <v>-500</v>
      </c>
      <c r="Z135" s="5">
        <v>-500</v>
      </c>
      <c r="AA135" s="5">
        <v>-500</v>
      </c>
      <c r="AB135" s="5">
        <v>-500</v>
      </c>
      <c r="AC135" s="5">
        <v>-500</v>
      </c>
      <c r="AD135" s="5">
        <v>-500</v>
      </c>
      <c r="AE135" s="5">
        <v>-500</v>
      </c>
    </row>
    <row r="136" spans="1:31">
      <c r="A136" s="56" t="s">
        <v>75</v>
      </c>
      <c r="B136" s="56" t="s">
        <v>198</v>
      </c>
      <c r="C136" s="56" t="s">
        <v>134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-2.5970000000000002E-4</v>
      </c>
      <c r="L136" s="5">
        <v>-2.5970000000000002E-4</v>
      </c>
      <c r="M136" s="5">
        <v>-2.5970000000000002E-4</v>
      </c>
      <c r="N136" s="5">
        <v>-170.00025969999999</v>
      </c>
      <c r="O136" s="5">
        <v>-170.00025969999999</v>
      </c>
      <c r="P136" s="5">
        <v>-170.00025969999999</v>
      </c>
      <c r="Q136" s="5">
        <v>-170.00025969999999</v>
      </c>
      <c r="R136" s="5">
        <v>-170.000371</v>
      </c>
      <c r="S136" s="5">
        <v>-170.000371</v>
      </c>
      <c r="T136" s="5">
        <v>-610.00037099999997</v>
      </c>
      <c r="U136" s="5">
        <v>-610.00037099999997</v>
      </c>
      <c r="V136" s="5">
        <v>-610.00037099999997</v>
      </c>
      <c r="W136" s="5">
        <v>-704.00037099999997</v>
      </c>
      <c r="X136" s="5">
        <v>-704.00037099999997</v>
      </c>
      <c r="Y136" s="5">
        <v>-704.00038955000002</v>
      </c>
      <c r="Z136" s="5">
        <v>-704.00038955000002</v>
      </c>
      <c r="AA136" s="5">
        <v>-704.00038955000002</v>
      </c>
      <c r="AB136" s="5">
        <v>-1288.0003895499999</v>
      </c>
      <c r="AC136" s="5">
        <v>-1288.0003895499999</v>
      </c>
      <c r="AD136" s="5">
        <v>-1288.0003895499999</v>
      </c>
      <c r="AE136" s="5">
        <v>-1288.0003895499999</v>
      </c>
    </row>
    <row r="137" spans="1:31">
      <c r="A137" s="56" t="s">
        <v>75</v>
      </c>
      <c r="B137" s="56" t="s">
        <v>198</v>
      </c>
      <c r="C137" s="56" t="s">
        <v>136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56" t="s">
        <v>75</v>
      </c>
      <c r="B138" s="56" t="s">
        <v>198</v>
      </c>
      <c r="C138" s="56" t="s">
        <v>153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</row>
    <row r="139" spans="1:31">
      <c r="A139" s="56" t="s">
        <v>75</v>
      </c>
      <c r="B139" s="56" t="s">
        <v>198</v>
      </c>
      <c r="C139" s="56" t="s">
        <v>154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-5.4800000083426054E-6</v>
      </c>
      <c r="Y139" s="5">
        <v>-6.4800000058178481E-6</v>
      </c>
      <c r="Z139" s="5">
        <v>-6.4800000058178481E-6</v>
      </c>
      <c r="AA139" s="5">
        <v>-6.4800000058178481E-6</v>
      </c>
      <c r="AB139" s="5">
        <v>-6.9600001592200639E-6</v>
      </c>
      <c r="AC139" s="5">
        <v>-5.7650000125600192E-5</v>
      </c>
      <c r="AD139" s="5">
        <v>-5.7650000125600192E-5</v>
      </c>
      <c r="AE139" s="5">
        <v>-5.9560000162842042E-5</v>
      </c>
    </row>
    <row r="140" spans="1:31">
      <c r="A140" s="56" t="s">
        <v>75</v>
      </c>
      <c r="B140" s="56" t="s">
        <v>198</v>
      </c>
      <c r="C140" s="56" t="s">
        <v>155</v>
      </c>
      <c r="D140" s="5">
        <v>0</v>
      </c>
      <c r="E140" s="5">
        <v>-1.0999999999999981</v>
      </c>
      <c r="F140" s="5">
        <v>-1.0999999999999981</v>
      </c>
      <c r="G140" s="5">
        <v>-1.0999999999999981</v>
      </c>
      <c r="H140" s="5">
        <v>-1.0999999999999981</v>
      </c>
      <c r="I140" s="5">
        <v>-2.1999999999999962</v>
      </c>
      <c r="J140" s="5">
        <v>-2.1999999999999962</v>
      </c>
      <c r="K140" s="5">
        <v>-2.1999999999999962</v>
      </c>
      <c r="L140" s="5">
        <v>-2.1999999999999962</v>
      </c>
      <c r="M140" s="5">
        <v>-2.1999999999999962</v>
      </c>
      <c r="N140" s="5">
        <v>-2.1999999999999962</v>
      </c>
      <c r="O140" s="5">
        <v>-2.1999999999999962</v>
      </c>
      <c r="P140" s="5">
        <v>-3.299999999999994</v>
      </c>
      <c r="Q140" s="5">
        <v>-3.299999999999994</v>
      </c>
      <c r="R140" s="5">
        <v>-3.299999999999994</v>
      </c>
      <c r="S140" s="5">
        <v>-3.299999999999994</v>
      </c>
      <c r="T140" s="5">
        <v>-4.3999999999999906</v>
      </c>
      <c r="U140" s="5">
        <v>-4.3999999999999906</v>
      </c>
      <c r="V140" s="5">
        <v>-4.3999999999999906</v>
      </c>
      <c r="W140" s="5">
        <v>-4.3999999999999906</v>
      </c>
      <c r="X140" s="5">
        <v>-4.3999999999999906</v>
      </c>
      <c r="Y140" s="5">
        <v>-5.4999999999999893</v>
      </c>
      <c r="Z140" s="5">
        <v>-5.4999999999999893</v>
      </c>
      <c r="AA140" s="5">
        <v>-6.5999999999999872</v>
      </c>
      <c r="AB140" s="5">
        <v>-6.5999999999999872</v>
      </c>
      <c r="AC140" s="5">
        <v>-6.5999999999999872</v>
      </c>
      <c r="AD140" s="5">
        <v>-6.5999999999999872</v>
      </c>
      <c r="AE140" s="5">
        <v>-7.6999999999999851</v>
      </c>
    </row>
    <row r="141" spans="1:3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</row>
    <row r="142" spans="1:31">
      <c r="A142" s="56" t="s">
        <v>75</v>
      </c>
      <c r="B142" s="56" t="s">
        <v>199</v>
      </c>
      <c r="C142" s="56" t="s">
        <v>132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-800</v>
      </c>
      <c r="J142" s="5">
        <v>-800</v>
      </c>
      <c r="K142" s="5">
        <v>-800</v>
      </c>
      <c r="L142" s="5">
        <v>-800</v>
      </c>
      <c r="M142" s="5">
        <v>-800</v>
      </c>
      <c r="N142" s="5">
        <v>-800</v>
      </c>
      <c r="O142" s="5">
        <v>-800</v>
      </c>
      <c r="P142" s="5">
        <v>-800</v>
      </c>
      <c r="Q142" s="5">
        <v>-800</v>
      </c>
      <c r="R142" s="5">
        <v>-1328.9999999900001</v>
      </c>
      <c r="S142" s="5">
        <v>-1328.9999999900001</v>
      </c>
      <c r="T142" s="5">
        <v>-1328.9999999900001</v>
      </c>
      <c r="U142" s="5">
        <v>-1328.9999999900001</v>
      </c>
      <c r="V142" s="5">
        <v>-1328.9999999900001</v>
      </c>
      <c r="W142" s="5">
        <v>-1328.9999999900001</v>
      </c>
      <c r="X142" s="5">
        <v>-1328.9999999900001</v>
      </c>
      <c r="Y142" s="5">
        <v>-1328.9999999900001</v>
      </c>
      <c r="Z142" s="5">
        <v>-1328.9999999900001</v>
      </c>
      <c r="AA142" s="5">
        <v>-1328.9999999900001</v>
      </c>
      <c r="AB142" s="5">
        <v>-1328.9999999900001</v>
      </c>
      <c r="AC142" s="5">
        <v>-1328.9999999900001</v>
      </c>
      <c r="AD142" s="5">
        <v>-1328.9999999900001</v>
      </c>
      <c r="AE142" s="5">
        <v>-1328.9999999900001</v>
      </c>
    </row>
    <row r="143" spans="1:31">
      <c r="A143" s="56" t="s">
        <v>75</v>
      </c>
      <c r="B143" s="56" t="s">
        <v>199</v>
      </c>
      <c r="C143" s="56" t="s">
        <v>134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-382.5</v>
      </c>
      <c r="L143" s="5">
        <v>-382.5</v>
      </c>
      <c r="M143" s="5">
        <v>-622.16000004</v>
      </c>
      <c r="N143" s="5">
        <v>-622.16000004</v>
      </c>
      <c r="O143" s="5">
        <v>-622.16000004</v>
      </c>
      <c r="P143" s="5">
        <v>-702.16000004</v>
      </c>
      <c r="Q143" s="5">
        <v>-702.16000004</v>
      </c>
      <c r="R143" s="5">
        <v>-702.16000004</v>
      </c>
      <c r="S143" s="5">
        <v>-702.16000004</v>
      </c>
      <c r="T143" s="5">
        <v>-702.16000004</v>
      </c>
      <c r="U143" s="5">
        <v>-702.16000004</v>
      </c>
      <c r="V143" s="5">
        <v>-702.16000004</v>
      </c>
      <c r="W143" s="5">
        <v>-702.16000004</v>
      </c>
      <c r="X143" s="5">
        <v>-702.16000004</v>
      </c>
      <c r="Y143" s="5">
        <v>-1040.1600000400001</v>
      </c>
      <c r="Z143" s="5">
        <v>-1163.3600000399999</v>
      </c>
      <c r="AA143" s="5">
        <v>-1317.3600000399999</v>
      </c>
      <c r="AB143" s="5">
        <v>-1317.3600000399999</v>
      </c>
      <c r="AC143" s="5">
        <v>-1317.3600000399999</v>
      </c>
      <c r="AD143" s="5">
        <v>-1317.3600000399999</v>
      </c>
      <c r="AE143" s="5">
        <v>-1354.56000004</v>
      </c>
    </row>
    <row r="144" spans="1:31">
      <c r="A144" s="56" t="s">
        <v>75</v>
      </c>
      <c r="B144" s="56" t="s">
        <v>199</v>
      </c>
      <c r="C144" s="56" t="s">
        <v>136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56" t="s">
        <v>75</v>
      </c>
      <c r="B145" s="56" t="s">
        <v>199</v>
      </c>
      <c r="C145" s="56" t="s">
        <v>153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>
      <c r="A146" s="56" t="s">
        <v>75</v>
      </c>
      <c r="B146" s="56" t="s">
        <v>199</v>
      </c>
      <c r="C146" s="56" t="s">
        <v>154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-7.0599999872911212E-6</v>
      </c>
      <c r="Y146" s="5">
        <v>-8.3499999448122253E-6</v>
      </c>
      <c r="Z146" s="5">
        <v>-8.3499999448122253E-6</v>
      </c>
      <c r="AA146" s="5">
        <v>-8.3499999448122253E-6</v>
      </c>
      <c r="AB146" s="5">
        <v>-8.5800000135805021E-6</v>
      </c>
      <c r="AC146" s="5">
        <v>-1.084200000036617E-4</v>
      </c>
      <c r="AD146" s="5">
        <v>-1.084200000036617E-4</v>
      </c>
      <c r="AE146" s="5">
        <v>-1.1222000007649061E-4</v>
      </c>
    </row>
    <row r="147" spans="1:31">
      <c r="A147" s="56" t="s">
        <v>75</v>
      </c>
      <c r="B147" s="56" t="s">
        <v>199</v>
      </c>
      <c r="C147" s="56" t="s">
        <v>155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</row>
    <row r="149" spans="1:31">
      <c r="A149" s="56" t="s">
        <v>75</v>
      </c>
      <c r="B149" s="56" t="s">
        <v>200</v>
      </c>
      <c r="C149" s="56" t="s">
        <v>132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-208</v>
      </c>
      <c r="J149" s="5">
        <v>-208</v>
      </c>
      <c r="K149" s="5">
        <v>-208</v>
      </c>
      <c r="L149" s="5">
        <v>-208</v>
      </c>
      <c r="M149" s="5">
        <v>-208</v>
      </c>
      <c r="N149" s="5">
        <v>-208</v>
      </c>
      <c r="O149" s="5">
        <v>-208</v>
      </c>
      <c r="P149" s="5">
        <v>-208</v>
      </c>
      <c r="Q149" s="5">
        <v>-208</v>
      </c>
      <c r="R149" s="5">
        <v>-208</v>
      </c>
      <c r="S149" s="5">
        <v>-208</v>
      </c>
      <c r="T149" s="5">
        <v>-208</v>
      </c>
      <c r="U149" s="5">
        <v>-208</v>
      </c>
      <c r="V149" s="5">
        <v>-208</v>
      </c>
      <c r="W149" s="5">
        <v>-208</v>
      </c>
      <c r="X149" s="5">
        <v>-208</v>
      </c>
      <c r="Y149" s="5">
        <v>-208</v>
      </c>
      <c r="Z149" s="5">
        <v>-208</v>
      </c>
      <c r="AA149" s="5">
        <v>-208</v>
      </c>
      <c r="AB149" s="5">
        <v>-208</v>
      </c>
      <c r="AC149" s="5">
        <v>-208</v>
      </c>
      <c r="AD149" s="5">
        <v>-208</v>
      </c>
      <c r="AE149" s="5">
        <v>-208</v>
      </c>
    </row>
    <row r="150" spans="1:31">
      <c r="A150" s="56" t="s">
        <v>75</v>
      </c>
      <c r="B150" s="56" t="s">
        <v>200</v>
      </c>
      <c r="C150" s="56" t="s">
        <v>134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-1.1129999999999999E-4</v>
      </c>
      <c r="S150" s="5">
        <v>-1.1129999999999999E-4</v>
      </c>
      <c r="T150" s="5">
        <v>-1.1129999999999999E-4</v>
      </c>
      <c r="U150" s="5">
        <v>-120.0001113</v>
      </c>
      <c r="V150" s="5">
        <v>-120.0001113</v>
      </c>
      <c r="W150" s="5">
        <v>-120.0001113</v>
      </c>
      <c r="X150" s="5">
        <v>-120.0001113</v>
      </c>
      <c r="Y150" s="5">
        <v>-120.00012719999999</v>
      </c>
      <c r="Z150" s="5">
        <v>-120.00012719999999</v>
      </c>
      <c r="AA150" s="5">
        <v>-120.00012719999999</v>
      </c>
      <c r="AB150" s="5">
        <v>-120.00012719999999</v>
      </c>
      <c r="AC150" s="5">
        <v>-120.00012719999999</v>
      </c>
      <c r="AD150" s="5">
        <v>-120.00012719999999</v>
      </c>
      <c r="AE150" s="5">
        <v>-178.00012720000001</v>
      </c>
    </row>
    <row r="151" spans="1:31">
      <c r="A151" s="56" t="s">
        <v>75</v>
      </c>
      <c r="B151" s="56" t="s">
        <v>200</v>
      </c>
      <c r="C151" s="56" t="s">
        <v>136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</row>
    <row r="152" spans="1:31">
      <c r="A152" s="56" t="s">
        <v>75</v>
      </c>
      <c r="B152" s="56" t="s">
        <v>200</v>
      </c>
      <c r="C152" s="56" t="s">
        <v>153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56" t="s">
        <v>75</v>
      </c>
      <c r="B153" s="56" t="s">
        <v>200</v>
      </c>
      <c r="C153" s="56" t="s">
        <v>154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-3.900000000000013E-7</v>
      </c>
      <c r="AC153" s="5">
        <v>-9.9000000000000238E-7</v>
      </c>
      <c r="AD153" s="5">
        <v>-1.540000000000002E-6</v>
      </c>
      <c r="AE153" s="5">
        <v>-9.250000000000008E-6</v>
      </c>
    </row>
    <row r="154" spans="1:31">
      <c r="A154" s="56" t="s">
        <v>75</v>
      </c>
      <c r="B154" s="56" t="s">
        <v>200</v>
      </c>
      <c r="C154" s="56" t="s">
        <v>155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6" spans="1:31">
      <c r="A156" s="56" t="s">
        <v>80</v>
      </c>
      <c r="B156" s="56" t="s">
        <v>163</v>
      </c>
      <c r="C156" s="56" t="s">
        <v>130</v>
      </c>
      <c r="D156" s="5">
        <v>0</v>
      </c>
      <c r="E156" s="5">
        <v>0</v>
      </c>
      <c r="F156" s="5">
        <v>-2880</v>
      </c>
      <c r="G156" s="5">
        <v>-2880</v>
      </c>
      <c r="H156" s="5">
        <v>-4200</v>
      </c>
      <c r="I156" s="5">
        <v>-4200</v>
      </c>
      <c r="J156" s="5">
        <v>-4200</v>
      </c>
      <c r="K156" s="5">
        <v>-5570</v>
      </c>
      <c r="L156" s="5">
        <v>-6940</v>
      </c>
      <c r="M156" s="5">
        <v>-6940</v>
      </c>
      <c r="N156" s="5">
        <v>-6940</v>
      </c>
      <c r="O156" s="5">
        <v>-6940</v>
      </c>
      <c r="P156" s="5">
        <v>-6940</v>
      </c>
      <c r="Q156" s="5">
        <v>-6940</v>
      </c>
      <c r="R156" s="5">
        <v>-6940</v>
      </c>
      <c r="S156" s="5">
        <v>-6940</v>
      </c>
      <c r="T156" s="5">
        <v>-6940</v>
      </c>
      <c r="U156" s="5">
        <v>-8330</v>
      </c>
      <c r="V156" s="5">
        <v>-8330</v>
      </c>
      <c r="W156" s="5">
        <v>-8330</v>
      </c>
      <c r="X156" s="5">
        <v>-8330</v>
      </c>
      <c r="Y156" s="5">
        <v>-8330</v>
      </c>
      <c r="Z156" s="5">
        <v>-8330</v>
      </c>
      <c r="AA156" s="5">
        <v>-8330</v>
      </c>
      <c r="AB156" s="5">
        <v>-8330</v>
      </c>
      <c r="AC156" s="5">
        <v>-8330</v>
      </c>
      <c r="AD156" s="5">
        <v>-8330</v>
      </c>
      <c r="AE156" s="5">
        <v>-8330</v>
      </c>
    </row>
    <row r="157" spans="1:31">
      <c r="A157" s="56" t="s">
        <v>80</v>
      </c>
      <c r="B157" s="56" t="s">
        <v>163</v>
      </c>
      <c r="C157" s="56" t="s">
        <v>132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-440</v>
      </c>
      <c r="Y157" s="5">
        <v>-440</v>
      </c>
      <c r="Z157" s="5">
        <v>-440</v>
      </c>
      <c r="AA157" s="5">
        <v>-440</v>
      </c>
      <c r="AB157" s="5">
        <v>-440</v>
      </c>
      <c r="AC157" s="5">
        <v>-440</v>
      </c>
      <c r="AD157" s="5">
        <v>-440</v>
      </c>
      <c r="AE157" s="5">
        <v>-440</v>
      </c>
    </row>
    <row r="158" spans="1:31">
      <c r="A158" s="56" t="s">
        <v>80</v>
      </c>
      <c r="B158" s="56" t="s">
        <v>163</v>
      </c>
      <c r="C158" s="56" t="s">
        <v>134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-1.9599999999999999E-6</v>
      </c>
      <c r="S158" s="5">
        <v>-1.9599999999999999E-6</v>
      </c>
      <c r="T158" s="5">
        <v>-1.9599999999999999E-6</v>
      </c>
      <c r="U158" s="5">
        <v>-1.9599999999999999E-6</v>
      </c>
      <c r="V158" s="5">
        <v>-1.9599999999999999E-6</v>
      </c>
      <c r="W158" s="5">
        <v>-1.9599999999999999E-6</v>
      </c>
      <c r="X158" s="5">
        <v>-1.9599999999999999E-6</v>
      </c>
      <c r="Y158" s="5">
        <v>-848.99902597000005</v>
      </c>
      <c r="Z158" s="5">
        <v>-848.99902597000005</v>
      </c>
      <c r="AA158" s="5">
        <v>-848.99902597000005</v>
      </c>
      <c r="AB158" s="5">
        <v>-848.99902597000005</v>
      </c>
      <c r="AC158" s="5">
        <v>-848.99902597000005</v>
      </c>
      <c r="AD158" s="5">
        <v>-848.99902597000005</v>
      </c>
      <c r="AE158" s="5">
        <v>-848.99902597000005</v>
      </c>
    </row>
    <row r="159" spans="1:31">
      <c r="A159" s="56" t="s">
        <v>80</v>
      </c>
      <c r="B159" s="56" t="s">
        <v>163</v>
      </c>
      <c r="C159" s="56" t="s">
        <v>136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</row>
    <row r="160" spans="1:31">
      <c r="A160" s="56" t="s">
        <v>80</v>
      </c>
      <c r="B160" s="56" t="s">
        <v>163</v>
      </c>
      <c r="C160" s="56" t="s">
        <v>153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</row>
    <row r="161" spans="1:31">
      <c r="A161" s="56" t="s">
        <v>80</v>
      </c>
      <c r="B161" s="56" t="s">
        <v>163</v>
      </c>
      <c r="C161" s="56" t="s">
        <v>154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-6.3900000728800817E-6</v>
      </c>
      <c r="Y161" s="5">
        <v>-6.6600002444339564E-6</v>
      </c>
      <c r="Z161" s="5">
        <v>-577.31884609000008</v>
      </c>
      <c r="AA161" s="5">
        <v>-577.31884609000008</v>
      </c>
      <c r="AB161" s="5">
        <v>-933.82061323999994</v>
      </c>
      <c r="AC161" s="5">
        <v>-933.82064298</v>
      </c>
      <c r="AD161" s="5">
        <v>-933.82064298</v>
      </c>
      <c r="AE161" s="5">
        <v>-933.82064765999996</v>
      </c>
    </row>
    <row r="162" spans="1:31">
      <c r="A162" s="56" t="s">
        <v>80</v>
      </c>
      <c r="B162" s="56" t="s">
        <v>163</v>
      </c>
      <c r="C162" s="56" t="s">
        <v>155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</row>
    <row r="163" spans="1:3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20"/>
      <c r="W163" s="7"/>
      <c r="X163" s="7"/>
      <c r="Y163" s="7"/>
      <c r="Z163" s="7"/>
      <c r="AA163" s="7"/>
      <c r="AB163" s="7"/>
      <c r="AC163" s="7"/>
      <c r="AD163" s="7"/>
      <c r="AE163" s="7"/>
    </row>
    <row r="164" spans="1:31">
      <c r="A164" s="56" t="s">
        <v>80</v>
      </c>
      <c r="B164" s="56" t="s">
        <v>197</v>
      </c>
      <c r="C164" s="56" t="s">
        <v>130</v>
      </c>
      <c r="D164" s="5">
        <v>0</v>
      </c>
      <c r="E164" s="5">
        <v>0</v>
      </c>
      <c r="F164" s="5">
        <v>-700</v>
      </c>
      <c r="G164" s="5">
        <v>-1050</v>
      </c>
      <c r="H164" s="5">
        <v>-1750</v>
      </c>
      <c r="I164" s="5">
        <v>-2550</v>
      </c>
      <c r="J164" s="5">
        <v>-2550</v>
      </c>
      <c r="K164" s="5">
        <v>-3950</v>
      </c>
      <c r="L164" s="5">
        <v>-3950</v>
      </c>
      <c r="M164" s="5">
        <v>-3950</v>
      </c>
      <c r="N164" s="5">
        <v>-3950</v>
      </c>
      <c r="O164" s="5">
        <v>-3950</v>
      </c>
      <c r="P164" s="5">
        <v>-4230</v>
      </c>
      <c r="Q164" s="5">
        <v>-4230</v>
      </c>
      <c r="R164" s="5">
        <v>-4230</v>
      </c>
      <c r="S164" s="5">
        <v>-4230</v>
      </c>
      <c r="T164" s="5">
        <v>-4230</v>
      </c>
      <c r="U164" s="5">
        <v>-4230</v>
      </c>
      <c r="V164" s="5">
        <v>-4230</v>
      </c>
      <c r="W164" s="5">
        <v>-4974</v>
      </c>
      <c r="X164" s="5">
        <v>-5339</v>
      </c>
      <c r="Y164" s="5">
        <v>-5704</v>
      </c>
      <c r="Z164" s="5">
        <v>-6069</v>
      </c>
      <c r="AA164" s="5">
        <v>-6434</v>
      </c>
      <c r="AB164" s="5">
        <v>-6434</v>
      </c>
      <c r="AC164" s="5">
        <v>-6434</v>
      </c>
      <c r="AD164" s="5">
        <v>-6434</v>
      </c>
      <c r="AE164" s="5">
        <v>-6434</v>
      </c>
    </row>
    <row r="165" spans="1:31">
      <c r="A165" s="56" t="s">
        <v>80</v>
      </c>
      <c r="B165" s="56" t="s">
        <v>197</v>
      </c>
      <c r="C165" s="56" t="s">
        <v>132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-180</v>
      </c>
      <c r="J165" s="5">
        <v>-180</v>
      </c>
      <c r="K165" s="5">
        <v>-180</v>
      </c>
      <c r="L165" s="5">
        <v>-180</v>
      </c>
      <c r="M165" s="5">
        <v>-180</v>
      </c>
      <c r="N165" s="5">
        <v>-180</v>
      </c>
      <c r="O165" s="5">
        <v>-180</v>
      </c>
      <c r="P165" s="5">
        <v>-180</v>
      </c>
      <c r="Q165" s="5">
        <v>-565</v>
      </c>
      <c r="R165" s="5">
        <v>-565</v>
      </c>
      <c r="S165" s="5">
        <v>-565</v>
      </c>
      <c r="T165" s="5">
        <v>-709.39999998999997</v>
      </c>
      <c r="U165" s="5">
        <v>-709.39999998999997</v>
      </c>
      <c r="V165" s="5">
        <v>-709.39999998999997</v>
      </c>
      <c r="W165" s="5">
        <v>-709.39999998999997</v>
      </c>
      <c r="X165" s="5">
        <v>-709.39999998999997</v>
      </c>
      <c r="Y165" s="5">
        <v>-709.39999998999997</v>
      </c>
      <c r="Z165" s="5">
        <v>-1353.89999999</v>
      </c>
      <c r="AA165" s="5">
        <v>-1597.89999999</v>
      </c>
      <c r="AB165" s="5">
        <v>-1597.89999999</v>
      </c>
      <c r="AC165" s="5">
        <v>-1597.89999999</v>
      </c>
      <c r="AD165" s="5">
        <v>-1597.89999999</v>
      </c>
      <c r="AE165" s="5">
        <v>-1597.89999999</v>
      </c>
    </row>
    <row r="166" spans="1:31">
      <c r="A166" s="56" t="s">
        <v>80</v>
      </c>
      <c r="B166" s="56" t="s">
        <v>197</v>
      </c>
      <c r="C166" s="56" t="s">
        <v>134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-7.9500000000000001E-6</v>
      </c>
      <c r="L166" s="5">
        <v>-7.9500000000000001E-6</v>
      </c>
      <c r="M166" s="5">
        <v>-7.9500000000000001E-6</v>
      </c>
      <c r="N166" s="5">
        <v>-292.00000796</v>
      </c>
      <c r="O166" s="5">
        <v>-409.00000796</v>
      </c>
      <c r="P166" s="5">
        <v>-409.00000796</v>
      </c>
      <c r="Q166" s="5">
        <v>-409.00000796</v>
      </c>
      <c r="R166" s="5">
        <v>-409.00001326</v>
      </c>
      <c r="S166" s="5">
        <v>-409.00001326</v>
      </c>
      <c r="T166" s="5">
        <v>-409.00001326</v>
      </c>
      <c r="U166" s="5">
        <v>-409.00001326</v>
      </c>
      <c r="V166" s="5">
        <v>-409.00001326</v>
      </c>
      <c r="W166" s="5">
        <v>-409.00001326</v>
      </c>
      <c r="X166" s="5">
        <v>-409.00001326</v>
      </c>
      <c r="Y166" s="5">
        <v>-540.50001326000006</v>
      </c>
      <c r="Z166" s="5">
        <v>-540.50001326000006</v>
      </c>
      <c r="AA166" s="5">
        <v>-1089.5000132600001</v>
      </c>
      <c r="AB166" s="5">
        <v>-1089.5000132600001</v>
      </c>
      <c r="AC166" s="5">
        <v>-1089.5000132600001</v>
      </c>
      <c r="AD166" s="5">
        <v>-1608.5000132600001</v>
      </c>
      <c r="AE166" s="5">
        <v>-1954.5000132600001</v>
      </c>
    </row>
    <row r="167" spans="1:31">
      <c r="A167" s="56" t="s">
        <v>80</v>
      </c>
      <c r="B167" s="56" t="s">
        <v>197</v>
      </c>
      <c r="C167" s="56" t="s">
        <v>136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-86.4</v>
      </c>
      <c r="S167" s="5">
        <v>-86.4</v>
      </c>
      <c r="T167" s="5">
        <v>-86.4</v>
      </c>
      <c r="U167" s="5">
        <v>-86.4</v>
      </c>
      <c r="V167" s="5">
        <v>-86.4</v>
      </c>
      <c r="W167" s="5">
        <v>-152.4</v>
      </c>
      <c r="X167" s="5">
        <v>-152.4</v>
      </c>
      <c r="Y167" s="5">
        <v>-152.4</v>
      </c>
      <c r="Z167" s="5">
        <v>-152.4</v>
      </c>
      <c r="AA167" s="5">
        <v>-152.4</v>
      </c>
      <c r="AB167" s="5">
        <v>-152.4</v>
      </c>
      <c r="AC167" s="5">
        <v>-152.4</v>
      </c>
      <c r="AD167" s="5">
        <v>-152.4</v>
      </c>
      <c r="AE167" s="5">
        <v>-152.4</v>
      </c>
    </row>
    <row r="168" spans="1:31">
      <c r="A168" s="56" t="s">
        <v>80</v>
      </c>
      <c r="B168" s="56" t="s">
        <v>197</v>
      </c>
      <c r="C168" s="56" t="s">
        <v>153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</row>
    <row r="169" spans="1:31">
      <c r="A169" s="56" t="s">
        <v>80</v>
      </c>
      <c r="B169" s="56" t="s">
        <v>197</v>
      </c>
      <c r="C169" s="56" t="s">
        <v>154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-4.9299999607456423E-6</v>
      </c>
      <c r="Y169" s="5">
        <v>-5.790000102956635E-6</v>
      </c>
      <c r="Z169" s="5">
        <v>-5.9500000890870043E-6</v>
      </c>
      <c r="AA169" s="5">
        <v>-7.2500000971735044E-6</v>
      </c>
      <c r="AB169" s="5">
        <v>-9.0603924900000941</v>
      </c>
      <c r="AC169" s="5">
        <v>-279.39269744000001</v>
      </c>
      <c r="AD169" s="5">
        <v>-279.39269744000001</v>
      </c>
      <c r="AE169" s="5">
        <v>-663.87879126999997</v>
      </c>
    </row>
    <row r="170" spans="1:31">
      <c r="A170" s="56" t="s">
        <v>80</v>
      </c>
      <c r="B170" s="56" t="s">
        <v>197</v>
      </c>
      <c r="C170" s="56" t="s">
        <v>155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-5.1000000000000698E-7</v>
      </c>
      <c r="AB170" s="5">
        <v>-7.3299999999999993E-6</v>
      </c>
      <c r="AC170" s="5">
        <v>-7.3299999999999993E-6</v>
      </c>
      <c r="AD170" s="5">
        <v>-7.3299999999999993E-6</v>
      </c>
      <c r="AE170" s="5">
        <v>-7.3299999999999993E-6</v>
      </c>
    </row>
    <row r="171" spans="1:3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>
      <c r="A172" s="56" t="s">
        <v>80</v>
      </c>
      <c r="B172" s="56" t="s">
        <v>198</v>
      </c>
      <c r="C172" s="56" t="s">
        <v>131</v>
      </c>
      <c r="D172" s="5">
        <v>0</v>
      </c>
      <c r="E172" s="5">
        <v>0</v>
      </c>
      <c r="F172" s="5">
        <v>-700</v>
      </c>
      <c r="G172" s="5">
        <v>-1450</v>
      </c>
      <c r="H172" s="5">
        <v>-1450</v>
      </c>
      <c r="I172" s="5">
        <v>-1450</v>
      </c>
      <c r="J172" s="5">
        <v>-1450</v>
      </c>
      <c r="K172" s="5">
        <v>-1450</v>
      </c>
      <c r="L172" s="5">
        <v>-1450</v>
      </c>
      <c r="M172" s="5">
        <v>-1450</v>
      </c>
      <c r="N172" s="5">
        <v>-1450</v>
      </c>
      <c r="O172" s="5">
        <v>-1450</v>
      </c>
      <c r="P172" s="5">
        <v>-1450</v>
      </c>
      <c r="Q172" s="5">
        <v>-1450</v>
      </c>
      <c r="R172" s="5">
        <v>-1450</v>
      </c>
      <c r="S172" s="5">
        <v>-1450</v>
      </c>
      <c r="T172" s="5">
        <v>-1450</v>
      </c>
      <c r="U172" s="5">
        <v>-1450</v>
      </c>
      <c r="V172" s="5">
        <v>-1450</v>
      </c>
      <c r="W172" s="5">
        <v>-1450</v>
      </c>
      <c r="X172" s="5">
        <v>-1450</v>
      </c>
      <c r="Y172" s="5">
        <v>-1450</v>
      </c>
      <c r="Z172" s="5">
        <v>-3675</v>
      </c>
      <c r="AA172" s="5">
        <v>-3675</v>
      </c>
      <c r="AB172" s="5">
        <v>-4835</v>
      </c>
      <c r="AC172" s="5">
        <v>-4835</v>
      </c>
      <c r="AD172" s="5">
        <v>-4835</v>
      </c>
      <c r="AE172" s="5">
        <v>-4835</v>
      </c>
    </row>
    <row r="173" spans="1:31">
      <c r="A173" s="56" t="s">
        <v>80</v>
      </c>
      <c r="B173" s="56" t="s">
        <v>198</v>
      </c>
      <c r="C173" s="56" t="s">
        <v>132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-500</v>
      </c>
      <c r="J173" s="5">
        <v>-500</v>
      </c>
      <c r="K173" s="5">
        <v>-500</v>
      </c>
      <c r="L173" s="5">
        <v>-500</v>
      </c>
      <c r="M173" s="5">
        <v>-500</v>
      </c>
      <c r="N173" s="5">
        <v>-500</v>
      </c>
      <c r="O173" s="5">
        <v>-500</v>
      </c>
      <c r="P173" s="5">
        <v>-500</v>
      </c>
      <c r="Q173" s="5">
        <v>-500</v>
      </c>
      <c r="R173" s="5">
        <v>-500</v>
      </c>
      <c r="S173" s="5">
        <v>-500</v>
      </c>
      <c r="T173" s="5">
        <v>-500</v>
      </c>
      <c r="U173" s="5">
        <v>-500</v>
      </c>
      <c r="V173" s="5">
        <v>-500</v>
      </c>
      <c r="W173" s="5">
        <v>-500</v>
      </c>
      <c r="X173" s="5">
        <v>-500</v>
      </c>
      <c r="Y173" s="5">
        <v>-500</v>
      </c>
      <c r="Z173" s="5">
        <v>-500</v>
      </c>
      <c r="AA173" s="5">
        <v>-500</v>
      </c>
      <c r="AB173" s="5">
        <v>-500</v>
      </c>
      <c r="AC173" s="5">
        <v>-500</v>
      </c>
      <c r="AD173" s="5">
        <v>-500</v>
      </c>
      <c r="AE173" s="5">
        <v>-500</v>
      </c>
    </row>
    <row r="174" spans="1:31">
      <c r="A174" s="56" t="s">
        <v>80</v>
      </c>
      <c r="B174" s="56" t="s">
        <v>198</v>
      </c>
      <c r="C174" s="56" t="s">
        <v>134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-1.0069999999999999E-4</v>
      </c>
      <c r="L174" s="5">
        <v>-1.0069999999999999E-4</v>
      </c>
      <c r="M174" s="5">
        <v>-1.0069999999999999E-4</v>
      </c>
      <c r="N174" s="5">
        <v>-170.00010069999999</v>
      </c>
      <c r="O174" s="5">
        <v>-170.00010069999999</v>
      </c>
      <c r="P174" s="5">
        <v>-170.00010069999999</v>
      </c>
      <c r="Q174" s="5">
        <v>-170.00010069999999</v>
      </c>
      <c r="R174" s="5">
        <v>-170.00011129999999</v>
      </c>
      <c r="S174" s="5">
        <v>-170.00011129999999</v>
      </c>
      <c r="T174" s="5">
        <v>-610.00011129999996</v>
      </c>
      <c r="U174" s="5">
        <v>-610.00011129999996</v>
      </c>
      <c r="V174" s="5">
        <v>-610.00011129999996</v>
      </c>
      <c r="W174" s="5">
        <v>-704.00011129999996</v>
      </c>
      <c r="X174" s="5">
        <v>-704.00011129999996</v>
      </c>
      <c r="Y174" s="5">
        <v>-704.00011129999996</v>
      </c>
      <c r="Z174" s="5">
        <v>-704.00011129999996</v>
      </c>
      <c r="AA174" s="5">
        <v>-704.00011129999996</v>
      </c>
      <c r="AB174" s="5">
        <v>-1288.0001113000001</v>
      </c>
      <c r="AC174" s="5">
        <v>-1288.0001113000001</v>
      </c>
      <c r="AD174" s="5">
        <v>-1288.0001113000001</v>
      </c>
      <c r="AE174" s="5">
        <v>-1288.0001113000001</v>
      </c>
    </row>
    <row r="175" spans="1:31">
      <c r="A175" s="56" t="s">
        <v>80</v>
      </c>
      <c r="B175" s="56" t="s">
        <v>198</v>
      </c>
      <c r="C175" s="56" t="s">
        <v>136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56" t="s">
        <v>80</v>
      </c>
      <c r="B176" s="56" t="s">
        <v>198</v>
      </c>
      <c r="C176" s="56" t="s">
        <v>153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</row>
    <row r="177" spans="1:31">
      <c r="A177" s="56" t="s">
        <v>80</v>
      </c>
      <c r="B177" s="56" t="s">
        <v>198</v>
      </c>
      <c r="C177" s="56" t="s">
        <v>154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-1.9799999790848229E-6</v>
      </c>
      <c r="Y177" s="5">
        <v>-2.169999987700066E-6</v>
      </c>
      <c r="Z177" s="5">
        <v>-2.169999987700066E-6</v>
      </c>
      <c r="AA177" s="5">
        <v>-2.250000051162715E-6</v>
      </c>
      <c r="AB177" s="5">
        <v>-2.420000072334005E-6</v>
      </c>
      <c r="AC177" s="5">
        <v>-4.086000009806412E-5</v>
      </c>
      <c r="AD177" s="5">
        <v>-8.3930000045029374E-5</v>
      </c>
      <c r="AE177" s="5">
        <v>-9.5610000215629043E-5</v>
      </c>
    </row>
    <row r="178" spans="1:31">
      <c r="A178" s="56" t="s">
        <v>80</v>
      </c>
      <c r="B178" s="56" t="s">
        <v>198</v>
      </c>
      <c r="C178" s="56" t="s">
        <v>155</v>
      </c>
      <c r="D178" s="5">
        <v>0</v>
      </c>
      <c r="E178" s="5">
        <v>-1.0999999999999981</v>
      </c>
      <c r="F178" s="5">
        <v>-1.0999999999999981</v>
      </c>
      <c r="G178" s="5">
        <v>-1.0999999999999981</v>
      </c>
      <c r="H178" s="5">
        <v>-1.0999999999999981</v>
      </c>
      <c r="I178" s="5">
        <v>-2.1999999999999962</v>
      </c>
      <c r="J178" s="5">
        <v>-2.1999999999999962</v>
      </c>
      <c r="K178" s="5">
        <v>-2.1999999999999962</v>
      </c>
      <c r="L178" s="5">
        <v>-2.1999999999999962</v>
      </c>
      <c r="M178" s="5">
        <v>-2.1999999999999962</v>
      </c>
      <c r="N178" s="5">
        <v>-2.1999999999999962</v>
      </c>
      <c r="O178" s="5">
        <v>-2.1999999999999962</v>
      </c>
      <c r="P178" s="5">
        <v>-3.299999999999994</v>
      </c>
      <c r="Q178" s="5">
        <v>-3.299999999999994</v>
      </c>
      <c r="R178" s="5">
        <v>-3.299999999999994</v>
      </c>
      <c r="S178" s="5">
        <v>-3.299999999999994</v>
      </c>
      <c r="T178" s="5">
        <v>-4.3999999999999906</v>
      </c>
      <c r="U178" s="5">
        <v>-4.3999999999999906</v>
      </c>
      <c r="V178" s="5">
        <v>-4.3999999999999906</v>
      </c>
      <c r="W178" s="5">
        <v>-4.3999999999999906</v>
      </c>
      <c r="X178" s="5">
        <v>-4.3999999999999906</v>
      </c>
      <c r="Y178" s="5">
        <v>-5.4999999999999893</v>
      </c>
      <c r="Z178" s="5">
        <v>-5.4999999999999893</v>
      </c>
      <c r="AA178" s="5">
        <v>-6.5999999999999872</v>
      </c>
      <c r="AB178" s="5">
        <v>-6.5999999999999872</v>
      </c>
      <c r="AC178" s="5">
        <v>-6.5999999999999872</v>
      </c>
      <c r="AD178" s="5">
        <v>-6.5999999999999872</v>
      </c>
      <c r="AE178" s="5">
        <v>-7.6999999999999851</v>
      </c>
    </row>
    <row r="179" spans="1:3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</row>
    <row r="180" spans="1:31">
      <c r="A180" s="56" t="s">
        <v>80</v>
      </c>
      <c r="B180" s="56" t="s">
        <v>199</v>
      </c>
      <c r="C180" s="56" t="s">
        <v>132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-800</v>
      </c>
      <c r="J180" s="5">
        <v>-800</v>
      </c>
      <c r="K180" s="5">
        <v>-800</v>
      </c>
      <c r="L180" s="5">
        <v>-800</v>
      </c>
      <c r="M180" s="5">
        <v>-800</v>
      </c>
      <c r="N180" s="5">
        <v>-800</v>
      </c>
      <c r="O180" s="5">
        <v>-800</v>
      </c>
      <c r="P180" s="5">
        <v>-800</v>
      </c>
      <c r="Q180" s="5">
        <v>-800</v>
      </c>
      <c r="R180" s="5">
        <v>-1328.9999999900001</v>
      </c>
      <c r="S180" s="5">
        <v>-1328.9999999900001</v>
      </c>
      <c r="T180" s="5">
        <v>-1328.9999999900001</v>
      </c>
      <c r="U180" s="5">
        <v>-1328.9999999900001</v>
      </c>
      <c r="V180" s="5">
        <v>-1328.9999999900001</v>
      </c>
      <c r="W180" s="5">
        <v>-1328.9999999900001</v>
      </c>
      <c r="X180" s="5">
        <v>-1328.9999999900001</v>
      </c>
      <c r="Y180" s="5">
        <v>-1328.9999999900001</v>
      </c>
      <c r="Z180" s="5">
        <v>-1328.9999999900001</v>
      </c>
      <c r="AA180" s="5">
        <v>-1328.9999999900001</v>
      </c>
      <c r="AB180" s="5">
        <v>-1328.9999999900001</v>
      </c>
      <c r="AC180" s="5">
        <v>-1328.9999999900001</v>
      </c>
      <c r="AD180" s="5">
        <v>-1328.9999999900001</v>
      </c>
      <c r="AE180" s="5">
        <v>-1328.9999999900001</v>
      </c>
    </row>
    <row r="181" spans="1:31">
      <c r="A181" s="56" t="s">
        <v>80</v>
      </c>
      <c r="B181" s="56" t="s">
        <v>199</v>
      </c>
      <c r="C181" s="56" t="s">
        <v>134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-382.5</v>
      </c>
      <c r="L181" s="5">
        <v>-382.5</v>
      </c>
      <c r="M181" s="5">
        <v>-622.16000004</v>
      </c>
      <c r="N181" s="5">
        <v>-622.16000004</v>
      </c>
      <c r="O181" s="5">
        <v>-622.16000004</v>
      </c>
      <c r="P181" s="5">
        <v>-702.16000004</v>
      </c>
      <c r="Q181" s="5">
        <v>-702.16000004</v>
      </c>
      <c r="R181" s="5">
        <v>-702.16000004</v>
      </c>
      <c r="S181" s="5">
        <v>-702.16000004</v>
      </c>
      <c r="T181" s="5">
        <v>-702.16000004</v>
      </c>
      <c r="U181" s="5">
        <v>-702.16000004</v>
      </c>
      <c r="V181" s="5">
        <v>-702.16000004</v>
      </c>
      <c r="W181" s="5">
        <v>-702.16000004</v>
      </c>
      <c r="X181" s="5">
        <v>-702.16000004</v>
      </c>
      <c r="Y181" s="5">
        <v>-1040.1600000400001</v>
      </c>
      <c r="Z181" s="5">
        <v>-1163.3600000399999</v>
      </c>
      <c r="AA181" s="5">
        <v>-1317.3600000399999</v>
      </c>
      <c r="AB181" s="5">
        <v>-1317.3600000399999</v>
      </c>
      <c r="AC181" s="5">
        <v>-1317.3600000399999</v>
      </c>
      <c r="AD181" s="5">
        <v>-1317.3600000399999</v>
      </c>
      <c r="AE181" s="5">
        <v>-1354.56000004</v>
      </c>
    </row>
    <row r="182" spans="1:31">
      <c r="A182" s="56" t="s">
        <v>80</v>
      </c>
      <c r="B182" s="56" t="s">
        <v>199</v>
      </c>
      <c r="C182" s="56" t="s">
        <v>136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56" t="s">
        <v>80</v>
      </c>
      <c r="B183" s="56" t="s">
        <v>199</v>
      </c>
      <c r="C183" s="56" t="s">
        <v>153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</row>
    <row r="184" spans="1:31">
      <c r="A184" s="56" t="s">
        <v>80</v>
      </c>
      <c r="B184" s="56" t="s">
        <v>199</v>
      </c>
      <c r="C184" s="56" t="s">
        <v>154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-2.5500000186973182E-6</v>
      </c>
      <c r="Y184" s="5">
        <v>-2.8300000134429131E-6</v>
      </c>
      <c r="Z184" s="5">
        <v>-2.8300000134429131E-6</v>
      </c>
      <c r="AA184" s="5">
        <v>-2.8300000134429131E-6</v>
      </c>
      <c r="AB184" s="5">
        <v>-2.9499999870171568E-6</v>
      </c>
      <c r="AC184" s="5">
        <v>-68.867646090000036</v>
      </c>
      <c r="AD184" s="5">
        <v>-403.5487348100001</v>
      </c>
      <c r="AE184" s="5">
        <v>-403.5487348100001</v>
      </c>
    </row>
    <row r="185" spans="1:31">
      <c r="A185" s="56" t="s">
        <v>80</v>
      </c>
      <c r="B185" s="56" t="s">
        <v>199</v>
      </c>
      <c r="C185" s="56" t="s">
        <v>155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</row>
    <row r="186" spans="1:3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spans="1:31">
      <c r="A187" s="56" t="s">
        <v>80</v>
      </c>
      <c r="B187" s="56" t="s">
        <v>200</v>
      </c>
      <c r="C187" s="56" t="s">
        <v>132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-208</v>
      </c>
      <c r="J187" s="5">
        <v>-208</v>
      </c>
      <c r="K187" s="5">
        <v>-208</v>
      </c>
      <c r="L187" s="5">
        <v>-208</v>
      </c>
      <c r="M187" s="5">
        <v>-208</v>
      </c>
      <c r="N187" s="5">
        <v>-208</v>
      </c>
      <c r="O187" s="5">
        <v>-208</v>
      </c>
      <c r="P187" s="5">
        <v>-208</v>
      </c>
      <c r="Q187" s="5">
        <v>-208</v>
      </c>
      <c r="R187" s="5">
        <v>-208</v>
      </c>
      <c r="S187" s="5">
        <v>-208</v>
      </c>
      <c r="T187" s="5">
        <v>-208</v>
      </c>
      <c r="U187" s="5">
        <v>-208</v>
      </c>
      <c r="V187" s="5">
        <v>-208</v>
      </c>
      <c r="W187" s="5">
        <v>-208</v>
      </c>
      <c r="X187" s="5">
        <v>-208</v>
      </c>
      <c r="Y187" s="5">
        <v>-208</v>
      </c>
      <c r="Z187" s="5">
        <v>-208</v>
      </c>
      <c r="AA187" s="5">
        <v>-208</v>
      </c>
      <c r="AB187" s="5">
        <v>-208</v>
      </c>
      <c r="AC187" s="5">
        <v>-208</v>
      </c>
      <c r="AD187" s="5">
        <v>-208</v>
      </c>
      <c r="AE187" s="5">
        <v>-208</v>
      </c>
    </row>
    <row r="188" spans="1:31">
      <c r="A188" s="56" t="s">
        <v>80</v>
      </c>
      <c r="B188" s="56" t="s">
        <v>200</v>
      </c>
      <c r="C188" s="56" t="s">
        <v>134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-1.59E-5</v>
      </c>
      <c r="S188" s="5">
        <v>-1.59E-5</v>
      </c>
      <c r="T188" s="5">
        <v>-1.59E-5</v>
      </c>
      <c r="U188" s="5">
        <v>-120.00001589999999</v>
      </c>
      <c r="V188" s="5">
        <v>-120.00001589999999</v>
      </c>
      <c r="W188" s="5">
        <v>-120.00001589999999</v>
      </c>
      <c r="X188" s="5">
        <v>-120.00001589999999</v>
      </c>
      <c r="Y188" s="5">
        <v>-120.00001589999999</v>
      </c>
      <c r="Z188" s="5">
        <v>-120.00001589999999</v>
      </c>
      <c r="AA188" s="5">
        <v>-120.00001589999999</v>
      </c>
      <c r="AB188" s="5">
        <v>-120.00001589999999</v>
      </c>
      <c r="AC188" s="5">
        <v>-120.00001589999999</v>
      </c>
      <c r="AD188" s="5">
        <v>-120.00001589999999</v>
      </c>
      <c r="AE188" s="5">
        <v>-178.00001589999999</v>
      </c>
    </row>
    <row r="189" spans="1:31">
      <c r="A189" s="56" t="s">
        <v>80</v>
      </c>
      <c r="B189" s="56" t="s">
        <v>200</v>
      </c>
      <c r="C189" s="56" t="s">
        <v>136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</row>
    <row r="190" spans="1:31">
      <c r="A190" s="56" t="s">
        <v>80</v>
      </c>
      <c r="B190" s="56" t="s">
        <v>200</v>
      </c>
      <c r="C190" s="56" t="s">
        <v>153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6" t="s">
        <v>80</v>
      </c>
      <c r="B191" s="56" t="s">
        <v>200</v>
      </c>
      <c r="C191" s="56" t="s">
        <v>154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6" t="s">
        <v>80</v>
      </c>
      <c r="B192" s="56" t="s">
        <v>200</v>
      </c>
      <c r="C192" s="56" t="s">
        <v>155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</row>
  </sheetData>
  <autoFilter ref="A3:C192" xr:uid="{00000000-0009-0000-0000-00000B000000}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1">
    <tabColor theme="7"/>
  </sheetPr>
  <dimension ref="A1:AG417"/>
  <sheetViews>
    <sheetView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.5" style="6" customWidth="1"/>
    <col min="3" max="3" width="7.5" style="6" customWidth="1"/>
    <col min="4" max="4" width="24.33203125" style="6" customWidth="1"/>
    <col min="5" max="5" width="14.6640625" style="6" customWidth="1"/>
    <col min="6" max="7" width="9" style="6" customWidth="1"/>
    <col min="8" max="16384" width="9" style="6"/>
  </cols>
  <sheetData>
    <row r="1" spans="1:33" s="53" customFormat="1" ht="23.25" customHeight="1" thickBot="1">
      <c r="A1" s="4" t="s">
        <v>211</v>
      </c>
      <c r="B1" s="4"/>
      <c r="C1" s="3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33" ht="15" customHeight="1" thickTop="1">
      <c r="A2" s="55" t="s">
        <v>212</v>
      </c>
      <c r="D2" s="55"/>
      <c r="E2" s="55"/>
    </row>
    <row r="3" spans="1:33">
      <c r="A3" s="57" t="s">
        <v>191</v>
      </c>
      <c r="B3" s="57" t="s">
        <v>194</v>
      </c>
      <c r="C3" s="57" t="s">
        <v>213</v>
      </c>
      <c r="D3" s="57" t="s">
        <v>214</v>
      </c>
      <c r="E3" s="57" t="s">
        <v>195</v>
      </c>
      <c r="F3" s="57">
        <v>2024</v>
      </c>
      <c r="G3" s="57">
        <v>2025</v>
      </c>
      <c r="H3" s="57">
        <v>2026</v>
      </c>
      <c r="I3" s="57">
        <v>2027</v>
      </c>
      <c r="J3" s="57">
        <v>2028</v>
      </c>
      <c r="K3" s="57">
        <v>2029</v>
      </c>
      <c r="L3" s="57">
        <v>2030</v>
      </c>
      <c r="M3" s="57">
        <v>2031</v>
      </c>
      <c r="N3" s="57">
        <v>2032</v>
      </c>
      <c r="O3" s="57">
        <v>2033</v>
      </c>
      <c r="P3" s="57">
        <v>2034</v>
      </c>
      <c r="Q3" s="57">
        <v>2035</v>
      </c>
      <c r="R3" s="57">
        <v>2036</v>
      </c>
      <c r="S3" s="57">
        <v>2037</v>
      </c>
      <c r="T3" s="57">
        <v>2038</v>
      </c>
      <c r="U3" s="57">
        <v>2039</v>
      </c>
      <c r="V3" s="57">
        <v>2040</v>
      </c>
      <c r="W3" s="57">
        <v>2041</v>
      </c>
      <c r="X3" s="57">
        <v>2042</v>
      </c>
      <c r="Y3" s="57">
        <v>2043</v>
      </c>
      <c r="Z3" s="57">
        <v>2044</v>
      </c>
      <c r="AA3" s="57">
        <v>2045</v>
      </c>
      <c r="AB3" s="57">
        <v>2046</v>
      </c>
      <c r="AC3" s="57">
        <v>2047</v>
      </c>
      <c r="AD3" s="57">
        <v>2048</v>
      </c>
      <c r="AE3" s="57">
        <v>2049</v>
      </c>
      <c r="AF3" s="57">
        <v>2050</v>
      </c>
      <c r="AG3" s="57">
        <v>2051</v>
      </c>
    </row>
    <row r="4" spans="1:33">
      <c r="A4" s="56" t="s">
        <v>60</v>
      </c>
      <c r="B4" s="56" t="s">
        <v>197</v>
      </c>
      <c r="C4" s="56" t="s">
        <v>215</v>
      </c>
      <c r="D4" s="56" t="s">
        <v>216</v>
      </c>
      <c r="E4" s="56" t="s">
        <v>217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</row>
    <row r="5" spans="1:33">
      <c r="A5" s="56" t="s">
        <v>60</v>
      </c>
      <c r="B5" s="56" t="s">
        <v>197</v>
      </c>
      <c r="C5" s="56" t="s">
        <v>218</v>
      </c>
      <c r="D5" s="56" t="s">
        <v>219</v>
      </c>
      <c r="E5" s="56" t="s">
        <v>217</v>
      </c>
      <c r="F5" s="5">
        <v>81.5</v>
      </c>
      <c r="G5" s="5">
        <v>81.5</v>
      </c>
      <c r="H5" s="5">
        <v>81.5</v>
      </c>
      <c r="I5" s="5">
        <v>81.5</v>
      </c>
      <c r="J5" s="5">
        <v>81.5</v>
      </c>
      <c r="K5" s="5">
        <v>81.5</v>
      </c>
      <c r="L5" s="5">
        <v>81.5</v>
      </c>
      <c r="M5" s="5">
        <v>81.5</v>
      </c>
      <c r="N5" s="5">
        <v>81.5</v>
      </c>
      <c r="O5" s="5">
        <v>81.5</v>
      </c>
      <c r="P5" s="5">
        <v>81.5</v>
      </c>
      <c r="Q5" s="5">
        <v>81.5</v>
      </c>
      <c r="R5" s="5">
        <v>81.5</v>
      </c>
      <c r="S5" s="5">
        <v>81.5</v>
      </c>
      <c r="T5" s="5">
        <v>33</v>
      </c>
      <c r="U5" s="5">
        <v>33</v>
      </c>
      <c r="V5" s="5">
        <v>15</v>
      </c>
      <c r="W5" s="5">
        <v>15</v>
      </c>
      <c r="X5" s="5">
        <v>15</v>
      </c>
      <c r="Y5" s="5">
        <v>15</v>
      </c>
      <c r="Z5" s="5">
        <v>15</v>
      </c>
      <c r="AA5" s="5">
        <v>15</v>
      </c>
      <c r="AB5" s="5">
        <v>15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</row>
    <row r="6" spans="1:33">
      <c r="A6" s="56" t="s">
        <v>60</v>
      </c>
      <c r="B6" s="56" t="s">
        <v>197</v>
      </c>
      <c r="C6" s="56" t="s">
        <v>220</v>
      </c>
      <c r="D6" s="56" t="s">
        <v>221</v>
      </c>
      <c r="E6" s="56" t="s">
        <v>217</v>
      </c>
      <c r="F6" s="5">
        <v>435.58399999999989</v>
      </c>
      <c r="G6" s="5">
        <v>435.58399999999989</v>
      </c>
      <c r="H6" s="5">
        <v>435.58399999999989</v>
      </c>
      <c r="I6" s="5">
        <v>435.58399999999989</v>
      </c>
      <c r="J6" s="5">
        <v>435.58399999999989</v>
      </c>
      <c r="K6" s="5">
        <v>435.58399999999989</v>
      </c>
      <c r="L6" s="5">
        <v>435.58399999999989</v>
      </c>
      <c r="M6" s="5">
        <v>435.58399999999989</v>
      </c>
      <c r="N6" s="5">
        <v>435.58399999999989</v>
      </c>
      <c r="O6" s="5">
        <v>435.58399999999989</v>
      </c>
      <c r="P6" s="5">
        <v>435.58399999999989</v>
      </c>
      <c r="Q6" s="5">
        <v>435.58399999999989</v>
      </c>
      <c r="R6" s="5">
        <v>435.58399999999989</v>
      </c>
      <c r="S6" s="5">
        <v>435.58399999999989</v>
      </c>
      <c r="T6" s="5">
        <v>435.58399999999989</v>
      </c>
      <c r="U6" s="5">
        <v>435.58399999999989</v>
      </c>
      <c r="V6" s="5">
        <v>435.58399999999989</v>
      </c>
      <c r="W6" s="5">
        <v>435.58399999999989</v>
      </c>
      <c r="X6" s="5">
        <v>435.58399999999989</v>
      </c>
      <c r="Y6" s="5">
        <v>315.98399999999998</v>
      </c>
      <c r="Z6" s="5">
        <v>200.01599999999999</v>
      </c>
      <c r="AA6" s="5">
        <v>200.01599999999999</v>
      </c>
      <c r="AB6" s="5">
        <v>200.01599999999999</v>
      </c>
      <c r="AC6" s="5">
        <v>200.01599999999999</v>
      </c>
      <c r="AD6" s="5">
        <v>100.035</v>
      </c>
      <c r="AE6" s="5">
        <v>100.035</v>
      </c>
      <c r="AF6" s="5">
        <v>0</v>
      </c>
      <c r="AG6" s="5">
        <v>0</v>
      </c>
    </row>
    <row r="7" spans="1:33">
      <c r="A7" s="56" t="s">
        <v>60</v>
      </c>
      <c r="B7" s="56" t="s">
        <v>197</v>
      </c>
      <c r="C7" s="56" t="s">
        <v>222</v>
      </c>
      <c r="D7" s="56" t="s">
        <v>223</v>
      </c>
      <c r="E7" s="56" t="s">
        <v>217</v>
      </c>
      <c r="F7" s="5">
        <v>620.48299999999995</v>
      </c>
      <c r="G7" s="5">
        <v>620.48299999999995</v>
      </c>
      <c r="H7" s="5">
        <v>620.48299999999995</v>
      </c>
      <c r="I7" s="5">
        <v>620.48299999999995</v>
      </c>
      <c r="J7" s="5">
        <v>620.48299999999995</v>
      </c>
      <c r="K7" s="5">
        <v>620.48299999999995</v>
      </c>
      <c r="L7" s="5">
        <v>620.48299999999995</v>
      </c>
      <c r="M7" s="5">
        <v>620.48299999999995</v>
      </c>
      <c r="N7" s="5">
        <v>620.48299999999995</v>
      </c>
      <c r="O7" s="5">
        <v>620.48299999999995</v>
      </c>
      <c r="P7" s="5">
        <v>620.48299999999995</v>
      </c>
      <c r="Q7" s="5">
        <v>620.48299999999995</v>
      </c>
      <c r="R7" s="5">
        <v>620.48299999999995</v>
      </c>
      <c r="S7" s="5">
        <v>620.48299999999995</v>
      </c>
      <c r="T7" s="5">
        <v>620.48299999999995</v>
      </c>
      <c r="U7" s="5">
        <v>620.48299999999995</v>
      </c>
      <c r="V7" s="5">
        <v>620.48299999999995</v>
      </c>
      <c r="W7" s="5">
        <v>620.48299999999995</v>
      </c>
      <c r="X7" s="5">
        <v>620.48299999999995</v>
      </c>
      <c r="Y7" s="5">
        <v>620.48299999999995</v>
      </c>
      <c r="Z7" s="5">
        <v>620.48299999999995</v>
      </c>
      <c r="AA7" s="5">
        <v>577.98299999999995</v>
      </c>
      <c r="AB7" s="5">
        <v>577.98299999999995</v>
      </c>
      <c r="AC7" s="5">
        <v>577.98299999999995</v>
      </c>
      <c r="AD7" s="5">
        <v>577.98299999999995</v>
      </c>
      <c r="AE7" s="5">
        <v>165.999</v>
      </c>
      <c r="AF7" s="5">
        <v>26</v>
      </c>
      <c r="AG7" s="5">
        <v>0</v>
      </c>
    </row>
    <row r="8" spans="1:33">
      <c r="A8" s="56" t="s">
        <v>60</v>
      </c>
      <c r="B8" s="56" t="s">
        <v>197</v>
      </c>
      <c r="C8" s="56" t="s">
        <v>224</v>
      </c>
      <c r="D8" s="56" t="s">
        <v>225</v>
      </c>
      <c r="E8" s="56" t="s">
        <v>217</v>
      </c>
      <c r="F8" s="5">
        <v>14</v>
      </c>
      <c r="G8" s="5">
        <v>14.00000107</v>
      </c>
      <c r="H8" s="5">
        <v>14.000001279999999</v>
      </c>
      <c r="I8" s="5">
        <v>14.00000167</v>
      </c>
      <c r="J8" s="5">
        <v>14.000002459999999</v>
      </c>
      <c r="K8" s="5">
        <v>14.0000026</v>
      </c>
      <c r="L8" s="5">
        <v>14.000002950000001</v>
      </c>
      <c r="M8" s="5">
        <v>14.00000378</v>
      </c>
      <c r="N8" s="5">
        <v>14.00000399</v>
      </c>
      <c r="O8" s="5">
        <v>14.00000406</v>
      </c>
      <c r="P8" s="5">
        <v>14.000004410000001</v>
      </c>
      <c r="Q8" s="5">
        <v>14.00000472</v>
      </c>
      <c r="R8" s="5">
        <v>14.000005010000001</v>
      </c>
      <c r="S8" s="5">
        <v>14.000006020000001</v>
      </c>
      <c r="T8" s="5">
        <v>14.00000695</v>
      </c>
      <c r="U8" s="5">
        <v>14.000007220000001</v>
      </c>
      <c r="V8" s="5">
        <v>14.00000724</v>
      </c>
      <c r="W8" s="5">
        <v>14.00000786</v>
      </c>
      <c r="X8" s="5">
        <v>14.000013859999999</v>
      </c>
      <c r="Y8" s="5">
        <v>14.0000436</v>
      </c>
      <c r="Z8" s="5">
        <v>39.955962120000002</v>
      </c>
      <c r="AA8" s="5">
        <v>80.577126860000007</v>
      </c>
      <c r="AB8" s="5">
        <v>80.577126870000001</v>
      </c>
      <c r="AC8" s="5">
        <v>80.577126879999994</v>
      </c>
      <c r="AD8" s="5">
        <v>80.577126879999994</v>
      </c>
      <c r="AE8" s="5">
        <v>80.577126879999994</v>
      </c>
      <c r="AF8" s="5">
        <v>80.577126890000002</v>
      </c>
      <c r="AG8" s="5">
        <v>80.577126899999996</v>
      </c>
    </row>
    <row r="9" spans="1:33">
      <c r="A9" s="56" t="s">
        <v>60</v>
      </c>
      <c r="B9" s="56" t="s">
        <v>197</v>
      </c>
      <c r="C9" s="56" t="s">
        <v>226</v>
      </c>
      <c r="D9" s="56" t="s">
        <v>227</v>
      </c>
      <c r="E9" s="56" t="s">
        <v>217</v>
      </c>
      <c r="F9" s="5">
        <v>81.72</v>
      </c>
      <c r="G9" s="5">
        <v>81.720001139999994</v>
      </c>
      <c r="H9" s="5">
        <v>81.720001330000002</v>
      </c>
      <c r="I9" s="5">
        <v>81.720001760000002</v>
      </c>
      <c r="J9" s="5">
        <v>81.720002559999998</v>
      </c>
      <c r="K9" s="5">
        <v>81.720002649999998</v>
      </c>
      <c r="L9" s="5">
        <v>81.720002789999995</v>
      </c>
      <c r="M9" s="5">
        <v>81.720003689999999</v>
      </c>
      <c r="N9" s="5">
        <v>81.720003910000003</v>
      </c>
      <c r="O9" s="5">
        <v>81.720003969999993</v>
      </c>
      <c r="P9" s="5">
        <v>81.720004360000004</v>
      </c>
      <c r="Q9" s="5">
        <v>81.72000457</v>
      </c>
      <c r="R9" s="5">
        <v>81.720005180000001</v>
      </c>
      <c r="S9" s="5">
        <v>81.720006189999992</v>
      </c>
      <c r="T9" s="5">
        <v>81.720007199999998</v>
      </c>
      <c r="U9" s="5">
        <v>81.720007359999997</v>
      </c>
      <c r="V9" s="5">
        <v>81.720007479999992</v>
      </c>
      <c r="W9" s="5">
        <v>81.720008350000001</v>
      </c>
      <c r="X9" s="5">
        <v>81.720013550000004</v>
      </c>
      <c r="Y9" s="5">
        <v>81.72002105</v>
      </c>
      <c r="Z9" s="5">
        <v>81.720031070000005</v>
      </c>
      <c r="AA9" s="5">
        <v>635.93224282000006</v>
      </c>
      <c r="AB9" s="5">
        <v>635.93224287999999</v>
      </c>
      <c r="AC9" s="5">
        <v>1559.76370636</v>
      </c>
      <c r="AD9" s="5">
        <v>2070.3279585199998</v>
      </c>
      <c r="AE9" s="5">
        <v>2785.1115476099999</v>
      </c>
      <c r="AF9" s="5">
        <v>2785.1115476499999</v>
      </c>
      <c r="AG9" s="5">
        <v>2785.11154769</v>
      </c>
    </row>
    <row r="10" spans="1:33">
      <c r="A10" s="56" t="s">
        <v>60</v>
      </c>
      <c r="B10" s="56" t="s">
        <v>197</v>
      </c>
      <c r="C10" s="56" t="s">
        <v>228</v>
      </c>
      <c r="D10" s="56" t="s">
        <v>229</v>
      </c>
      <c r="E10" s="56" t="s">
        <v>217</v>
      </c>
      <c r="F10" s="5">
        <v>306.84199999999998</v>
      </c>
      <c r="G10" s="5">
        <v>528.08200109000006</v>
      </c>
      <c r="H10" s="5">
        <v>528.08200124000007</v>
      </c>
      <c r="I10" s="5">
        <v>528.08200160000001</v>
      </c>
      <c r="J10" s="5">
        <v>562.24200214999996</v>
      </c>
      <c r="K10" s="5">
        <v>528.08200237000005</v>
      </c>
      <c r="L10" s="5">
        <v>528.08200257999999</v>
      </c>
      <c r="M10" s="5">
        <v>528.08200343999999</v>
      </c>
      <c r="N10" s="5">
        <v>528.08200362000002</v>
      </c>
      <c r="O10" s="5">
        <v>528.08200369000008</v>
      </c>
      <c r="P10" s="5">
        <v>528.08200404000002</v>
      </c>
      <c r="Q10" s="5">
        <v>528.08200426999997</v>
      </c>
      <c r="R10" s="5">
        <v>528.08200484999998</v>
      </c>
      <c r="S10" s="5">
        <v>528.08200548000002</v>
      </c>
      <c r="T10" s="5">
        <v>528.08200632</v>
      </c>
      <c r="U10" s="5">
        <v>528.08200655000007</v>
      </c>
      <c r="V10" s="5">
        <v>528.08200665000004</v>
      </c>
      <c r="W10" s="5">
        <v>528.08200747000001</v>
      </c>
      <c r="X10" s="5">
        <v>528.08200925000006</v>
      </c>
      <c r="Y10" s="5">
        <v>528.08201343000007</v>
      </c>
      <c r="Z10" s="5">
        <v>528.08201354000005</v>
      </c>
      <c r="AA10" s="5">
        <v>528.08201773000008</v>
      </c>
      <c r="AB10" s="5">
        <v>528.08201794000001</v>
      </c>
      <c r="AC10" s="5">
        <v>528.08202375999997</v>
      </c>
      <c r="AD10" s="5">
        <v>352.12910493999999</v>
      </c>
      <c r="AE10" s="5">
        <v>352.12962413999998</v>
      </c>
      <c r="AF10" s="5">
        <v>221.24062437000001</v>
      </c>
      <c r="AG10" s="5">
        <v>221.24062438999999</v>
      </c>
    </row>
    <row r="11" spans="1:33">
      <c r="A11" s="56" t="s">
        <v>60</v>
      </c>
      <c r="B11" s="56" t="s">
        <v>197</v>
      </c>
      <c r="C11" s="56" t="s">
        <v>230</v>
      </c>
      <c r="D11" s="56" t="s">
        <v>231</v>
      </c>
      <c r="E11" s="56" t="s">
        <v>217</v>
      </c>
      <c r="F11" s="5">
        <v>1214.288</v>
      </c>
      <c r="G11" s="5">
        <v>1360.2880011100001</v>
      </c>
      <c r="H11" s="5">
        <v>1360.28800127</v>
      </c>
      <c r="I11" s="5">
        <v>1360.2880016399999</v>
      </c>
      <c r="J11" s="5">
        <v>1360.2880024799999</v>
      </c>
      <c r="K11" s="5">
        <v>1360.2880026099999</v>
      </c>
      <c r="L11" s="5">
        <v>1360.28800284</v>
      </c>
      <c r="M11" s="5">
        <v>1360.2880037100001</v>
      </c>
      <c r="N11" s="5">
        <v>1360.28800389</v>
      </c>
      <c r="O11" s="5">
        <v>1360.28800398</v>
      </c>
      <c r="P11" s="5">
        <v>1360.28800434</v>
      </c>
      <c r="Q11" s="5">
        <v>1360.2880046099999</v>
      </c>
      <c r="R11" s="5">
        <v>1360.28800503</v>
      </c>
      <c r="S11" s="5">
        <v>1250.2880056700001</v>
      </c>
      <c r="T11" s="5">
        <v>1250.2880064799999</v>
      </c>
      <c r="U11" s="5">
        <v>1250.2880067999999</v>
      </c>
      <c r="V11" s="5">
        <v>1250.2880070399999</v>
      </c>
      <c r="W11" s="5">
        <v>1250.28800755</v>
      </c>
      <c r="X11" s="5">
        <v>1250.2880104400001</v>
      </c>
      <c r="Y11" s="5">
        <v>1250.2880163499999</v>
      </c>
      <c r="Z11" s="5">
        <v>1225.28803778</v>
      </c>
      <c r="AA11" s="5">
        <v>1122.3283914199999</v>
      </c>
      <c r="AB11" s="5">
        <v>1812.1323883299999</v>
      </c>
      <c r="AC11" s="5">
        <v>1729.10013624</v>
      </c>
      <c r="AD11" s="5">
        <v>1695.79215583</v>
      </c>
      <c r="AE11" s="5">
        <v>1928.6532077500001</v>
      </c>
      <c r="AF11" s="5">
        <v>2488.8894615200002</v>
      </c>
      <c r="AG11" s="5">
        <v>2488.8894615499999</v>
      </c>
    </row>
    <row r="12" spans="1:33">
      <c r="A12" s="56" t="s">
        <v>60</v>
      </c>
      <c r="B12" s="56" t="s">
        <v>197</v>
      </c>
      <c r="C12" s="56" t="s">
        <v>232</v>
      </c>
      <c r="D12" s="56" t="s">
        <v>233</v>
      </c>
      <c r="E12" s="56" t="s">
        <v>217</v>
      </c>
      <c r="F12" s="5">
        <v>0</v>
      </c>
      <c r="G12" s="5">
        <v>1.04E-6</v>
      </c>
      <c r="H12" s="5">
        <v>1.1999999999999999E-6</v>
      </c>
      <c r="I12" s="5">
        <v>1.5600000000000001E-6</v>
      </c>
      <c r="J12" s="5">
        <v>2.26E-6</v>
      </c>
      <c r="K12" s="5">
        <v>2.3999999999999999E-6</v>
      </c>
      <c r="L12" s="5">
        <v>2.57E-6</v>
      </c>
      <c r="M12" s="5">
        <v>3.4000000000000001E-6</v>
      </c>
      <c r="N12" s="5">
        <v>3.5999999999999998E-6</v>
      </c>
      <c r="O12" s="5">
        <v>3.6600000000000001E-6</v>
      </c>
      <c r="P12" s="5">
        <v>4.0199999999999996E-6</v>
      </c>
      <c r="Q12" s="5">
        <v>4.2200000000000003E-6</v>
      </c>
      <c r="R12" s="5">
        <v>4.7600000000000002E-6</v>
      </c>
      <c r="S12" s="5">
        <v>5.5600000000000001E-6</v>
      </c>
      <c r="T12" s="5">
        <v>6.3600000000000001E-6</v>
      </c>
      <c r="U12" s="5">
        <v>6.6499999999999999E-6</v>
      </c>
      <c r="V12" s="5">
        <v>6.7499999999999997E-6</v>
      </c>
      <c r="W12" s="5">
        <v>7.6000000000000001E-6</v>
      </c>
      <c r="X12" s="5">
        <v>1.0689999999999999E-5</v>
      </c>
      <c r="Y12" s="5">
        <v>2.7880000000000001E-5</v>
      </c>
      <c r="Z12" s="5">
        <v>4.0059999999999999E-5</v>
      </c>
      <c r="AA12" s="5">
        <v>139.16226495999999</v>
      </c>
      <c r="AB12" s="5">
        <v>139.16226502000001</v>
      </c>
      <c r="AC12" s="5">
        <v>143.5116988</v>
      </c>
      <c r="AD12" s="5">
        <v>145.60911587000001</v>
      </c>
      <c r="AE12" s="5">
        <v>148.25212872</v>
      </c>
      <c r="AF12" s="5">
        <v>149.84956452</v>
      </c>
      <c r="AG12" s="5">
        <v>149.84956453999999</v>
      </c>
    </row>
    <row r="13" spans="1:33">
      <c r="A13" s="56" t="s">
        <v>60</v>
      </c>
      <c r="B13" s="56" t="s">
        <v>163</v>
      </c>
      <c r="C13" s="56" t="s">
        <v>234</v>
      </c>
      <c r="D13" s="56" t="s">
        <v>235</v>
      </c>
      <c r="E13" s="56" t="s">
        <v>217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</row>
    <row r="14" spans="1:33">
      <c r="A14" s="56" t="s">
        <v>60</v>
      </c>
      <c r="B14" s="56" t="s">
        <v>163</v>
      </c>
      <c r="C14" s="56" t="s">
        <v>236</v>
      </c>
      <c r="D14" s="56" t="s">
        <v>237</v>
      </c>
      <c r="E14" s="56" t="s">
        <v>217</v>
      </c>
      <c r="F14" s="5">
        <v>166.00000080000001</v>
      </c>
      <c r="G14" s="5">
        <v>166.00000295000001</v>
      </c>
      <c r="H14" s="5">
        <v>166.00000494</v>
      </c>
      <c r="I14" s="5">
        <v>166.00011416999999</v>
      </c>
      <c r="J14" s="5">
        <v>166.00011418</v>
      </c>
      <c r="K14" s="5">
        <v>178.22518837999999</v>
      </c>
      <c r="L14" s="5">
        <v>680.18384128000002</v>
      </c>
      <c r="M14" s="5">
        <v>680.18384129000003</v>
      </c>
      <c r="N14" s="5">
        <v>680.18384134999997</v>
      </c>
      <c r="O14" s="5">
        <v>680.18384142000002</v>
      </c>
      <c r="P14" s="5">
        <v>680.18384148999996</v>
      </c>
      <c r="Q14" s="5">
        <v>680.18384156000002</v>
      </c>
      <c r="R14" s="5">
        <v>680.18384162999996</v>
      </c>
      <c r="S14" s="5">
        <v>680.18384170000002</v>
      </c>
      <c r="T14" s="5">
        <v>680.18384170000002</v>
      </c>
      <c r="U14" s="5">
        <v>680.18384171000002</v>
      </c>
      <c r="V14" s="5">
        <v>680.18384172000003</v>
      </c>
      <c r="W14" s="5">
        <v>680.18384173000004</v>
      </c>
      <c r="X14" s="5">
        <v>680.18384174000005</v>
      </c>
      <c r="Y14" s="5">
        <v>680.18384175000006</v>
      </c>
      <c r="Z14" s="5">
        <v>680.18384175999995</v>
      </c>
      <c r="AA14" s="5">
        <v>680.18384175999995</v>
      </c>
      <c r="AB14" s="5">
        <v>680.18384175999995</v>
      </c>
      <c r="AC14" s="5">
        <v>624.18384175999995</v>
      </c>
      <c r="AD14" s="5">
        <v>624.18384176999996</v>
      </c>
      <c r="AE14" s="5">
        <v>624.18384176999996</v>
      </c>
      <c r="AF14" s="5">
        <v>624.18384177999997</v>
      </c>
      <c r="AG14" s="5">
        <v>624.18384178999997</v>
      </c>
    </row>
    <row r="15" spans="1:33">
      <c r="A15" s="56" t="s">
        <v>60</v>
      </c>
      <c r="B15" s="56" t="s">
        <v>163</v>
      </c>
      <c r="C15" s="56" t="s">
        <v>238</v>
      </c>
      <c r="D15" s="56" t="s">
        <v>239</v>
      </c>
      <c r="E15" s="56" t="s">
        <v>217</v>
      </c>
      <c r="F15" s="5">
        <v>535.02000082999996</v>
      </c>
      <c r="G15" s="5">
        <v>535.02000261000001</v>
      </c>
      <c r="H15" s="5">
        <v>535.02000408000004</v>
      </c>
      <c r="I15" s="5">
        <v>535.02001302999997</v>
      </c>
      <c r="J15" s="5">
        <v>535.02001304999999</v>
      </c>
      <c r="K15" s="5">
        <v>1777.6383798300001</v>
      </c>
      <c r="L15" s="5">
        <v>3181.6391021200002</v>
      </c>
      <c r="M15" s="5">
        <v>3181.6391021200002</v>
      </c>
      <c r="N15" s="5">
        <v>3181.6391021899999</v>
      </c>
      <c r="O15" s="5">
        <v>3181.6391022600001</v>
      </c>
      <c r="P15" s="5">
        <v>3181.6391023299998</v>
      </c>
      <c r="Q15" s="5">
        <v>3181.6391024</v>
      </c>
      <c r="R15" s="5">
        <v>3181.6391024700001</v>
      </c>
      <c r="S15" s="5">
        <v>3181.6391025399998</v>
      </c>
      <c r="T15" s="5">
        <v>3181.6391025399998</v>
      </c>
      <c r="U15" s="5">
        <v>3181.6391025500002</v>
      </c>
      <c r="V15" s="5">
        <v>3181.6391025600001</v>
      </c>
      <c r="W15" s="5">
        <v>3181.63910257</v>
      </c>
      <c r="X15" s="5">
        <v>3181.6391025799999</v>
      </c>
      <c r="Y15" s="5">
        <v>3181.6391025900002</v>
      </c>
      <c r="Z15" s="5">
        <v>3161.63910261</v>
      </c>
      <c r="AA15" s="5">
        <v>3161.63910261</v>
      </c>
      <c r="AB15" s="5">
        <v>3300.47010529</v>
      </c>
      <c r="AC15" s="5">
        <v>3300.4701053200001</v>
      </c>
      <c r="AD15" s="5">
        <v>3500.0199982899999</v>
      </c>
      <c r="AE15" s="5">
        <v>3500.0199983299999</v>
      </c>
      <c r="AF15" s="5">
        <v>3500.0199983399998</v>
      </c>
      <c r="AG15" s="5">
        <v>3500.0199983500002</v>
      </c>
    </row>
    <row r="16" spans="1:33">
      <c r="A16" s="56" t="s">
        <v>60</v>
      </c>
      <c r="B16" s="56" t="s">
        <v>163</v>
      </c>
      <c r="C16" s="56" t="s">
        <v>240</v>
      </c>
      <c r="D16" s="56" t="s">
        <v>241</v>
      </c>
      <c r="E16" s="56" t="s">
        <v>217</v>
      </c>
      <c r="F16" s="5">
        <v>762.40500084999996</v>
      </c>
      <c r="G16" s="5">
        <v>762.40500304</v>
      </c>
      <c r="H16" s="5">
        <v>762.40501313000004</v>
      </c>
      <c r="I16" s="5">
        <v>762.40504016</v>
      </c>
      <c r="J16" s="5">
        <v>762.40504016</v>
      </c>
      <c r="K16" s="5">
        <v>762.40504054999997</v>
      </c>
      <c r="L16" s="5">
        <v>762.40514431999998</v>
      </c>
      <c r="M16" s="5">
        <v>762.40514458000007</v>
      </c>
      <c r="N16" s="5">
        <v>762.40514475999998</v>
      </c>
      <c r="O16" s="5">
        <v>762.40514483000004</v>
      </c>
      <c r="P16" s="5">
        <v>762.40514500000006</v>
      </c>
      <c r="Q16" s="5">
        <v>762.40514509000002</v>
      </c>
      <c r="R16" s="5">
        <v>762.40514530999997</v>
      </c>
      <c r="S16" s="5">
        <v>762.40514607</v>
      </c>
      <c r="T16" s="5">
        <v>762.40514633999999</v>
      </c>
      <c r="U16" s="5">
        <v>762.40514681000002</v>
      </c>
      <c r="V16" s="5">
        <v>762.40514733999998</v>
      </c>
      <c r="W16" s="5">
        <v>762.40514736</v>
      </c>
      <c r="X16" s="5">
        <v>762.40514960999997</v>
      </c>
      <c r="Y16" s="5">
        <v>660.38015368000003</v>
      </c>
      <c r="Z16" s="5">
        <v>660.38016886000003</v>
      </c>
      <c r="AA16" s="5">
        <v>660.38017046999994</v>
      </c>
      <c r="AB16" s="5">
        <v>660.38019362</v>
      </c>
      <c r="AC16" s="5">
        <v>660.38019364000002</v>
      </c>
      <c r="AD16" s="5">
        <v>764.14390660000004</v>
      </c>
      <c r="AE16" s="5">
        <v>2367.1088532399999</v>
      </c>
      <c r="AF16" s="5">
        <v>3433.0792036299999</v>
      </c>
      <c r="AG16" s="5">
        <v>3363.3292036500002</v>
      </c>
    </row>
    <row r="17" spans="1:33">
      <c r="A17" s="56" t="s">
        <v>60</v>
      </c>
      <c r="B17" s="56" t="s">
        <v>163</v>
      </c>
      <c r="C17" s="56" t="s">
        <v>242</v>
      </c>
      <c r="D17" s="56" t="s">
        <v>243</v>
      </c>
      <c r="E17" s="56" t="s">
        <v>217</v>
      </c>
      <c r="F17" s="5">
        <v>53.000000819999997</v>
      </c>
      <c r="G17" s="5">
        <v>53.000002559999999</v>
      </c>
      <c r="H17" s="5">
        <v>53.000002559999999</v>
      </c>
      <c r="I17" s="5">
        <v>53.000026900000002</v>
      </c>
      <c r="J17" s="5">
        <v>53.000026900000002</v>
      </c>
      <c r="K17" s="5">
        <v>53.000085810000002</v>
      </c>
      <c r="L17" s="5">
        <v>257.15593677999999</v>
      </c>
      <c r="M17" s="5">
        <v>257.15593679</v>
      </c>
      <c r="N17" s="5">
        <v>257.15593684999999</v>
      </c>
      <c r="O17" s="5">
        <v>257.15593691999999</v>
      </c>
      <c r="P17" s="5">
        <v>257.15593698999999</v>
      </c>
      <c r="Q17" s="5">
        <v>257.15593705999999</v>
      </c>
      <c r="R17" s="5">
        <v>257.15593712999998</v>
      </c>
      <c r="S17" s="5">
        <v>257.15593719999998</v>
      </c>
      <c r="T17" s="5">
        <v>257.15593719999998</v>
      </c>
      <c r="U17" s="5">
        <v>257.15593720999999</v>
      </c>
      <c r="V17" s="5">
        <v>257.15593722</v>
      </c>
      <c r="W17" s="5">
        <v>257.15593723000001</v>
      </c>
      <c r="X17" s="5">
        <v>257.15593724000001</v>
      </c>
      <c r="Y17" s="5">
        <v>257.15593725000002</v>
      </c>
      <c r="Z17" s="5">
        <v>204.15593734000001</v>
      </c>
      <c r="AA17" s="5">
        <v>204.15593734999999</v>
      </c>
      <c r="AB17" s="5">
        <v>204.15593738000001</v>
      </c>
      <c r="AC17" s="5">
        <v>204.15593738999999</v>
      </c>
      <c r="AD17" s="5">
        <v>204.15593763999999</v>
      </c>
      <c r="AE17" s="5">
        <v>204.15593767999999</v>
      </c>
      <c r="AF17" s="5">
        <v>269.41558909999998</v>
      </c>
      <c r="AG17" s="5">
        <v>269.41558910999998</v>
      </c>
    </row>
    <row r="18" spans="1:33">
      <c r="A18" s="56" t="s">
        <v>60</v>
      </c>
      <c r="B18" s="56" t="s">
        <v>163</v>
      </c>
      <c r="C18" s="56" t="s">
        <v>244</v>
      </c>
      <c r="D18" s="56" t="s">
        <v>245</v>
      </c>
      <c r="E18" s="56" t="s">
        <v>217</v>
      </c>
      <c r="F18" s="5">
        <v>1121.3399999999999</v>
      </c>
      <c r="G18" s="5">
        <v>1121.3399999999999</v>
      </c>
      <c r="H18" s="5">
        <v>1121.3399999999999</v>
      </c>
      <c r="I18" s="5">
        <v>1121.3399999999999</v>
      </c>
      <c r="J18" s="5">
        <v>1121.3399999999999</v>
      </c>
      <c r="K18" s="5">
        <v>1121.3399999999999</v>
      </c>
      <c r="L18" s="5">
        <v>1122.24</v>
      </c>
      <c r="M18" s="5">
        <v>1121.3399999999999</v>
      </c>
      <c r="N18" s="5">
        <v>1121.3399999999999</v>
      </c>
      <c r="O18" s="5">
        <v>1121.3399999999999</v>
      </c>
      <c r="P18" s="5">
        <v>1121.3399999999999</v>
      </c>
      <c r="Q18" s="5">
        <v>1121.3399999999999</v>
      </c>
      <c r="R18" s="5">
        <v>1121.3399999999999</v>
      </c>
      <c r="S18" s="5">
        <v>1121.3399999999999</v>
      </c>
      <c r="T18" s="5">
        <v>1121.3399999999999</v>
      </c>
      <c r="U18" s="5">
        <v>971.31</v>
      </c>
      <c r="V18" s="5">
        <v>971.31</v>
      </c>
      <c r="W18" s="5">
        <v>971.31</v>
      </c>
      <c r="X18" s="5">
        <v>971.31</v>
      </c>
      <c r="Y18" s="5">
        <v>971.31</v>
      </c>
      <c r="Z18" s="5">
        <v>971.31</v>
      </c>
      <c r="AA18" s="5">
        <v>971.31</v>
      </c>
      <c r="AB18" s="5">
        <v>971.31</v>
      </c>
      <c r="AC18" s="5">
        <v>971.31</v>
      </c>
      <c r="AD18" s="5">
        <v>971.31</v>
      </c>
      <c r="AE18" s="5">
        <v>971.31</v>
      </c>
      <c r="AF18" s="5">
        <v>638.97</v>
      </c>
      <c r="AG18" s="5">
        <v>389.976</v>
      </c>
    </row>
    <row r="19" spans="1:33">
      <c r="A19" s="56" t="s">
        <v>60</v>
      </c>
      <c r="B19" s="56" t="s">
        <v>163</v>
      </c>
      <c r="C19" s="56" t="s">
        <v>246</v>
      </c>
      <c r="D19" s="56" t="s">
        <v>247</v>
      </c>
      <c r="E19" s="56" t="s">
        <v>217</v>
      </c>
      <c r="F19" s="5">
        <v>456.24400000000003</v>
      </c>
      <c r="G19" s="5">
        <v>456.24400000000003</v>
      </c>
      <c r="H19" s="5">
        <v>456.24400000000003</v>
      </c>
      <c r="I19" s="5">
        <v>456.24400000000003</v>
      </c>
      <c r="J19" s="5">
        <v>456.24400000000003</v>
      </c>
      <c r="K19" s="5">
        <v>456.24400000000003</v>
      </c>
      <c r="L19" s="5">
        <v>456.24400000000003</v>
      </c>
      <c r="M19" s="5">
        <v>456.24400000000003</v>
      </c>
      <c r="N19" s="5">
        <v>456.24400000000003</v>
      </c>
      <c r="O19" s="5">
        <v>456.24400000000003</v>
      </c>
      <c r="P19" s="5">
        <v>456.24400000000003</v>
      </c>
      <c r="Q19" s="5">
        <v>456.24400000000003</v>
      </c>
      <c r="R19" s="5">
        <v>456.24400000000003</v>
      </c>
      <c r="S19" s="5">
        <v>456.24400000000003</v>
      </c>
      <c r="T19" s="5">
        <v>456.24400000000003</v>
      </c>
      <c r="U19" s="5">
        <v>456.24400000000003</v>
      </c>
      <c r="V19" s="5">
        <v>456.24400000000003</v>
      </c>
      <c r="W19" s="5">
        <v>456.24400000000003</v>
      </c>
      <c r="X19" s="5">
        <v>456.24400000000003</v>
      </c>
      <c r="Y19" s="5">
        <v>456.24400000000003</v>
      </c>
      <c r="Z19" s="5">
        <v>456.24400000000003</v>
      </c>
      <c r="AA19" s="5">
        <v>456.24400000000003</v>
      </c>
      <c r="AB19" s="5">
        <v>456.24400000000003</v>
      </c>
      <c r="AC19" s="5">
        <v>456.24400000000003</v>
      </c>
      <c r="AD19" s="5">
        <v>456.24400000000003</v>
      </c>
      <c r="AE19" s="5">
        <v>456.24400000000003</v>
      </c>
      <c r="AF19" s="5">
        <v>456.24400000000003</v>
      </c>
      <c r="AG19" s="5">
        <v>279.98</v>
      </c>
    </row>
    <row r="20" spans="1:33">
      <c r="A20" s="56" t="s">
        <v>60</v>
      </c>
      <c r="B20" s="56" t="s">
        <v>163</v>
      </c>
      <c r="C20" s="56" t="s">
        <v>248</v>
      </c>
      <c r="D20" s="56" t="s">
        <v>249</v>
      </c>
      <c r="E20" s="56" t="s">
        <v>217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</row>
    <row r="21" spans="1:33">
      <c r="A21" s="56" t="s">
        <v>60</v>
      </c>
      <c r="B21" s="56" t="s">
        <v>163</v>
      </c>
      <c r="C21" s="56" t="s">
        <v>250</v>
      </c>
      <c r="D21" s="56" t="s">
        <v>251</v>
      </c>
      <c r="E21" s="56" t="s">
        <v>217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>
      <c r="A22" s="56" t="s">
        <v>60</v>
      </c>
      <c r="B22" s="56" t="s">
        <v>198</v>
      </c>
      <c r="C22" s="56" t="s">
        <v>252</v>
      </c>
      <c r="D22" s="56" t="s">
        <v>253</v>
      </c>
      <c r="E22" s="56" t="s">
        <v>217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</row>
    <row r="23" spans="1:33">
      <c r="A23" s="56" t="s">
        <v>60</v>
      </c>
      <c r="B23" s="56" t="s">
        <v>198</v>
      </c>
      <c r="C23" s="56" t="s">
        <v>254</v>
      </c>
      <c r="D23" s="56" t="s">
        <v>255</v>
      </c>
      <c r="E23" s="56" t="s">
        <v>217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</row>
    <row r="24" spans="1:33">
      <c r="A24" s="56" t="s">
        <v>60</v>
      </c>
      <c r="B24" s="56" t="s">
        <v>198</v>
      </c>
      <c r="C24" s="56" t="s">
        <v>256</v>
      </c>
      <c r="D24" s="56" t="s">
        <v>257</v>
      </c>
      <c r="E24" s="56" t="s">
        <v>217</v>
      </c>
      <c r="F24" s="5">
        <v>624.26499999999999</v>
      </c>
      <c r="G24" s="5">
        <v>624.26499999999999</v>
      </c>
      <c r="H24" s="5">
        <v>624.26499999999999</v>
      </c>
      <c r="I24" s="5">
        <v>624.26499999999999</v>
      </c>
      <c r="J24" s="5">
        <v>624.26499999999999</v>
      </c>
      <c r="K24" s="5">
        <v>624.26499999999999</v>
      </c>
      <c r="L24" s="5">
        <v>624.26499999999999</v>
      </c>
      <c r="M24" s="5">
        <v>624.26499999999999</v>
      </c>
      <c r="N24" s="5">
        <v>624.26499999999999</v>
      </c>
      <c r="O24" s="5">
        <v>624.26499999999999</v>
      </c>
      <c r="P24" s="5">
        <v>624.26499999999999</v>
      </c>
      <c r="Q24" s="5">
        <v>624.26499999999999</v>
      </c>
      <c r="R24" s="5">
        <v>624.26499999999999</v>
      </c>
      <c r="S24" s="5">
        <v>624.26499999999999</v>
      </c>
      <c r="T24" s="5">
        <v>624.26499999999999</v>
      </c>
      <c r="U24" s="5">
        <v>624.26499999999999</v>
      </c>
      <c r="V24" s="5">
        <v>624.26499999999999</v>
      </c>
      <c r="W24" s="5">
        <v>624.26499999999999</v>
      </c>
      <c r="X24" s="5">
        <v>624.26499999999999</v>
      </c>
      <c r="Y24" s="5">
        <v>624.26499999999999</v>
      </c>
      <c r="Z24" s="5">
        <v>624.26499999999999</v>
      </c>
      <c r="AA24" s="5">
        <v>624.26499999999999</v>
      </c>
      <c r="AB24" s="5">
        <v>597</v>
      </c>
      <c r="AC24" s="5">
        <v>597</v>
      </c>
      <c r="AD24" s="5">
        <v>597</v>
      </c>
      <c r="AE24" s="5">
        <v>456.93400000000003</v>
      </c>
      <c r="AF24" s="5">
        <v>81</v>
      </c>
      <c r="AG24" s="5">
        <v>0</v>
      </c>
    </row>
    <row r="25" spans="1:33">
      <c r="A25" s="56" t="s">
        <v>60</v>
      </c>
      <c r="B25" s="56" t="s">
        <v>198</v>
      </c>
      <c r="C25" s="56" t="s">
        <v>258</v>
      </c>
      <c r="D25" s="56" t="s">
        <v>259</v>
      </c>
      <c r="E25" s="56" t="s">
        <v>217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</row>
    <row r="26" spans="1:33">
      <c r="A26" s="56" t="s">
        <v>60</v>
      </c>
      <c r="B26" s="56" t="s">
        <v>198</v>
      </c>
      <c r="C26" s="56" t="s">
        <v>260</v>
      </c>
      <c r="D26" s="56" t="s">
        <v>261</v>
      </c>
      <c r="E26" s="56" t="s">
        <v>217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>
      <c r="A27" s="56" t="s">
        <v>60</v>
      </c>
      <c r="B27" s="56" t="s">
        <v>198</v>
      </c>
      <c r="C27" s="56" t="s">
        <v>262</v>
      </c>
      <c r="D27" s="56" t="s">
        <v>263</v>
      </c>
      <c r="E27" s="56" t="s">
        <v>217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</row>
    <row r="28" spans="1:33">
      <c r="A28" s="56" t="s">
        <v>60</v>
      </c>
      <c r="B28" s="56" t="s">
        <v>198</v>
      </c>
      <c r="C28" s="56" t="s">
        <v>264</v>
      </c>
      <c r="D28" s="56" t="s">
        <v>265</v>
      </c>
      <c r="E28" s="56" t="s">
        <v>217</v>
      </c>
      <c r="F28" s="5">
        <v>377.536</v>
      </c>
      <c r="G28" s="5">
        <v>377.536</v>
      </c>
      <c r="H28" s="5">
        <v>377.536</v>
      </c>
      <c r="I28" s="5">
        <v>377.536</v>
      </c>
      <c r="J28" s="5">
        <v>377.536</v>
      </c>
      <c r="K28" s="5">
        <v>377.536</v>
      </c>
      <c r="L28" s="5">
        <v>377.536</v>
      </c>
      <c r="M28" s="5">
        <v>377.536</v>
      </c>
      <c r="N28" s="5">
        <v>377.536</v>
      </c>
      <c r="O28" s="5">
        <v>377.536</v>
      </c>
      <c r="P28" s="5">
        <v>377.536</v>
      </c>
      <c r="Q28" s="5">
        <v>377.536</v>
      </c>
      <c r="R28" s="5">
        <v>377.536</v>
      </c>
      <c r="S28" s="5">
        <v>377.536</v>
      </c>
      <c r="T28" s="5">
        <v>377.536</v>
      </c>
      <c r="U28" s="5">
        <v>377.536</v>
      </c>
      <c r="V28" s="5">
        <v>377.536</v>
      </c>
      <c r="W28" s="5">
        <v>377.536</v>
      </c>
      <c r="X28" s="5">
        <v>377.536</v>
      </c>
      <c r="Y28" s="5">
        <v>377.536</v>
      </c>
      <c r="Z28" s="5">
        <v>377.536</v>
      </c>
      <c r="AA28" s="5">
        <v>270.01600000000002</v>
      </c>
      <c r="AB28" s="5">
        <v>270.01600000000002</v>
      </c>
      <c r="AC28" s="5">
        <v>270.01600000000002</v>
      </c>
      <c r="AD28" s="5">
        <v>270.01600000000002</v>
      </c>
      <c r="AE28" s="5">
        <v>270.01600000000002</v>
      </c>
      <c r="AF28" s="5">
        <v>270.01600000000002</v>
      </c>
      <c r="AG28" s="5">
        <v>270.01600000000002</v>
      </c>
    </row>
    <row r="29" spans="1:33">
      <c r="A29" s="56" t="s">
        <v>60</v>
      </c>
      <c r="B29" s="56" t="s">
        <v>199</v>
      </c>
      <c r="C29" s="56" t="s">
        <v>266</v>
      </c>
      <c r="D29" s="56" t="s">
        <v>267</v>
      </c>
      <c r="E29" s="56" t="s">
        <v>217</v>
      </c>
      <c r="F29" s="5">
        <v>142.1628</v>
      </c>
      <c r="G29" s="5">
        <v>142.1628</v>
      </c>
      <c r="H29" s="5">
        <v>142.1628</v>
      </c>
      <c r="I29" s="5">
        <v>142.1628</v>
      </c>
      <c r="J29" s="5">
        <v>142.1628</v>
      </c>
      <c r="K29" s="5">
        <v>142.1628</v>
      </c>
      <c r="L29" s="5">
        <v>142.1628</v>
      </c>
      <c r="M29" s="5">
        <v>142.1628</v>
      </c>
      <c r="N29" s="5">
        <v>142.1628</v>
      </c>
      <c r="O29" s="5">
        <v>142.1628</v>
      </c>
      <c r="P29" s="5">
        <v>142.1628</v>
      </c>
      <c r="Q29" s="5">
        <v>142.1628</v>
      </c>
      <c r="R29" s="5">
        <v>142.1628</v>
      </c>
      <c r="S29" s="5">
        <v>142.1628</v>
      </c>
      <c r="T29" s="5">
        <v>142.1628</v>
      </c>
      <c r="U29" s="5">
        <v>142.1628</v>
      </c>
      <c r="V29" s="5">
        <v>142.1628</v>
      </c>
      <c r="W29" s="5">
        <v>142.1628</v>
      </c>
      <c r="X29" s="5">
        <v>94.996799999999993</v>
      </c>
      <c r="Y29" s="5">
        <v>94.996799999999993</v>
      </c>
      <c r="Z29" s="5">
        <v>94.996799999999993</v>
      </c>
      <c r="AA29" s="5">
        <v>94.996799999999993</v>
      </c>
      <c r="AB29" s="5">
        <v>94.996799999999993</v>
      </c>
      <c r="AC29" s="5">
        <v>94.996799999999993</v>
      </c>
      <c r="AD29" s="5">
        <v>94.996799999999993</v>
      </c>
      <c r="AE29" s="5">
        <v>94.996799999999993</v>
      </c>
      <c r="AF29" s="5">
        <v>0</v>
      </c>
      <c r="AG29" s="5">
        <v>0</v>
      </c>
    </row>
    <row r="30" spans="1:33">
      <c r="A30" s="56" t="s">
        <v>60</v>
      </c>
      <c r="B30" s="56" t="s">
        <v>199</v>
      </c>
      <c r="C30" s="56" t="s">
        <v>268</v>
      </c>
      <c r="D30" s="56" t="s">
        <v>269</v>
      </c>
      <c r="E30" s="56" t="s">
        <v>217</v>
      </c>
      <c r="F30" s="5">
        <v>25.219000000000001</v>
      </c>
      <c r="G30" s="5">
        <v>25.219000000000001</v>
      </c>
      <c r="H30" s="5">
        <v>25.219000000000001</v>
      </c>
      <c r="I30" s="5">
        <v>25.219000000000001</v>
      </c>
      <c r="J30" s="5">
        <v>25.219000000000001</v>
      </c>
      <c r="K30" s="5">
        <v>25.219000000000001</v>
      </c>
      <c r="L30" s="5">
        <v>25.219000000000001</v>
      </c>
      <c r="M30" s="5">
        <v>25.219000000000001</v>
      </c>
      <c r="N30" s="5">
        <v>19.091000000000001</v>
      </c>
      <c r="O30" s="5">
        <v>19.091000000000001</v>
      </c>
      <c r="P30" s="5">
        <v>19.091000000000001</v>
      </c>
      <c r="Q30" s="5">
        <v>19.091000000000001</v>
      </c>
      <c r="R30" s="5">
        <v>19.091000000000001</v>
      </c>
      <c r="S30" s="5">
        <v>19.091000000000001</v>
      </c>
      <c r="T30" s="5">
        <v>19.091000000000001</v>
      </c>
      <c r="U30" s="5">
        <v>19.091000000000001</v>
      </c>
      <c r="V30" s="5">
        <v>19.091000000000001</v>
      </c>
      <c r="W30" s="5">
        <v>19.091000000000001</v>
      </c>
      <c r="X30" s="5">
        <v>7.3710000000000004</v>
      </c>
      <c r="Y30" s="5">
        <v>7.3710000000000004</v>
      </c>
      <c r="Z30" s="5">
        <v>7.3710000000000004</v>
      </c>
      <c r="AA30" s="5">
        <v>7.3710000000000004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</row>
    <row r="31" spans="1:33">
      <c r="A31" s="56" t="s">
        <v>60</v>
      </c>
      <c r="B31" s="56" t="s">
        <v>199</v>
      </c>
      <c r="C31" s="56" t="s">
        <v>270</v>
      </c>
      <c r="D31" s="56" t="s">
        <v>271</v>
      </c>
      <c r="E31" s="56" t="s">
        <v>217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</row>
    <row r="32" spans="1:33">
      <c r="A32" s="56" t="s">
        <v>60</v>
      </c>
      <c r="B32" s="56" t="s">
        <v>199</v>
      </c>
      <c r="C32" s="56" t="s">
        <v>272</v>
      </c>
      <c r="D32" s="56" t="s">
        <v>273</v>
      </c>
      <c r="E32" s="56" t="s">
        <v>217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</row>
    <row r="33" spans="1:33">
      <c r="A33" s="56" t="s">
        <v>60</v>
      </c>
      <c r="B33" s="56" t="s">
        <v>199</v>
      </c>
      <c r="C33" s="56" t="s">
        <v>274</v>
      </c>
      <c r="D33" s="56" t="s">
        <v>275</v>
      </c>
      <c r="E33" s="56" t="s">
        <v>217</v>
      </c>
      <c r="F33" s="5">
        <v>295.2</v>
      </c>
      <c r="G33" s="5">
        <v>295.2</v>
      </c>
      <c r="H33" s="5">
        <v>295.2</v>
      </c>
      <c r="I33" s="5">
        <v>295.2</v>
      </c>
      <c r="J33" s="5">
        <v>295.2</v>
      </c>
      <c r="K33" s="5">
        <v>295.2</v>
      </c>
      <c r="L33" s="5">
        <v>295.2</v>
      </c>
      <c r="M33" s="5">
        <v>295.2</v>
      </c>
      <c r="N33" s="5">
        <v>295.2</v>
      </c>
      <c r="O33" s="5">
        <v>295.2</v>
      </c>
      <c r="P33" s="5">
        <v>295.2</v>
      </c>
      <c r="Q33" s="5">
        <v>295.2</v>
      </c>
      <c r="R33" s="5">
        <v>295.2</v>
      </c>
      <c r="S33" s="5">
        <v>295.2</v>
      </c>
      <c r="T33" s="5">
        <v>295.2</v>
      </c>
      <c r="U33" s="5">
        <v>295.2</v>
      </c>
      <c r="V33" s="5">
        <v>295.2</v>
      </c>
      <c r="W33" s="5">
        <v>295.2</v>
      </c>
      <c r="X33" s="5">
        <v>295.2</v>
      </c>
      <c r="Y33" s="5">
        <v>295.2</v>
      </c>
      <c r="Z33" s="5">
        <v>295.2</v>
      </c>
      <c r="AA33" s="5">
        <v>79.2</v>
      </c>
      <c r="AB33" s="5">
        <v>79.2</v>
      </c>
      <c r="AC33" s="5">
        <v>79.2</v>
      </c>
      <c r="AD33" s="5">
        <v>0</v>
      </c>
      <c r="AE33" s="5">
        <v>0</v>
      </c>
      <c r="AF33" s="5">
        <v>0</v>
      </c>
      <c r="AG33" s="5">
        <v>0</v>
      </c>
    </row>
    <row r="34" spans="1:33">
      <c r="A34" s="56" t="s">
        <v>60</v>
      </c>
      <c r="B34" s="56" t="s">
        <v>199</v>
      </c>
      <c r="C34" s="56" t="s">
        <v>276</v>
      </c>
      <c r="D34" s="56" t="s">
        <v>277</v>
      </c>
      <c r="E34" s="56" t="s">
        <v>217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</row>
    <row r="35" spans="1:33">
      <c r="A35" s="56" t="s">
        <v>60</v>
      </c>
      <c r="B35" s="56" t="s">
        <v>199</v>
      </c>
      <c r="C35" s="56" t="s">
        <v>278</v>
      </c>
      <c r="D35" s="56" t="s">
        <v>279</v>
      </c>
      <c r="E35" s="56" t="s">
        <v>217</v>
      </c>
      <c r="F35" s="5">
        <v>0</v>
      </c>
      <c r="G35" s="5">
        <v>9.4E-7</v>
      </c>
      <c r="H35" s="5">
        <v>1.0300000000000001E-6</v>
      </c>
      <c r="I35" s="5">
        <v>1.2100000000000001E-6</v>
      </c>
      <c r="J35" s="5">
        <v>1.3599999999999999E-6</v>
      </c>
      <c r="K35" s="5">
        <v>1.59E-6</v>
      </c>
      <c r="L35" s="5">
        <v>1.5999999999999999E-6</v>
      </c>
      <c r="M35" s="5">
        <v>2.3800000000000001E-6</v>
      </c>
      <c r="N35" s="5">
        <v>2.5500000000000001E-6</v>
      </c>
      <c r="O35" s="5">
        <v>2.65E-6</v>
      </c>
      <c r="P35" s="5">
        <v>3.01E-6</v>
      </c>
      <c r="Q35" s="5">
        <v>3.3799999999999998E-6</v>
      </c>
      <c r="R35" s="5">
        <v>3.7900000000000001E-6</v>
      </c>
      <c r="S35" s="5">
        <v>4.3000000000000003E-6</v>
      </c>
      <c r="T35" s="5">
        <v>4.8600000000000001E-6</v>
      </c>
      <c r="U35" s="5">
        <v>5.1200000000000001E-6</v>
      </c>
      <c r="V35" s="5">
        <v>5.13E-6</v>
      </c>
      <c r="W35" s="5">
        <v>5.7899999999999996E-6</v>
      </c>
      <c r="X35" s="5">
        <v>6.2600000000000002E-6</v>
      </c>
      <c r="Y35" s="5">
        <v>7.61E-6</v>
      </c>
      <c r="Z35" s="5">
        <v>1.118E-5</v>
      </c>
      <c r="AA35" s="5">
        <v>1.376E-5</v>
      </c>
      <c r="AB35" s="5">
        <v>2.5170000000000001E-5</v>
      </c>
      <c r="AC35" s="5">
        <v>2.5190000000000001E-5</v>
      </c>
      <c r="AD35" s="5">
        <v>6.6940000000000006E-5</v>
      </c>
      <c r="AE35" s="5">
        <v>8.0710000000000005E-5</v>
      </c>
      <c r="AF35" s="5">
        <v>429.79604525000002</v>
      </c>
      <c r="AG35" s="5">
        <v>429.79604526000003</v>
      </c>
    </row>
    <row r="36" spans="1:33">
      <c r="A36" s="56" t="s">
        <v>60</v>
      </c>
      <c r="B36" s="56" t="s">
        <v>199</v>
      </c>
      <c r="C36" s="56" t="s">
        <v>280</v>
      </c>
      <c r="D36" s="56" t="s">
        <v>281</v>
      </c>
      <c r="E36" s="56" t="s">
        <v>217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</row>
    <row r="37" spans="1:33">
      <c r="A37" s="56" t="s">
        <v>60</v>
      </c>
      <c r="B37" s="56" t="s">
        <v>199</v>
      </c>
      <c r="C37" s="56" t="s">
        <v>282</v>
      </c>
      <c r="D37" s="56" t="s">
        <v>283</v>
      </c>
      <c r="E37" s="56" t="s">
        <v>217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</row>
    <row r="38" spans="1:33">
      <c r="A38" s="56" t="s">
        <v>60</v>
      </c>
      <c r="B38" s="56" t="s">
        <v>200</v>
      </c>
      <c r="C38" s="56" t="s">
        <v>284</v>
      </c>
      <c r="D38" s="56" t="s">
        <v>285</v>
      </c>
      <c r="E38" s="56" t="s">
        <v>217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</row>
    <row r="39" spans="1:33">
      <c r="A39" s="56" t="s">
        <v>60</v>
      </c>
      <c r="B39" s="56" t="s">
        <v>200</v>
      </c>
      <c r="C39" s="56" t="s">
        <v>286</v>
      </c>
      <c r="D39" s="56" t="s">
        <v>287</v>
      </c>
      <c r="E39" s="56" t="s">
        <v>217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</row>
    <row r="40" spans="1:33">
      <c r="A40" s="56" t="s">
        <v>60</v>
      </c>
      <c r="B40" s="56" t="s">
        <v>200</v>
      </c>
      <c r="C40" s="56" t="s">
        <v>288</v>
      </c>
      <c r="D40" s="56" t="s">
        <v>289</v>
      </c>
      <c r="E40" s="56" t="s">
        <v>217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</row>
    <row r="41" spans="1:33" ht="16.5" customHeight="1"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33">
      <c r="A42" s="56" t="s">
        <v>60</v>
      </c>
      <c r="B42" s="56" t="s">
        <v>197</v>
      </c>
      <c r="C42" s="56" t="s">
        <v>215</v>
      </c>
      <c r="D42" s="56" t="s">
        <v>216</v>
      </c>
      <c r="E42" s="56" t="s">
        <v>142</v>
      </c>
      <c r="F42" s="5">
        <v>330.26499999999999</v>
      </c>
      <c r="G42" s="5">
        <v>608.00681260999988</v>
      </c>
      <c r="H42" s="5">
        <v>655.63935180999999</v>
      </c>
      <c r="I42" s="5">
        <v>829.99998992000008</v>
      </c>
      <c r="J42" s="5">
        <v>829.99999033999995</v>
      </c>
      <c r="K42" s="5">
        <v>829.99999033999995</v>
      </c>
      <c r="L42" s="5">
        <v>829.99999033999995</v>
      </c>
      <c r="M42" s="5">
        <v>829.99999056999991</v>
      </c>
      <c r="N42" s="5">
        <v>829.99999108999998</v>
      </c>
      <c r="O42" s="5">
        <v>829.99999130000003</v>
      </c>
      <c r="P42" s="5">
        <v>829.99999150999997</v>
      </c>
      <c r="Q42" s="5">
        <v>829.99999189999994</v>
      </c>
      <c r="R42" s="5">
        <v>829.99999198</v>
      </c>
      <c r="S42" s="5">
        <v>829.99999241</v>
      </c>
      <c r="T42" s="5">
        <v>829.99999305000006</v>
      </c>
      <c r="U42" s="5">
        <v>829.99999371999991</v>
      </c>
      <c r="V42" s="5">
        <v>829.99999451000008</v>
      </c>
      <c r="W42" s="5">
        <v>829.99999474999993</v>
      </c>
      <c r="X42" s="5">
        <v>829.99999477999995</v>
      </c>
      <c r="Y42" s="5">
        <v>829.99999525999999</v>
      </c>
      <c r="Z42" s="5">
        <v>861.38553775000014</v>
      </c>
      <c r="AA42" s="5">
        <v>861.38553775000014</v>
      </c>
      <c r="AB42" s="5">
        <v>861.38553777999994</v>
      </c>
      <c r="AC42" s="5">
        <v>861.38553780999996</v>
      </c>
      <c r="AD42" s="5">
        <v>884.30402203999995</v>
      </c>
      <c r="AE42" s="5">
        <v>787.59763500000008</v>
      </c>
      <c r="AF42" s="5">
        <v>840.46313284000007</v>
      </c>
      <c r="AG42" s="5">
        <v>851.90551495</v>
      </c>
    </row>
    <row r="43" spans="1:33">
      <c r="A43" s="56" t="s">
        <v>60</v>
      </c>
      <c r="B43" s="56" t="s">
        <v>197</v>
      </c>
      <c r="C43" s="56" t="s">
        <v>218</v>
      </c>
      <c r="D43" s="56" t="s">
        <v>219</v>
      </c>
      <c r="E43" s="56" t="s">
        <v>142</v>
      </c>
      <c r="F43" s="5">
        <v>43.2</v>
      </c>
      <c r="G43" s="5">
        <v>43.200003900000013</v>
      </c>
      <c r="H43" s="5">
        <v>43.20000391</v>
      </c>
      <c r="I43" s="5">
        <v>43.200005610000012</v>
      </c>
      <c r="J43" s="5">
        <v>43.200009639999998</v>
      </c>
      <c r="K43" s="5">
        <v>43.200009639999998</v>
      </c>
      <c r="L43" s="5">
        <v>43.200009639999998</v>
      </c>
      <c r="M43" s="5">
        <v>43.200009780000002</v>
      </c>
      <c r="N43" s="5">
        <v>43.200010120000002</v>
      </c>
      <c r="O43" s="5">
        <v>43.200010250000012</v>
      </c>
      <c r="P43" s="5">
        <v>43.200010399999996</v>
      </c>
      <c r="Q43" s="5">
        <v>43.200010690000013</v>
      </c>
      <c r="R43" s="5">
        <v>43.2000107</v>
      </c>
      <c r="S43" s="5">
        <v>43.200011070000002</v>
      </c>
      <c r="T43" s="5">
        <v>43.200011580000002</v>
      </c>
      <c r="U43" s="5">
        <v>43.200012580000013</v>
      </c>
      <c r="V43" s="5">
        <v>43.200012899999997</v>
      </c>
      <c r="W43" s="5">
        <v>43.200013390000002</v>
      </c>
      <c r="X43" s="5">
        <v>43.200013400000003</v>
      </c>
      <c r="Y43" s="5">
        <v>43.200013650000002</v>
      </c>
      <c r="Z43" s="5">
        <v>180.37716641</v>
      </c>
      <c r="AA43" s="5">
        <v>475.72179080000001</v>
      </c>
      <c r="AB43" s="5">
        <v>711.8144595</v>
      </c>
      <c r="AC43" s="5">
        <v>742.40694975999997</v>
      </c>
      <c r="AD43" s="5">
        <v>742.40694976999998</v>
      </c>
      <c r="AE43" s="5">
        <v>742.40694976999998</v>
      </c>
      <c r="AF43" s="5">
        <v>748.39317030999996</v>
      </c>
      <c r="AG43" s="5">
        <v>748.39317031999997</v>
      </c>
    </row>
    <row r="44" spans="1:33">
      <c r="A44" s="56" t="s">
        <v>60</v>
      </c>
      <c r="B44" s="56" t="s">
        <v>197</v>
      </c>
      <c r="C44" s="56" t="s">
        <v>220</v>
      </c>
      <c r="D44" s="56" t="s">
        <v>221</v>
      </c>
      <c r="E44" s="56" t="s">
        <v>142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</row>
    <row r="45" spans="1:33">
      <c r="A45" s="56" t="s">
        <v>60</v>
      </c>
      <c r="B45" s="56" t="s">
        <v>197</v>
      </c>
      <c r="C45" s="56" t="s">
        <v>222</v>
      </c>
      <c r="D45" s="56" t="s">
        <v>223</v>
      </c>
      <c r="E45" s="56" t="s">
        <v>142</v>
      </c>
      <c r="F45" s="5">
        <v>0</v>
      </c>
      <c r="G45" s="5">
        <v>2.2800000000000002E-6</v>
      </c>
      <c r="H45" s="5">
        <v>2.2900000000000001E-6</v>
      </c>
      <c r="I45" s="5">
        <v>3.2399999999999999E-6</v>
      </c>
      <c r="J45" s="5">
        <v>5.4E-6</v>
      </c>
      <c r="K45" s="5">
        <v>5.4099999999999999E-6</v>
      </c>
      <c r="L45" s="5">
        <v>7.3200000000000002E-6</v>
      </c>
      <c r="M45" s="5">
        <v>8.1699999999999997E-6</v>
      </c>
      <c r="N45" s="5">
        <v>8.6400000000000003E-6</v>
      </c>
      <c r="O45" s="5">
        <v>8.6899999999999998E-6</v>
      </c>
      <c r="P45" s="5">
        <v>8.8999999999999995E-6</v>
      </c>
      <c r="Q45" s="5">
        <v>9.8099999999999992E-6</v>
      </c>
      <c r="R45" s="5">
        <v>9.8199999999999992E-6</v>
      </c>
      <c r="S45" s="5">
        <v>1.031E-5</v>
      </c>
      <c r="T45" s="5">
        <v>1.275E-5</v>
      </c>
      <c r="U45" s="5">
        <v>4.9509999999999999E-5</v>
      </c>
      <c r="V45" s="5">
        <v>4.9530000000000002E-5</v>
      </c>
      <c r="W45" s="5">
        <v>4.9580000000000003E-5</v>
      </c>
      <c r="X45" s="5">
        <v>4.9589999999999998E-5</v>
      </c>
      <c r="Y45" s="5">
        <v>695.94522122000001</v>
      </c>
      <c r="Z45" s="5">
        <v>999.99998799000002</v>
      </c>
      <c r="AA45" s="5">
        <v>999.99998800000003</v>
      </c>
      <c r="AB45" s="5">
        <v>1000</v>
      </c>
      <c r="AC45" s="5">
        <v>1000.00000001</v>
      </c>
      <c r="AD45" s="5">
        <v>1000.00000002</v>
      </c>
      <c r="AE45" s="5">
        <v>1000.00000003</v>
      </c>
      <c r="AF45" s="5">
        <v>1000.00000004</v>
      </c>
      <c r="AG45" s="5">
        <v>1000.00000004</v>
      </c>
    </row>
    <row r="46" spans="1:33">
      <c r="A46" s="56" t="s">
        <v>60</v>
      </c>
      <c r="B46" s="56" t="s">
        <v>197</v>
      </c>
      <c r="C46" s="56" t="s">
        <v>224</v>
      </c>
      <c r="D46" s="56" t="s">
        <v>225</v>
      </c>
      <c r="E46" s="56" t="s">
        <v>142</v>
      </c>
      <c r="F46" s="5">
        <v>0</v>
      </c>
      <c r="G46" s="5">
        <v>1.99E-6</v>
      </c>
      <c r="H46" s="5">
        <v>2.0999999999999998E-6</v>
      </c>
      <c r="I46" s="5">
        <v>2.9100000000000001E-6</v>
      </c>
      <c r="J46" s="5">
        <v>4.4000000000000002E-6</v>
      </c>
      <c r="K46" s="5">
        <v>4.5700000000000003E-6</v>
      </c>
      <c r="L46" s="5">
        <v>5.2100000000000001E-6</v>
      </c>
      <c r="M46" s="5">
        <v>5.9800000000000003E-6</v>
      </c>
      <c r="N46" s="5">
        <v>6.3400000000000003E-6</v>
      </c>
      <c r="O46" s="5">
        <v>6.3600000000000001E-6</v>
      </c>
      <c r="P46" s="5">
        <v>6.4899999999999997E-6</v>
      </c>
      <c r="Q46" s="5">
        <v>7.1400000000000002E-6</v>
      </c>
      <c r="R46" s="5">
        <v>7.1500000000000002E-6</v>
      </c>
      <c r="S46" s="5">
        <v>8.0499999999999992E-6</v>
      </c>
      <c r="T46" s="5">
        <v>9.5400000000000001E-6</v>
      </c>
      <c r="U46" s="5">
        <v>1.1970000000000001E-5</v>
      </c>
      <c r="V46" s="5">
        <v>1.397E-5</v>
      </c>
      <c r="W46" s="5">
        <v>1.398E-5</v>
      </c>
      <c r="X46" s="5">
        <v>1.399E-5</v>
      </c>
      <c r="Y46" s="5">
        <v>2.599E-5</v>
      </c>
      <c r="Z46" s="5">
        <v>2.601E-5</v>
      </c>
      <c r="AA46" s="5">
        <v>6.3271500000000001E-3</v>
      </c>
      <c r="AB46" s="5">
        <v>6.32717E-3</v>
      </c>
      <c r="AC46" s="5">
        <v>6.3271999999999998E-3</v>
      </c>
      <c r="AD46" s="5">
        <v>6.3272700000000003E-3</v>
      </c>
      <c r="AE46" s="5">
        <v>100.23779690000001</v>
      </c>
      <c r="AF46" s="5">
        <v>102.61475314</v>
      </c>
      <c r="AG46" s="5">
        <v>102.61475315</v>
      </c>
    </row>
    <row r="47" spans="1:33">
      <c r="A47" s="56" t="s">
        <v>60</v>
      </c>
      <c r="B47" s="56" t="s">
        <v>197</v>
      </c>
      <c r="C47" s="56" t="s">
        <v>226</v>
      </c>
      <c r="D47" s="56" t="s">
        <v>227</v>
      </c>
      <c r="E47" s="56" t="s">
        <v>142</v>
      </c>
      <c r="F47" s="5">
        <v>0</v>
      </c>
      <c r="G47" s="5">
        <v>5.4700000000000001E-6</v>
      </c>
      <c r="H47" s="5">
        <v>5.57E-6</v>
      </c>
      <c r="I47" s="5">
        <v>1.258E-5</v>
      </c>
      <c r="J47" s="5">
        <v>2.582E-5</v>
      </c>
      <c r="K47" s="5">
        <v>2.5959999999999999E-5</v>
      </c>
      <c r="L47" s="5">
        <v>2.7160999999999998E-4</v>
      </c>
      <c r="M47" s="5">
        <v>2.7305E-4</v>
      </c>
      <c r="N47" s="5">
        <v>2.7376000000000001E-4</v>
      </c>
      <c r="O47" s="5">
        <v>2.7388E-4</v>
      </c>
      <c r="P47" s="5">
        <v>2.7447000000000002E-4</v>
      </c>
      <c r="Q47" s="5">
        <v>2.7575000000000001E-4</v>
      </c>
      <c r="R47" s="5">
        <v>2.7576E-4</v>
      </c>
      <c r="S47" s="5">
        <v>2.7752000000000001E-4</v>
      </c>
      <c r="T47" s="5">
        <v>115.43519557</v>
      </c>
      <c r="U47" s="5">
        <v>740.15475434999996</v>
      </c>
      <c r="V47" s="5">
        <v>900.00000075000003</v>
      </c>
      <c r="W47" s="5">
        <v>900.00000106000005</v>
      </c>
      <c r="X47" s="5">
        <v>900.00000112999999</v>
      </c>
      <c r="Y47" s="5">
        <v>900.00001479999992</v>
      </c>
      <c r="Z47" s="5">
        <v>900.00002512000003</v>
      </c>
      <c r="AA47" s="5">
        <v>1098.7931347599999</v>
      </c>
      <c r="AB47" s="5">
        <v>1098.79313486</v>
      </c>
      <c r="AC47" s="5">
        <v>1098.79313488</v>
      </c>
      <c r="AD47" s="5">
        <v>1193.0865122800001</v>
      </c>
      <c r="AE47" s="5">
        <v>1193.08651233</v>
      </c>
      <c r="AF47" s="5">
        <v>1193.0865136699999</v>
      </c>
      <c r="AG47" s="5">
        <v>1193.0865136800001</v>
      </c>
    </row>
    <row r="48" spans="1:33">
      <c r="A48" s="56" t="s">
        <v>60</v>
      </c>
      <c r="B48" s="56" t="s">
        <v>197</v>
      </c>
      <c r="C48" s="56" t="s">
        <v>228</v>
      </c>
      <c r="D48" s="56" t="s">
        <v>229</v>
      </c>
      <c r="E48" s="56" t="s">
        <v>142</v>
      </c>
      <c r="F48" s="5">
        <v>0</v>
      </c>
      <c r="G48" s="5">
        <v>3.6600000000000001E-6</v>
      </c>
      <c r="H48" s="5">
        <v>4.0500000000000002E-6</v>
      </c>
      <c r="I48" s="5">
        <v>5.8599999999999998E-6</v>
      </c>
      <c r="J48" s="5">
        <v>7.6000000000000001E-6</v>
      </c>
      <c r="K48" s="5">
        <v>8.6399999999999986E-6</v>
      </c>
      <c r="L48" s="5">
        <v>8.6600000000000001E-6</v>
      </c>
      <c r="M48" s="5">
        <v>1.0560000000000001E-5</v>
      </c>
      <c r="N48" s="5">
        <v>1.131E-5</v>
      </c>
      <c r="O48" s="5">
        <v>1.154E-5</v>
      </c>
      <c r="P48" s="5">
        <v>1.205E-5</v>
      </c>
      <c r="Q48" s="5">
        <v>1.3210000000000001E-5</v>
      </c>
      <c r="R48" s="5">
        <v>1.322E-5</v>
      </c>
      <c r="S48" s="5">
        <v>1.376E-5</v>
      </c>
      <c r="T48" s="5">
        <v>1.6799999999999998E-5</v>
      </c>
      <c r="U48" s="5">
        <v>1.925E-5</v>
      </c>
      <c r="V48" s="5">
        <v>2.145E-5</v>
      </c>
      <c r="W48" s="5">
        <v>2.1469999999999999E-5</v>
      </c>
      <c r="X48" s="5">
        <v>2.1659999999999999E-5</v>
      </c>
      <c r="Y48" s="5">
        <v>100.81474549000001</v>
      </c>
      <c r="Z48" s="5">
        <v>584.11858173999997</v>
      </c>
      <c r="AA48" s="5">
        <v>584.11858174999998</v>
      </c>
      <c r="AB48" s="5">
        <v>584.11858176999999</v>
      </c>
      <c r="AC48" s="5">
        <v>584.11858176999999</v>
      </c>
      <c r="AD48" s="5">
        <v>584.11858179000001</v>
      </c>
      <c r="AE48" s="5">
        <v>584.11858181000002</v>
      </c>
      <c r="AF48" s="5">
        <v>584.11858184000005</v>
      </c>
      <c r="AG48" s="5">
        <v>584.11858185999995</v>
      </c>
    </row>
    <row r="49" spans="1:33">
      <c r="A49" s="56" t="s">
        <v>60</v>
      </c>
      <c r="B49" s="56" t="s">
        <v>197</v>
      </c>
      <c r="C49" s="56" t="s">
        <v>230</v>
      </c>
      <c r="D49" s="56" t="s">
        <v>231</v>
      </c>
      <c r="E49" s="56" t="s">
        <v>142</v>
      </c>
      <c r="F49" s="5">
        <v>912.96400000000006</v>
      </c>
      <c r="G49" s="5">
        <v>912.96400614000004</v>
      </c>
      <c r="H49" s="5">
        <v>912.96400627000003</v>
      </c>
      <c r="I49" s="5">
        <v>1098.8705199799999</v>
      </c>
      <c r="J49" s="5">
        <v>1272.4097604900001</v>
      </c>
      <c r="K49" s="5">
        <v>1296.7613515099999</v>
      </c>
      <c r="L49" s="5">
        <v>1778.77255603</v>
      </c>
      <c r="M49" s="5">
        <v>1778.77255704</v>
      </c>
      <c r="N49" s="5">
        <v>1778.77255743</v>
      </c>
      <c r="O49" s="5">
        <v>1778.7725575699999</v>
      </c>
      <c r="P49" s="5">
        <v>1778.7725578500001</v>
      </c>
      <c r="Q49" s="5">
        <v>1778.77255855</v>
      </c>
      <c r="R49" s="5">
        <v>1778.7725586199999</v>
      </c>
      <c r="S49" s="5">
        <v>1778.7725592300001</v>
      </c>
      <c r="T49" s="5">
        <v>2015.95366446</v>
      </c>
      <c r="U49" s="5">
        <v>2230.8676003</v>
      </c>
      <c r="V49" s="5">
        <v>2312.9640082199999</v>
      </c>
      <c r="W49" s="5">
        <v>2312.96400825</v>
      </c>
      <c r="X49" s="5">
        <v>2312.9640090600001</v>
      </c>
      <c r="Y49" s="5">
        <v>2854.184671</v>
      </c>
      <c r="Z49" s="5">
        <v>2854.1846710200002</v>
      </c>
      <c r="AA49" s="5">
        <v>3072.9339164100002</v>
      </c>
      <c r="AB49" s="5">
        <v>3072.93391651</v>
      </c>
      <c r="AC49" s="5">
        <v>3072.9339165199999</v>
      </c>
      <c r="AD49" s="5">
        <v>4113.9527885199996</v>
      </c>
      <c r="AE49" s="5">
        <v>4113.95278856</v>
      </c>
      <c r="AF49" s="5">
        <v>4113.9527885799998</v>
      </c>
      <c r="AG49" s="5">
        <v>4113.9527885799998</v>
      </c>
    </row>
    <row r="50" spans="1:33">
      <c r="A50" s="56" t="s">
        <v>60</v>
      </c>
      <c r="B50" s="56" t="s">
        <v>197</v>
      </c>
      <c r="C50" s="56" t="s">
        <v>232</v>
      </c>
      <c r="D50" s="56" t="s">
        <v>233</v>
      </c>
      <c r="E50" s="56" t="s">
        <v>142</v>
      </c>
      <c r="F50" s="5">
        <v>0</v>
      </c>
      <c r="G50" s="5">
        <v>1.75E-6</v>
      </c>
      <c r="H50" s="5">
        <v>1.81E-6</v>
      </c>
      <c r="I50" s="5">
        <v>2.5299999999999999E-6</v>
      </c>
      <c r="J50" s="5">
        <v>3.1E-6</v>
      </c>
      <c r="K50" s="5">
        <v>3.6899999999999998E-6</v>
      </c>
      <c r="L50" s="5">
        <v>3.7500000000000001E-6</v>
      </c>
      <c r="M50" s="5">
        <v>4.5800000000000002E-6</v>
      </c>
      <c r="N50" s="5">
        <v>4.9100000000000004E-6</v>
      </c>
      <c r="O50" s="5">
        <v>5.0000000000000004E-6</v>
      </c>
      <c r="P50" s="5">
        <v>5.1900000000000003E-6</v>
      </c>
      <c r="Q50" s="5">
        <v>5.7799999999999997E-6</v>
      </c>
      <c r="R50" s="5">
        <v>5.7899999999999996E-6</v>
      </c>
      <c r="S50" s="5">
        <v>6.02E-6</v>
      </c>
      <c r="T50" s="5">
        <v>7.1899999999999998E-6</v>
      </c>
      <c r="U50" s="5">
        <v>7.8099999999999998E-6</v>
      </c>
      <c r="V50" s="5">
        <v>8.0800000000000006E-6</v>
      </c>
      <c r="W50" s="5">
        <v>8.0900000000000005E-6</v>
      </c>
      <c r="X50" s="5">
        <v>8.1100000000000003E-6</v>
      </c>
      <c r="Y50" s="5">
        <v>1.789E-5</v>
      </c>
      <c r="Z50" s="5">
        <v>120.43680243999999</v>
      </c>
      <c r="AA50" s="5">
        <v>120.43685624</v>
      </c>
      <c r="AB50" s="5">
        <v>120.43685624</v>
      </c>
      <c r="AC50" s="5">
        <v>120.43685624</v>
      </c>
      <c r="AD50" s="5">
        <v>120.43685625000001</v>
      </c>
      <c r="AE50" s="5">
        <v>120.43685626</v>
      </c>
      <c r="AF50" s="5">
        <v>120.43685628999999</v>
      </c>
      <c r="AG50" s="5">
        <v>120.4368563</v>
      </c>
    </row>
    <row r="51" spans="1:33">
      <c r="A51" s="56" t="s">
        <v>60</v>
      </c>
      <c r="B51" s="56" t="s">
        <v>163</v>
      </c>
      <c r="C51" s="56" t="s">
        <v>234</v>
      </c>
      <c r="D51" s="56" t="s">
        <v>235</v>
      </c>
      <c r="E51" s="56" t="s">
        <v>142</v>
      </c>
      <c r="F51" s="5">
        <v>2.43E-6</v>
      </c>
      <c r="G51" s="5">
        <v>1.0301900000000001E-3</v>
      </c>
      <c r="H51" s="5">
        <v>400.00100219000001</v>
      </c>
      <c r="I51" s="5">
        <v>400.00100219000001</v>
      </c>
      <c r="J51" s="5">
        <v>400.00100219000001</v>
      </c>
      <c r="K51" s="5">
        <v>400.00100219000001</v>
      </c>
      <c r="L51" s="5">
        <v>400.00100219000001</v>
      </c>
      <c r="M51" s="5">
        <v>400.00100244999999</v>
      </c>
      <c r="N51" s="5">
        <v>400.00100254</v>
      </c>
      <c r="O51" s="5">
        <v>400.00100265999998</v>
      </c>
      <c r="P51" s="5">
        <v>400.00100272999998</v>
      </c>
      <c r="Q51" s="5">
        <v>400.00100286000003</v>
      </c>
      <c r="R51" s="5">
        <v>400.00100299000002</v>
      </c>
      <c r="S51" s="5">
        <v>400.00100335000002</v>
      </c>
      <c r="T51" s="5">
        <v>400.00100384000001</v>
      </c>
      <c r="U51" s="5">
        <v>400.00100385000002</v>
      </c>
      <c r="V51" s="5">
        <v>400.00100508000003</v>
      </c>
      <c r="W51" s="5">
        <v>400.00100939999999</v>
      </c>
      <c r="X51" s="5">
        <v>845.76498459000004</v>
      </c>
      <c r="Y51" s="5">
        <v>1630.8940614600001</v>
      </c>
      <c r="Z51" s="5">
        <v>1630.89406164</v>
      </c>
      <c r="AA51" s="5">
        <v>1630.8940616499999</v>
      </c>
      <c r="AB51" s="5">
        <v>1630.89406168</v>
      </c>
      <c r="AC51" s="5">
        <v>1630.89406168</v>
      </c>
      <c r="AD51" s="5">
        <v>1630.8940617000001</v>
      </c>
      <c r="AE51" s="5">
        <v>1630.8940764399999</v>
      </c>
      <c r="AF51" s="5">
        <v>1630.8940764500001</v>
      </c>
      <c r="AG51" s="5">
        <v>1630.8940764500001</v>
      </c>
    </row>
    <row r="52" spans="1:33">
      <c r="A52" s="56" t="s">
        <v>60</v>
      </c>
      <c r="B52" s="56" t="s">
        <v>163</v>
      </c>
      <c r="C52" s="56" t="s">
        <v>236</v>
      </c>
      <c r="D52" s="56" t="s">
        <v>237</v>
      </c>
      <c r="E52" s="56" t="s">
        <v>142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</row>
    <row r="53" spans="1:33">
      <c r="A53" s="56" t="s">
        <v>60</v>
      </c>
      <c r="B53" s="56" t="s">
        <v>163</v>
      </c>
      <c r="C53" s="56" t="s">
        <v>238</v>
      </c>
      <c r="D53" s="56" t="s">
        <v>239</v>
      </c>
      <c r="E53" s="56" t="s">
        <v>142</v>
      </c>
      <c r="F53" s="5">
        <v>442.48000280000002</v>
      </c>
      <c r="G53" s="5">
        <v>712.74343836000003</v>
      </c>
      <c r="H53" s="5">
        <v>834.27151507000008</v>
      </c>
      <c r="I53" s="5">
        <v>1816.9555774800001</v>
      </c>
      <c r="J53" s="5">
        <v>3158.0860588199998</v>
      </c>
      <c r="K53" s="5">
        <v>3895.4406409899998</v>
      </c>
      <c r="L53" s="5">
        <v>3895.4406409899998</v>
      </c>
      <c r="M53" s="5">
        <v>3895.4406410000001</v>
      </c>
      <c r="N53" s="5">
        <v>3895.4406411300001</v>
      </c>
      <c r="O53" s="5">
        <v>3895.44064127</v>
      </c>
      <c r="P53" s="5">
        <v>3895.4406414099999</v>
      </c>
      <c r="Q53" s="5">
        <v>3895.4406415499998</v>
      </c>
      <c r="R53" s="5">
        <v>3895.4406416900001</v>
      </c>
      <c r="S53" s="5">
        <v>3895.44064183</v>
      </c>
      <c r="T53" s="5">
        <v>3895.44064183</v>
      </c>
      <c r="U53" s="5">
        <v>3722.9606418499998</v>
      </c>
      <c r="V53" s="5">
        <v>3722.9606418899998</v>
      </c>
      <c r="W53" s="5">
        <v>3722.9606419000002</v>
      </c>
      <c r="X53" s="5">
        <v>3722.9606419299998</v>
      </c>
      <c r="Y53" s="5">
        <v>4041.3370803299999</v>
      </c>
      <c r="Z53" s="5">
        <v>3840.5815043699999</v>
      </c>
      <c r="AA53" s="5">
        <v>3840.5815043900002</v>
      </c>
      <c r="AB53" s="5">
        <v>6871.6345789200004</v>
      </c>
      <c r="AC53" s="5">
        <v>6871.6345789200004</v>
      </c>
      <c r="AD53" s="5">
        <v>6951.4723667200014</v>
      </c>
      <c r="AE53" s="5">
        <v>6951.47236677</v>
      </c>
      <c r="AF53" s="5">
        <v>7399.9999827500014</v>
      </c>
      <c r="AG53" s="5">
        <v>7399.9999827600004</v>
      </c>
    </row>
    <row r="54" spans="1:33">
      <c r="A54" s="56" t="s">
        <v>60</v>
      </c>
      <c r="B54" s="56" t="s">
        <v>163</v>
      </c>
      <c r="C54" s="56" t="s">
        <v>240</v>
      </c>
      <c r="D54" s="56" t="s">
        <v>241</v>
      </c>
      <c r="E54" s="56" t="s">
        <v>142</v>
      </c>
      <c r="F54" s="5">
        <v>113.19000251999999</v>
      </c>
      <c r="G54" s="5">
        <v>482.38423284999999</v>
      </c>
      <c r="H54" s="5">
        <v>913.19019534999995</v>
      </c>
      <c r="I54" s="5">
        <v>913.19019534999995</v>
      </c>
      <c r="J54" s="5">
        <v>913.19019534999995</v>
      </c>
      <c r="K54" s="5">
        <v>913.19019534999995</v>
      </c>
      <c r="L54" s="5">
        <v>913.19019534999995</v>
      </c>
      <c r="M54" s="5">
        <v>913.19019555999989</v>
      </c>
      <c r="N54" s="5">
        <v>913.19019575000016</v>
      </c>
      <c r="O54" s="5">
        <v>913.19019582999999</v>
      </c>
      <c r="P54" s="5">
        <v>913.19019613</v>
      </c>
      <c r="Q54" s="5">
        <v>913.19019626999989</v>
      </c>
      <c r="R54" s="5">
        <v>913.19019655000011</v>
      </c>
      <c r="S54" s="5">
        <v>913.19019708000008</v>
      </c>
      <c r="T54" s="5">
        <v>913.19019745000003</v>
      </c>
      <c r="U54" s="5">
        <v>913.19019882999999</v>
      </c>
      <c r="V54" s="5">
        <v>913.19020767000006</v>
      </c>
      <c r="W54" s="5">
        <v>913.19022355000004</v>
      </c>
      <c r="X54" s="5">
        <v>913.19022389000008</v>
      </c>
      <c r="Y54" s="5">
        <v>1399.55055466</v>
      </c>
      <c r="Z54" s="5">
        <v>2073.6766760099999</v>
      </c>
      <c r="AA54" s="5">
        <v>2073.6766760199998</v>
      </c>
      <c r="AB54" s="5">
        <v>2073.6766760400001</v>
      </c>
      <c r="AC54" s="5">
        <v>2073.67667605</v>
      </c>
      <c r="AD54" s="5">
        <v>3113.1899952499998</v>
      </c>
      <c r="AE54" s="5">
        <v>3113.1899952600002</v>
      </c>
      <c r="AF54" s="5">
        <v>2999.99999527</v>
      </c>
      <c r="AG54" s="5">
        <v>2999.99999527</v>
      </c>
    </row>
    <row r="55" spans="1:33">
      <c r="A55" s="56" t="s">
        <v>60</v>
      </c>
      <c r="B55" s="56" t="s">
        <v>163</v>
      </c>
      <c r="C55" s="56" t="s">
        <v>242</v>
      </c>
      <c r="D55" s="56" t="s">
        <v>243</v>
      </c>
      <c r="E55" s="56" t="s">
        <v>142</v>
      </c>
      <c r="F55" s="5">
        <v>198.01200107</v>
      </c>
      <c r="G55" s="5">
        <v>198.01200288000001</v>
      </c>
      <c r="H55" s="5">
        <v>198.01200288000001</v>
      </c>
      <c r="I55" s="5">
        <v>198.01200492000001</v>
      </c>
      <c r="J55" s="5">
        <v>198.01200492000001</v>
      </c>
      <c r="K55" s="5">
        <v>198.01200492000001</v>
      </c>
      <c r="L55" s="5">
        <v>198.01200492000001</v>
      </c>
      <c r="M55" s="5">
        <v>198.01200541</v>
      </c>
      <c r="N55" s="5">
        <v>198.01200560000001</v>
      </c>
      <c r="O55" s="5">
        <v>198.01200567999999</v>
      </c>
      <c r="P55" s="5">
        <v>198.01200587</v>
      </c>
      <c r="Q55" s="5">
        <v>198.01200606</v>
      </c>
      <c r="R55" s="5">
        <v>198.01200631</v>
      </c>
      <c r="S55" s="5">
        <v>198.01200693999999</v>
      </c>
      <c r="T55" s="5">
        <v>198.01200774</v>
      </c>
      <c r="U55" s="5">
        <v>198.01200775000001</v>
      </c>
      <c r="V55" s="5">
        <v>198.01200775999999</v>
      </c>
      <c r="W55" s="5">
        <v>198.01200908000001</v>
      </c>
      <c r="X55" s="5">
        <v>198.01201096</v>
      </c>
      <c r="Y55" s="5">
        <v>198.01201323000001</v>
      </c>
      <c r="Z55" s="5">
        <v>1.662E-5</v>
      </c>
      <c r="AA55" s="5">
        <v>1.9789999999999999E-5</v>
      </c>
      <c r="AB55" s="5">
        <v>2.4320000000000001E-5</v>
      </c>
      <c r="AC55" s="5">
        <v>2.4349999999999999E-5</v>
      </c>
      <c r="AD55" s="5">
        <v>4.0200000000000001E-5</v>
      </c>
      <c r="AE55" s="5">
        <v>9.4710000000000006E-5</v>
      </c>
      <c r="AF55" s="5">
        <v>9.4749999999999999E-5</v>
      </c>
      <c r="AG55" s="5">
        <v>9.4759999999999994E-5</v>
      </c>
    </row>
    <row r="56" spans="1:33">
      <c r="A56" s="56" t="s">
        <v>60</v>
      </c>
      <c r="B56" s="56" t="s">
        <v>163</v>
      </c>
      <c r="C56" s="56" t="s">
        <v>244</v>
      </c>
      <c r="D56" s="56" t="s">
        <v>245</v>
      </c>
      <c r="E56" s="56" t="s">
        <v>142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</row>
    <row r="57" spans="1:33">
      <c r="A57" s="56" t="s">
        <v>60</v>
      </c>
      <c r="B57" s="56" t="s">
        <v>163</v>
      </c>
      <c r="C57" s="56" t="s">
        <v>246</v>
      </c>
      <c r="D57" s="56" t="s">
        <v>247</v>
      </c>
      <c r="E57" s="56" t="s">
        <v>142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</row>
    <row r="58" spans="1:33">
      <c r="A58" s="56" t="s">
        <v>60</v>
      </c>
      <c r="B58" s="56" t="s">
        <v>163</v>
      </c>
      <c r="C58" s="56" t="s">
        <v>248</v>
      </c>
      <c r="D58" s="56" t="s">
        <v>249</v>
      </c>
      <c r="E58" s="56" t="s">
        <v>142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>
      <c r="A59" s="56" t="s">
        <v>60</v>
      </c>
      <c r="B59" s="56" t="s">
        <v>163</v>
      </c>
      <c r="C59" s="56" t="s">
        <v>250</v>
      </c>
      <c r="D59" s="56" t="s">
        <v>251</v>
      </c>
      <c r="E59" s="56" t="s">
        <v>142</v>
      </c>
      <c r="F59" s="5">
        <v>113.18000286</v>
      </c>
      <c r="G59" s="5">
        <v>213.18026517000001</v>
      </c>
      <c r="H59" s="5">
        <v>213.18026517000001</v>
      </c>
      <c r="I59" s="5">
        <v>413.17999997999999</v>
      </c>
      <c r="J59" s="5">
        <v>413.17999997999999</v>
      </c>
      <c r="K59" s="5">
        <v>413.17999997999999</v>
      </c>
      <c r="L59" s="5">
        <v>413.17999997999999</v>
      </c>
      <c r="M59" s="5">
        <v>413.18000001000001</v>
      </c>
      <c r="N59" s="5">
        <v>413.18000011999999</v>
      </c>
      <c r="O59" s="5">
        <v>413.18000025999999</v>
      </c>
      <c r="P59" s="5">
        <v>413.18000039999998</v>
      </c>
      <c r="Q59" s="5">
        <v>413.18000053999998</v>
      </c>
      <c r="R59" s="5">
        <v>413.18000067999998</v>
      </c>
      <c r="S59" s="5">
        <v>413.18000081999998</v>
      </c>
      <c r="T59" s="5">
        <v>413.18000081999998</v>
      </c>
      <c r="U59" s="5">
        <v>413.18000082999998</v>
      </c>
      <c r="V59" s="5">
        <v>413.18000083999999</v>
      </c>
      <c r="W59" s="5">
        <v>369.21679045000002</v>
      </c>
      <c r="X59" s="5">
        <v>372.52528310000002</v>
      </c>
      <c r="Y59" s="5">
        <v>374.08433812999999</v>
      </c>
      <c r="Z59" s="5">
        <v>374.81244917999999</v>
      </c>
      <c r="AA59" s="5">
        <v>374.81244919</v>
      </c>
      <c r="AB59" s="5">
        <v>669.18817789000002</v>
      </c>
      <c r="AC59" s="5">
        <v>669.18817790000003</v>
      </c>
      <c r="AD59" s="5">
        <v>818.74177172999998</v>
      </c>
      <c r="AE59" s="5">
        <v>818.74177172999998</v>
      </c>
      <c r="AF59" s="5">
        <v>818.74177172999998</v>
      </c>
      <c r="AG59" s="5">
        <v>818.74177172999998</v>
      </c>
    </row>
    <row r="60" spans="1:33">
      <c r="A60" s="56" t="s">
        <v>60</v>
      </c>
      <c r="B60" s="56" t="s">
        <v>198</v>
      </c>
      <c r="C60" s="56" t="s">
        <v>252</v>
      </c>
      <c r="D60" s="56" t="s">
        <v>253</v>
      </c>
      <c r="E60" s="56" t="s">
        <v>142</v>
      </c>
      <c r="F60" s="5">
        <v>0</v>
      </c>
      <c r="G60" s="5">
        <v>1.363E-5</v>
      </c>
      <c r="H60" s="5">
        <v>1.466E-5</v>
      </c>
      <c r="I60" s="5">
        <v>1.466E-5</v>
      </c>
      <c r="J60" s="5">
        <v>1.466E-5</v>
      </c>
      <c r="K60" s="5">
        <v>1.466E-5</v>
      </c>
      <c r="L60" s="5">
        <v>1.466E-5</v>
      </c>
      <c r="M60" s="5">
        <v>1.5400000000000002E-5</v>
      </c>
      <c r="N60" s="5">
        <v>1.5670000000000001E-5</v>
      </c>
      <c r="O60" s="5">
        <v>1.5820000000000001E-5</v>
      </c>
      <c r="P60" s="5">
        <v>1.6220000000000001E-5</v>
      </c>
      <c r="Q60" s="5">
        <v>1.649E-5</v>
      </c>
      <c r="R60" s="5">
        <v>1.6719999999999999E-5</v>
      </c>
      <c r="S60" s="5">
        <v>1.7E-5</v>
      </c>
      <c r="T60" s="5">
        <v>1.783E-5</v>
      </c>
      <c r="U60" s="5">
        <v>1.8329999999999999E-5</v>
      </c>
      <c r="V60" s="5">
        <v>2.003E-5</v>
      </c>
      <c r="W60" s="5">
        <v>2.5919999999999999E-5</v>
      </c>
      <c r="X60" s="5">
        <v>2.8059999999999999E-5</v>
      </c>
      <c r="Y60" s="5">
        <v>2.809E-5</v>
      </c>
      <c r="Z60" s="5">
        <v>2.8289999999999998E-5</v>
      </c>
      <c r="AA60" s="5">
        <v>5.728E-5</v>
      </c>
      <c r="AB60" s="5">
        <v>1.2449900000000001E-3</v>
      </c>
      <c r="AC60" s="5">
        <v>1.2451000000000001E-3</v>
      </c>
      <c r="AD60" s="5">
        <v>1.24512E-3</v>
      </c>
      <c r="AE60" s="5">
        <v>402.98733474999989</v>
      </c>
      <c r="AF60" s="5">
        <v>402.98733477000002</v>
      </c>
      <c r="AG60" s="5">
        <v>402.98733477000002</v>
      </c>
    </row>
    <row r="61" spans="1:33">
      <c r="A61" s="56" t="s">
        <v>60</v>
      </c>
      <c r="B61" s="56" t="s">
        <v>198</v>
      </c>
      <c r="C61" s="56" t="s">
        <v>254</v>
      </c>
      <c r="D61" s="56" t="s">
        <v>255</v>
      </c>
      <c r="E61" s="56" t="s">
        <v>142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</row>
    <row r="62" spans="1:33">
      <c r="A62" s="56" t="s">
        <v>60</v>
      </c>
      <c r="B62" s="56" t="s">
        <v>198</v>
      </c>
      <c r="C62" s="56" t="s">
        <v>256</v>
      </c>
      <c r="D62" s="56" t="s">
        <v>257</v>
      </c>
      <c r="E62" s="56" t="s">
        <v>142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>
      <c r="A63" s="56" t="s">
        <v>60</v>
      </c>
      <c r="B63" s="56" t="s">
        <v>198</v>
      </c>
      <c r="C63" s="56" t="s">
        <v>258</v>
      </c>
      <c r="D63" s="56" t="s">
        <v>259</v>
      </c>
      <c r="E63" s="56" t="s">
        <v>142</v>
      </c>
      <c r="F63" s="5">
        <v>1923.1</v>
      </c>
      <c r="G63" s="5">
        <v>1923.1005667300001</v>
      </c>
      <c r="H63" s="5">
        <v>1923.1005686999999</v>
      </c>
      <c r="I63" s="5">
        <v>1923.1005686999999</v>
      </c>
      <c r="J63" s="5">
        <v>1923.1005686999999</v>
      </c>
      <c r="K63" s="5">
        <v>1923.1005686999999</v>
      </c>
      <c r="L63" s="5">
        <v>1923.1005686999999</v>
      </c>
      <c r="M63" s="5">
        <v>1923.10056934</v>
      </c>
      <c r="N63" s="5">
        <v>1923.1005695399999</v>
      </c>
      <c r="O63" s="5">
        <v>1923.10056964</v>
      </c>
      <c r="P63" s="5">
        <v>1870.60057001</v>
      </c>
      <c r="Q63" s="5">
        <v>1870.6005702</v>
      </c>
      <c r="R63" s="5">
        <v>1870.60057048</v>
      </c>
      <c r="S63" s="5">
        <v>1870.6005711400001</v>
      </c>
      <c r="T63" s="5">
        <v>1870.6005717800001</v>
      </c>
      <c r="U63" s="5">
        <v>1870.6005720000001</v>
      </c>
      <c r="V63" s="5">
        <v>1678.60057375</v>
      </c>
      <c r="W63" s="5">
        <v>1804.84827494</v>
      </c>
      <c r="X63" s="5">
        <v>1837.4000106999999</v>
      </c>
      <c r="Y63" s="5">
        <v>2077.3769413</v>
      </c>
      <c r="Z63" s="5">
        <v>1946.1769422899999</v>
      </c>
      <c r="AA63" s="5">
        <v>1904.3500198300001</v>
      </c>
      <c r="AB63" s="5">
        <v>1939.64576255</v>
      </c>
      <c r="AC63" s="5">
        <v>1982.8338729699999</v>
      </c>
      <c r="AD63" s="5">
        <v>1818.3805735999999</v>
      </c>
      <c r="AE63" s="5">
        <v>2084.95603063</v>
      </c>
      <c r="AF63" s="5">
        <v>1986.4432823499999</v>
      </c>
      <c r="AG63" s="5">
        <v>1986.44328236</v>
      </c>
    </row>
    <row r="64" spans="1:33">
      <c r="A64" s="56" t="s">
        <v>60</v>
      </c>
      <c r="B64" s="56" t="s">
        <v>198</v>
      </c>
      <c r="C64" s="56" t="s">
        <v>260</v>
      </c>
      <c r="D64" s="56" t="s">
        <v>261</v>
      </c>
      <c r="E64" s="56" t="s">
        <v>142</v>
      </c>
      <c r="F64" s="5">
        <v>2067.1637999999998</v>
      </c>
      <c r="G64" s="5">
        <v>2067.1638773700001</v>
      </c>
      <c r="H64" s="5">
        <v>2109.9908717200001</v>
      </c>
      <c r="I64" s="5">
        <v>2109.9908717200001</v>
      </c>
      <c r="J64" s="5">
        <v>2109.9908717200001</v>
      </c>
      <c r="K64" s="5">
        <v>2109.9908717200001</v>
      </c>
      <c r="L64" s="5">
        <v>2109.9908717200001</v>
      </c>
      <c r="M64" s="5">
        <v>2109.9908719499999</v>
      </c>
      <c r="N64" s="5">
        <v>2109.9908721400002</v>
      </c>
      <c r="O64" s="5">
        <v>2109.9908723200001</v>
      </c>
      <c r="P64" s="5">
        <v>2109.9908726200001</v>
      </c>
      <c r="Q64" s="5">
        <v>2109.9908727299999</v>
      </c>
      <c r="R64" s="5">
        <v>2109.9908730799998</v>
      </c>
      <c r="S64" s="5">
        <v>2109.9908731800001</v>
      </c>
      <c r="T64" s="5">
        <v>2046.98287321</v>
      </c>
      <c r="U64" s="5">
        <v>1626.9828746400001</v>
      </c>
      <c r="V64" s="5">
        <v>1626.9828753500001</v>
      </c>
      <c r="W64" s="5">
        <v>1445.28287839</v>
      </c>
      <c r="X64" s="5">
        <v>1445.28287843</v>
      </c>
      <c r="Y64" s="5">
        <v>1425.78287849</v>
      </c>
      <c r="Z64" s="5">
        <v>1239.78288069</v>
      </c>
      <c r="AA64" s="5">
        <v>1859.3022230399999</v>
      </c>
      <c r="AB64" s="5">
        <v>2701.7523305599998</v>
      </c>
      <c r="AC64" s="5">
        <v>2701.7523306100002</v>
      </c>
      <c r="AD64" s="5">
        <v>2706.9860218099998</v>
      </c>
      <c r="AE64" s="5">
        <v>2857.9457440599999</v>
      </c>
      <c r="AF64" s="5">
        <v>3023.0360629500001</v>
      </c>
      <c r="AG64" s="5">
        <v>2847.1402629600002</v>
      </c>
    </row>
    <row r="65" spans="1:33">
      <c r="A65" s="56" t="s">
        <v>60</v>
      </c>
      <c r="B65" s="56" t="s">
        <v>198</v>
      </c>
      <c r="C65" s="56" t="s">
        <v>262</v>
      </c>
      <c r="D65" s="56" t="s">
        <v>263</v>
      </c>
      <c r="E65" s="56" t="s">
        <v>142</v>
      </c>
      <c r="F65" s="5">
        <v>0</v>
      </c>
      <c r="G65" s="5">
        <v>481.14980428000001</v>
      </c>
      <c r="H65" s="5">
        <v>500.00000877000002</v>
      </c>
      <c r="I65" s="5">
        <v>500.00000877000002</v>
      </c>
      <c r="J65" s="5">
        <v>500.00000877000002</v>
      </c>
      <c r="K65" s="5">
        <v>500.00000877000002</v>
      </c>
      <c r="L65" s="5">
        <v>500.00000877000002</v>
      </c>
      <c r="M65" s="5">
        <v>500.00000919000001</v>
      </c>
      <c r="N65" s="5">
        <v>500.00000942000003</v>
      </c>
      <c r="O65" s="5">
        <v>500.00000955000002</v>
      </c>
      <c r="P65" s="5">
        <v>500.00000978000003</v>
      </c>
      <c r="Q65" s="5">
        <v>500.00000992999998</v>
      </c>
      <c r="R65" s="5">
        <v>500.00001028000003</v>
      </c>
      <c r="S65" s="5">
        <v>500.00001048000001</v>
      </c>
      <c r="T65" s="5">
        <v>500.00001086999998</v>
      </c>
      <c r="U65" s="5">
        <v>500.00001106000002</v>
      </c>
      <c r="V65" s="5">
        <v>500.00001192000002</v>
      </c>
      <c r="W65" s="5">
        <v>500.00001311999989</v>
      </c>
      <c r="X65" s="5">
        <v>500.00001376</v>
      </c>
      <c r="Y65" s="5">
        <v>500.0000144</v>
      </c>
      <c r="Z65" s="5">
        <v>500.00001565999997</v>
      </c>
      <c r="AA65" s="5">
        <v>500.00002203000003</v>
      </c>
      <c r="AB65" s="5">
        <v>500.00007151</v>
      </c>
      <c r="AC65" s="5">
        <v>1460.89649717</v>
      </c>
      <c r="AD65" s="5">
        <v>1928.7279375799999</v>
      </c>
      <c r="AE65" s="5">
        <v>1999.99999295</v>
      </c>
      <c r="AF65" s="5">
        <v>1999.9999929600001</v>
      </c>
      <c r="AG65" s="5">
        <v>1999.9999929600001</v>
      </c>
    </row>
    <row r="66" spans="1:33">
      <c r="A66" s="56" t="s">
        <v>60</v>
      </c>
      <c r="B66" s="56" t="s">
        <v>198</v>
      </c>
      <c r="C66" s="56" t="s">
        <v>264</v>
      </c>
      <c r="D66" s="56" t="s">
        <v>265</v>
      </c>
      <c r="E66" s="56" t="s">
        <v>142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</row>
    <row r="67" spans="1:33">
      <c r="A67" s="56" t="s">
        <v>60</v>
      </c>
      <c r="B67" s="56" t="s">
        <v>199</v>
      </c>
      <c r="C67" s="56" t="s">
        <v>266</v>
      </c>
      <c r="D67" s="56" t="s">
        <v>267</v>
      </c>
      <c r="E67" s="56" t="s">
        <v>142</v>
      </c>
      <c r="F67" s="5">
        <v>324.5</v>
      </c>
      <c r="G67" s="5">
        <v>324.50000115</v>
      </c>
      <c r="H67" s="5">
        <v>324.50000126999998</v>
      </c>
      <c r="I67" s="5">
        <v>324.50000143</v>
      </c>
      <c r="J67" s="5">
        <v>324.50000146999997</v>
      </c>
      <c r="K67" s="5">
        <v>324.50000177999999</v>
      </c>
      <c r="L67" s="5">
        <v>324.50000177999999</v>
      </c>
      <c r="M67" s="5">
        <v>278.50000260000002</v>
      </c>
      <c r="N67" s="5">
        <v>278.50000290000003</v>
      </c>
      <c r="O67" s="5">
        <v>278.50000298999998</v>
      </c>
      <c r="P67" s="5">
        <v>278.50000344</v>
      </c>
      <c r="Q67" s="5">
        <v>278.50000374000001</v>
      </c>
      <c r="R67" s="5">
        <v>198.00000491</v>
      </c>
      <c r="S67" s="5">
        <v>198.00000628000001</v>
      </c>
      <c r="T67" s="5">
        <v>198.00001295000001</v>
      </c>
      <c r="U67" s="5">
        <v>39.000012959999999</v>
      </c>
      <c r="V67" s="5">
        <v>332.15356742</v>
      </c>
      <c r="W67" s="5">
        <v>388.80060543000002</v>
      </c>
      <c r="X67" s="5">
        <v>388.80060551999998</v>
      </c>
      <c r="Y67" s="5">
        <v>441.89860082000001</v>
      </c>
      <c r="Z67" s="5">
        <v>441.89860083999997</v>
      </c>
      <c r="AA67" s="5">
        <v>441.89860085999999</v>
      </c>
      <c r="AB67" s="5">
        <v>799.99999817000003</v>
      </c>
      <c r="AC67" s="5">
        <v>799.99999820999994</v>
      </c>
      <c r="AD67" s="5">
        <v>799.99999823999997</v>
      </c>
      <c r="AE67" s="5">
        <v>799.99999823999997</v>
      </c>
      <c r="AF67" s="5">
        <v>799.99999823999997</v>
      </c>
      <c r="AG67" s="5">
        <v>799.99999824999998</v>
      </c>
    </row>
    <row r="68" spans="1:33">
      <c r="A68" s="56" t="s">
        <v>60</v>
      </c>
      <c r="B68" s="56" t="s">
        <v>199</v>
      </c>
      <c r="C68" s="56" t="s">
        <v>268</v>
      </c>
      <c r="D68" s="56" t="s">
        <v>269</v>
      </c>
      <c r="E68" s="56" t="s">
        <v>142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</row>
    <row r="69" spans="1:33">
      <c r="A69" s="56" t="s">
        <v>60</v>
      </c>
      <c r="B69" s="56" t="s">
        <v>199</v>
      </c>
      <c r="C69" s="56" t="s">
        <v>270</v>
      </c>
      <c r="D69" s="56" t="s">
        <v>271</v>
      </c>
      <c r="E69" s="56" t="s">
        <v>142</v>
      </c>
      <c r="F69" s="5">
        <v>1334.9349999999999</v>
      </c>
      <c r="G69" s="5">
        <v>1334.9350021800001</v>
      </c>
      <c r="H69" s="5">
        <v>1334.9350025199999</v>
      </c>
      <c r="I69" s="5">
        <v>1334.9350027800001</v>
      </c>
      <c r="J69" s="5">
        <v>1334.9350028599999</v>
      </c>
      <c r="K69" s="5">
        <v>1334.9350034700001</v>
      </c>
      <c r="L69" s="5">
        <v>1334.9350034700001</v>
      </c>
      <c r="M69" s="5">
        <v>1334.9350050800001</v>
      </c>
      <c r="N69" s="5">
        <v>1334.93500567</v>
      </c>
      <c r="O69" s="5">
        <v>1334.93500589</v>
      </c>
      <c r="P69" s="5">
        <v>1236.23500666</v>
      </c>
      <c r="Q69" s="5">
        <v>1236.23500726</v>
      </c>
      <c r="R69" s="5">
        <v>1164.8350088699999</v>
      </c>
      <c r="S69" s="5">
        <v>980.35001223999996</v>
      </c>
      <c r="T69" s="5">
        <v>980.35001862000001</v>
      </c>
      <c r="U69" s="5">
        <v>980.35001864000003</v>
      </c>
      <c r="V69" s="5">
        <v>823.85031274999994</v>
      </c>
      <c r="W69" s="5">
        <v>1156.9499014200001</v>
      </c>
      <c r="X69" s="5">
        <v>1853.6500397</v>
      </c>
      <c r="Y69" s="5">
        <v>1853.65016066</v>
      </c>
      <c r="Z69" s="5">
        <v>1639.79016069</v>
      </c>
      <c r="AA69" s="5">
        <v>1639.79018658</v>
      </c>
      <c r="AB69" s="5">
        <v>2279.3818257200001</v>
      </c>
      <c r="AC69" s="5">
        <v>2279.3818257799999</v>
      </c>
      <c r="AD69" s="5">
        <v>2605.7385352299998</v>
      </c>
      <c r="AE69" s="5">
        <v>2605.7385352400001</v>
      </c>
      <c r="AF69" s="5">
        <v>2605.7385352599999</v>
      </c>
      <c r="AG69" s="5">
        <v>2605.7385353200002</v>
      </c>
    </row>
    <row r="70" spans="1:33">
      <c r="A70" s="56" t="s">
        <v>60</v>
      </c>
      <c r="B70" s="56" t="s">
        <v>199</v>
      </c>
      <c r="C70" s="56" t="s">
        <v>272</v>
      </c>
      <c r="D70" s="56" t="s">
        <v>273</v>
      </c>
      <c r="E70" s="56" t="s">
        <v>142</v>
      </c>
      <c r="F70" s="5">
        <v>90.75</v>
      </c>
      <c r="G70" s="5">
        <v>90.750002269999996</v>
      </c>
      <c r="H70" s="5">
        <v>90.750002519999995</v>
      </c>
      <c r="I70" s="5">
        <v>90.750002850000001</v>
      </c>
      <c r="J70" s="5">
        <v>90.750002980000005</v>
      </c>
      <c r="K70" s="5">
        <v>90.750003609999993</v>
      </c>
      <c r="L70" s="5">
        <v>3.6100000000000002E-6</v>
      </c>
      <c r="M70" s="5">
        <v>5.2100000000000001E-6</v>
      </c>
      <c r="N70" s="5">
        <v>5.6200000000000004E-6</v>
      </c>
      <c r="O70" s="5">
        <v>5.8499999999999999E-6</v>
      </c>
      <c r="P70" s="5">
        <v>6.7100000000000001E-6</v>
      </c>
      <c r="Q70" s="5">
        <v>7.3000000000000004E-6</v>
      </c>
      <c r="R70" s="5">
        <v>8.9800000000000004E-6</v>
      </c>
      <c r="S70" s="5">
        <v>1.1420000000000001E-5</v>
      </c>
      <c r="T70" s="5">
        <v>1.7969999999999999E-5</v>
      </c>
      <c r="U70" s="5">
        <v>1.802E-5</v>
      </c>
      <c r="V70" s="5">
        <v>5.202E-5</v>
      </c>
      <c r="W70" s="5">
        <v>1.3905999999999999E-4</v>
      </c>
      <c r="X70" s="5">
        <v>1.3908E-4</v>
      </c>
      <c r="Y70" s="5">
        <v>1.4550000000000001E-4</v>
      </c>
      <c r="Z70" s="5">
        <v>1.4558999999999999E-4</v>
      </c>
      <c r="AA70" s="5">
        <v>3.1211999999999999E-4</v>
      </c>
      <c r="AB70" s="5">
        <v>108.66632779</v>
      </c>
      <c r="AC70" s="5">
        <v>108.66632781</v>
      </c>
      <c r="AD70" s="5">
        <v>111.54228448000001</v>
      </c>
      <c r="AE70" s="5">
        <v>111.54228449999999</v>
      </c>
      <c r="AF70" s="5">
        <v>111.54228452</v>
      </c>
      <c r="AG70" s="5">
        <v>111.54228454</v>
      </c>
    </row>
    <row r="71" spans="1:33">
      <c r="A71" s="56" t="s">
        <v>60</v>
      </c>
      <c r="B71" s="56" t="s">
        <v>199</v>
      </c>
      <c r="C71" s="56" t="s">
        <v>274</v>
      </c>
      <c r="D71" s="56" t="s">
        <v>275</v>
      </c>
      <c r="E71" s="56" t="s">
        <v>142</v>
      </c>
      <c r="F71" s="5">
        <v>422.4</v>
      </c>
      <c r="G71" s="5">
        <v>422.4</v>
      </c>
      <c r="H71" s="5">
        <v>422.4</v>
      </c>
      <c r="I71" s="5">
        <v>422.4</v>
      </c>
      <c r="J71" s="5">
        <v>422.4</v>
      </c>
      <c r="K71" s="5">
        <v>422.4</v>
      </c>
      <c r="L71" s="5">
        <v>422.4</v>
      </c>
      <c r="M71" s="5">
        <v>422.4</v>
      </c>
      <c r="N71" s="5">
        <v>422.4</v>
      </c>
      <c r="O71" s="5">
        <v>422.4</v>
      </c>
      <c r="P71" s="5">
        <v>422.4</v>
      </c>
      <c r="Q71" s="5">
        <v>422.4</v>
      </c>
      <c r="R71" s="5">
        <v>422.4</v>
      </c>
      <c r="S71" s="5">
        <v>422.4</v>
      </c>
      <c r="T71" s="5">
        <v>422.4</v>
      </c>
      <c r="U71" s="5">
        <v>422.4</v>
      </c>
      <c r="V71" s="5">
        <v>422.4</v>
      </c>
      <c r="W71" s="5">
        <v>422.4</v>
      </c>
      <c r="X71" s="5">
        <v>422.4</v>
      </c>
      <c r="Y71" s="5">
        <v>422.4</v>
      </c>
      <c r="Z71" s="5">
        <v>422.4</v>
      </c>
      <c r="AA71" s="5">
        <v>422.4</v>
      </c>
      <c r="AB71" s="5">
        <v>210</v>
      </c>
      <c r="AC71" s="5">
        <v>210</v>
      </c>
      <c r="AD71" s="5">
        <v>210</v>
      </c>
      <c r="AE71" s="5">
        <v>210</v>
      </c>
      <c r="AF71" s="5">
        <v>210</v>
      </c>
      <c r="AG71" s="5">
        <v>210</v>
      </c>
    </row>
    <row r="72" spans="1:33">
      <c r="A72" s="56" t="s">
        <v>60</v>
      </c>
      <c r="B72" s="56" t="s">
        <v>199</v>
      </c>
      <c r="C72" s="56" t="s">
        <v>276</v>
      </c>
      <c r="D72" s="56" t="s">
        <v>277</v>
      </c>
      <c r="E72" s="56" t="s">
        <v>142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</row>
    <row r="73" spans="1:33">
      <c r="A73" s="56" t="s">
        <v>60</v>
      </c>
      <c r="B73" s="56" t="s">
        <v>199</v>
      </c>
      <c r="C73" s="56" t="s">
        <v>278</v>
      </c>
      <c r="D73" s="56" t="s">
        <v>279</v>
      </c>
      <c r="E73" s="56" t="s">
        <v>142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</row>
    <row r="74" spans="1:33">
      <c r="A74" s="56" t="s">
        <v>60</v>
      </c>
      <c r="B74" s="56" t="s">
        <v>199</v>
      </c>
      <c r="C74" s="56" t="s">
        <v>280</v>
      </c>
      <c r="D74" s="56" t="s">
        <v>281</v>
      </c>
      <c r="E74" s="56" t="s">
        <v>142</v>
      </c>
      <c r="F74" s="5">
        <v>136</v>
      </c>
      <c r="G74" s="5">
        <v>136.000001</v>
      </c>
      <c r="H74" s="5">
        <v>136.00000112999999</v>
      </c>
      <c r="I74" s="5">
        <v>136.00000125</v>
      </c>
      <c r="J74" s="5">
        <v>136.00000129</v>
      </c>
      <c r="K74" s="5">
        <v>136.00000156999999</v>
      </c>
      <c r="L74" s="5">
        <v>136.00000156999999</v>
      </c>
      <c r="M74" s="5">
        <v>70.000002280000004</v>
      </c>
      <c r="N74" s="5">
        <v>70.000002530000003</v>
      </c>
      <c r="O74" s="5">
        <v>70.000002620000004</v>
      </c>
      <c r="P74" s="5">
        <v>70.000002989999999</v>
      </c>
      <c r="Q74" s="5">
        <v>70.000003340000006</v>
      </c>
      <c r="R74" s="5">
        <v>70.000003960000001</v>
      </c>
      <c r="S74" s="5">
        <v>5.1699999999999996E-6</v>
      </c>
      <c r="T74" s="5">
        <v>6.28E-6</v>
      </c>
      <c r="U74" s="5">
        <v>6.2899999999999999E-6</v>
      </c>
      <c r="V74" s="5">
        <v>1.613E-5</v>
      </c>
      <c r="W74" s="5">
        <v>2.283E-5</v>
      </c>
      <c r="X74" s="5">
        <v>2.2840000000000002E-5</v>
      </c>
      <c r="Y74" s="5">
        <v>2.2900000000000001E-5</v>
      </c>
      <c r="Z74" s="5">
        <v>2.2920000000000001E-5</v>
      </c>
      <c r="AA74" s="5">
        <v>2.9179999999999998E-5</v>
      </c>
      <c r="AB74" s="5">
        <v>2.6086000000000002E-4</v>
      </c>
      <c r="AC74" s="5">
        <v>2.6087000000000001E-4</v>
      </c>
      <c r="AD74" s="5">
        <v>2.609E-4</v>
      </c>
      <c r="AE74" s="5">
        <v>2.6090999999999999E-4</v>
      </c>
      <c r="AF74" s="5">
        <v>2.6091999999999999E-4</v>
      </c>
      <c r="AG74" s="5">
        <v>127.04976315</v>
      </c>
    </row>
    <row r="75" spans="1:33">
      <c r="A75" s="56" t="s">
        <v>60</v>
      </c>
      <c r="B75" s="56" t="s">
        <v>199</v>
      </c>
      <c r="C75" s="56" t="s">
        <v>282</v>
      </c>
      <c r="D75" s="56" t="s">
        <v>283</v>
      </c>
      <c r="E75" s="56" t="s">
        <v>142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</row>
    <row r="76" spans="1:33">
      <c r="A76" s="56" t="s">
        <v>60</v>
      </c>
      <c r="B76" s="56" t="s">
        <v>200</v>
      </c>
      <c r="C76" s="56" t="s">
        <v>284</v>
      </c>
      <c r="D76" s="56" t="s">
        <v>285</v>
      </c>
      <c r="E76" s="56" t="s">
        <v>142</v>
      </c>
      <c r="F76" s="5">
        <v>168</v>
      </c>
      <c r="G76" s="5">
        <v>168.00003387999999</v>
      </c>
      <c r="H76" s="5">
        <v>168.00003390000001</v>
      </c>
      <c r="I76" s="5">
        <v>169.18019132000001</v>
      </c>
      <c r="J76" s="5">
        <v>299.11640843999999</v>
      </c>
      <c r="K76" s="5">
        <v>299.11640870999997</v>
      </c>
      <c r="L76" s="5">
        <v>301.07579146</v>
      </c>
      <c r="M76" s="5">
        <v>301.07579148999997</v>
      </c>
      <c r="N76" s="5">
        <v>301.07579154000001</v>
      </c>
      <c r="O76" s="5">
        <v>312.98977256000001</v>
      </c>
      <c r="P76" s="5">
        <v>358.54263417999999</v>
      </c>
      <c r="Q76" s="5">
        <v>358.74518022000001</v>
      </c>
      <c r="R76" s="5">
        <v>370.77971656</v>
      </c>
      <c r="S76" s="5">
        <v>370.77971673000002</v>
      </c>
      <c r="T76" s="5">
        <v>370.77971678</v>
      </c>
      <c r="U76" s="5">
        <v>370.77971680000002</v>
      </c>
      <c r="V76" s="5">
        <v>370.77971681000002</v>
      </c>
      <c r="W76" s="5">
        <v>370.77971681000002</v>
      </c>
      <c r="X76" s="5">
        <v>370.77971681000002</v>
      </c>
      <c r="Y76" s="5">
        <v>370.77971681000002</v>
      </c>
      <c r="Z76" s="5">
        <v>370.77971681000002</v>
      </c>
      <c r="AA76" s="5">
        <v>370.77971681000002</v>
      </c>
      <c r="AB76" s="5">
        <v>370.77971681999998</v>
      </c>
      <c r="AC76" s="5">
        <v>370.77971681999998</v>
      </c>
      <c r="AD76" s="5">
        <v>370.77971682999998</v>
      </c>
      <c r="AE76" s="5">
        <v>370.77971682999998</v>
      </c>
      <c r="AF76" s="5">
        <v>370.77971683999999</v>
      </c>
      <c r="AG76" s="5">
        <v>202.77971685</v>
      </c>
    </row>
    <row r="77" spans="1:33">
      <c r="A77" s="56" t="s">
        <v>60</v>
      </c>
      <c r="B77" s="56" t="s">
        <v>200</v>
      </c>
      <c r="C77" s="56" t="s">
        <v>286</v>
      </c>
      <c r="D77" s="56" t="s">
        <v>287</v>
      </c>
      <c r="E77" s="56" t="s">
        <v>142</v>
      </c>
      <c r="F77" s="5">
        <v>251.35</v>
      </c>
      <c r="G77" s="5">
        <v>251.35000768</v>
      </c>
      <c r="H77" s="5">
        <v>251.35000774</v>
      </c>
      <c r="I77" s="5">
        <v>251.35000934999999</v>
      </c>
      <c r="J77" s="5">
        <v>251.35001079</v>
      </c>
      <c r="K77" s="5">
        <v>251.35001287</v>
      </c>
      <c r="L77" s="5">
        <v>251.35001302000001</v>
      </c>
      <c r="M77" s="5">
        <v>251.35002448</v>
      </c>
      <c r="N77" s="5">
        <v>251.35002483</v>
      </c>
      <c r="O77" s="5">
        <v>251.35005099</v>
      </c>
      <c r="P77" s="5">
        <v>293.1929025</v>
      </c>
      <c r="Q77" s="5">
        <v>419.13702186</v>
      </c>
      <c r="R77" s="5">
        <v>545.69681801000002</v>
      </c>
      <c r="S77" s="5">
        <v>685.05635264</v>
      </c>
      <c r="T77" s="5">
        <v>824.06348759000002</v>
      </c>
      <c r="U77" s="5">
        <v>962.82699824999997</v>
      </c>
      <c r="V77" s="5">
        <v>1101.5313584800001</v>
      </c>
      <c r="W77" s="5">
        <v>1101.5313584800001</v>
      </c>
      <c r="X77" s="5">
        <v>1101.5313584800001</v>
      </c>
      <c r="Y77" s="5">
        <v>1101.5313584800001</v>
      </c>
      <c r="Z77" s="5">
        <v>1101.5313584800001</v>
      </c>
      <c r="AA77" s="5">
        <v>1101.5313584800001</v>
      </c>
      <c r="AB77" s="5">
        <v>1101.53135849</v>
      </c>
      <c r="AC77" s="5">
        <v>1101.53135849</v>
      </c>
      <c r="AD77" s="5">
        <v>1101.5313584999999</v>
      </c>
      <c r="AE77" s="5">
        <v>1101.5313584999999</v>
      </c>
      <c r="AF77" s="5">
        <v>1101.53135851</v>
      </c>
      <c r="AG77" s="5">
        <v>961.78135852000003</v>
      </c>
    </row>
    <row r="78" spans="1:33">
      <c r="A78" s="56" t="s">
        <v>60</v>
      </c>
      <c r="B78" s="56" t="s">
        <v>200</v>
      </c>
      <c r="C78" s="56" t="s">
        <v>288</v>
      </c>
      <c r="D78" s="56" t="s">
        <v>289</v>
      </c>
      <c r="E78" s="56" t="s">
        <v>142</v>
      </c>
      <c r="F78" s="5">
        <v>144</v>
      </c>
      <c r="G78" s="5">
        <v>274.75626302000001</v>
      </c>
      <c r="H78" s="5">
        <v>404.62576604999998</v>
      </c>
      <c r="I78" s="5">
        <v>533.16996487999995</v>
      </c>
      <c r="J78" s="5">
        <v>533.16997800000001</v>
      </c>
      <c r="K78" s="5">
        <v>664.1762832500001</v>
      </c>
      <c r="L78" s="5">
        <v>794.15255909999996</v>
      </c>
      <c r="M78" s="5">
        <v>925.60920410000006</v>
      </c>
      <c r="N78" s="5">
        <v>1062.59541543</v>
      </c>
      <c r="O78" s="5">
        <v>1189.0542988300001</v>
      </c>
      <c r="P78" s="5">
        <v>1240.13442992</v>
      </c>
      <c r="Q78" s="5">
        <v>1252.47479776</v>
      </c>
      <c r="R78" s="5">
        <v>1252.47479791</v>
      </c>
      <c r="S78" s="5">
        <v>1252.47479802</v>
      </c>
      <c r="T78" s="5">
        <v>1252.4747980499999</v>
      </c>
      <c r="U78" s="5">
        <v>1252.4747981200001</v>
      </c>
      <c r="V78" s="5">
        <v>1252.47479815</v>
      </c>
      <c r="W78" s="5">
        <v>1252.47479815</v>
      </c>
      <c r="X78" s="5">
        <v>1252.47479815</v>
      </c>
      <c r="Y78" s="5">
        <v>1252.47479815</v>
      </c>
      <c r="Z78" s="5">
        <v>1252.47479815</v>
      </c>
      <c r="AA78" s="5">
        <v>1108.47479815</v>
      </c>
      <c r="AB78" s="5">
        <v>1108.47479817</v>
      </c>
      <c r="AC78" s="5">
        <v>1108.47479817</v>
      </c>
      <c r="AD78" s="5">
        <v>1108.47479819</v>
      </c>
      <c r="AE78" s="5">
        <v>1108.47479819</v>
      </c>
      <c r="AF78" s="5">
        <v>1108.47479821</v>
      </c>
      <c r="AG78" s="5">
        <v>1108.47479823</v>
      </c>
    </row>
    <row r="80" spans="1:33">
      <c r="A80" s="56" t="s">
        <v>60</v>
      </c>
      <c r="B80" s="56" t="s">
        <v>163</v>
      </c>
      <c r="C80" s="56" t="s">
        <v>290</v>
      </c>
      <c r="D80" s="56" t="s">
        <v>291</v>
      </c>
      <c r="E80" s="56" t="s">
        <v>141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</row>
    <row r="81" spans="1:33">
      <c r="A81" s="56" t="s">
        <v>60</v>
      </c>
      <c r="B81" s="56" t="s">
        <v>163</v>
      </c>
      <c r="C81" s="56" t="s">
        <v>292</v>
      </c>
      <c r="D81" s="56" t="s">
        <v>293</v>
      </c>
      <c r="E81" s="56" t="s">
        <v>141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</row>
    <row r="82" spans="1:33">
      <c r="A82" s="56" t="s">
        <v>60</v>
      </c>
      <c r="B82" s="56" t="s">
        <v>198</v>
      </c>
      <c r="C82" s="56" t="s">
        <v>294</v>
      </c>
      <c r="D82" s="56" t="s">
        <v>295</v>
      </c>
      <c r="E82" s="56" t="s">
        <v>141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</row>
    <row r="83" spans="1:33">
      <c r="A83" s="56" t="s">
        <v>60</v>
      </c>
      <c r="B83" s="56" t="s">
        <v>200</v>
      </c>
      <c r="C83" s="56" t="s">
        <v>296</v>
      </c>
      <c r="D83" s="56" t="s">
        <v>297</v>
      </c>
      <c r="E83" s="56" t="s">
        <v>141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>
      <c r="A84" s="56" t="s">
        <v>60</v>
      </c>
      <c r="B84" s="56" t="s">
        <v>198</v>
      </c>
      <c r="C84" s="56" t="s">
        <v>298</v>
      </c>
      <c r="D84" s="56" t="s">
        <v>299</v>
      </c>
      <c r="E84" s="56" t="s">
        <v>141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>
      <c r="A85" s="56" t="s">
        <v>60</v>
      </c>
      <c r="B85" s="56" t="s">
        <v>199</v>
      </c>
      <c r="C85" s="56" t="s">
        <v>300</v>
      </c>
      <c r="D85" s="56" t="s">
        <v>301</v>
      </c>
      <c r="E85" s="56" t="s">
        <v>141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</row>
    <row r="87" spans="1:33">
      <c r="A87" s="56" t="s">
        <v>70</v>
      </c>
      <c r="B87" s="56" t="s">
        <v>197</v>
      </c>
      <c r="C87" s="56" t="s">
        <v>215</v>
      </c>
      <c r="D87" s="56" t="s">
        <v>216</v>
      </c>
      <c r="E87" s="56" t="s">
        <v>217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</row>
    <row r="88" spans="1:33">
      <c r="A88" s="56" t="s">
        <v>70</v>
      </c>
      <c r="B88" s="56" t="s">
        <v>197</v>
      </c>
      <c r="C88" s="56" t="s">
        <v>218</v>
      </c>
      <c r="D88" s="56" t="s">
        <v>219</v>
      </c>
      <c r="E88" s="56" t="s">
        <v>217</v>
      </c>
      <c r="F88" s="5">
        <v>81.5</v>
      </c>
      <c r="G88" s="5">
        <v>81.5</v>
      </c>
      <c r="H88" s="5">
        <v>81.5</v>
      </c>
      <c r="I88" s="5">
        <v>81.5</v>
      </c>
      <c r="J88" s="5">
        <v>81.5</v>
      </c>
      <c r="K88" s="5">
        <v>81.5</v>
      </c>
      <c r="L88" s="5">
        <v>81.5</v>
      </c>
      <c r="M88" s="5">
        <v>81.5</v>
      </c>
      <c r="N88" s="5">
        <v>81.5</v>
      </c>
      <c r="O88" s="5">
        <v>81.5</v>
      </c>
      <c r="P88" s="5">
        <v>81.5</v>
      </c>
      <c r="Q88" s="5">
        <v>81.5</v>
      </c>
      <c r="R88" s="5">
        <v>81.5</v>
      </c>
      <c r="S88" s="5">
        <v>81.5</v>
      </c>
      <c r="T88" s="5">
        <v>33</v>
      </c>
      <c r="U88" s="5">
        <v>33</v>
      </c>
      <c r="V88" s="5">
        <v>15</v>
      </c>
      <c r="W88" s="5">
        <v>15</v>
      </c>
      <c r="X88" s="5">
        <v>15</v>
      </c>
      <c r="Y88" s="5">
        <v>15</v>
      </c>
      <c r="Z88" s="5">
        <v>15</v>
      </c>
      <c r="AA88" s="5">
        <v>15</v>
      </c>
      <c r="AB88" s="5">
        <v>15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</row>
    <row r="89" spans="1:33">
      <c r="A89" s="56" t="s">
        <v>70</v>
      </c>
      <c r="B89" s="56" t="s">
        <v>197</v>
      </c>
      <c r="C89" s="56" t="s">
        <v>220</v>
      </c>
      <c r="D89" s="56" t="s">
        <v>221</v>
      </c>
      <c r="E89" s="56" t="s">
        <v>217</v>
      </c>
      <c r="F89" s="5">
        <v>435.58399999999989</v>
      </c>
      <c r="G89" s="5">
        <v>435.58399999999989</v>
      </c>
      <c r="H89" s="5">
        <v>435.58399999999989</v>
      </c>
      <c r="I89" s="5">
        <v>435.58399999999989</v>
      </c>
      <c r="J89" s="5">
        <v>435.58399999999989</v>
      </c>
      <c r="K89" s="5">
        <v>435.58399999999989</v>
      </c>
      <c r="L89" s="5">
        <v>435.58399999999989</v>
      </c>
      <c r="M89" s="5">
        <v>435.58399999999989</v>
      </c>
      <c r="N89" s="5">
        <v>435.58399999999989</v>
      </c>
      <c r="O89" s="5">
        <v>435.58399999999989</v>
      </c>
      <c r="P89" s="5">
        <v>435.58399999999989</v>
      </c>
      <c r="Q89" s="5">
        <v>435.58399999999989</v>
      </c>
      <c r="R89" s="5">
        <v>435.58399999999989</v>
      </c>
      <c r="S89" s="5">
        <v>435.58399999999989</v>
      </c>
      <c r="T89" s="5">
        <v>435.58399999999989</v>
      </c>
      <c r="U89" s="5">
        <v>435.58399999999989</v>
      </c>
      <c r="V89" s="5">
        <v>435.58399999999989</v>
      </c>
      <c r="W89" s="5">
        <v>435.58399999999989</v>
      </c>
      <c r="X89" s="5">
        <v>435.58399999999989</v>
      </c>
      <c r="Y89" s="5">
        <v>315.98399999999998</v>
      </c>
      <c r="Z89" s="5">
        <v>200.01599999999999</v>
      </c>
      <c r="AA89" s="5">
        <v>200.01599999999999</v>
      </c>
      <c r="AB89" s="5">
        <v>200.01599999999999</v>
      </c>
      <c r="AC89" s="5">
        <v>200.01599999999999</v>
      </c>
      <c r="AD89" s="5">
        <v>100.035</v>
      </c>
      <c r="AE89" s="5">
        <v>100.035</v>
      </c>
      <c r="AF89" s="5">
        <v>0</v>
      </c>
      <c r="AG89" s="5">
        <v>0</v>
      </c>
    </row>
    <row r="90" spans="1:33">
      <c r="A90" s="56" t="s">
        <v>70</v>
      </c>
      <c r="B90" s="56" t="s">
        <v>197</v>
      </c>
      <c r="C90" s="56" t="s">
        <v>222</v>
      </c>
      <c r="D90" s="56" t="s">
        <v>223</v>
      </c>
      <c r="E90" s="56" t="s">
        <v>217</v>
      </c>
      <c r="F90" s="5">
        <v>620.48299999999995</v>
      </c>
      <c r="G90" s="5">
        <v>620.48299999999995</v>
      </c>
      <c r="H90" s="5">
        <v>620.48299999999995</v>
      </c>
      <c r="I90" s="5">
        <v>620.48299999999995</v>
      </c>
      <c r="J90" s="5">
        <v>620.48299999999995</v>
      </c>
      <c r="K90" s="5">
        <v>620.48299999999995</v>
      </c>
      <c r="L90" s="5">
        <v>620.48299999999995</v>
      </c>
      <c r="M90" s="5">
        <v>620.48299999999995</v>
      </c>
      <c r="N90" s="5">
        <v>620.48299999999995</v>
      </c>
      <c r="O90" s="5">
        <v>620.48299999999995</v>
      </c>
      <c r="P90" s="5">
        <v>620.48299999999995</v>
      </c>
      <c r="Q90" s="5">
        <v>620.48299999999995</v>
      </c>
      <c r="R90" s="5">
        <v>620.48299999999995</v>
      </c>
      <c r="S90" s="5">
        <v>620.48299999999995</v>
      </c>
      <c r="T90" s="5">
        <v>620.48299999999995</v>
      </c>
      <c r="U90" s="5">
        <v>620.48299999999995</v>
      </c>
      <c r="V90" s="5">
        <v>620.48299999999995</v>
      </c>
      <c r="W90" s="5">
        <v>620.48299999999995</v>
      </c>
      <c r="X90" s="5">
        <v>620.48299999999995</v>
      </c>
      <c r="Y90" s="5">
        <v>620.48299999999995</v>
      </c>
      <c r="Z90" s="5">
        <v>620.48299999999995</v>
      </c>
      <c r="AA90" s="5">
        <v>577.98299999999995</v>
      </c>
      <c r="AB90" s="5">
        <v>577.98299999999995</v>
      </c>
      <c r="AC90" s="5">
        <v>577.98299999999995</v>
      </c>
      <c r="AD90" s="5">
        <v>577.98299999999995</v>
      </c>
      <c r="AE90" s="5">
        <v>165.999</v>
      </c>
      <c r="AF90" s="5">
        <v>26</v>
      </c>
      <c r="AG90" s="5">
        <v>0</v>
      </c>
    </row>
    <row r="91" spans="1:33">
      <c r="A91" s="56" t="s">
        <v>70</v>
      </c>
      <c r="B91" s="56" t="s">
        <v>197</v>
      </c>
      <c r="C91" s="56" t="s">
        <v>224</v>
      </c>
      <c r="D91" s="56" t="s">
        <v>225</v>
      </c>
      <c r="E91" s="56" t="s">
        <v>217</v>
      </c>
      <c r="F91" s="5">
        <v>14</v>
      </c>
      <c r="G91" s="5">
        <v>14.00000107</v>
      </c>
      <c r="H91" s="5">
        <v>14.000001279999999</v>
      </c>
      <c r="I91" s="5">
        <v>14.00000167</v>
      </c>
      <c r="J91" s="5">
        <v>14.000002459999999</v>
      </c>
      <c r="K91" s="5">
        <v>14.0000026</v>
      </c>
      <c r="L91" s="5">
        <v>14.000002950000001</v>
      </c>
      <c r="M91" s="5">
        <v>14.00000378</v>
      </c>
      <c r="N91" s="5">
        <v>14.00000399</v>
      </c>
      <c r="O91" s="5">
        <v>14.00000406</v>
      </c>
      <c r="P91" s="5">
        <v>14.000004410000001</v>
      </c>
      <c r="Q91" s="5">
        <v>14.00000472</v>
      </c>
      <c r="R91" s="5">
        <v>14.000005010000001</v>
      </c>
      <c r="S91" s="5">
        <v>14.000006020000001</v>
      </c>
      <c r="T91" s="5">
        <v>14.00000695</v>
      </c>
      <c r="U91" s="5">
        <v>14.000007220000001</v>
      </c>
      <c r="V91" s="5">
        <v>14.00000724</v>
      </c>
      <c r="W91" s="5">
        <v>14.00000786</v>
      </c>
      <c r="X91" s="5">
        <v>14.000013859999999</v>
      </c>
      <c r="Y91" s="5">
        <v>14.0000436</v>
      </c>
      <c r="Z91" s="5">
        <v>39.955962120000002</v>
      </c>
      <c r="AA91" s="5">
        <v>80.577126860000007</v>
      </c>
      <c r="AB91" s="5">
        <v>80.577126870000001</v>
      </c>
      <c r="AC91" s="5">
        <v>80.577126879999994</v>
      </c>
      <c r="AD91" s="5">
        <v>80.577126879999994</v>
      </c>
      <c r="AE91" s="5">
        <v>80.577126879999994</v>
      </c>
      <c r="AF91" s="5">
        <v>80.577126890000002</v>
      </c>
      <c r="AG91" s="5">
        <v>80.577126899999996</v>
      </c>
    </row>
    <row r="92" spans="1:33">
      <c r="A92" s="56" t="s">
        <v>70</v>
      </c>
      <c r="B92" s="56" t="s">
        <v>197</v>
      </c>
      <c r="C92" s="56" t="s">
        <v>226</v>
      </c>
      <c r="D92" s="56" t="s">
        <v>227</v>
      </c>
      <c r="E92" s="56" t="s">
        <v>217</v>
      </c>
      <c r="F92" s="5">
        <v>81.72</v>
      </c>
      <c r="G92" s="5">
        <v>81.720001139999994</v>
      </c>
      <c r="H92" s="5">
        <v>81.720001330000002</v>
      </c>
      <c r="I92" s="5">
        <v>81.720001760000002</v>
      </c>
      <c r="J92" s="5">
        <v>81.720002559999998</v>
      </c>
      <c r="K92" s="5">
        <v>81.720002649999998</v>
      </c>
      <c r="L92" s="5">
        <v>81.720002789999995</v>
      </c>
      <c r="M92" s="5">
        <v>81.720003689999999</v>
      </c>
      <c r="N92" s="5">
        <v>81.720003910000003</v>
      </c>
      <c r="O92" s="5">
        <v>81.720003969999993</v>
      </c>
      <c r="P92" s="5">
        <v>81.720004360000004</v>
      </c>
      <c r="Q92" s="5">
        <v>81.72000457</v>
      </c>
      <c r="R92" s="5">
        <v>81.720005180000001</v>
      </c>
      <c r="S92" s="5">
        <v>81.720006189999992</v>
      </c>
      <c r="T92" s="5">
        <v>81.720007199999998</v>
      </c>
      <c r="U92" s="5">
        <v>81.720007359999997</v>
      </c>
      <c r="V92" s="5">
        <v>81.720007479999992</v>
      </c>
      <c r="W92" s="5">
        <v>81.720008350000001</v>
      </c>
      <c r="X92" s="5">
        <v>81.720013550000004</v>
      </c>
      <c r="Y92" s="5">
        <v>81.72002105</v>
      </c>
      <c r="Z92" s="5">
        <v>81.720031070000005</v>
      </c>
      <c r="AA92" s="5">
        <v>635.93224282000006</v>
      </c>
      <c r="AB92" s="5">
        <v>635.93224287999999</v>
      </c>
      <c r="AC92" s="5">
        <v>1559.76370636</v>
      </c>
      <c r="AD92" s="5">
        <v>2070.3279585199998</v>
      </c>
      <c r="AE92" s="5">
        <v>2785.1115476099999</v>
      </c>
      <c r="AF92" s="5">
        <v>2785.1115476499999</v>
      </c>
      <c r="AG92" s="5">
        <v>2785.11154769</v>
      </c>
    </row>
    <row r="93" spans="1:33">
      <c r="A93" s="56" t="s">
        <v>70</v>
      </c>
      <c r="B93" s="56" t="s">
        <v>197</v>
      </c>
      <c r="C93" s="56" t="s">
        <v>228</v>
      </c>
      <c r="D93" s="56" t="s">
        <v>229</v>
      </c>
      <c r="E93" s="56" t="s">
        <v>217</v>
      </c>
      <c r="F93" s="5">
        <v>306.84199999999998</v>
      </c>
      <c r="G93" s="5">
        <v>528.08200109000006</v>
      </c>
      <c r="H93" s="5">
        <v>528.08200124000007</v>
      </c>
      <c r="I93" s="5">
        <v>528.08200160000001</v>
      </c>
      <c r="J93" s="5">
        <v>562.24200214999996</v>
      </c>
      <c r="K93" s="5">
        <v>528.08200237000005</v>
      </c>
      <c r="L93" s="5">
        <v>528.08200257999999</v>
      </c>
      <c r="M93" s="5">
        <v>528.08200343999999</v>
      </c>
      <c r="N93" s="5">
        <v>528.08200362000002</v>
      </c>
      <c r="O93" s="5">
        <v>528.08200369000008</v>
      </c>
      <c r="P93" s="5">
        <v>528.08200404000002</v>
      </c>
      <c r="Q93" s="5">
        <v>528.08200426999997</v>
      </c>
      <c r="R93" s="5">
        <v>528.08200484999998</v>
      </c>
      <c r="S93" s="5">
        <v>528.08200548000002</v>
      </c>
      <c r="T93" s="5">
        <v>528.08200632</v>
      </c>
      <c r="U93" s="5">
        <v>528.08200655000007</v>
      </c>
      <c r="V93" s="5">
        <v>528.08200665000004</v>
      </c>
      <c r="W93" s="5">
        <v>528.08200747000001</v>
      </c>
      <c r="X93" s="5">
        <v>528.08200925000006</v>
      </c>
      <c r="Y93" s="5">
        <v>528.08201343000007</v>
      </c>
      <c r="Z93" s="5">
        <v>528.08201354000005</v>
      </c>
      <c r="AA93" s="5">
        <v>528.08201773000008</v>
      </c>
      <c r="AB93" s="5">
        <v>528.08201794000001</v>
      </c>
      <c r="AC93" s="5">
        <v>528.08202375999997</v>
      </c>
      <c r="AD93" s="5">
        <v>352.12910493999999</v>
      </c>
      <c r="AE93" s="5">
        <v>352.12962413999998</v>
      </c>
      <c r="AF93" s="5">
        <v>221.24062437000001</v>
      </c>
      <c r="AG93" s="5">
        <v>221.24062438999999</v>
      </c>
    </row>
    <row r="94" spans="1:33">
      <c r="A94" s="56" t="s">
        <v>70</v>
      </c>
      <c r="B94" s="56" t="s">
        <v>197</v>
      </c>
      <c r="C94" s="56" t="s">
        <v>230</v>
      </c>
      <c r="D94" s="56" t="s">
        <v>231</v>
      </c>
      <c r="E94" s="56" t="s">
        <v>217</v>
      </c>
      <c r="F94" s="5">
        <v>1214.288</v>
      </c>
      <c r="G94" s="5">
        <v>1360.2880011100001</v>
      </c>
      <c r="H94" s="5">
        <v>1360.28800127</v>
      </c>
      <c r="I94" s="5">
        <v>1360.2880016399999</v>
      </c>
      <c r="J94" s="5">
        <v>1360.2880024799999</v>
      </c>
      <c r="K94" s="5">
        <v>1360.2880026099999</v>
      </c>
      <c r="L94" s="5">
        <v>1360.28800284</v>
      </c>
      <c r="M94" s="5">
        <v>1360.2880037100001</v>
      </c>
      <c r="N94" s="5">
        <v>1360.28800389</v>
      </c>
      <c r="O94" s="5">
        <v>1360.28800398</v>
      </c>
      <c r="P94" s="5">
        <v>1360.28800434</v>
      </c>
      <c r="Q94" s="5">
        <v>1360.2880046099999</v>
      </c>
      <c r="R94" s="5">
        <v>1360.28800503</v>
      </c>
      <c r="S94" s="5">
        <v>1250.2880056700001</v>
      </c>
      <c r="T94" s="5">
        <v>1250.2880064799999</v>
      </c>
      <c r="U94" s="5">
        <v>1250.2880067999999</v>
      </c>
      <c r="V94" s="5">
        <v>1250.2880070399999</v>
      </c>
      <c r="W94" s="5">
        <v>1250.28800755</v>
      </c>
      <c r="X94" s="5">
        <v>1250.2880104400001</v>
      </c>
      <c r="Y94" s="5">
        <v>1250.2880163499999</v>
      </c>
      <c r="Z94" s="5">
        <v>1225.28803778</v>
      </c>
      <c r="AA94" s="5">
        <v>1122.3283914199999</v>
      </c>
      <c r="AB94" s="5">
        <v>1812.1323883299999</v>
      </c>
      <c r="AC94" s="5">
        <v>1729.10013624</v>
      </c>
      <c r="AD94" s="5">
        <v>1695.79215583</v>
      </c>
      <c r="AE94" s="5">
        <v>1928.6532077500001</v>
      </c>
      <c r="AF94" s="5">
        <v>2488.8894615200002</v>
      </c>
      <c r="AG94" s="5">
        <v>2488.8894615499999</v>
      </c>
    </row>
    <row r="95" spans="1:33">
      <c r="A95" s="56" t="s">
        <v>70</v>
      </c>
      <c r="B95" s="56" t="s">
        <v>197</v>
      </c>
      <c r="C95" s="56" t="s">
        <v>232</v>
      </c>
      <c r="D95" s="56" t="s">
        <v>233</v>
      </c>
      <c r="E95" s="56" t="s">
        <v>217</v>
      </c>
      <c r="F95" s="5">
        <v>0</v>
      </c>
      <c r="G95" s="5">
        <v>1.04E-6</v>
      </c>
      <c r="H95" s="5">
        <v>1.1999999999999999E-6</v>
      </c>
      <c r="I95" s="5">
        <v>1.5600000000000001E-6</v>
      </c>
      <c r="J95" s="5">
        <v>2.26E-6</v>
      </c>
      <c r="K95" s="5">
        <v>2.3999999999999999E-6</v>
      </c>
      <c r="L95" s="5">
        <v>2.57E-6</v>
      </c>
      <c r="M95" s="5">
        <v>3.4000000000000001E-6</v>
      </c>
      <c r="N95" s="5">
        <v>3.5999999999999998E-6</v>
      </c>
      <c r="O95" s="5">
        <v>3.6600000000000001E-6</v>
      </c>
      <c r="P95" s="5">
        <v>4.0199999999999996E-6</v>
      </c>
      <c r="Q95" s="5">
        <v>4.2200000000000003E-6</v>
      </c>
      <c r="R95" s="5">
        <v>4.7600000000000002E-6</v>
      </c>
      <c r="S95" s="5">
        <v>5.5600000000000001E-6</v>
      </c>
      <c r="T95" s="5">
        <v>6.3600000000000001E-6</v>
      </c>
      <c r="U95" s="5">
        <v>6.6499999999999999E-6</v>
      </c>
      <c r="V95" s="5">
        <v>6.7499999999999997E-6</v>
      </c>
      <c r="W95" s="5">
        <v>7.6000000000000001E-6</v>
      </c>
      <c r="X95" s="5">
        <v>1.0689999999999999E-5</v>
      </c>
      <c r="Y95" s="5">
        <v>2.7880000000000001E-5</v>
      </c>
      <c r="Z95" s="5">
        <v>4.0059999999999999E-5</v>
      </c>
      <c r="AA95" s="5">
        <v>139.16226495999999</v>
      </c>
      <c r="AB95" s="5">
        <v>139.16226502000001</v>
      </c>
      <c r="AC95" s="5">
        <v>143.5116988</v>
      </c>
      <c r="AD95" s="5">
        <v>145.60911587000001</v>
      </c>
      <c r="AE95" s="5">
        <v>148.25212872</v>
      </c>
      <c r="AF95" s="5">
        <v>149.84956452</v>
      </c>
      <c r="AG95" s="5">
        <v>149.84956453999999</v>
      </c>
    </row>
    <row r="96" spans="1:33">
      <c r="A96" s="56" t="s">
        <v>70</v>
      </c>
      <c r="B96" s="56" t="s">
        <v>163</v>
      </c>
      <c r="C96" s="56" t="s">
        <v>234</v>
      </c>
      <c r="D96" s="56" t="s">
        <v>235</v>
      </c>
      <c r="E96" s="56" t="s">
        <v>217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</row>
    <row r="97" spans="1:33">
      <c r="A97" s="56" t="s">
        <v>70</v>
      </c>
      <c r="B97" s="56" t="s">
        <v>163</v>
      </c>
      <c r="C97" s="56" t="s">
        <v>236</v>
      </c>
      <c r="D97" s="56" t="s">
        <v>237</v>
      </c>
      <c r="E97" s="56" t="s">
        <v>217</v>
      </c>
      <c r="F97" s="5">
        <v>166.00000080000001</v>
      </c>
      <c r="G97" s="5">
        <v>166.00000295000001</v>
      </c>
      <c r="H97" s="5">
        <v>166.00000494</v>
      </c>
      <c r="I97" s="5">
        <v>166.00011416999999</v>
      </c>
      <c r="J97" s="5">
        <v>166.00011418</v>
      </c>
      <c r="K97" s="5">
        <v>178.22518837999999</v>
      </c>
      <c r="L97" s="5">
        <v>680.18384128000002</v>
      </c>
      <c r="M97" s="5">
        <v>680.18384129000003</v>
      </c>
      <c r="N97" s="5">
        <v>680.18384134999997</v>
      </c>
      <c r="O97" s="5">
        <v>680.18384142000002</v>
      </c>
      <c r="P97" s="5">
        <v>680.18384148999996</v>
      </c>
      <c r="Q97" s="5">
        <v>680.18384156000002</v>
      </c>
      <c r="R97" s="5">
        <v>680.18384162999996</v>
      </c>
      <c r="S97" s="5">
        <v>680.18384170000002</v>
      </c>
      <c r="T97" s="5">
        <v>680.18384170000002</v>
      </c>
      <c r="U97" s="5">
        <v>680.18384171000002</v>
      </c>
      <c r="V97" s="5">
        <v>680.18384172000003</v>
      </c>
      <c r="W97" s="5">
        <v>680.18384173000004</v>
      </c>
      <c r="X97" s="5">
        <v>680.18384174000005</v>
      </c>
      <c r="Y97" s="5">
        <v>680.18384175000006</v>
      </c>
      <c r="Z97" s="5">
        <v>680.18384175999995</v>
      </c>
      <c r="AA97" s="5">
        <v>680.18384175999995</v>
      </c>
      <c r="AB97" s="5">
        <v>680.18384175999995</v>
      </c>
      <c r="AC97" s="5">
        <v>624.18384175999995</v>
      </c>
      <c r="AD97" s="5">
        <v>624.18384176999996</v>
      </c>
      <c r="AE97" s="5">
        <v>624.18384176999996</v>
      </c>
      <c r="AF97" s="5">
        <v>624.18384177999997</v>
      </c>
      <c r="AG97" s="5">
        <v>624.18384178999997</v>
      </c>
    </row>
    <row r="98" spans="1:33">
      <c r="A98" s="56" t="s">
        <v>70</v>
      </c>
      <c r="B98" s="56" t="s">
        <v>163</v>
      </c>
      <c r="C98" s="56" t="s">
        <v>238</v>
      </c>
      <c r="D98" s="56" t="s">
        <v>239</v>
      </c>
      <c r="E98" s="56" t="s">
        <v>217</v>
      </c>
      <c r="F98" s="5">
        <v>535.02000082999996</v>
      </c>
      <c r="G98" s="5">
        <v>535.02000261000001</v>
      </c>
      <c r="H98" s="5">
        <v>535.02000408000004</v>
      </c>
      <c r="I98" s="5">
        <v>535.02001302999997</v>
      </c>
      <c r="J98" s="5">
        <v>535.02001304999999</v>
      </c>
      <c r="K98" s="5">
        <v>1777.6383798300001</v>
      </c>
      <c r="L98" s="5">
        <v>3181.6391021200002</v>
      </c>
      <c r="M98" s="5">
        <v>3181.6391021200002</v>
      </c>
      <c r="N98" s="5">
        <v>3181.6391021899999</v>
      </c>
      <c r="O98" s="5">
        <v>3181.6391022600001</v>
      </c>
      <c r="P98" s="5">
        <v>3181.6391023299998</v>
      </c>
      <c r="Q98" s="5">
        <v>3181.6391024</v>
      </c>
      <c r="R98" s="5">
        <v>3181.6391024700001</v>
      </c>
      <c r="S98" s="5">
        <v>3181.6391025399998</v>
      </c>
      <c r="T98" s="5">
        <v>3181.6391025399998</v>
      </c>
      <c r="U98" s="5">
        <v>3181.6391025500002</v>
      </c>
      <c r="V98" s="5">
        <v>3181.6391025600001</v>
      </c>
      <c r="W98" s="5">
        <v>3181.63910257</v>
      </c>
      <c r="X98" s="5">
        <v>3181.6391025799999</v>
      </c>
      <c r="Y98" s="5">
        <v>3181.6391025900002</v>
      </c>
      <c r="Z98" s="5">
        <v>3161.63910261</v>
      </c>
      <c r="AA98" s="5">
        <v>3161.63910261</v>
      </c>
      <c r="AB98" s="5">
        <v>3300.47010529</v>
      </c>
      <c r="AC98" s="5">
        <v>3300.4701053200001</v>
      </c>
      <c r="AD98" s="5">
        <v>3500.0199982899999</v>
      </c>
      <c r="AE98" s="5">
        <v>3500.0199983299999</v>
      </c>
      <c r="AF98" s="5">
        <v>3500.0199983399998</v>
      </c>
      <c r="AG98" s="5">
        <v>3500.0199983500002</v>
      </c>
    </row>
    <row r="99" spans="1:33">
      <c r="A99" s="56" t="s">
        <v>70</v>
      </c>
      <c r="B99" s="56" t="s">
        <v>163</v>
      </c>
      <c r="C99" s="56" t="s">
        <v>240</v>
      </c>
      <c r="D99" s="56" t="s">
        <v>241</v>
      </c>
      <c r="E99" s="56" t="s">
        <v>217</v>
      </c>
      <c r="F99" s="5">
        <v>762.40500084999996</v>
      </c>
      <c r="G99" s="5">
        <v>762.40500304</v>
      </c>
      <c r="H99" s="5">
        <v>762.40501313000004</v>
      </c>
      <c r="I99" s="5">
        <v>762.40504016</v>
      </c>
      <c r="J99" s="5">
        <v>762.40504016</v>
      </c>
      <c r="K99" s="5">
        <v>762.40504054999997</v>
      </c>
      <c r="L99" s="5">
        <v>762.40514431999998</v>
      </c>
      <c r="M99" s="5">
        <v>762.40514458000007</v>
      </c>
      <c r="N99" s="5">
        <v>762.40514475999998</v>
      </c>
      <c r="O99" s="5">
        <v>762.40514483000004</v>
      </c>
      <c r="P99" s="5">
        <v>762.40514500000006</v>
      </c>
      <c r="Q99" s="5">
        <v>762.40514509000002</v>
      </c>
      <c r="R99" s="5">
        <v>762.40514530999997</v>
      </c>
      <c r="S99" s="5">
        <v>762.40514607</v>
      </c>
      <c r="T99" s="5">
        <v>762.40514633999999</v>
      </c>
      <c r="U99" s="5">
        <v>762.40514681000002</v>
      </c>
      <c r="V99" s="5">
        <v>762.40514733999998</v>
      </c>
      <c r="W99" s="5">
        <v>762.40514736</v>
      </c>
      <c r="X99" s="5">
        <v>762.40514960999997</v>
      </c>
      <c r="Y99" s="5">
        <v>660.38015368000003</v>
      </c>
      <c r="Z99" s="5">
        <v>660.38016886000003</v>
      </c>
      <c r="AA99" s="5">
        <v>660.38017046999994</v>
      </c>
      <c r="AB99" s="5">
        <v>660.38019362</v>
      </c>
      <c r="AC99" s="5">
        <v>660.38019364000002</v>
      </c>
      <c r="AD99" s="5">
        <v>764.14390660000004</v>
      </c>
      <c r="AE99" s="5">
        <v>2367.1088532399999</v>
      </c>
      <c r="AF99" s="5">
        <v>3433.0792036299999</v>
      </c>
      <c r="AG99" s="5">
        <v>3363.3292036500002</v>
      </c>
    </row>
    <row r="100" spans="1:33">
      <c r="A100" s="56" t="s">
        <v>70</v>
      </c>
      <c r="B100" s="56" t="s">
        <v>163</v>
      </c>
      <c r="C100" s="56" t="s">
        <v>242</v>
      </c>
      <c r="D100" s="56" t="s">
        <v>243</v>
      </c>
      <c r="E100" s="56" t="s">
        <v>217</v>
      </c>
      <c r="F100" s="5">
        <v>53.000000819999997</v>
      </c>
      <c r="G100" s="5">
        <v>53.000002559999999</v>
      </c>
      <c r="H100" s="5">
        <v>53.000002559999999</v>
      </c>
      <c r="I100" s="5">
        <v>53.000026900000002</v>
      </c>
      <c r="J100" s="5">
        <v>53.000026900000002</v>
      </c>
      <c r="K100" s="5">
        <v>53.000085810000002</v>
      </c>
      <c r="L100" s="5">
        <v>257.15593677999999</v>
      </c>
      <c r="M100" s="5">
        <v>257.15593679</v>
      </c>
      <c r="N100" s="5">
        <v>257.15593684999999</v>
      </c>
      <c r="O100" s="5">
        <v>257.15593691999999</v>
      </c>
      <c r="P100" s="5">
        <v>257.15593698999999</v>
      </c>
      <c r="Q100" s="5">
        <v>257.15593705999999</v>
      </c>
      <c r="R100" s="5">
        <v>257.15593712999998</v>
      </c>
      <c r="S100" s="5">
        <v>257.15593719999998</v>
      </c>
      <c r="T100" s="5">
        <v>257.15593719999998</v>
      </c>
      <c r="U100" s="5">
        <v>257.15593720999999</v>
      </c>
      <c r="V100" s="5">
        <v>257.15593722</v>
      </c>
      <c r="W100" s="5">
        <v>257.15593723000001</v>
      </c>
      <c r="X100" s="5">
        <v>257.15593724000001</v>
      </c>
      <c r="Y100" s="5">
        <v>257.15593725000002</v>
      </c>
      <c r="Z100" s="5">
        <v>204.15593734000001</v>
      </c>
      <c r="AA100" s="5">
        <v>204.15593734999999</v>
      </c>
      <c r="AB100" s="5">
        <v>204.15593738000001</v>
      </c>
      <c r="AC100" s="5">
        <v>204.15593738999999</v>
      </c>
      <c r="AD100" s="5">
        <v>204.15593763999999</v>
      </c>
      <c r="AE100" s="5">
        <v>204.15593767999999</v>
      </c>
      <c r="AF100" s="5">
        <v>269.41558909999998</v>
      </c>
      <c r="AG100" s="5">
        <v>269.41558910999998</v>
      </c>
    </row>
    <row r="101" spans="1:33">
      <c r="A101" s="56" t="s">
        <v>70</v>
      </c>
      <c r="B101" s="56" t="s">
        <v>163</v>
      </c>
      <c r="C101" s="56" t="s">
        <v>244</v>
      </c>
      <c r="D101" s="56" t="s">
        <v>245</v>
      </c>
      <c r="E101" s="56" t="s">
        <v>217</v>
      </c>
      <c r="F101" s="5">
        <v>1121.3399999999999</v>
      </c>
      <c r="G101" s="5">
        <v>1121.3399999999999</v>
      </c>
      <c r="H101" s="5">
        <v>1121.3399999999999</v>
      </c>
      <c r="I101" s="5">
        <v>1121.3399999999999</v>
      </c>
      <c r="J101" s="5">
        <v>1121.3399999999999</v>
      </c>
      <c r="K101" s="5">
        <v>1121.3399999999999</v>
      </c>
      <c r="L101" s="5">
        <v>1122.24</v>
      </c>
      <c r="M101" s="5">
        <v>1121.3399999999999</v>
      </c>
      <c r="N101" s="5">
        <v>1121.3399999999999</v>
      </c>
      <c r="O101" s="5">
        <v>1121.3399999999999</v>
      </c>
      <c r="P101" s="5">
        <v>1121.3399999999999</v>
      </c>
      <c r="Q101" s="5">
        <v>1121.3399999999999</v>
      </c>
      <c r="R101" s="5">
        <v>1121.3399999999999</v>
      </c>
      <c r="S101" s="5">
        <v>1121.3399999999999</v>
      </c>
      <c r="T101" s="5">
        <v>1121.3399999999999</v>
      </c>
      <c r="U101" s="5">
        <v>971.31</v>
      </c>
      <c r="V101" s="5">
        <v>971.31</v>
      </c>
      <c r="W101" s="5">
        <v>971.31</v>
      </c>
      <c r="X101" s="5">
        <v>971.31</v>
      </c>
      <c r="Y101" s="5">
        <v>971.31</v>
      </c>
      <c r="Z101" s="5">
        <v>971.31</v>
      </c>
      <c r="AA101" s="5">
        <v>971.31</v>
      </c>
      <c r="AB101" s="5">
        <v>971.31</v>
      </c>
      <c r="AC101" s="5">
        <v>971.31</v>
      </c>
      <c r="AD101" s="5">
        <v>971.31</v>
      </c>
      <c r="AE101" s="5">
        <v>971.31</v>
      </c>
      <c r="AF101" s="5">
        <v>638.97</v>
      </c>
      <c r="AG101" s="5">
        <v>389.976</v>
      </c>
    </row>
    <row r="102" spans="1:33">
      <c r="A102" s="56" t="s">
        <v>70</v>
      </c>
      <c r="B102" s="56" t="s">
        <v>163</v>
      </c>
      <c r="C102" s="56" t="s">
        <v>246</v>
      </c>
      <c r="D102" s="56" t="s">
        <v>247</v>
      </c>
      <c r="E102" s="56" t="s">
        <v>217</v>
      </c>
      <c r="F102" s="5">
        <v>456.24400000000003</v>
      </c>
      <c r="G102" s="5">
        <v>456.24400000000003</v>
      </c>
      <c r="H102" s="5">
        <v>456.24400000000003</v>
      </c>
      <c r="I102" s="5">
        <v>456.24400000000003</v>
      </c>
      <c r="J102" s="5">
        <v>456.24400000000003</v>
      </c>
      <c r="K102" s="5">
        <v>456.24400000000003</v>
      </c>
      <c r="L102" s="5">
        <v>456.24400000000003</v>
      </c>
      <c r="M102" s="5">
        <v>456.24400000000003</v>
      </c>
      <c r="N102" s="5">
        <v>456.24400000000003</v>
      </c>
      <c r="O102" s="5">
        <v>456.24400000000003</v>
      </c>
      <c r="P102" s="5">
        <v>456.24400000000003</v>
      </c>
      <c r="Q102" s="5">
        <v>456.24400000000003</v>
      </c>
      <c r="R102" s="5">
        <v>456.24400000000003</v>
      </c>
      <c r="S102" s="5">
        <v>456.24400000000003</v>
      </c>
      <c r="T102" s="5">
        <v>456.24400000000003</v>
      </c>
      <c r="U102" s="5">
        <v>456.24400000000003</v>
      </c>
      <c r="V102" s="5">
        <v>456.24400000000003</v>
      </c>
      <c r="W102" s="5">
        <v>456.24400000000003</v>
      </c>
      <c r="X102" s="5">
        <v>456.24400000000003</v>
      </c>
      <c r="Y102" s="5">
        <v>456.24400000000003</v>
      </c>
      <c r="Z102" s="5">
        <v>456.24400000000003</v>
      </c>
      <c r="AA102" s="5">
        <v>456.24400000000003</v>
      </c>
      <c r="AB102" s="5">
        <v>456.24400000000003</v>
      </c>
      <c r="AC102" s="5">
        <v>456.24400000000003</v>
      </c>
      <c r="AD102" s="5">
        <v>456.24400000000003</v>
      </c>
      <c r="AE102" s="5">
        <v>456.24400000000003</v>
      </c>
      <c r="AF102" s="5">
        <v>456.24400000000003</v>
      </c>
      <c r="AG102" s="5">
        <v>279.98</v>
      </c>
    </row>
    <row r="103" spans="1:33">
      <c r="A103" s="56" t="s">
        <v>70</v>
      </c>
      <c r="B103" s="56" t="s">
        <v>163</v>
      </c>
      <c r="C103" s="56" t="s">
        <v>248</v>
      </c>
      <c r="D103" s="56" t="s">
        <v>249</v>
      </c>
      <c r="E103" s="56" t="s">
        <v>217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</row>
    <row r="104" spans="1:33">
      <c r="A104" s="56" t="s">
        <v>70</v>
      </c>
      <c r="B104" s="56" t="s">
        <v>163</v>
      </c>
      <c r="C104" s="56" t="s">
        <v>250</v>
      </c>
      <c r="D104" s="56" t="s">
        <v>251</v>
      </c>
      <c r="E104" s="56" t="s">
        <v>217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</row>
    <row r="105" spans="1:33">
      <c r="A105" s="56" t="s">
        <v>70</v>
      </c>
      <c r="B105" s="56" t="s">
        <v>198</v>
      </c>
      <c r="C105" s="56" t="s">
        <v>252</v>
      </c>
      <c r="D105" s="56" t="s">
        <v>253</v>
      </c>
      <c r="E105" s="56" t="s">
        <v>217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>
      <c r="A106" s="56" t="s">
        <v>70</v>
      </c>
      <c r="B106" s="56" t="s">
        <v>198</v>
      </c>
      <c r="C106" s="56" t="s">
        <v>254</v>
      </c>
      <c r="D106" s="56" t="s">
        <v>255</v>
      </c>
      <c r="E106" s="56" t="s">
        <v>217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</row>
    <row r="107" spans="1:33">
      <c r="A107" s="56" t="s">
        <v>70</v>
      </c>
      <c r="B107" s="56" t="s">
        <v>198</v>
      </c>
      <c r="C107" s="56" t="s">
        <v>256</v>
      </c>
      <c r="D107" s="56" t="s">
        <v>257</v>
      </c>
      <c r="E107" s="56" t="s">
        <v>217</v>
      </c>
      <c r="F107" s="5">
        <v>624.26499999999999</v>
      </c>
      <c r="G107" s="5">
        <v>624.26499999999999</v>
      </c>
      <c r="H107" s="5">
        <v>624.26499999999999</v>
      </c>
      <c r="I107" s="5">
        <v>624.26499999999999</v>
      </c>
      <c r="J107" s="5">
        <v>624.26499999999999</v>
      </c>
      <c r="K107" s="5">
        <v>624.26499999999999</v>
      </c>
      <c r="L107" s="5">
        <v>624.26499999999999</v>
      </c>
      <c r="M107" s="5">
        <v>624.26499999999999</v>
      </c>
      <c r="N107" s="5">
        <v>624.26499999999999</v>
      </c>
      <c r="O107" s="5">
        <v>624.26499999999999</v>
      </c>
      <c r="P107" s="5">
        <v>624.26499999999999</v>
      </c>
      <c r="Q107" s="5">
        <v>624.26499999999999</v>
      </c>
      <c r="R107" s="5">
        <v>624.26499999999999</v>
      </c>
      <c r="S107" s="5">
        <v>624.26499999999999</v>
      </c>
      <c r="T107" s="5">
        <v>624.26499999999999</v>
      </c>
      <c r="U107" s="5">
        <v>624.26499999999999</v>
      </c>
      <c r="V107" s="5">
        <v>624.26499999999999</v>
      </c>
      <c r="W107" s="5">
        <v>624.26499999999999</v>
      </c>
      <c r="X107" s="5">
        <v>624.26499999999999</v>
      </c>
      <c r="Y107" s="5">
        <v>624.26499999999999</v>
      </c>
      <c r="Z107" s="5">
        <v>624.26499999999999</v>
      </c>
      <c r="AA107" s="5">
        <v>624.26499999999999</v>
      </c>
      <c r="AB107" s="5">
        <v>597</v>
      </c>
      <c r="AC107" s="5">
        <v>597</v>
      </c>
      <c r="AD107" s="5">
        <v>597</v>
      </c>
      <c r="AE107" s="5">
        <v>456.93400000000003</v>
      </c>
      <c r="AF107" s="5">
        <v>81</v>
      </c>
      <c r="AG107" s="5">
        <v>0</v>
      </c>
    </row>
    <row r="108" spans="1:33">
      <c r="A108" s="56" t="s">
        <v>70</v>
      </c>
      <c r="B108" s="56" t="s">
        <v>198</v>
      </c>
      <c r="C108" s="56" t="s">
        <v>258</v>
      </c>
      <c r="D108" s="56" t="s">
        <v>259</v>
      </c>
      <c r="E108" s="56" t="s">
        <v>217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</row>
    <row r="109" spans="1:33">
      <c r="A109" s="56" t="s">
        <v>70</v>
      </c>
      <c r="B109" s="56" t="s">
        <v>198</v>
      </c>
      <c r="C109" s="56" t="s">
        <v>260</v>
      </c>
      <c r="D109" s="56" t="s">
        <v>261</v>
      </c>
      <c r="E109" s="56" t="s">
        <v>217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</row>
    <row r="110" spans="1:33">
      <c r="A110" s="56" t="s">
        <v>70</v>
      </c>
      <c r="B110" s="56" t="s">
        <v>198</v>
      </c>
      <c r="C110" s="56" t="s">
        <v>262</v>
      </c>
      <c r="D110" s="56" t="s">
        <v>263</v>
      </c>
      <c r="E110" s="56" t="s">
        <v>217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</row>
    <row r="111" spans="1:33">
      <c r="A111" s="56" t="s">
        <v>70</v>
      </c>
      <c r="B111" s="56" t="s">
        <v>198</v>
      </c>
      <c r="C111" s="56" t="s">
        <v>264</v>
      </c>
      <c r="D111" s="56" t="s">
        <v>265</v>
      </c>
      <c r="E111" s="56" t="s">
        <v>217</v>
      </c>
      <c r="F111" s="5">
        <v>377.536</v>
      </c>
      <c r="G111" s="5">
        <v>377.536</v>
      </c>
      <c r="H111" s="5">
        <v>377.536</v>
      </c>
      <c r="I111" s="5">
        <v>377.536</v>
      </c>
      <c r="J111" s="5">
        <v>377.536</v>
      </c>
      <c r="K111" s="5">
        <v>377.536</v>
      </c>
      <c r="L111" s="5">
        <v>377.536</v>
      </c>
      <c r="M111" s="5">
        <v>377.536</v>
      </c>
      <c r="N111" s="5">
        <v>377.536</v>
      </c>
      <c r="O111" s="5">
        <v>377.536</v>
      </c>
      <c r="P111" s="5">
        <v>377.536</v>
      </c>
      <c r="Q111" s="5">
        <v>377.536</v>
      </c>
      <c r="R111" s="5">
        <v>377.536</v>
      </c>
      <c r="S111" s="5">
        <v>377.536</v>
      </c>
      <c r="T111" s="5">
        <v>377.536</v>
      </c>
      <c r="U111" s="5">
        <v>377.536</v>
      </c>
      <c r="V111" s="5">
        <v>377.536</v>
      </c>
      <c r="W111" s="5">
        <v>377.536</v>
      </c>
      <c r="X111" s="5">
        <v>377.536</v>
      </c>
      <c r="Y111" s="5">
        <v>377.536</v>
      </c>
      <c r="Z111" s="5">
        <v>377.536</v>
      </c>
      <c r="AA111" s="5">
        <v>270.01600000000002</v>
      </c>
      <c r="AB111" s="5">
        <v>270.01600000000002</v>
      </c>
      <c r="AC111" s="5">
        <v>270.01600000000002</v>
      </c>
      <c r="AD111" s="5">
        <v>270.01600000000002</v>
      </c>
      <c r="AE111" s="5">
        <v>270.01600000000002</v>
      </c>
      <c r="AF111" s="5">
        <v>270.01600000000002</v>
      </c>
      <c r="AG111" s="5">
        <v>270.01600000000002</v>
      </c>
    </row>
    <row r="112" spans="1:33">
      <c r="A112" s="56" t="s">
        <v>70</v>
      </c>
      <c r="B112" s="56" t="s">
        <v>199</v>
      </c>
      <c r="C112" s="56" t="s">
        <v>266</v>
      </c>
      <c r="D112" s="56" t="s">
        <v>267</v>
      </c>
      <c r="E112" s="56" t="s">
        <v>217</v>
      </c>
      <c r="F112" s="5">
        <v>142.1628</v>
      </c>
      <c r="G112" s="5">
        <v>142.1628</v>
      </c>
      <c r="H112" s="5">
        <v>142.1628</v>
      </c>
      <c r="I112" s="5">
        <v>142.1628</v>
      </c>
      <c r="J112" s="5">
        <v>142.1628</v>
      </c>
      <c r="K112" s="5">
        <v>142.1628</v>
      </c>
      <c r="L112" s="5">
        <v>142.1628</v>
      </c>
      <c r="M112" s="5">
        <v>142.1628</v>
      </c>
      <c r="N112" s="5">
        <v>142.1628</v>
      </c>
      <c r="O112" s="5">
        <v>142.1628</v>
      </c>
      <c r="P112" s="5">
        <v>142.1628</v>
      </c>
      <c r="Q112" s="5">
        <v>142.1628</v>
      </c>
      <c r="R112" s="5">
        <v>142.1628</v>
      </c>
      <c r="S112" s="5">
        <v>142.1628</v>
      </c>
      <c r="T112" s="5">
        <v>142.1628</v>
      </c>
      <c r="U112" s="5">
        <v>142.1628</v>
      </c>
      <c r="V112" s="5">
        <v>142.1628</v>
      </c>
      <c r="W112" s="5">
        <v>142.1628</v>
      </c>
      <c r="X112" s="5">
        <v>94.996799999999993</v>
      </c>
      <c r="Y112" s="5">
        <v>94.996799999999993</v>
      </c>
      <c r="Z112" s="5">
        <v>94.996799999999993</v>
      </c>
      <c r="AA112" s="5">
        <v>94.996799999999993</v>
      </c>
      <c r="AB112" s="5">
        <v>94.996799999999993</v>
      </c>
      <c r="AC112" s="5">
        <v>94.996799999999993</v>
      </c>
      <c r="AD112" s="5">
        <v>94.996799999999993</v>
      </c>
      <c r="AE112" s="5">
        <v>94.996799999999993</v>
      </c>
      <c r="AF112" s="5">
        <v>0</v>
      </c>
      <c r="AG112" s="5">
        <v>0</v>
      </c>
    </row>
    <row r="113" spans="1:33">
      <c r="A113" s="56" t="s">
        <v>70</v>
      </c>
      <c r="B113" s="56" t="s">
        <v>199</v>
      </c>
      <c r="C113" s="56" t="s">
        <v>268</v>
      </c>
      <c r="D113" s="56" t="s">
        <v>269</v>
      </c>
      <c r="E113" s="56" t="s">
        <v>217</v>
      </c>
      <c r="F113" s="5">
        <v>25.219000000000001</v>
      </c>
      <c r="G113" s="5">
        <v>25.219000000000001</v>
      </c>
      <c r="H113" s="5">
        <v>25.219000000000001</v>
      </c>
      <c r="I113" s="5">
        <v>25.219000000000001</v>
      </c>
      <c r="J113" s="5">
        <v>25.219000000000001</v>
      </c>
      <c r="K113" s="5">
        <v>25.219000000000001</v>
      </c>
      <c r="L113" s="5">
        <v>25.219000000000001</v>
      </c>
      <c r="M113" s="5">
        <v>25.219000000000001</v>
      </c>
      <c r="N113" s="5">
        <v>19.091000000000001</v>
      </c>
      <c r="O113" s="5">
        <v>19.091000000000001</v>
      </c>
      <c r="P113" s="5">
        <v>19.091000000000001</v>
      </c>
      <c r="Q113" s="5">
        <v>19.091000000000001</v>
      </c>
      <c r="R113" s="5">
        <v>19.091000000000001</v>
      </c>
      <c r="S113" s="5">
        <v>19.091000000000001</v>
      </c>
      <c r="T113" s="5">
        <v>19.091000000000001</v>
      </c>
      <c r="U113" s="5">
        <v>19.091000000000001</v>
      </c>
      <c r="V113" s="5">
        <v>19.091000000000001</v>
      </c>
      <c r="W113" s="5">
        <v>19.091000000000001</v>
      </c>
      <c r="X113" s="5">
        <v>7.3710000000000004</v>
      </c>
      <c r="Y113" s="5">
        <v>7.3710000000000004</v>
      </c>
      <c r="Z113" s="5">
        <v>7.3710000000000004</v>
      </c>
      <c r="AA113" s="5">
        <v>7.3710000000000004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</row>
    <row r="114" spans="1:33">
      <c r="A114" s="56" t="s">
        <v>70</v>
      </c>
      <c r="B114" s="56" t="s">
        <v>199</v>
      </c>
      <c r="C114" s="56" t="s">
        <v>270</v>
      </c>
      <c r="D114" s="56" t="s">
        <v>271</v>
      </c>
      <c r="E114" s="56" t="s">
        <v>217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</row>
    <row r="115" spans="1:33">
      <c r="A115" s="56" t="s">
        <v>70</v>
      </c>
      <c r="B115" s="56" t="s">
        <v>199</v>
      </c>
      <c r="C115" s="56" t="s">
        <v>272</v>
      </c>
      <c r="D115" s="56" t="s">
        <v>273</v>
      </c>
      <c r="E115" s="56" t="s">
        <v>217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</row>
    <row r="116" spans="1:33">
      <c r="A116" s="56" t="s">
        <v>70</v>
      </c>
      <c r="B116" s="56" t="s">
        <v>199</v>
      </c>
      <c r="C116" s="56" t="s">
        <v>274</v>
      </c>
      <c r="D116" s="56" t="s">
        <v>275</v>
      </c>
      <c r="E116" s="56" t="s">
        <v>217</v>
      </c>
      <c r="F116" s="5">
        <v>295.2</v>
      </c>
      <c r="G116" s="5">
        <v>295.2</v>
      </c>
      <c r="H116" s="5">
        <v>295.2</v>
      </c>
      <c r="I116" s="5">
        <v>295.2</v>
      </c>
      <c r="J116" s="5">
        <v>295.2</v>
      </c>
      <c r="K116" s="5">
        <v>295.2</v>
      </c>
      <c r="L116" s="5">
        <v>295.2</v>
      </c>
      <c r="M116" s="5">
        <v>295.2</v>
      </c>
      <c r="N116" s="5">
        <v>295.2</v>
      </c>
      <c r="O116" s="5">
        <v>295.2</v>
      </c>
      <c r="P116" s="5">
        <v>295.2</v>
      </c>
      <c r="Q116" s="5">
        <v>295.2</v>
      </c>
      <c r="R116" s="5">
        <v>295.2</v>
      </c>
      <c r="S116" s="5">
        <v>295.2</v>
      </c>
      <c r="T116" s="5">
        <v>295.2</v>
      </c>
      <c r="U116" s="5">
        <v>295.2</v>
      </c>
      <c r="V116" s="5">
        <v>295.2</v>
      </c>
      <c r="W116" s="5">
        <v>295.2</v>
      </c>
      <c r="X116" s="5">
        <v>295.2</v>
      </c>
      <c r="Y116" s="5">
        <v>295.2</v>
      </c>
      <c r="Z116" s="5">
        <v>295.2</v>
      </c>
      <c r="AA116" s="5">
        <v>79.2</v>
      </c>
      <c r="AB116" s="5">
        <v>79.2</v>
      </c>
      <c r="AC116" s="5">
        <v>79.2</v>
      </c>
      <c r="AD116" s="5">
        <v>0</v>
      </c>
      <c r="AE116" s="5">
        <v>0</v>
      </c>
      <c r="AF116" s="5">
        <v>0</v>
      </c>
      <c r="AG116" s="5">
        <v>0</v>
      </c>
    </row>
    <row r="117" spans="1:33">
      <c r="A117" s="56" t="s">
        <v>70</v>
      </c>
      <c r="B117" s="56" t="s">
        <v>199</v>
      </c>
      <c r="C117" s="56" t="s">
        <v>276</v>
      </c>
      <c r="D117" s="56" t="s">
        <v>277</v>
      </c>
      <c r="E117" s="56" t="s">
        <v>217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</row>
    <row r="118" spans="1:33">
      <c r="A118" s="56" t="s">
        <v>70</v>
      </c>
      <c r="B118" s="56" t="s">
        <v>199</v>
      </c>
      <c r="C118" s="56" t="s">
        <v>278</v>
      </c>
      <c r="D118" s="56" t="s">
        <v>279</v>
      </c>
      <c r="E118" s="56" t="s">
        <v>217</v>
      </c>
      <c r="F118" s="5">
        <v>0</v>
      </c>
      <c r="G118" s="5">
        <v>9.4E-7</v>
      </c>
      <c r="H118" s="5">
        <v>1.0300000000000001E-6</v>
      </c>
      <c r="I118" s="5">
        <v>1.2100000000000001E-6</v>
      </c>
      <c r="J118" s="5">
        <v>1.3599999999999999E-6</v>
      </c>
      <c r="K118" s="5">
        <v>1.59E-6</v>
      </c>
      <c r="L118" s="5">
        <v>1.5999999999999999E-6</v>
      </c>
      <c r="M118" s="5">
        <v>2.3800000000000001E-6</v>
      </c>
      <c r="N118" s="5">
        <v>2.5500000000000001E-6</v>
      </c>
      <c r="O118" s="5">
        <v>2.65E-6</v>
      </c>
      <c r="P118" s="5">
        <v>3.01E-6</v>
      </c>
      <c r="Q118" s="5">
        <v>3.3799999999999998E-6</v>
      </c>
      <c r="R118" s="5">
        <v>3.7900000000000001E-6</v>
      </c>
      <c r="S118" s="5">
        <v>4.3000000000000003E-6</v>
      </c>
      <c r="T118" s="5">
        <v>4.8600000000000001E-6</v>
      </c>
      <c r="U118" s="5">
        <v>5.1200000000000001E-6</v>
      </c>
      <c r="V118" s="5">
        <v>5.13E-6</v>
      </c>
      <c r="W118" s="5">
        <v>5.7899999999999996E-6</v>
      </c>
      <c r="X118" s="5">
        <v>6.2600000000000002E-6</v>
      </c>
      <c r="Y118" s="5">
        <v>7.61E-6</v>
      </c>
      <c r="Z118" s="5">
        <v>1.118E-5</v>
      </c>
      <c r="AA118" s="5">
        <v>1.376E-5</v>
      </c>
      <c r="AB118" s="5">
        <v>2.5170000000000001E-5</v>
      </c>
      <c r="AC118" s="5">
        <v>2.5190000000000001E-5</v>
      </c>
      <c r="AD118" s="5">
        <v>6.6940000000000006E-5</v>
      </c>
      <c r="AE118" s="5">
        <v>8.0710000000000005E-5</v>
      </c>
      <c r="AF118" s="5">
        <v>429.79604525000002</v>
      </c>
      <c r="AG118" s="5">
        <v>429.79604526000003</v>
      </c>
    </row>
    <row r="119" spans="1:33">
      <c r="A119" s="56" t="s">
        <v>70</v>
      </c>
      <c r="B119" s="56" t="s">
        <v>199</v>
      </c>
      <c r="C119" s="56" t="s">
        <v>280</v>
      </c>
      <c r="D119" s="56" t="s">
        <v>281</v>
      </c>
      <c r="E119" s="56" t="s">
        <v>217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</row>
    <row r="120" spans="1:33">
      <c r="A120" s="56" t="s">
        <v>70</v>
      </c>
      <c r="B120" s="56" t="s">
        <v>199</v>
      </c>
      <c r="C120" s="56" t="s">
        <v>282</v>
      </c>
      <c r="D120" s="56" t="s">
        <v>283</v>
      </c>
      <c r="E120" s="56" t="s">
        <v>217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</row>
    <row r="121" spans="1:33">
      <c r="A121" s="56" t="s">
        <v>70</v>
      </c>
      <c r="B121" s="56" t="s">
        <v>200</v>
      </c>
      <c r="C121" s="56" t="s">
        <v>284</v>
      </c>
      <c r="D121" s="56" t="s">
        <v>285</v>
      </c>
      <c r="E121" s="56" t="s">
        <v>217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</row>
    <row r="122" spans="1:33">
      <c r="A122" s="56" t="s">
        <v>70</v>
      </c>
      <c r="B122" s="56" t="s">
        <v>200</v>
      </c>
      <c r="C122" s="56" t="s">
        <v>286</v>
      </c>
      <c r="D122" s="56" t="s">
        <v>287</v>
      </c>
      <c r="E122" s="56" t="s">
        <v>217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</row>
    <row r="123" spans="1:33">
      <c r="A123" s="56" t="s">
        <v>70</v>
      </c>
      <c r="B123" s="56" t="s">
        <v>200</v>
      </c>
      <c r="C123" s="56" t="s">
        <v>288</v>
      </c>
      <c r="D123" s="56" t="s">
        <v>289</v>
      </c>
      <c r="E123" s="56" t="s">
        <v>217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</row>
    <row r="124" spans="1:33" ht="16.5" customHeight="1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33">
      <c r="A125" s="56" t="s">
        <v>70</v>
      </c>
      <c r="B125" s="56" t="s">
        <v>197</v>
      </c>
      <c r="C125" s="56" t="s">
        <v>215</v>
      </c>
      <c r="D125" s="56" t="s">
        <v>216</v>
      </c>
      <c r="E125" s="56" t="s">
        <v>142</v>
      </c>
      <c r="F125" s="5">
        <v>330.26499999999999</v>
      </c>
      <c r="G125" s="5">
        <v>608.00681260999988</v>
      </c>
      <c r="H125" s="5">
        <v>655.63935180999999</v>
      </c>
      <c r="I125" s="5">
        <v>829.99998992000008</v>
      </c>
      <c r="J125" s="5">
        <v>829.99999033999995</v>
      </c>
      <c r="K125" s="5">
        <v>829.99999033999995</v>
      </c>
      <c r="L125" s="5">
        <v>829.99999033999995</v>
      </c>
      <c r="M125" s="5">
        <v>829.99999056999991</v>
      </c>
      <c r="N125" s="5">
        <v>829.99999108999998</v>
      </c>
      <c r="O125" s="5">
        <v>829.99999130000003</v>
      </c>
      <c r="P125" s="5">
        <v>829.99999150999997</v>
      </c>
      <c r="Q125" s="5">
        <v>829.99999189999994</v>
      </c>
      <c r="R125" s="5">
        <v>829.99999198</v>
      </c>
      <c r="S125" s="5">
        <v>829.99999241</v>
      </c>
      <c r="T125" s="5">
        <v>829.99999305000006</v>
      </c>
      <c r="U125" s="5">
        <v>829.99999371999991</v>
      </c>
      <c r="V125" s="5">
        <v>829.99999451000008</v>
      </c>
      <c r="W125" s="5">
        <v>829.99999474999993</v>
      </c>
      <c r="X125" s="5">
        <v>829.99999477999995</v>
      </c>
      <c r="Y125" s="5">
        <v>829.99999525999999</v>
      </c>
      <c r="Z125" s="5">
        <v>861.38553775000014</v>
      </c>
      <c r="AA125" s="5">
        <v>861.38553775000014</v>
      </c>
      <c r="AB125" s="5">
        <v>861.38553777999994</v>
      </c>
      <c r="AC125" s="5">
        <v>861.38553780999996</v>
      </c>
      <c r="AD125" s="5">
        <v>884.30402203999995</v>
      </c>
      <c r="AE125" s="5">
        <v>787.59763500000008</v>
      </c>
      <c r="AF125" s="5">
        <v>840.46313284000007</v>
      </c>
      <c r="AG125" s="5">
        <v>851.90551495</v>
      </c>
    </row>
    <row r="126" spans="1:33">
      <c r="A126" s="56" t="s">
        <v>70</v>
      </c>
      <c r="B126" s="56" t="s">
        <v>197</v>
      </c>
      <c r="C126" s="56" t="s">
        <v>218</v>
      </c>
      <c r="D126" s="56" t="s">
        <v>219</v>
      </c>
      <c r="E126" s="56" t="s">
        <v>142</v>
      </c>
      <c r="F126" s="5">
        <v>43.2</v>
      </c>
      <c r="G126" s="5">
        <v>43.200003900000013</v>
      </c>
      <c r="H126" s="5">
        <v>43.20000391</v>
      </c>
      <c r="I126" s="5">
        <v>43.200005610000012</v>
      </c>
      <c r="J126" s="5">
        <v>43.200009639999998</v>
      </c>
      <c r="K126" s="5">
        <v>43.200009639999998</v>
      </c>
      <c r="L126" s="5">
        <v>43.200009639999998</v>
      </c>
      <c r="M126" s="5">
        <v>43.200009780000002</v>
      </c>
      <c r="N126" s="5">
        <v>43.200010120000002</v>
      </c>
      <c r="O126" s="5">
        <v>43.200010250000012</v>
      </c>
      <c r="P126" s="5">
        <v>43.200010399999996</v>
      </c>
      <c r="Q126" s="5">
        <v>43.200010690000013</v>
      </c>
      <c r="R126" s="5">
        <v>43.2000107</v>
      </c>
      <c r="S126" s="5">
        <v>43.200011070000002</v>
      </c>
      <c r="T126" s="5">
        <v>43.200011580000002</v>
      </c>
      <c r="U126" s="5">
        <v>43.200012580000013</v>
      </c>
      <c r="V126" s="5">
        <v>43.200012899999997</v>
      </c>
      <c r="W126" s="5">
        <v>43.200013390000002</v>
      </c>
      <c r="X126" s="5">
        <v>43.200013400000003</v>
      </c>
      <c r="Y126" s="5">
        <v>43.200013650000002</v>
      </c>
      <c r="Z126" s="5">
        <v>180.37716641</v>
      </c>
      <c r="AA126" s="5">
        <v>475.72179080000001</v>
      </c>
      <c r="AB126" s="5">
        <v>711.8144595</v>
      </c>
      <c r="AC126" s="5">
        <v>742.40694975999997</v>
      </c>
      <c r="AD126" s="5">
        <v>742.40694976999998</v>
      </c>
      <c r="AE126" s="5">
        <v>742.40694976999998</v>
      </c>
      <c r="AF126" s="5">
        <v>748.39317030999996</v>
      </c>
      <c r="AG126" s="5">
        <v>748.39317031999997</v>
      </c>
    </row>
    <row r="127" spans="1:33">
      <c r="A127" s="56" t="s">
        <v>70</v>
      </c>
      <c r="B127" s="56" t="s">
        <v>197</v>
      </c>
      <c r="C127" s="56" t="s">
        <v>220</v>
      </c>
      <c r="D127" s="56" t="s">
        <v>221</v>
      </c>
      <c r="E127" s="56" t="s">
        <v>142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>
      <c r="A128" s="56" t="s">
        <v>70</v>
      </c>
      <c r="B128" s="56" t="s">
        <v>197</v>
      </c>
      <c r="C128" s="56" t="s">
        <v>222</v>
      </c>
      <c r="D128" s="56" t="s">
        <v>223</v>
      </c>
      <c r="E128" s="56" t="s">
        <v>142</v>
      </c>
      <c r="F128" s="5">
        <v>0</v>
      </c>
      <c r="G128" s="5">
        <v>2.2800000000000002E-6</v>
      </c>
      <c r="H128" s="5">
        <v>2.2900000000000001E-6</v>
      </c>
      <c r="I128" s="5">
        <v>3.2399999999999999E-6</v>
      </c>
      <c r="J128" s="5">
        <v>5.4E-6</v>
      </c>
      <c r="K128" s="5">
        <v>5.4099999999999999E-6</v>
      </c>
      <c r="L128" s="5">
        <v>7.3200000000000002E-6</v>
      </c>
      <c r="M128" s="5">
        <v>8.1699999999999997E-6</v>
      </c>
      <c r="N128" s="5">
        <v>8.6400000000000003E-6</v>
      </c>
      <c r="O128" s="5">
        <v>8.6899999999999998E-6</v>
      </c>
      <c r="P128" s="5">
        <v>8.8999999999999995E-6</v>
      </c>
      <c r="Q128" s="5">
        <v>9.8099999999999992E-6</v>
      </c>
      <c r="R128" s="5">
        <v>9.8199999999999992E-6</v>
      </c>
      <c r="S128" s="5">
        <v>1.031E-5</v>
      </c>
      <c r="T128" s="5">
        <v>1.275E-5</v>
      </c>
      <c r="U128" s="5">
        <v>4.9509999999999999E-5</v>
      </c>
      <c r="V128" s="5">
        <v>4.9530000000000002E-5</v>
      </c>
      <c r="W128" s="5">
        <v>4.9580000000000003E-5</v>
      </c>
      <c r="X128" s="5">
        <v>4.9589999999999998E-5</v>
      </c>
      <c r="Y128" s="5">
        <v>695.94522122000001</v>
      </c>
      <c r="Z128" s="5">
        <v>999.99998799000002</v>
      </c>
      <c r="AA128" s="5">
        <v>999.99998800000003</v>
      </c>
      <c r="AB128" s="5">
        <v>1000</v>
      </c>
      <c r="AC128" s="5">
        <v>1000.00000001</v>
      </c>
      <c r="AD128" s="5">
        <v>1000.00000002</v>
      </c>
      <c r="AE128" s="5">
        <v>1000.00000003</v>
      </c>
      <c r="AF128" s="5">
        <v>1000.00000004</v>
      </c>
      <c r="AG128" s="5">
        <v>1000.00000004</v>
      </c>
    </row>
    <row r="129" spans="1:33">
      <c r="A129" s="56" t="s">
        <v>70</v>
      </c>
      <c r="B129" s="56" t="s">
        <v>197</v>
      </c>
      <c r="C129" s="56" t="s">
        <v>224</v>
      </c>
      <c r="D129" s="56" t="s">
        <v>225</v>
      </c>
      <c r="E129" s="56" t="s">
        <v>142</v>
      </c>
      <c r="F129" s="5">
        <v>0</v>
      </c>
      <c r="G129" s="5">
        <v>1.99E-6</v>
      </c>
      <c r="H129" s="5">
        <v>2.0999999999999998E-6</v>
      </c>
      <c r="I129" s="5">
        <v>2.9100000000000001E-6</v>
      </c>
      <c r="J129" s="5">
        <v>4.4000000000000002E-6</v>
      </c>
      <c r="K129" s="5">
        <v>4.5700000000000003E-6</v>
      </c>
      <c r="L129" s="5">
        <v>5.2100000000000001E-6</v>
      </c>
      <c r="M129" s="5">
        <v>5.9800000000000003E-6</v>
      </c>
      <c r="N129" s="5">
        <v>6.3400000000000003E-6</v>
      </c>
      <c r="O129" s="5">
        <v>6.3600000000000001E-6</v>
      </c>
      <c r="P129" s="5">
        <v>6.4899999999999997E-6</v>
      </c>
      <c r="Q129" s="5">
        <v>7.1400000000000002E-6</v>
      </c>
      <c r="R129" s="5">
        <v>7.1500000000000002E-6</v>
      </c>
      <c r="S129" s="5">
        <v>8.0499999999999992E-6</v>
      </c>
      <c r="T129" s="5">
        <v>9.5400000000000001E-6</v>
      </c>
      <c r="U129" s="5">
        <v>1.1970000000000001E-5</v>
      </c>
      <c r="V129" s="5">
        <v>1.397E-5</v>
      </c>
      <c r="W129" s="5">
        <v>1.398E-5</v>
      </c>
      <c r="X129" s="5">
        <v>1.399E-5</v>
      </c>
      <c r="Y129" s="5">
        <v>2.599E-5</v>
      </c>
      <c r="Z129" s="5">
        <v>2.601E-5</v>
      </c>
      <c r="AA129" s="5">
        <v>6.3271500000000001E-3</v>
      </c>
      <c r="AB129" s="5">
        <v>6.32717E-3</v>
      </c>
      <c r="AC129" s="5">
        <v>6.3271999999999998E-3</v>
      </c>
      <c r="AD129" s="5">
        <v>6.3272700000000003E-3</v>
      </c>
      <c r="AE129" s="5">
        <v>100.23779690000001</v>
      </c>
      <c r="AF129" s="5">
        <v>102.61475314</v>
      </c>
      <c r="AG129" s="5">
        <v>102.61475315</v>
      </c>
    </row>
    <row r="130" spans="1:33">
      <c r="A130" s="56" t="s">
        <v>70</v>
      </c>
      <c r="B130" s="56" t="s">
        <v>197</v>
      </c>
      <c r="C130" s="56" t="s">
        <v>226</v>
      </c>
      <c r="D130" s="56" t="s">
        <v>227</v>
      </c>
      <c r="E130" s="56" t="s">
        <v>142</v>
      </c>
      <c r="F130" s="5">
        <v>0</v>
      </c>
      <c r="G130" s="5">
        <v>5.4700000000000001E-6</v>
      </c>
      <c r="H130" s="5">
        <v>5.57E-6</v>
      </c>
      <c r="I130" s="5">
        <v>1.258E-5</v>
      </c>
      <c r="J130" s="5">
        <v>2.582E-5</v>
      </c>
      <c r="K130" s="5">
        <v>2.5959999999999999E-5</v>
      </c>
      <c r="L130" s="5">
        <v>2.7160999999999998E-4</v>
      </c>
      <c r="M130" s="5">
        <v>2.7305E-4</v>
      </c>
      <c r="N130" s="5">
        <v>2.7376000000000001E-4</v>
      </c>
      <c r="O130" s="5">
        <v>2.7388E-4</v>
      </c>
      <c r="P130" s="5">
        <v>2.7447000000000002E-4</v>
      </c>
      <c r="Q130" s="5">
        <v>2.7575000000000001E-4</v>
      </c>
      <c r="R130" s="5">
        <v>2.7576E-4</v>
      </c>
      <c r="S130" s="5">
        <v>2.7752000000000001E-4</v>
      </c>
      <c r="T130" s="5">
        <v>115.43519557</v>
      </c>
      <c r="U130" s="5">
        <v>740.15475434999996</v>
      </c>
      <c r="V130" s="5">
        <v>900.00000075000003</v>
      </c>
      <c r="W130" s="5">
        <v>900.00000106000005</v>
      </c>
      <c r="X130" s="5">
        <v>900.00000112999999</v>
      </c>
      <c r="Y130" s="5">
        <v>900.00001479999992</v>
      </c>
      <c r="Z130" s="5">
        <v>900.00002512000003</v>
      </c>
      <c r="AA130" s="5">
        <v>1098.7931347599999</v>
      </c>
      <c r="AB130" s="5">
        <v>1098.79313486</v>
      </c>
      <c r="AC130" s="5">
        <v>1098.79313488</v>
      </c>
      <c r="AD130" s="5">
        <v>1193.0865122800001</v>
      </c>
      <c r="AE130" s="5">
        <v>1193.08651233</v>
      </c>
      <c r="AF130" s="5">
        <v>1193.0865136699999</v>
      </c>
      <c r="AG130" s="5">
        <v>1193.0865136800001</v>
      </c>
    </row>
    <row r="131" spans="1:33">
      <c r="A131" s="56" t="s">
        <v>70</v>
      </c>
      <c r="B131" s="56" t="s">
        <v>197</v>
      </c>
      <c r="C131" s="56" t="s">
        <v>228</v>
      </c>
      <c r="D131" s="56" t="s">
        <v>229</v>
      </c>
      <c r="E131" s="56" t="s">
        <v>142</v>
      </c>
      <c r="F131" s="5">
        <v>0</v>
      </c>
      <c r="G131" s="5">
        <v>3.6600000000000001E-6</v>
      </c>
      <c r="H131" s="5">
        <v>4.0500000000000002E-6</v>
      </c>
      <c r="I131" s="5">
        <v>5.8599999999999998E-6</v>
      </c>
      <c r="J131" s="5">
        <v>7.6000000000000001E-6</v>
      </c>
      <c r="K131" s="5">
        <v>8.6399999999999986E-6</v>
      </c>
      <c r="L131" s="5">
        <v>8.6600000000000001E-6</v>
      </c>
      <c r="M131" s="5">
        <v>1.0560000000000001E-5</v>
      </c>
      <c r="N131" s="5">
        <v>1.131E-5</v>
      </c>
      <c r="O131" s="5">
        <v>1.154E-5</v>
      </c>
      <c r="P131" s="5">
        <v>1.205E-5</v>
      </c>
      <c r="Q131" s="5">
        <v>1.3210000000000001E-5</v>
      </c>
      <c r="R131" s="5">
        <v>1.322E-5</v>
      </c>
      <c r="S131" s="5">
        <v>1.376E-5</v>
      </c>
      <c r="T131" s="5">
        <v>1.6799999999999998E-5</v>
      </c>
      <c r="U131" s="5">
        <v>1.925E-5</v>
      </c>
      <c r="V131" s="5">
        <v>2.145E-5</v>
      </c>
      <c r="W131" s="5">
        <v>2.1469999999999999E-5</v>
      </c>
      <c r="X131" s="5">
        <v>2.1659999999999999E-5</v>
      </c>
      <c r="Y131" s="5">
        <v>100.81474549000001</v>
      </c>
      <c r="Z131" s="5">
        <v>584.11858173999997</v>
      </c>
      <c r="AA131" s="5">
        <v>584.11858174999998</v>
      </c>
      <c r="AB131" s="5">
        <v>584.11858176999999</v>
      </c>
      <c r="AC131" s="5">
        <v>584.11858176999999</v>
      </c>
      <c r="AD131" s="5">
        <v>584.11858179000001</v>
      </c>
      <c r="AE131" s="5">
        <v>584.11858181000002</v>
      </c>
      <c r="AF131" s="5">
        <v>584.11858184000005</v>
      </c>
      <c r="AG131" s="5">
        <v>584.11858185999995</v>
      </c>
    </row>
    <row r="132" spans="1:33">
      <c r="A132" s="56" t="s">
        <v>70</v>
      </c>
      <c r="B132" s="56" t="s">
        <v>197</v>
      </c>
      <c r="C132" s="56" t="s">
        <v>230</v>
      </c>
      <c r="D132" s="56" t="s">
        <v>231</v>
      </c>
      <c r="E132" s="56" t="s">
        <v>142</v>
      </c>
      <c r="F132" s="5">
        <v>912.96400000000006</v>
      </c>
      <c r="G132" s="5">
        <v>912.96400614000004</v>
      </c>
      <c r="H132" s="5">
        <v>912.96400627000003</v>
      </c>
      <c r="I132" s="5">
        <v>1098.8705199799999</v>
      </c>
      <c r="J132" s="5">
        <v>1272.4097604900001</v>
      </c>
      <c r="K132" s="5">
        <v>1296.7613515099999</v>
      </c>
      <c r="L132" s="5">
        <v>1778.77255603</v>
      </c>
      <c r="M132" s="5">
        <v>1778.77255704</v>
      </c>
      <c r="N132" s="5">
        <v>1778.77255743</v>
      </c>
      <c r="O132" s="5">
        <v>1778.7725575699999</v>
      </c>
      <c r="P132" s="5">
        <v>1778.7725578500001</v>
      </c>
      <c r="Q132" s="5">
        <v>1778.77255855</v>
      </c>
      <c r="R132" s="5">
        <v>1778.7725586199999</v>
      </c>
      <c r="S132" s="5">
        <v>1778.7725592300001</v>
      </c>
      <c r="T132" s="5">
        <v>2015.95366446</v>
      </c>
      <c r="U132" s="5">
        <v>2230.8676003</v>
      </c>
      <c r="V132" s="5">
        <v>2312.9640082199999</v>
      </c>
      <c r="W132" s="5">
        <v>2312.96400825</v>
      </c>
      <c r="X132" s="5">
        <v>2312.9640090600001</v>
      </c>
      <c r="Y132" s="5">
        <v>2854.184671</v>
      </c>
      <c r="Z132" s="5">
        <v>2854.1846710200002</v>
      </c>
      <c r="AA132" s="5">
        <v>3072.9339164100002</v>
      </c>
      <c r="AB132" s="5">
        <v>3072.93391651</v>
      </c>
      <c r="AC132" s="5">
        <v>3072.9339165199999</v>
      </c>
      <c r="AD132" s="5">
        <v>4113.9527885199996</v>
      </c>
      <c r="AE132" s="5">
        <v>4113.95278856</v>
      </c>
      <c r="AF132" s="5">
        <v>4113.9527885799998</v>
      </c>
      <c r="AG132" s="5">
        <v>4113.9527885799998</v>
      </c>
    </row>
    <row r="133" spans="1:33">
      <c r="A133" s="56" t="s">
        <v>70</v>
      </c>
      <c r="B133" s="56" t="s">
        <v>197</v>
      </c>
      <c r="C133" s="56" t="s">
        <v>232</v>
      </c>
      <c r="D133" s="56" t="s">
        <v>233</v>
      </c>
      <c r="E133" s="56" t="s">
        <v>142</v>
      </c>
      <c r="F133" s="5">
        <v>0</v>
      </c>
      <c r="G133" s="5">
        <v>1.75E-6</v>
      </c>
      <c r="H133" s="5">
        <v>1.81E-6</v>
      </c>
      <c r="I133" s="5">
        <v>2.5299999999999999E-6</v>
      </c>
      <c r="J133" s="5">
        <v>3.1E-6</v>
      </c>
      <c r="K133" s="5">
        <v>3.6899999999999998E-6</v>
      </c>
      <c r="L133" s="5">
        <v>3.7500000000000001E-6</v>
      </c>
      <c r="M133" s="5">
        <v>4.5800000000000002E-6</v>
      </c>
      <c r="N133" s="5">
        <v>4.9100000000000004E-6</v>
      </c>
      <c r="O133" s="5">
        <v>5.0000000000000004E-6</v>
      </c>
      <c r="P133" s="5">
        <v>5.1900000000000003E-6</v>
      </c>
      <c r="Q133" s="5">
        <v>5.7799999999999997E-6</v>
      </c>
      <c r="R133" s="5">
        <v>5.7899999999999996E-6</v>
      </c>
      <c r="S133" s="5">
        <v>6.02E-6</v>
      </c>
      <c r="T133" s="5">
        <v>7.1899999999999998E-6</v>
      </c>
      <c r="U133" s="5">
        <v>7.8099999999999998E-6</v>
      </c>
      <c r="V133" s="5">
        <v>8.0800000000000006E-6</v>
      </c>
      <c r="W133" s="5">
        <v>8.0900000000000005E-6</v>
      </c>
      <c r="X133" s="5">
        <v>8.1100000000000003E-6</v>
      </c>
      <c r="Y133" s="5">
        <v>1.789E-5</v>
      </c>
      <c r="Z133" s="5">
        <v>120.43680243999999</v>
      </c>
      <c r="AA133" s="5">
        <v>120.43685624</v>
      </c>
      <c r="AB133" s="5">
        <v>120.43685624</v>
      </c>
      <c r="AC133" s="5">
        <v>120.43685624</v>
      </c>
      <c r="AD133" s="5">
        <v>120.43685625000001</v>
      </c>
      <c r="AE133" s="5">
        <v>120.43685626</v>
      </c>
      <c r="AF133" s="5">
        <v>120.43685628999999</v>
      </c>
      <c r="AG133" s="5">
        <v>120.4368563</v>
      </c>
    </row>
    <row r="134" spans="1:33">
      <c r="A134" s="56" t="s">
        <v>70</v>
      </c>
      <c r="B134" s="56" t="s">
        <v>163</v>
      </c>
      <c r="C134" s="56" t="s">
        <v>234</v>
      </c>
      <c r="D134" s="56" t="s">
        <v>235</v>
      </c>
      <c r="E134" s="56" t="s">
        <v>142</v>
      </c>
      <c r="F134" s="5">
        <v>2.43E-6</v>
      </c>
      <c r="G134" s="5">
        <v>1.0301900000000001E-3</v>
      </c>
      <c r="H134" s="5">
        <v>400.00100219000001</v>
      </c>
      <c r="I134" s="5">
        <v>400.00100219000001</v>
      </c>
      <c r="J134" s="5">
        <v>400.00100219000001</v>
      </c>
      <c r="K134" s="5">
        <v>400.00100219000001</v>
      </c>
      <c r="L134" s="5">
        <v>400.00100219000001</v>
      </c>
      <c r="M134" s="5">
        <v>400.00100244999999</v>
      </c>
      <c r="N134" s="5">
        <v>400.00100254</v>
      </c>
      <c r="O134" s="5">
        <v>400.00100265999998</v>
      </c>
      <c r="P134" s="5">
        <v>400.00100272999998</v>
      </c>
      <c r="Q134" s="5">
        <v>400.00100286000003</v>
      </c>
      <c r="R134" s="5">
        <v>400.00100299000002</v>
      </c>
      <c r="S134" s="5">
        <v>400.00100335000002</v>
      </c>
      <c r="T134" s="5">
        <v>400.00100384000001</v>
      </c>
      <c r="U134" s="5">
        <v>400.00100385000002</v>
      </c>
      <c r="V134" s="5">
        <v>400.00100508000003</v>
      </c>
      <c r="W134" s="5">
        <v>400.00100939999999</v>
      </c>
      <c r="X134" s="5">
        <v>845.76498459000004</v>
      </c>
      <c r="Y134" s="5">
        <v>1630.8940614600001</v>
      </c>
      <c r="Z134" s="5">
        <v>1630.89406164</v>
      </c>
      <c r="AA134" s="5">
        <v>1630.8940616499999</v>
      </c>
      <c r="AB134" s="5">
        <v>1630.89406168</v>
      </c>
      <c r="AC134" s="5">
        <v>1630.89406168</v>
      </c>
      <c r="AD134" s="5">
        <v>1630.8940617000001</v>
      </c>
      <c r="AE134" s="5">
        <v>1630.8940764399999</v>
      </c>
      <c r="AF134" s="5">
        <v>1630.8940764500001</v>
      </c>
      <c r="AG134" s="5">
        <v>1630.8940764500001</v>
      </c>
    </row>
    <row r="135" spans="1:33">
      <c r="A135" s="56" t="s">
        <v>70</v>
      </c>
      <c r="B135" s="56" t="s">
        <v>163</v>
      </c>
      <c r="C135" s="56" t="s">
        <v>236</v>
      </c>
      <c r="D135" s="56" t="s">
        <v>237</v>
      </c>
      <c r="E135" s="56" t="s">
        <v>142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</row>
    <row r="136" spans="1:33">
      <c r="A136" s="56" t="s">
        <v>70</v>
      </c>
      <c r="B136" s="56" t="s">
        <v>163</v>
      </c>
      <c r="C136" s="56" t="s">
        <v>238</v>
      </c>
      <c r="D136" s="56" t="s">
        <v>239</v>
      </c>
      <c r="E136" s="56" t="s">
        <v>142</v>
      </c>
      <c r="F136" s="5">
        <v>442.48000280000002</v>
      </c>
      <c r="G136" s="5">
        <v>712.74343836000003</v>
      </c>
      <c r="H136" s="5">
        <v>834.27151507000008</v>
      </c>
      <c r="I136" s="5">
        <v>1816.9555774800001</v>
      </c>
      <c r="J136" s="5">
        <v>3158.0860588199998</v>
      </c>
      <c r="K136" s="5">
        <v>3895.4406409899998</v>
      </c>
      <c r="L136" s="5">
        <v>3895.4406409899998</v>
      </c>
      <c r="M136" s="5">
        <v>3895.4406410000001</v>
      </c>
      <c r="N136" s="5">
        <v>3895.4406411300001</v>
      </c>
      <c r="O136" s="5">
        <v>3895.44064127</v>
      </c>
      <c r="P136" s="5">
        <v>3895.4406414099999</v>
      </c>
      <c r="Q136" s="5">
        <v>3895.4406415499998</v>
      </c>
      <c r="R136" s="5">
        <v>3895.4406416900001</v>
      </c>
      <c r="S136" s="5">
        <v>3895.44064183</v>
      </c>
      <c r="T136" s="5">
        <v>3895.44064183</v>
      </c>
      <c r="U136" s="5">
        <v>3722.9606418499998</v>
      </c>
      <c r="V136" s="5">
        <v>3722.9606418899998</v>
      </c>
      <c r="W136" s="5">
        <v>3722.9606419000002</v>
      </c>
      <c r="X136" s="5">
        <v>3722.9606419299998</v>
      </c>
      <c r="Y136" s="5">
        <v>4041.3370803299999</v>
      </c>
      <c r="Z136" s="5">
        <v>3840.5815043699999</v>
      </c>
      <c r="AA136" s="5">
        <v>3840.5815043900002</v>
      </c>
      <c r="AB136" s="5">
        <v>6871.6345789200004</v>
      </c>
      <c r="AC136" s="5">
        <v>6871.6345789200004</v>
      </c>
      <c r="AD136" s="5">
        <v>6951.4723667200014</v>
      </c>
      <c r="AE136" s="5">
        <v>6951.47236677</v>
      </c>
      <c r="AF136" s="5">
        <v>7399.9999827500014</v>
      </c>
      <c r="AG136" s="5">
        <v>7399.9999827600004</v>
      </c>
    </row>
    <row r="137" spans="1:33">
      <c r="A137" s="56" t="s">
        <v>70</v>
      </c>
      <c r="B137" s="56" t="s">
        <v>163</v>
      </c>
      <c r="C137" s="56" t="s">
        <v>240</v>
      </c>
      <c r="D137" s="56" t="s">
        <v>241</v>
      </c>
      <c r="E137" s="56" t="s">
        <v>142</v>
      </c>
      <c r="F137" s="5">
        <v>113.19000251999999</v>
      </c>
      <c r="G137" s="5">
        <v>482.38423284999999</v>
      </c>
      <c r="H137" s="5">
        <v>913.19019534999995</v>
      </c>
      <c r="I137" s="5">
        <v>913.19019534999995</v>
      </c>
      <c r="J137" s="5">
        <v>913.19019534999995</v>
      </c>
      <c r="K137" s="5">
        <v>913.19019534999995</v>
      </c>
      <c r="L137" s="5">
        <v>913.19019534999995</v>
      </c>
      <c r="M137" s="5">
        <v>913.19019555999989</v>
      </c>
      <c r="N137" s="5">
        <v>913.19019575000016</v>
      </c>
      <c r="O137" s="5">
        <v>913.19019582999999</v>
      </c>
      <c r="P137" s="5">
        <v>913.19019613</v>
      </c>
      <c r="Q137" s="5">
        <v>913.19019626999989</v>
      </c>
      <c r="R137" s="5">
        <v>913.19019655000011</v>
      </c>
      <c r="S137" s="5">
        <v>913.19019708000008</v>
      </c>
      <c r="T137" s="5">
        <v>913.19019745000003</v>
      </c>
      <c r="U137" s="5">
        <v>913.19019882999999</v>
      </c>
      <c r="V137" s="5">
        <v>913.19020767000006</v>
      </c>
      <c r="W137" s="5">
        <v>913.19022355000004</v>
      </c>
      <c r="X137" s="5">
        <v>913.19022389000008</v>
      </c>
      <c r="Y137" s="5">
        <v>1399.55055466</v>
      </c>
      <c r="Z137" s="5">
        <v>2073.6766760099999</v>
      </c>
      <c r="AA137" s="5">
        <v>2073.6766760199998</v>
      </c>
      <c r="AB137" s="5">
        <v>2073.6766760400001</v>
      </c>
      <c r="AC137" s="5">
        <v>2073.67667605</v>
      </c>
      <c r="AD137" s="5">
        <v>3113.1899952499998</v>
      </c>
      <c r="AE137" s="5">
        <v>3113.1899952600002</v>
      </c>
      <c r="AF137" s="5">
        <v>2999.99999527</v>
      </c>
      <c r="AG137" s="5">
        <v>2999.99999527</v>
      </c>
    </row>
    <row r="138" spans="1:33">
      <c r="A138" s="56" t="s">
        <v>70</v>
      </c>
      <c r="B138" s="56" t="s">
        <v>163</v>
      </c>
      <c r="C138" s="56" t="s">
        <v>242</v>
      </c>
      <c r="D138" s="56" t="s">
        <v>243</v>
      </c>
      <c r="E138" s="56" t="s">
        <v>142</v>
      </c>
      <c r="F138" s="5">
        <v>198.01200107</v>
      </c>
      <c r="G138" s="5">
        <v>198.01200288000001</v>
      </c>
      <c r="H138" s="5">
        <v>198.01200288000001</v>
      </c>
      <c r="I138" s="5">
        <v>198.01200492000001</v>
      </c>
      <c r="J138" s="5">
        <v>198.01200492000001</v>
      </c>
      <c r="K138" s="5">
        <v>198.01200492000001</v>
      </c>
      <c r="L138" s="5">
        <v>198.01200492000001</v>
      </c>
      <c r="M138" s="5">
        <v>198.01200541</v>
      </c>
      <c r="N138" s="5">
        <v>198.01200560000001</v>
      </c>
      <c r="O138" s="5">
        <v>198.01200567999999</v>
      </c>
      <c r="P138" s="5">
        <v>198.01200587</v>
      </c>
      <c r="Q138" s="5">
        <v>198.01200606</v>
      </c>
      <c r="R138" s="5">
        <v>198.01200631</v>
      </c>
      <c r="S138" s="5">
        <v>198.01200693999999</v>
      </c>
      <c r="T138" s="5">
        <v>198.01200774</v>
      </c>
      <c r="U138" s="5">
        <v>198.01200775000001</v>
      </c>
      <c r="V138" s="5">
        <v>198.01200775999999</v>
      </c>
      <c r="W138" s="5">
        <v>198.01200908000001</v>
      </c>
      <c r="X138" s="5">
        <v>198.01201096</v>
      </c>
      <c r="Y138" s="5">
        <v>198.01201323000001</v>
      </c>
      <c r="Z138" s="5">
        <v>1.662E-5</v>
      </c>
      <c r="AA138" s="5">
        <v>1.9789999999999999E-5</v>
      </c>
      <c r="AB138" s="5">
        <v>2.4320000000000001E-5</v>
      </c>
      <c r="AC138" s="5">
        <v>2.4349999999999999E-5</v>
      </c>
      <c r="AD138" s="5">
        <v>4.0200000000000001E-5</v>
      </c>
      <c r="AE138" s="5">
        <v>9.4710000000000006E-5</v>
      </c>
      <c r="AF138" s="5">
        <v>9.4749999999999999E-5</v>
      </c>
      <c r="AG138" s="5">
        <v>9.4759999999999994E-5</v>
      </c>
    </row>
    <row r="139" spans="1:33">
      <c r="A139" s="56" t="s">
        <v>70</v>
      </c>
      <c r="B139" s="56" t="s">
        <v>163</v>
      </c>
      <c r="C139" s="56" t="s">
        <v>244</v>
      </c>
      <c r="D139" s="56" t="s">
        <v>245</v>
      </c>
      <c r="E139" s="56" t="s">
        <v>142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</row>
    <row r="140" spans="1:33">
      <c r="A140" s="56" t="s">
        <v>70</v>
      </c>
      <c r="B140" s="56" t="s">
        <v>163</v>
      </c>
      <c r="C140" s="56" t="s">
        <v>246</v>
      </c>
      <c r="D140" s="56" t="s">
        <v>247</v>
      </c>
      <c r="E140" s="56" t="s">
        <v>142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</row>
    <row r="141" spans="1:33">
      <c r="A141" s="56" t="s">
        <v>70</v>
      </c>
      <c r="B141" s="56" t="s">
        <v>163</v>
      </c>
      <c r="C141" s="56" t="s">
        <v>248</v>
      </c>
      <c r="D141" s="56" t="s">
        <v>249</v>
      </c>
      <c r="E141" s="56" t="s">
        <v>142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>
      <c r="A142" s="56" t="s">
        <v>70</v>
      </c>
      <c r="B142" s="56" t="s">
        <v>163</v>
      </c>
      <c r="C142" s="56" t="s">
        <v>250</v>
      </c>
      <c r="D142" s="56" t="s">
        <v>251</v>
      </c>
      <c r="E142" s="56" t="s">
        <v>142</v>
      </c>
      <c r="F142" s="5">
        <v>113.18000286</v>
      </c>
      <c r="G142" s="5">
        <v>213.18026517000001</v>
      </c>
      <c r="H142" s="5">
        <v>213.18026517000001</v>
      </c>
      <c r="I142" s="5">
        <v>413.17999997999999</v>
      </c>
      <c r="J142" s="5">
        <v>413.17999997999999</v>
      </c>
      <c r="K142" s="5">
        <v>413.17999997999999</v>
      </c>
      <c r="L142" s="5">
        <v>413.17999997999999</v>
      </c>
      <c r="M142" s="5">
        <v>413.18000001000001</v>
      </c>
      <c r="N142" s="5">
        <v>413.18000011999999</v>
      </c>
      <c r="O142" s="5">
        <v>413.18000025999999</v>
      </c>
      <c r="P142" s="5">
        <v>413.18000039999998</v>
      </c>
      <c r="Q142" s="5">
        <v>413.18000053999998</v>
      </c>
      <c r="R142" s="5">
        <v>413.18000067999998</v>
      </c>
      <c r="S142" s="5">
        <v>413.18000081999998</v>
      </c>
      <c r="T142" s="5">
        <v>413.18000081999998</v>
      </c>
      <c r="U142" s="5">
        <v>413.18000082999998</v>
      </c>
      <c r="V142" s="5">
        <v>413.18000083999999</v>
      </c>
      <c r="W142" s="5">
        <v>369.21679045000002</v>
      </c>
      <c r="X142" s="5">
        <v>372.52528310000002</v>
      </c>
      <c r="Y142" s="5">
        <v>374.08433812999999</v>
      </c>
      <c r="Z142" s="5">
        <v>374.81244917999999</v>
      </c>
      <c r="AA142" s="5">
        <v>374.81244919</v>
      </c>
      <c r="AB142" s="5">
        <v>669.18817789000002</v>
      </c>
      <c r="AC142" s="5">
        <v>669.18817790000003</v>
      </c>
      <c r="AD142" s="5">
        <v>818.74177172999998</v>
      </c>
      <c r="AE142" s="5">
        <v>818.74177172999998</v>
      </c>
      <c r="AF142" s="5">
        <v>818.74177172999998</v>
      </c>
      <c r="AG142" s="5">
        <v>818.74177172999998</v>
      </c>
    </row>
    <row r="143" spans="1:33">
      <c r="A143" s="56" t="s">
        <v>70</v>
      </c>
      <c r="B143" s="56" t="s">
        <v>198</v>
      </c>
      <c r="C143" s="56" t="s">
        <v>252</v>
      </c>
      <c r="D143" s="56" t="s">
        <v>253</v>
      </c>
      <c r="E143" s="56" t="s">
        <v>142</v>
      </c>
      <c r="F143" s="5">
        <v>0</v>
      </c>
      <c r="G143" s="5">
        <v>1.363E-5</v>
      </c>
      <c r="H143" s="5">
        <v>1.466E-5</v>
      </c>
      <c r="I143" s="5">
        <v>1.466E-5</v>
      </c>
      <c r="J143" s="5">
        <v>1.466E-5</v>
      </c>
      <c r="K143" s="5">
        <v>1.466E-5</v>
      </c>
      <c r="L143" s="5">
        <v>1.466E-5</v>
      </c>
      <c r="M143" s="5">
        <v>1.5400000000000002E-5</v>
      </c>
      <c r="N143" s="5">
        <v>1.5670000000000001E-5</v>
      </c>
      <c r="O143" s="5">
        <v>1.5820000000000001E-5</v>
      </c>
      <c r="P143" s="5">
        <v>1.6220000000000001E-5</v>
      </c>
      <c r="Q143" s="5">
        <v>1.649E-5</v>
      </c>
      <c r="R143" s="5">
        <v>1.6719999999999999E-5</v>
      </c>
      <c r="S143" s="5">
        <v>1.7E-5</v>
      </c>
      <c r="T143" s="5">
        <v>1.783E-5</v>
      </c>
      <c r="U143" s="5">
        <v>1.8329999999999999E-5</v>
      </c>
      <c r="V143" s="5">
        <v>2.003E-5</v>
      </c>
      <c r="W143" s="5">
        <v>2.5919999999999999E-5</v>
      </c>
      <c r="X143" s="5">
        <v>2.8059999999999999E-5</v>
      </c>
      <c r="Y143" s="5">
        <v>2.809E-5</v>
      </c>
      <c r="Z143" s="5">
        <v>2.8289999999999998E-5</v>
      </c>
      <c r="AA143" s="5">
        <v>5.728E-5</v>
      </c>
      <c r="AB143" s="5">
        <v>1.2449900000000001E-3</v>
      </c>
      <c r="AC143" s="5">
        <v>1.2451000000000001E-3</v>
      </c>
      <c r="AD143" s="5">
        <v>1.24512E-3</v>
      </c>
      <c r="AE143" s="5">
        <v>402.98733474999989</v>
      </c>
      <c r="AF143" s="5">
        <v>402.98733477000002</v>
      </c>
      <c r="AG143" s="5">
        <v>402.98733477000002</v>
      </c>
    </row>
    <row r="144" spans="1:33">
      <c r="A144" s="56" t="s">
        <v>70</v>
      </c>
      <c r="B144" s="56" t="s">
        <v>198</v>
      </c>
      <c r="C144" s="56" t="s">
        <v>254</v>
      </c>
      <c r="D144" s="56" t="s">
        <v>255</v>
      </c>
      <c r="E144" s="56" t="s">
        <v>142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>
      <c r="A145" s="56" t="s">
        <v>70</v>
      </c>
      <c r="B145" s="56" t="s">
        <v>198</v>
      </c>
      <c r="C145" s="56" t="s">
        <v>256</v>
      </c>
      <c r="D145" s="56" t="s">
        <v>257</v>
      </c>
      <c r="E145" s="56" t="s">
        <v>142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</row>
    <row r="146" spans="1:33">
      <c r="A146" s="56" t="s">
        <v>70</v>
      </c>
      <c r="B146" s="56" t="s">
        <v>198</v>
      </c>
      <c r="C146" s="56" t="s">
        <v>258</v>
      </c>
      <c r="D146" s="56" t="s">
        <v>259</v>
      </c>
      <c r="E146" s="56" t="s">
        <v>142</v>
      </c>
      <c r="F146" s="5">
        <v>1923.1</v>
      </c>
      <c r="G146" s="5">
        <v>1923.1005667300001</v>
      </c>
      <c r="H146" s="5">
        <v>1923.1005686999999</v>
      </c>
      <c r="I146" s="5">
        <v>1923.1005686999999</v>
      </c>
      <c r="J146" s="5">
        <v>1923.1005686999999</v>
      </c>
      <c r="K146" s="5">
        <v>1923.1005686999999</v>
      </c>
      <c r="L146" s="5">
        <v>1923.1005686999999</v>
      </c>
      <c r="M146" s="5">
        <v>1923.10056934</v>
      </c>
      <c r="N146" s="5">
        <v>1923.1005695399999</v>
      </c>
      <c r="O146" s="5">
        <v>1923.10056964</v>
      </c>
      <c r="P146" s="5">
        <v>1870.60057001</v>
      </c>
      <c r="Q146" s="5">
        <v>1870.6005702</v>
      </c>
      <c r="R146" s="5">
        <v>1870.60057048</v>
      </c>
      <c r="S146" s="5">
        <v>1870.6005711400001</v>
      </c>
      <c r="T146" s="5">
        <v>1870.6005717800001</v>
      </c>
      <c r="U146" s="5">
        <v>1870.6005720000001</v>
      </c>
      <c r="V146" s="5">
        <v>1678.60057375</v>
      </c>
      <c r="W146" s="5">
        <v>1804.84827494</v>
      </c>
      <c r="X146" s="5">
        <v>1837.4000106999999</v>
      </c>
      <c r="Y146" s="5">
        <v>2077.3769413</v>
      </c>
      <c r="Z146" s="5">
        <v>1946.1769422899999</v>
      </c>
      <c r="AA146" s="5">
        <v>1904.3500198300001</v>
      </c>
      <c r="AB146" s="5">
        <v>1939.64576255</v>
      </c>
      <c r="AC146" s="5">
        <v>1982.8338729699999</v>
      </c>
      <c r="AD146" s="5">
        <v>1818.3805735999999</v>
      </c>
      <c r="AE146" s="5">
        <v>2084.95603063</v>
      </c>
      <c r="AF146" s="5">
        <v>1986.4432823499999</v>
      </c>
      <c r="AG146" s="5">
        <v>1986.44328236</v>
      </c>
    </row>
    <row r="147" spans="1:33">
      <c r="A147" s="56" t="s">
        <v>70</v>
      </c>
      <c r="B147" s="56" t="s">
        <v>198</v>
      </c>
      <c r="C147" s="56" t="s">
        <v>260</v>
      </c>
      <c r="D147" s="56" t="s">
        <v>261</v>
      </c>
      <c r="E147" s="56" t="s">
        <v>142</v>
      </c>
      <c r="F147" s="5">
        <v>2067.1637999999998</v>
      </c>
      <c r="G147" s="5">
        <v>2067.1638773700001</v>
      </c>
      <c r="H147" s="5">
        <v>2109.9908717200001</v>
      </c>
      <c r="I147" s="5">
        <v>2109.9908717200001</v>
      </c>
      <c r="J147" s="5">
        <v>2109.9908717200001</v>
      </c>
      <c r="K147" s="5">
        <v>2109.9908717200001</v>
      </c>
      <c r="L147" s="5">
        <v>2109.9908717200001</v>
      </c>
      <c r="M147" s="5">
        <v>2109.9908719499999</v>
      </c>
      <c r="N147" s="5">
        <v>2109.9908721400002</v>
      </c>
      <c r="O147" s="5">
        <v>2109.9908723200001</v>
      </c>
      <c r="P147" s="5">
        <v>2109.9908726200001</v>
      </c>
      <c r="Q147" s="5">
        <v>2109.9908727299999</v>
      </c>
      <c r="R147" s="5">
        <v>2109.9908730799998</v>
      </c>
      <c r="S147" s="5">
        <v>2109.9908731800001</v>
      </c>
      <c r="T147" s="5">
        <v>2046.98287321</v>
      </c>
      <c r="U147" s="5">
        <v>1626.9828746400001</v>
      </c>
      <c r="V147" s="5">
        <v>1626.9828753500001</v>
      </c>
      <c r="W147" s="5">
        <v>1445.28287839</v>
      </c>
      <c r="X147" s="5">
        <v>1445.28287843</v>
      </c>
      <c r="Y147" s="5">
        <v>1425.78287849</v>
      </c>
      <c r="Z147" s="5">
        <v>1239.78288069</v>
      </c>
      <c r="AA147" s="5">
        <v>1859.3022230399999</v>
      </c>
      <c r="AB147" s="5">
        <v>2701.7523305599998</v>
      </c>
      <c r="AC147" s="5">
        <v>2701.7523306100002</v>
      </c>
      <c r="AD147" s="5">
        <v>2706.9860218099998</v>
      </c>
      <c r="AE147" s="5">
        <v>2857.9457440599999</v>
      </c>
      <c r="AF147" s="5">
        <v>3023.0360629500001</v>
      </c>
      <c r="AG147" s="5">
        <v>2847.1402629600002</v>
      </c>
    </row>
    <row r="148" spans="1:33">
      <c r="A148" s="56" t="s">
        <v>70</v>
      </c>
      <c r="B148" s="56" t="s">
        <v>198</v>
      </c>
      <c r="C148" s="56" t="s">
        <v>262</v>
      </c>
      <c r="D148" s="56" t="s">
        <v>263</v>
      </c>
      <c r="E148" s="56" t="s">
        <v>142</v>
      </c>
      <c r="F148" s="5">
        <v>0</v>
      </c>
      <c r="G148" s="5">
        <v>481.14980428000001</v>
      </c>
      <c r="H148" s="5">
        <v>500.00000877000002</v>
      </c>
      <c r="I148" s="5">
        <v>500.00000877000002</v>
      </c>
      <c r="J148" s="5">
        <v>500.00000877000002</v>
      </c>
      <c r="K148" s="5">
        <v>500.00000877000002</v>
      </c>
      <c r="L148" s="5">
        <v>500.00000877000002</v>
      </c>
      <c r="M148" s="5">
        <v>500.00000919000001</v>
      </c>
      <c r="N148" s="5">
        <v>500.00000942000003</v>
      </c>
      <c r="O148" s="5">
        <v>500.00000955000002</v>
      </c>
      <c r="P148" s="5">
        <v>500.00000978000003</v>
      </c>
      <c r="Q148" s="5">
        <v>500.00000992999998</v>
      </c>
      <c r="R148" s="5">
        <v>500.00001028000003</v>
      </c>
      <c r="S148" s="5">
        <v>500.00001048000001</v>
      </c>
      <c r="T148" s="5">
        <v>500.00001086999998</v>
      </c>
      <c r="U148" s="5">
        <v>500.00001106000002</v>
      </c>
      <c r="V148" s="5">
        <v>500.00001192000002</v>
      </c>
      <c r="W148" s="5">
        <v>500.00001311999989</v>
      </c>
      <c r="X148" s="5">
        <v>500.00001376</v>
      </c>
      <c r="Y148" s="5">
        <v>500.0000144</v>
      </c>
      <c r="Z148" s="5">
        <v>500.00001565999997</v>
      </c>
      <c r="AA148" s="5">
        <v>500.00002203000003</v>
      </c>
      <c r="AB148" s="5">
        <v>500.00007151</v>
      </c>
      <c r="AC148" s="5">
        <v>1460.89649717</v>
      </c>
      <c r="AD148" s="5">
        <v>1928.7279375799999</v>
      </c>
      <c r="AE148" s="5">
        <v>1999.99999295</v>
      </c>
      <c r="AF148" s="5">
        <v>1999.9999929600001</v>
      </c>
      <c r="AG148" s="5">
        <v>1999.9999929600001</v>
      </c>
    </row>
    <row r="149" spans="1:33">
      <c r="A149" s="56" t="s">
        <v>70</v>
      </c>
      <c r="B149" s="56" t="s">
        <v>198</v>
      </c>
      <c r="C149" s="56" t="s">
        <v>264</v>
      </c>
      <c r="D149" s="56" t="s">
        <v>265</v>
      </c>
      <c r="E149" s="56" t="s">
        <v>142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</row>
    <row r="150" spans="1:33">
      <c r="A150" s="56" t="s">
        <v>70</v>
      </c>
      <c r="B150" s="56" t="s">
        <v>199</v>
      </c>
      <c r="C150" s="56" t="s">
        <v>266</v>
      </c>
      <c r="D150" s="56" t="s">
        <v>267</v>
      </c>
      <c r="E150" s="56" t="s">
        <v>142</v>
      </c>
      <c r="F150" s="5">
        <v>324.5</v>
      </c>
      <c r="G150" s="5">
        <v>324.50000115</v>
      </c>
      <c r="H150" s="5">
        <v>324.50000126999998</v>
      </c>
      <c r="I150" s="5">
        <v>324.50000143</v>
      </c>
      <c r="J150" s="5">
        <v>324.50000146999997</v>
      </c>
      <c r="K150" s="5">
        <v>324.50000177999999</v>
      </c>
      <c r="L150" s="5">
        <v>324.50000177999999</v>
      </c>
      <c r="M150" s="5">
        <v>278.50000260000002</v>
      </c>
      <c r="N150" s="5">
        <v>278.50000290000003</v>
      </c>
      <c r="O150" s="5">
        <v>278.50000298999998</v>
      </c>
      <c r="P150" s="5">
        <v>278.50000344</v>
      </c>
      <c r="Q150" s="5">
        <v>278.50000374000001</v>
      </c>
      <c r="R150" s="5">
        <v>198.00000491</v>
      </c>
      <c r="S150" s="5">
        <v>198.00000628000001</v>
      </c>
      <c r="T150" s="5">
        <v>198.00001295000001</v>
      </c>
      <c r="U150" s="5">
        <v>39.000012959999999</v>
      </c>
      <c r="V150" s="5">
        <v>332.15356742</v>
      </c>
      <c r="W150" s="5">
        <v>388.80060543000002</v>
      </c>
      <c r="X150" s="5">
        <v>388.80060551999998</v>
      </c>
      <c r="Y150" s="5">
        <v>441.89860082000001</v>
      </c>
      <c r="Z150" s="5">
        <v>441.89860083999997</v>
      </c>
      <c r="AA150" s="5">
        <v>441.89860085999999</v>
      </c>
      <c r="AB150" s="5">
        <v>799.99999817000003</v>
      </c>
      <c r="AC150" s="5">
        <v>799.99999820999994</v>
      </c>
      <c r="AD150" s="5">
        <v>799.99999823999997</v>
      </c>
      <c r="AE150" s="5">
        <v>799.99999823999997</v>
      </c>
      <c r="AF150" s="5">
        <v>799.99999823999997</v>
      </c>
      <c r="AG150" s="5">
        <v>799.99999824999998</v>
      </c>
    </row>
    <row r="151" spans="1:33">
      <c r="A151" s="56" t="s">
        <v>70</v>
      </c>
      <c r="B151" s="56" t="s">
        <v>199</v>
      </c>
      <c r="C151" s="56" t="s">
        <v>268</v>
      </c>
      <c r="D151" s="56" t="s">
        <v>269</v>
      </c>
      <c r="E151" s="56" t="s">
        <v>142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>
      <c r="A152" s="56" t="s">
        <v>70</v>
      </c>
      <c r="B152" s="56" t="s">
        <v>199</v>
      </c>
      <c r="C152" s="56" t="s">
        <v>270</v>
      </c>
      <c r="D152" s="56" t="s">
        <v>271</v>
      </c>
      <c r="E152" s="56" t="s">
        <v>142</v>
      </c>
      <c r="F152" s="5">
        <v>1334.9349999999999</v>
      </c>
      <c r="G152" s="5">
        <v>1334.9350021800001</v>
      </c>
      <c r="H152" s="5">
        <v>1334.9350025199999</v>
      </c>
      <c r="I152" s="5">
        <v>1334.9350027800001</v>
      </c>
      <c r="J152" s="5">
        <v>1334.9350028599999</v>
      </c>
      <c r="K152" s="5">
        <v>1334.9350034700001</v>
      </c>
      <c r="L152" s="5">
        <v>1334.9350034700001</v>
      </c>
      <c r="M152" s="5">
        <v>1334.9350050800001</v>
      </c>
      <c r="N152" s="5">
        <v>1334.93500567</v>
      </c>
      <c r="O152" s="5">
        <v>1334.93500589</v>
      </c>
      <c r="P152" s="5">
        <v>1236.23500666</v>
      </c>
      <c r="Q152" s="5">
        <v>1236.23500726</v>
      </c>
      <c r="R152" s="5">
        <v>1164.8350088699999</v>
      </c>
      <c r="S152" s="5">
        <v>980.35001223999996</v>
      </c>
      <c r="T152" s="5">
        <v>980.35001862000001</v>
      </c>
      <c r="U152" s="5">
        <v>980.35001864000003</v>
      </c>
      <c r="V152" s="5">
        <v>823.85031274999994</v>
      </c>
      <c r="W152" s="5">
        <v>1156.9499014200001</v>
      </c>
      <c r="X152" s="5">
        <v>1853.6500397</v>
      </c>
      <c r="Y152" s="5">
        <v>1853.65016066</v>
      </c>
      <c r="Z152" s="5">
        <v>1639.79016069</v>
      </c>
      <c r="AA152" s="5">
        <v>1639.79018658</v>
      </c>
      <c r="AB152" s="5">
        <v>2279.3818257200001</v>
      </c>
      <c r="AC152" s="5">
        <v>2279.3818257799999</v>
      </c>
      <c r="AD152" s="5">
        <v>2605.7385352299998</v>
      </c>
      <c r="AE152" s="5">
        <v>2605.7385352400001</v>
      </c>
      <c r="AF152" s="5">
        <v>2605.7385352599999</v>
      </c>
      <c r="AG152" s="5">
        <v>2605.7385353200002</v>
      </c>
    </row>
    <row r="153" spans="1:33">
      <c r="A153" s="56" t="s">
        <v>70</v>
      </c>
      <c r="B153" s="56" t="s">
        <v>199</v>
      </c>
      <c r="C153" s="56" t="s">
        <v>272</v>
      </c>
      <c r="D153" s="56" t="s">
        <v>273</v>
      </c>
      <c r="E153" s="56" t="s">
        <v>142</v>
      </c>
      <c r="F153" s="5">
        <v>90.75</v>
      </c>
      <c r="G153" s="5">
        <v>90.750002269999996</v>
      </c>
      <c r="H153" s="5">
        <v>90.750002519999995</v>
      </c>
      <c r="I153" s="5">
        <v>90.750002850000001</v>
      </c>
      <c r="J153" s="5">
        <v>90.750002980000005</v>
      </c>
      <c r="K153" s="5">
        <v>90.750003609999993</v>
      </c>
      <c r="L153" s="5">
        <v>3.6100000000000002E-6</v>
      </c>
      <c r="M153" s="5">
        <v>5.2100000000000001E-6</v>
      </c>
      <c r="N153" s="5">
        <v>5.6200000000000004E-6</v>
      </c>
      <c r="O153" s="5">
        <v>5.8499999999999999E-6</v>
      </c>
      <c r="P153" s="5">
        <v>6.7100000000000001E-6</v>
      </c>
      <c r="Q153" s="5">
        <v>7.3000000000000004E-6</v>
      </c>
      <c r="R153" s="5">
        <v>8.9800000000000004E-6</v>
      </c>
      <c r="S153" s="5">
        <v>1.1420000000000001E-5</v>
      </c>
      <c r="T153" s="5">
        <v>1.7969999999999999E-5</v>
      </c>
      <c r="U153" s="5">
        <v>1.802E-5</v>
      </c>
      <c r="V153" s="5">
        <v>5.202E-5</v>
      </c>
      <c r="W153" s="5">
        <v>1.3905999999999999E-4</v>
      </c>
      <c r="X153" s="5">
        <v>1.3908E-4</v>
      </c>
      <c r="Y153" s="5">
        <v>1.4550000000000001E-4</v>
      </c>
      <c r="Z153" s="5">
        <v>1.4558999999999999E-4</v>
      </c>
      <c r="AA153" s="5">
        <v>3.1211999999999999E-4</v>
      </c>
      <c r="AB153" s="5">
        <v>108.66632779</v>
      </c>
      <c r="AC153" s="5">
        <v>108.66632781</v>
      </c>
      <c r="AD153" s="5">
        <v>111.54228448000001</v>
      </c>
      <c r="AE153" s="5">
        <v>111.54228449999999</v>
      </c>
      <c r="AF153" s="5">
        <v>111.54228452</v>
      </c>
      <c r="AG153" s="5">
        <v>111.54228454</v>
      </c>
    </row>
    <row r="154" spans="1:33">
      <c r="A154" s="56" t="s">
        <v>70</v>
      </c>
      <c r="B154" s="56" t="s">
        <v>199</v>
      </c>
      <c r="C154" s="56" t="s">
        <v>274</v>
      </c>
      <c r="D154" s="56" t="s">
        <v>275</v>
      </c>
      <c r="E154" s="56" t="s">
        <v>142</v>
      </c>
      <c r="F154" s="5">
        <v>422.4</v>
      </c>
      <c r="G154" s="5">
        <v>422.4</v>
      </c>
      <c r="H154" s="5">
        <v>422.4</v>
      </c>
      <c r="I154" s="5">
        <v>422.4</v>
      </c>
      <c r="J154" s="5">
        <v>422.4</v>
      </c>
      <c r="K154" s="5">
        <v>422.4</v>
      </c>
      <c r="L154" s="5">
        <v>422.4</v>
      </c>
      <c r="M154" s="5">
        <v>422.4</v>
      </c>
      <c r="N154" s="5">
        <v>422.4</v>
      </c>
      <c r="O154" s="5">
        <v>422.4</v>
      </c>
      <c r="P154" s="5">
        <v>422.4</v>
      </c>
      <c r="Q154" s="5">
        <v>422.4</v>
      </c>
      <c r="R154" s="5">
        <v>422.4</v>
      </c>
      <c r="S154" s="5">
        <v>422.4</v>
      </c>
      <c r="T154" s="5">
        <v>422.4</v>
      </c>
      <c r="U154" s="5">
        <v>422.4</v>
      </c>
      <c r="V154" s="5">
        <v>422.4</v>
      </c>
      <c r="W154" s="5">
        <v>422.4</v>
      </c>
      <c r="X154" s="5">
        <v>422.4</v>
      </c>
      <c r="Y154" s="5">
        <v>422.4</v>
      </c>
      <c r="Z154" s="5">
        <v>422.4</v>
      </c>
      <c r="AA154" s="5">
        <v>422.4</v>
      </c>
      <c r="AB154" s="5">
        <v>210</v>
      </c>
      <c r="AC154" s="5">
        <v>210</v>
      </c>
      <c r="AD154" s="5">
        <v>210</v>
      </c>
      <c r="AE154" s="5">
        <v>210</v>
      </c>
      <c r="AF154" s="5">
        <v>210</v>
      </c>
      <c r="AG154" s="5">
        <v>210</v>
      </c>
    </row>
    <row r="155" spans="1:33">
      <c r="A155" s="56" t="s">
        <v>70</v>
      </c>
      <c r="B155" s="56" t="s">
        <v>199</v>
      </c>
      <c r="C155" s="56" t="s">
        <v>276</v>
      </c>
      <c r="D155" s="56" t="s">
        <v>277</v>
      </c>
      <c r="E155" s="56" t="s">
        <v>142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</row>
    <row r="156" spans="1:33">
      <c r="A156" s="56" t="s">
        <v>70</v>
      </c>
      <c r="B156" s="56" t="s">
        <v>199</v>
      </c>
      <c r="C156" s="56" t="s">
        <v>278</v>
      </c>
      <c r="D156" s="56" t="s">
        <v>279</v>
      </c>
      <c r="E156" s="56" t="s">
        <v>142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>
      <c r="A157" s="56" t="s">
        <v>70</v>
      </c>
      <c r="B157" s="56" t="s">
        <v>199</v>
      </c>
      <c r="C157" s="56" t="s">
        <v>280</v>
      </c>
      <c r="D157" s="56" t="s">
        <v>281</v>
      </c>
      <c r="E157" s="56" t="s">
        <v>142</v>
      </c>
      <c r="F157" s="5">
        <v>136</v>
      </c>
      <c r="G157" s="5">
        <v>136.000001</v>
      </c>
      <c r="H157" s="5">
        <v>136.00000112999999</v>
      </c>
      <c r="I157" s="5">
        <v>136.00000125</v>
      </c>
      <c r="J157" s="5">
        <v>136.00000129</v>
      </c>
      <c r="K157" s="5">
        <v>136.00000156999999</v>
      </c>
      <c r="L157" s="5">
        <v>136.00000156999999</v>
      </c>
      <c r="M157" s="5">
        <v>70.000002280000004</v>
      </c>
      <c r="N157" s="5">
        <v>70.000002530000003</v>
      </c>
      <c r="O157" s="5">
        <v>70.000002620000004</v>
      </c>
      <c r="P157" s="5">
        <v>70.000002989999999</v>
      </c>
      <c r="Q157" s="5">
        <v>70.000003340000006</v>
      </c>
      <c r="R157" s="5">
        <v>70.000003960000001</v>
      </c>
      <c r="S157" s="5">
        <v>5.1699999999999996E-6</v>
      </c>
      <c r="T157" s="5">
        <v>6.28E-6</v>
      </c>
      <c r="U157" s="5">
        <v>6.2899999999999999E-6</v>
      </c>
      <c r="V157" s="5">
        <v>1.613E-5</v>
      </c>
      <c r="W157" s="5">
        <v>2.283E-5</v>
      </c>
      <c r="X157" s="5">
        <v>2.2840000000000002E-5</v>
      </c>
      <c r="Y157" s="5">
        <v>2.2900000000000001E-5</v>
      </c>
      <c r="Z157" s="5">
        <v>2.2920000000000001E-5</v>
      </c>
      <c r="AA157" s="5">
        <v>2.9179999999999998E-5</v>
      </c>
      <c r="AB157" s="5">
        <v>2.6086000000000002E-4</v>
      </c>
      <c r="AC157" s="5">
        <v>2.6087000000000001E-4</v>
      </c>
      <c r="AD157" s="5">
        <v>2.609E-4</v>
      </c>
      <c r="AE157" s="5">
        <v>2.6090999999999999E-4</v>
      </c>
      <c r="AF157" s="5">
        <v>2.6091999999999999E-4</v>
      </c>
      <c r="AG157" s="5">
        <v>127.04976315</v>
      </c>
    </row>
    <row r="158" spans="1:33">
      <c r="A158" s="56" t="s">
        <v>70</v>
      </c>
      <c r="B158" s="56" t="s">
        <v>199</v>
      </c>
      <c r="C158" s="56" t="s">
        <v>282</v>
      </c>
      <c r="D158" s="56" t="s">
        <v>283</v>
      </c>
      <c r="E158" s="56" t="s">
        <v>142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</row>
    <row r="159" spans="1:33">
      <c r="A159" s="56" t="s">
        <v>70</v>
      </c>
      <c r="B159" s="56" t="s">
        <v>200</v>
      </c>
      <c r="C159" s="56" t="s">
        <v>284</v>
      </c>
      <c r="D159" s="56" t="s">
        <v>285</v>
      </c>
      <c r="E159" s="56" t="s">
        <v>142</v>
      </c>
      <c r="F159" s="5">
        <v>168</v>
      </c>
      <c r="G159" s="5">
        <v>168.00003387999999</v>
      </c>
      <c r="H159" s="5">
        <v>168.00003390000001</v>
      </c>
      <c r="I159" s="5">
        <v>169.18019132000001</v>
      </c>
      <c r="J159" s="5">
        <v>299.11640843999999</v>
      </c>
      <c r="K159" s="5">
        <v>299.11640870999997</v>
      </c>
      <c r="L159" s="5">
        <v>301.07579146</v>
      </c>
      <c r="M159" s="5">
        <v>301.07579148999997</v>
      </c>
      <c r="N159" s="5">
        <v>301.07579154000001</v>
      </c>
      <c r="O159" s="5">
        <v>312.98977256000001</v>
      </c>
      <c r="P159" s="5">
        <v>358.54263417999999</v>
      </c>
      <c r="Q159" s="5">
        <v>358.74518022000001</v>
      </c>
      <c r="R159" s="5">
        <v>370.77971656</v>
      </c>
      <c r="S159" s="5">
        <v>370.77971673000002</v>
      </c>
      <c r="T159" s="5">
        <v>370.77971678</v>
      </c>
      <c r="U159" s="5">
        <v>370.77971680000002</v>
      </c>
      <c r="V159" s="5">
        <v>370.77971681000002</v>
      </c>
      <c r="W159" s="5">
        <v>370.77971681000002</v>
      </c>
      <c r="X159" s="5">
        <v>370.77971681000002</v>
      </c>
      <c r="Y159" s="5">
        <v>370.77971681000002</v>
      </c>
      <c r="Z159" s="5">
        <v>370.77971681000002</v>
      </c>
      <c r="AA159" s="5">
        <v>370.77971681000002</v>
      </c>
      <c r="AB159" s="5">
        <v>370.77971681999998</v>
      </c>
      <c r="AC159" s="5">
        <v>370.77971681999998</v>
      </c>
      <c r="AD159" s="5">
        <v>370.77971682999998</v>
      </c>
      <c r="AE159" s="5">
        <v>370.77971682999998</v>
      </c>
      <c r="AF159" s="5">
        <v>370.77971683999999</v>
      </c>
      <c r="AG159" s="5">
        <v>202.77971685</v>
      </c>
    </row>
    <row r="160" spans="1:33">
      <c r="A160" s="56" t="s">
        <v>70</v>
      </c>
      <c r="B160" s="56" t="s">
        <v>200</v>
      </c>
      <c r="C160" s="56" t="s">
        <v>286</v>
      </c>
      <c r="D160" s="56" t="s">
        <v>287</v>
      </c>
      <c r="E160" s="56" t="s">
        <v>142</v>
      </c>
      <c r="F160" s="5">
        <v>251.35</v>
      </c>
      <c r="G160" s="5">
        <v>251.35000768</v>
      </c>
      <c r="H160" s="5">
        <v>251.35000774</v>
      </c>
      <c r="I160" s="5">
        <v>251.35000934999999</v>
      </c>
      <c r="J160" s="5">
        <v>251.35001079</v>
      </c>
      <c r="K160" s="5">
        <v>251.35001287</v>
      </c>
      <c r="L160" s="5">
        <v>251.35001302000001</v>
      </c>
      <c r="M160" s="5">
        <v>251.35002448</v>
      </c>
      <c r="N160" s="5">
        <v>251.35002483</v>
      </c>
      <c r="O160" s="5">
        <v>251.35005099</v>
      </c>
      <c r="P160" s="5">
        <v>293.1929025</v>
      </c>
      <c r="Q160" s="5">
        <v>419.13702186</v>
      </c>
      <c r="R160" s="5">
        <v>545.69681801000002</v>
      </c>
      <c r="S160" s="5">
        <v>685.05635264</v>
      </c>
      <c r="T160" s="5">
        <v>824.06348759000002</v>
      </c>
      <c r="U160" s="5">
        <v>962.82699824999997</v>
      </c>
      <c r="V160" s="5">
        <v>1101.5313584800001</v>
      </c>
      <c r="W160" s="5">
        <v>1101.5313584800001</v>
      </c>
      <c r="X160" s="5">
        <v>1101.5313584800001</v>
      </c>
      <c r="Y160" s="5">
        <v>1101.5313584800001</v>
      </c>
      <c r="Z160" s="5">
        <v>1101.5313584800001</v>
      </c>
      <c r="AA160" s="5">
        <v>1101.5313584800001</v>
      </c>
      <c r="AB160" s="5">
        <v>1101.53135849</v>
      </c>
      <c r="AC160" s="5">
        <v>1101.53135849</v>
      </c>
      <c r="AD160" s="5">
        <v>1101.5313584999999</v>
      </c>
      <c r="AE160" s="5">
        <v>1101.5313584999999</v>
      </c>
      <c r="AF160" s="5">
        <v>1101.53135851</v>
      </c>
      <c r="AG160" s="5">
        <v>961.78135852000003</v>
      </c>
    </row>
    <row r="161" spans="1:33">
      <c r="A161" s="56" t="s">
        <v>70</v>
      </c>
      <c r="B161" s="56" t="s">
        <v>200</v>
      </c>
      <c r="C161" s="56" t="s">
        <v>288</v>
      </c>
      <c r="D161" s="56" t="s">
        <v>289</v>
      </c>
      <c r="E161" s="56" t="s">
        <v>142</v>
      </c>
      <c r="F161" s="5">
        <v>144</v>
      </c>
      <c r="G161" s="5">
        <v>274.75626302000001</v>
      </c>
      <c r="H161" s="5">
        <v>404.62576604999998</v>
      </c>
      <c r="I161" s="5">
        <v>533.16996487999995</v>
      </c>
      <c r="J161" s="5">
        <v>533.16997800000001</v>
      </c>
      <c r="K161" s="5">
        <v>664.1762832500001</v>
      </c>
      <c r="L161" s="5">
        <v>794.15255909999996</v>
      </c>
      <c r="M161" s="5">
        <v>925.60920410000006</v>
      </c>
      <c r="N161" s="5">
        <v>1062.59541543</v>
      </c>
      <c r="O161" s="5">
        <v>1189.0542988300001</v>
      </c>
      <c r="P161" s="5">
        <v>1240.13442992</v>
      </c>
      <c r="Q161" s="5">
        <v>1252.47479776</v>
      </c>
      <c r="R161" s="5">
        <v>1252.47479791</v>
      </c>
      <c r="S161" s="5">
        <v>1252.47479802</v>
      </c>
      <c r="T161" s="5">
        <v>1252.4747980499999</v>
      </c>
      <c r="U161" s="5">
        <v>1252.4747981200001</v>
      </c>
      <c r="V161" s="5">
        <v>1252.47479815</v>
      </c>
      <c r="W161" s="5">
        <v>1252.47479815</v>
      </c>
      <c r="X161" s="5">
        <v>1252.47479815</v>
      </c>
      <c r="Y161" s="5">
        <v>1252.47479815</v>
      </c>
      <c r="Z161" s="5">
        <v>1252.47479815</v>
      </c>
      <c r="AA161" s="5">
        <v>1108.47479815</v>
      </c>
      <c r="AB161" s="5">
        <v>1108.47479817</v>
      </c>
      <c r="AC161" s="5">
        <v>1108.47479817</v>
      </c>
      <c r="AD161" s="5">
        <v>1108.47479819</v>
      </c>
      <c r="AE161" s="5">
        <v>1108.47479819</v>
      </c>
      <c r="AF161" s="5">
        <v>1108.47479821</v>
      </c>
      <c r="AG161" s="5">
        <v>1108.47479823</v>
      </c>
    </row>
    <row r="163" spans="1:33">
      <c r="A163" s="56" t="s">
        <v>70</v>
      </c>
      <c r="B163" s="56" t="s">
        <v>163</v>
      </c>
      <c r="C163" s="56" t="s">
        <v>290</v>
      </c>
      <c r="D163" s="56" t="s">
        <v>291</v>
      </c>
      <c r="E163" s="56" t="s">
        <v>141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>
      <c r="A164" s="56" t="s">
        <v>70</v>
      </c>
      <c r="B164" s="56" t="s">
        <v>163</v>
      </c>
      <c r="C164" s="56" t="s">
        <v>292</v>
      </c>
      <c r="D164" s="56" t="s">
        <v>293</v>
      </c>
      <c r="E164" s="56" t="s">
        <v>141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</row>
    <row r="165" spans="1:33">
      <c r="A165" s="56" t="s">
        <v>70</v>
      </c>
      <c r="B165" s="56" t="s">
        <v>198</v>
      </c>
      <c r="C165" s="56" t="s">
        <v>294</v>
      </c>
      <c r="D165" s="56" t="s">
        <v>295</v>
      </c>
      <c r="E165" s="56" t="s">
        <v>141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>
      <c r="A166" s="56" t="s">
        <v>70</v>
      </c>
      <c r="B166" s="56" t="s">
        <v>200</v>
      </c>
      <c r="C166" s="56" t="s">
        <v>296</v>
      </c>
      <c r="D166" s="56" t="s">
        <v>297</v>
      </c>
      <c r="E166" s="56" t="s">
        <v>141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</row>
    <row r="167" spans="1:33">
      <c r="A167" s="56" t="s">
        <v>70</v>
      </c>
      <c r="B167" s="56" t="s">
        <v>198</v>
      </c>
      <c r="C167" s="56" t="s">
        <v>298</v>
      </c>
      <c r="D167" s="56" t="s">
        <v>299</v>
      </c>
      <c r="E167" s="56" t="s">
        <v>141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>
      <c r="A168" s="56" t="s">
        <v>70</v>
      </c>
      <c r="B168" s="56" t="s">
        <v>199</v>
      </c>
      <c r="C168" s="56" t="s">
        <v>300</v>
      </c>
      <c r="D168" s="56" t="s">
        <v>301</v>
      </c>
      <c r="E168" s="56" t="s">
        <v>141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70" spans="1:33">
      <c r="A170" s="56" t="s">
        <v>73</v>
      </c>
      <c r="B170" s="56" t="s">
        <v>197</v>
      </c>
      <c r="C170" s="56" t="s">
        <v>215</v>
      </c>
      <c r="D170" s="56" t="s">
        <v>216</v>
      </c>
      <c r="E170" s="56" t="s">
        <v>217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</row>
    <row r="171" spans="1:33">
      <c r="A171" s="56" t="s">
        <v>73</v>
      </c>
      <c r="B171" s="56" t="s">
        <v>197</v>
      </c>
      <c r="C171" s="56" t="s">
        <v>218</v>
      </c>
      <c r="D171" s="56" t="s">
        <v>219</v>
      </c>
      <c r="E171" s="56" t="s">
        <v>217</v>
      </c>
      <c r="F171" s="5">
        <v>81.5</v>
      </c>
      <c r="G171" s="5">
        <v>81.5</v>
      </c>
      <c r="H171" s="5">
        <v>81.5</v>
      </c>
      <c r="I171" s="5">
        <v>81.5</v>
      </c>
      <c r="J171" s="5">
        <v>81.5</v>
      </c>
      <c r="K171" s="5">
        <v>81.5</v>
      </c>
      <c r="L171" s="5">
        <v>81.5</v>
      </c>
      <c r="M171" s="5">
        <v>81.5</v>
      </c>
      <c r="N171" s="5">
        <v>81.5</v>
      </c>
      <c r="O171" s="5">
        <v>81.5</v>
      </c>
      <c r="P171" s="5">
        <v>81.5</v>
      </c>
      <c r="Q171" s="5">
        <v>81.5</v>
      </c>
      <c r="R171" s="5">
        <v>81.5</v>
      </c>
      <c r="S171" s="5">
        <v>81.5</v>
      </c>
      <c r="T171" s="5">
        <v>33</v>
      </c>
      <c r="U171" s="5">
        <v>33</v>
      </c>
      <c r="V171" s="5">
        <v>15</v>
      </c>
      <c r="W171" s="5">
        <v>15</v>
      </c>
      <c r="X171" s="5">
        <v>15</v>
      </c>
      <c r="Y171" s="5">
        <v>15</v>
      </c>
      <c r="Z171" s="5">
        <v>15</v>
      </c>
      <c r="AA171" s="5">
        <v>15</v>
      </c>
      <c r="AB171" s="5">
        <v>15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</row>
    <row r="172" spans="1:33">
      <c r="A172" s="56" t="s">
        <v>73</v>
      </c>
      <c r="B172" s="56" t="s">
        <v>197</v>
      </c>
      <c r="C172" s="56" t="s">
        <v>220</v>
      </c>
      <c r="D172" s="56" t="s">
        <v>221</v>
      </c>
      <c r="E172" s="56" t="s">
        <v>217</v>
      </c>
      <c r="F172" s="5">
        <v>435.58399999999989</v>
      </c>
      <c r="G172" s="5">
        <v>435.58399999999989</v>
      </c>
      <c r="H172" s="5">
        <v>435.58399999999989</v>
      </c>
      <c r="I172" s="5">
        <v>435.58399999999989</v>
      </c>
      <c r="J172" s="5">
        <v>435.58399999999989</v>
      </c>
      <c r="K172" s="5">
        <v>435.58399999999989</v>
      </c>
      <c r="L172" s="5">
        <v>435.58399999999989</v>
      </c>
      <c r="M172" s="5">
        <v>435.58399999999989</v>
      </c>
      <c r="N172" s="5">
        <v>435.58399999999989</v>
      </c>
      <c r="O172" s="5">
        <v>435.58399999999989</v>
      </c>
      <c r="P172" s="5">
        <v>435.58399999999989</v>
      </c>
      <c r="Q172" s="5">
        <v>435.58399999999989</v>
      </c>
      <c r="R172" s="5">
        <v>435.58399999999989</v>
      </c>
      <c r="S172" s="5">
        <v>435.58399999999989</v>
      </c>
      <c r="T172" s="5">
        <v>435.58399999999989</v>
      </c>
      <c r="U172" s="5">
        <v>435.58399999999989</v>
      </c>
      <c r="V172" s="5">
        <v>435.58399999999989</v>
      </c>
      <c r="W172" s="5">
        <v>435.58399999999989</v>
      </c>
      <c r="X172" s="5">
        <v>435.58399999999989</v>
      </c>
      <c r="Y172" s="5">
        <v>315.98399999999998</v>
      </c>
      <c r="Z172" s="5">
        <v>200.01599999999999</v>
      </c>
      <c r="AA172" s="5">
        <v>200.01599999999999</v>
      </c>
      <c r="AB172" s="5">
        <v>200.01599999999999</v>
      </c>
      <c r="AC172" s="5">
        <v>200.01599999999999</v>
      </c>
      <c r="AD172" s="5">
        <v>100.035</v>
      </c>
      <c r="AE172" s="5">
        <v>100.035</v>
      </c>
      <c r="AF172" s="5">
        <v>0</v>
      </c>
      <c r="AG172" s="5">
        <v>0</v>
      </c>
    </row>
    <row r="173" spans="1:33">
      <c r="A173" s="56" t="s">
        <v>73</v>
      </c>
      <c r="B173" s="56" t="s">
        <v>197</v>
      </c>
      <c r="C173" s="56" t="s">
        <v>222</v>
      </c>
      <c r="D173" s="56" t="s">
        <v>223</v>
      </c>
      <c r="E173" s="56" t="s">
        <v>217</v>
      </c>
      <c r="F173" s="5">
        <v>620.48299999999995</v>
      </c>
      <c r="G173" s="5">
        <v>620.48299999999995</v>
      </c>
      <c r="H173" s="5">
        <v>620.48299999999995</v>
      </c>
      <c r="I173" s="5">
        <v>620.48299999999995</v>
      </c>
      <c r="J173" s="5">
        <v>620.48299999999995</v>
      </c>
      <c r="K173" s="5">
        <v>620.48299999999995</v>
      </c>
      <c r="L173" s="5">
        <v>620.48299999999995</v>
      </c>
      <c r="M173" s="5">
        <v>620.48299999999995</v>
      </c>
      <c r="N173" s="5">
        <v>620.48299999999995</v>
      </c>
      <c r="O173" s="5">
        <v>620.48299999999995</v>
      </c>
      <c r="P173" s="5">
        <v>620.48299999999995</v>
      </c>
      <c r="Q173" s="5">
        <v>620.48299999999995</v>
      </c>
      <c r="R173" s="5">
        <v>620.48299999999995</v>
      </c>
      <c r="S173" s="5">
        <v>620.48299999999995</v>
      </c>
      <c r="T173" s="5">
        <v>620.48299999999995</v>
      </c>
      <c r="U173" s="5">
        <v>620.48299999999995</v>
      </c>
      <c r="V173" s="5">
        <v>620.48299999999995</v>
      </c>
      <c r="W173" s="5">
        <v>620.48299999999995</v>
      </c>
      <c r="X173" s="5">
        <v>620.48299999999995</v>
      </c>
      <c r="Y173" s="5">
        <v>620.48299999999995</v>
      </c>
      <c r="Z173" s="5">
        <v>620.48299999999995</v>
      </c>
      <c r="AA173" s="5">
        <v>577.98299999999995</v>
      </c>
      <c r="AB173" s="5">
        <v>577.98299999999995</v>
      </c>
      <c r="AC173" s="5">
        <v>577.98299999999995</v>
      </c>
      <c r="AD173" s="5">
        <v>577.98299999999995</v>
      </c>
      <c r="AE173" s="5">
        <v>165.999</v>
      </c>
      <c r="AF173" s="5">
        <v>26</v>
      </c>
      <c r="AG173" s="5">
        <v>0</v>
      </c>
    </row>
    <row r="174" spans="1:33">
      <c r="A174" s="56" t="s">
        <v>73</v>
      </c>
      <c r="B174" s="56" t="s">
        <v>197</v>
      </c>
      <c r="C174" s="56" t="s">
        <v>224</v>
      </c>
      <c r="D174" s="56" t="s">
        <v>225</v>
      </c>
      <c r="E174" s="56" t="s">
        <v>217</v>
      </c>
      <c r="F174" s="5">
        <v>14</v>
      </c>
      <c r="G174" s="5">
        <v>14.00000049</v>
      </c>
      <c r="H174" s="5">
        <v>14.000000590000001</v>
      </c>
      <c r="I174" s="5">
        <v>14.00000079</v>
      </c>
      <c r="J174" s="5">
        <v>14.0000012</v>
      </c>
      <c r="K174" s="5">
        <v>14.00000122</v>
      </c>
      <c r="L174" s="5">
        <v>14.000001360000001</v>
      </c>
      <c r="M174" s="5">
        <v>14.000002240000001</v>
      </c>
      <c r="N174" s="5">
        <v>14.000002569999999</v>
      </c>
      <c r="O174" s="5">
        <v>14.00000266</v>
      </c>
      <c r="P174" s="5">
        <v>14.000003169999999</v>
      </c>
      <c r="Q174" s="5">
        <v>14.00000363</v>
      </c>
      <c r="R174" s="5">
        <v>14.000004219999999</v>
      </c>
      <c r="S174" s="5">
        <v>14.000005229999999</v>
      </c>
      <c r="T174" s="5">
        <v>14.00000663</v>
      </c>
      <c r="U174" s="5">
        <v>14.00000687</v>
      </c>
      <c r="V174" s="5">
        <v>14.00000708</v>
      </c>
      <c r="W174" s="5">
        <v>14.00001035</v>
      </c>
      <c r="X174" s="5">
        <v>14.000019590000001</v>
      </c>
      <c r="Y174" s="5">
        <v>14.00006172</v>
      </c>
      <c r="Z174" s="5">
        <v>37.530985600000001</v>
      </c>
      <c r="AA174" s="5">
        <v>80.810953789999999</v>
      </c>
      <c r="AB174" s="5">
        <v>80.810953799999993</v>
      </c>
      <c r="AC174" s="5">
        <v>80.810953810000001</v>
      </c>
      <c r="AD174" s="5">
        <v>80.810953810000001</v>
      </c>
      <c r="AE174" s="5">
        <v>80.810953810000001</v>
      </c>
      <c r="AF174" s="5">
        <v>80.810953819999995</v>
      </c>
      <c r="AG174" s="5">
        <v>80.810953830000003</v>
      </c>
    </row>
    <row r="175" spans="1:33">
      <c r="A175" s="56" t="s">
        <v>73</v>
      </c>
      <c r="B175" s="56" t="s">
        <v>197</v>
      </c>
      <c r="C175" s="56" t="s">
        <v>226</v>
      </c>
      <c r="D175" s="56" t="s">
        <v>227</v>
      </c>
      <c r="E175" s="56" t="s">
        <v>217</v>
      </c>
      <c r="F175" s="5">
        <v>81.72</v>
      </c>
      <c r="G175" s="5">
        <v>81.720000529999993</v>
      </c>
      <c r="H175" s="5">
        <v>81.720000619999993</v>
      </c>
      <c r="I175" s="5">
        <v>81.720000839999997</v>
      </c>
      <c r="J175" s="5">
        <v>81.720001249999996</v>
      </c>
      <c r="K175" s="5">
        <v>81.720001260000004</v>
      </c>
      <c r="L175" s="5">
        <v>81.720001299999993</v>
      </c>
      <c r="M175" s="5">
        <v>81.720002379999997</v>
      </c>
      <c r="N175" s="5">
        <v>81.720002679999993</v>
      </c>
      <c r="O175" s="5">
        <v>81.720002749999992</v>
      </c>
      <c r="P175" s="5">
        <v>81.720003320000004</v>
      </c>
      <c r="Q175" s="5">
        <v>81.720003730000002</v>
      </c>
      <c r="R175" s="5">
        <v>81.72000448</v>
      </c>
      <c r="S175" s="5">
        <v>81.720005400000005</v>
      </c>
      <c r="T175" s="5">
        <v>81.720006900000001</v>
      </c>
      <c r="U175" s="5">
        <v>81.720007080000002</v>
      </c>
      <c r="V175" s="5">
        <v>81.720007550000005</v>
      </c>
      <c r="W175" s="5">
        <v>81.720009629999993</v>
      </c>
      <c r="X175" s="5">
        <v>81.720019109999996</v>
      </c>
      <c r="Y175" s="5">
        <v>81.720029699999998</v>
      </c>
      <c r="Z175" s="5">
        <v>81.720044119999997</v>
      </c>
      <c r="AA175" s="5">
        <v>635.11919043</v>
      </c>
      <c r="AB175" s="5">
        <v>635.11919048000004</v>
      </c>
      <c r="AC175" s="5">
        <v>1564.66538199</v>
      </c>
      <c r="AD175" s="5">
        <v>2063.4241291899998</v>
      </c>
      <c r="AE175" s="5">
        <v>2794.3390312000001</v>
      </c>
      <c r="AF175" s="5">
        <v>2794.3390312400002</v>
      </c>
      <c r="AG175" s="5">
        <v>2794.3390312800002</v>
      </c>
    </row>
    <row r="176" spans="1:33">
      <c r="A176" s="56" t="s">
        <v>73</v>
      </c>
      <c r="B176" s="56" t="s">
        <v>197</v>
      </c>
      <c r="C176" s="56" t="s">
        <v>228</v>
      </c>
      <c r="D176" s="56" t="s">
        <v>229</v>
      </c>
      <c r="E176" s="56" t="s">
        <v>217</v>
      </c>
      <c r="F176" s="5">
        <v>306.84199999999998</v>
      </c>
      <c r="G176" s="5">
        <v>528.08200050000005</v>
      </c>
      <c r="H176" s="5">
        <v>528.08200056999999</v>
      </c>
      <c r="I176" s="5">
        <v>528.08200075000002</v>
      </c>
      <c r="J176" s="5">
        <v>562.24200102999998</v>
      </c>
      <c r="K176" s="5">
        <v>528.08200109000006</v>
      </c>
      <c r="L176" s="5">
        <v>528.08200118000002</v>
      </c>
      <c r="M176" s="5">
        <v>528.08200223000006</v>
      </c>
      <c r="N176" s="5">
        <v>528.08200247000002</v>
      </c>
      <c r="O176" s="5">
        <v>528.08200255999998</v>
      </c>
      <c r="P176" s="5">
        <v>528.08200306000003</v>
      </c>
      <c r="Q176" s="5">
        <v>528.08200351000005</v>
      </c>
      <c r="R176" s="5">
        <v>528.08200420000003</v>
      </c>
      <c r="S176" s="5">
        <v>528.08200478000003</v>
      </c>
      <c r="T176" s="5">
        <v>528.08200604000001</v>
      </c>
      <c r="U176" s="5">
        <v>528.08200629999999</v>
      </c>
      <c r="V176" s="5">
        <v>528.08200672999999</v>
      </c>
      <c r="W176" s="5">
        <v>528.08200837000004</v>
      </c>
      <c r="X176" s="5">
        <v>528.08201288999999</v>
      </c>
      <c r="Y176" s="5">
        <v>528.08201882000003</v>
      </c>
      <c r="Z176" s="5">
        <v>528.08201902000008</v>
      </c>
      <c r="AA176" s="5">
        <v>528.08202249999999</v>
      </c>
      <c r="AB176" s="5">
        <v>528.08202259000007</v>
      </c>
      <c r="AC176" s="5">
        <v>528.08202462999998</v>
      </c>
      <c r="AD176" s="5">
        <v>352.12909029000002</v>
      </c>
      <c r="AE176" s="5">
        <v>352.12955885999997</v>
      </c>
      <c r="AF176" s="5">
        <v>221.24055903999999</v>
      </c>
      <c r="AG176" s="5">
        <v>221.24055906000001</v>
      </c>
    </row>
    <row r="177" spans="1:33">
      <c r="A177" s="56" t="s">
        <v>73</v>
      </c>
      <c r="B177" s="56" t="s">
        <v>197</v>
      </c>
      <c r="C177" s="56" t="s">
        <v>230</v>
      </c>
      <c r="D177" s="56" t="s">
        <v>231</v>
      </c>
      <c r="E177" s="56" t="s">
        <v>217</v>
      </c>
      <c r="F177" s="5">
        <v>1214.288</v>
      </c>
      <c r="G177" s="5">
        <v>1360.2880005100001</v>
      </c>
      <c r="H177" s="5">
        <v>1360.28800058</v>
      </c>
      <c r="I177" s="5">
        <v>1360.2880007599999</v>
      </c>
      <c r="J177" s="5">
        <v>1360.2880011899999</v>
      </c>
      <c r="K177" s="5">
        <v>1360.2880012099999</v>
      </c>
      <c r="L177" s="5">
        <v>1360.2880012999999</v>
      </c>
      <c r="M177" s="5">
        <v>1360.2880023099999</v>
      </c>
      <c r="N177" s="5">
        <v>1360.2880025699999</v>
      </c>
      <c r="O177" s="5">
        <v>1360.2880026800001</v>
      </c>
      <c r="P177" s="5">
        <v>1360.2880031899999</v>
      </c>
      <c r="Q177" s="5">
        <v>1360.28800366</v>
      </c>
      <c r="R177" s="5">
        <v>1360.2880043</v>
      </c>
      <c r="S177" s="5">
        <v>1250.28800492</v>
      </c>
      <c r="T177" s="5">
        <v>1250.28800613</v>
      </c>
      <c r="U177" s="5">
        <v>1250.2880064999999</v>
      </c>
      <c r="V177" s="5">
        <v>1250.2880072600001</v>
      </c>
      <c r="W177" s="5">
        <v>1250.28800927</v>
      </c>
      <c r="X177" s="5">
        <v>1250.28801475</v>
      </c>
      <c r="Y177" s="5">
        <v>1250.28802316</v>
      </c>
      <c r="Z177" s="5">
        <v>1225.28805414</v>
      </c>
      <c r="AA177" s="5">
        <v>1122.32851263</v>
      </c>
      <c r="AB177" s="5">
        <v>1826.75377196</v>
      </c>
      <c r="AC177" s="5">
        <v>1762.7068861499999</v>
      </c>
      <c r="AD177" s="5">
        <v>1707.3214381800001</v>
      </c>
      <c r="AE177" s="5">
        <v>1894.7219226499999</v>
      </c>
      <c r="AF177" s="5">
        <v>2472.1688352199999</v>
      </c>
      <c r="AG177" s="5">
        <v>2472.16883525</v>
      </c>
    </row>
    <row r="178" spans="1:33">
      <c r="A178" s="56" t="s">
        <v>73</v>
      </c>
      <c r="B178" s="56" t="s">
        <v>197</v>
      </c>
      <c r="C178" s="56" t="s">
        <v>232</v>
      </c>
      <c r="D178" s="56" t="s">
        <v>233</v>
      </c>
      <c r="E178" s="56" t="s">
        <v>217</v>
      </c>
      <c r="F178" s="5">
        <v>0</v>
      </c>
      <c r="G178" s="5">
        <v>4.7999999999999996E-7</v>
      </c>
      <c r="H178" s="5">
        <v>5.5000000000000003E-7</v>
      </c>
      <c r="I178" s="5">
        <v>7.3E-7</v>
      </c>
      <c r="J178" s="5">
        <v>1.0899999999999999E-6</v>
      </c>
      <c r="K178" s="5">
        <v>1.11E-6</v>
      </c>
      <c r="L178" s="5">
        <v>1.1799999999999999E-6</v>
      </c>
      <c r="M178" s="5">
        <v>2.17E-6</v>
      </c>
      <c r="N178" s="5">
        <v>2.4399999999999999E-6</v>
      </c>
      <c r="O178" s="5">
        <v>2.5100000000000001E-6</v>
      </c>
      <c r="P178" s="5">
        <v>3.0400000000000001E-6</v>
      </c>
      <c r="Q178" s="5">
        <v>3.4300000000000002E-6</v>
      </c>
      <c r="R178" s="5">
        <v>4.1099999999999996E-6</v>
      </c>
      <c r="S178" s="5">
        <v>4.8500000000000002E-6</v>
      </c>
      <c r="T178" s="5">
        <v>6.0599999999999996E-6</v>
      </c>
      <c r="U178" s="5">
        <v>6.3899999999999998E-6</v>
      </c>
      <c r="V178" s="5">
        <v>6.8700000000000003E-6</v>
      </c>
      <c r="W178" s="5">
        <v>8.5099999999999998E-6</v>
      </c>
      <c r="X178" s="5">
        <v>1.509E-5</v>
      </c>
      <c r="Y178" s="5">
        <v>3.943E-5</v>
      </c>
      <c r="Z178" s="5">
        <v>5.7510000000000003E-5</v>
      </c>
      <c r="AA178" s="5">
        <v>135.38400043999999</v>
      </c>
      <c r="AB178" s="5">
        <v>135.38400049000001</v>
      </c>
      <c r="AC178" s="5">
        <v>138.32569986999999</v>
      </c>
      <c r="AD178" s="5">
        <v>140.54249042999999</v>
      </c>
      <c r="AE178" s="5">
        <v>146.23853566</v>
      </c>
      <c r="AF178" s="5">
        <v>146.23853771</v>
      </c>
      <c r="AG178" s="5">
        <v>146.23853772999999</v>
      </c>
    </row>
    <row r="179" spans="1:33">
      <c r="A179" s="56" t="s">
        <v>73</v>
      </c>
      <c r="B179" s="56" t="s">
        <v>163</v>
      </c>
      <c r="C179" s="56" t="s">
        <v>234</v>
      </c>
      <c r="D179" s="56" t="s">
        <v>235</v>
      </c>
      <c r="E179" s="56" t="s">
        <v>217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</row>
    <row r="180" spans="1:33">
      <c r="A180" s="56" t="s">
        <v>73</v>
      </c>
      <c r="B180" s="56" t="s">
        <v>163</v>
      </c>
      <c r="C180" s="56" t="s">
        <v>236</v>
      </c>
      <c r="D180" s="56" t="s">
        <v>237</v>
      </c>
      <c r="E180" s="56" t="s">
        <v>217</v>
      </c>
      <c r="F180" s="5">
        <v>166.00000037000001</v>
      </c>
      <c r="G180" s="5">
        <v>166.00000137000001</v>
      </c>
      <c r="H180" s="5">
        <v>166.00000218</v>
      </c>
      <c r="I180" s="5">
        <v>174.70897108</v>
      </c>
      <c r="J180" s="5">
        <v>174.70897108</v>
      </c>
      <c r="K180" s="5">
        <v>177.85704135</v>
      </c>
      <c r="L180" s="5">
        <v>702.92366423999999</v>
      </c>
      <c r="M180" s="5">
        <v>702.92366425</v>
      </c>
      <c r="N180" s="5">
        <v>702.92366430000004</v>
      </c>
      <c r="O180" s="5">
        <v>702.92366434999997</v>
      </c>
      <c r="P180" s="5">
        <v>702.92366441000001</v>
      </c>
      <c r="Q180" s="5">
        <v>702.92366446999995</v>
      </c>
      <c r="R180" s="5">
        <v>702.92366453</v>
      </c>
      <c r="S180" s="5">
        <v>702.92366459000004</v>
      </c>
      <c r="T180" s="5">
        <v>702.92366460000005</v>
      </c>
      <c r="U180" s="5">
        <v>702.92366461999995</v>
      </c>
      <c r="V180" s="5">
        <v>702.92366464999998</v>
      </c>
      <c r="W180" s="5">
        <v>702.92366468</v>
      </c>
      <c r="X180" s="5">
        <v>702.92366471000003</v>
      </c>
      <c r="Y180" s="5">
        <v>702.92366474000005</v>
      </c>
      <c r="Z180" s="5">
        <v>702.92366476999996</v>
      </c>
      <c r="AA180" s="5">
        <v>702.92366476999996</v>
      </c>
      <c r="AB180" s="5">
        <v>702.92366476999996</v>
      </c>
      <c r="AC180" s="5">
        <v>646.92366476999996</v>
      </c>
      <c r="AD180" s="5">
        <v>646.92366476999996</v>
      </c>
      <c r="AE180" s="5">
        <v>646.92366476999996</v>
      </c>
      <c r="AF180" s="5">
        <v>646.92366477999997</v>
      </c>
      <c r="AG180" s="5">
        <v>646.92366478999998</v>
      </c>
    </row>
    <row r="181" spans="1:33">
      <c r="A181" s="56" t="s">
        <v>73</v>
      </c>
      <c r="B181" s="56" t="s">
        <v>163</v>
      </c>
      <c r="C181" s="56" t="s">
        <v>238</v>
      </c>
      <c r="D181" s="56" t="s">
        <v>239</v>
      </c>
      <c r="E181" s="56" t="s">
        <v>217</v>
      </c>
      <c r="F181" s="5">
        <v>535.02000038000006</v>
      </c>
      <c r="G181" s="5">
        <v>535.02000120000002</v>
      </c>
      <c r="H181" s="5">
        <v>535.02000183999996</v>
      </c>
      <c r="I181" s="5">
        <v>535.02000871999996</v>
      </c>
      <c r="J181" s="5">
        <v>535.02000872999997</v>
      </c>
      <c r="K181" s="5">
        <v>1527.48644504</v>
      </c>
      <c r="L181" s="5">
        <v>3052.7318580400001</v>
      </c>
      <c r="M181" s="5">
        <v>3052.7318580400001</v>
      </c>
      <c r="N181" s="5">
        <v>3052.7318580900001</v>
      </c>
      <c r="O181" s="5">
        <v>3052.7318581499999</v>
      </c>
      <c r="P181" s="5">
        <v>3052.7318582100002</v>
      </c>
      <c r="Q181" s="5">
        <v>3052.73185827</v>
      </c>
      <c r="R181" s="5">
        <v>3052.7318583299998</v>
      </c>
      <c r="S181" s="5">
        <v>3052.7318583900001</v>
      </c>
      <c r="T181" s="5">
        <v>3052.7318583900001</v>
      </c>
      <c r="U181" s="5">
        <v>3052.7318584200002</v>
      </c>
      <c r="V181" s="5">
        <v>3052.7318584499999</v>
      </c>
      <c r="W181" s="5">
        <v>3052.73185848</v>
      </c>
      <c r="X181" s="5">
        <v>3052.7318585100002</v>
      </c>
      <c r="Y181" s="5">
        <v>3052.7318585399998</v>
      </c>
      <c r="Z181" s="5">
        <v>3032.7318585799999</v>
      </c>
      <c r="AA181" s="5">
        <v>3032.7318585799999</v>
      </c>
      <c r="AB181" s="5">
        <v>3205.90169629</v>
      </c>
      <c r="AC181" s="5">
        <v>3205.9016963200002</v>
      </c>
      <c r="AD181" s="5">
        <v>3500.0199977900002</v>
      </c>
      <c r="AE181" s="5">
        <v>3500.0199978300002</v>
      </c>
      <c r="AF181" s="5">
        <v>3500.0199978400001</v>
      </c>
      <c r="AG181" s="5">
        <v>3500.01999785</v>
      </c>
    </row>
    <row r="182" spans="1:33">
      <c r="A182" s="56" t="s">
        <v>73</v>
      </c>
      <c r="B182" s="56" t="s">
        <v>163</v>
      </c>
      <c r="C182" s="56" t="s">
        <v>240</v>
      </c>
      <c r="D182" s="56" t="s">
        <v>241</v>
      </c>
      <c r="E182" s="56" t="s">
        <v>217</v>
      </c>
      <c r="F182" s="5">
        <v>762.40500039000005</v>
      </c>
      <c r="G182" s="5">
        <v>762.40500140000006</v>
      </c>
      <c r="H182" s="5">
        <v>762.40500602999998</v>
      </c>
      <c r="I182" s="5">
        <v>877.62691676999998</v>
      </c>
      <c r="J182" s="5">
        <v>877.62691676999998</v>
      </c>
      <c r="K182" s="5">
        <v>877.62691676999998</v>
      </c>
      <c r="L182" s="5">
        <v>877.62691679</v>
      </c>
      <c r="M182" s="5">
        <v>877.62691681000001</v>
      </c>
      <c r="N182" s="5">
        <v>877.62691685999994</v>
      </c>
      <c r="O182" s="5">
        <v>877.62691690999998</v>
      </c>
      <c r="P182" s="5">
        <v>877.62691696000002</v>
      </c>
      <c r="Q182" s="5">
        <v>877.62691701999995</v>
      </c>
      <c r="R182" s="5">
        <v>877.62691708</v>
      </c>
      <c r="S182" s="5">
        <v>877.62691714000005</v>
      </c>
      <c r="T182" s="5">
        <v>877.62691715999995</v>
      </c>
      <c r="U182" s="5">
        <v>877.62691717999996</v>
      </c>
      <c r="V182" s="5">
        <v>877.62691719999998</v>
      </c>
      <c r="W182" s="5">
        <v>877.62691723</v>
      </c>
      <c r="X182" s="5">
        <v>877.62691726000003</v>
      </c>
      <c r="Y182" s="5">
        <v>775.60191736000002</v>
      </c>
      <c r="Z182" s="5">
        <v>775.60191761999999</v>
      </c>
      <c r="AA182" s="5">
        <v>775.60191763</v>
      </c>
      <c r="AB182" s="5">
        <v>775.60191770000006</v>
      </c>
      <c r="AC182" s="5">
        <v>775.60191770999995</v>
      </c>
      <c r="AD182" s="5">
        <v>775.60191968000004</v>
      </c>
      <c r="AE182" s="5">
        <v>2391.4421104200001</v>
      </c>
      <c r="AF182" s="5">
        <v>3444.18087552</v>
      </c>
      <c r="AG182" s="5">
        <v>3374.4308755400002</v>
      </c>
    </row>
    <row r="183" spans="1:33">
      <c r="A183" s="56" t="s">
        <v>73</v>
      </c>
      <c r="B183" s="56" t="s">
        <v>163</v>
      </c>
      <c r="C183" s="56" t="s">
        <v>242</v>
      </c>
      <c r="D183" s="56" t="s">
        <v>243</v>
      </c>
      <c r="E183" s="56" t="s">
        <v>217</v>
      </c>
      <c r="F183" s="5">
        <v>53.000000380000003</v>
      </c>
      <c r="G183" s="5">
        <v>53.000001109999999</v>
      </c>
      <c r="H183" s="5">
        <v>53.000001109999999</v>
      </c>
      <c r="I183" s="5">
        <v>178.02610197000001</v>
      </c>
      <c r="J183" s="5">
        <v>178.02610197000001</v>
      </c>
      <c r="K183" s="5">
        <v>178.02610197000001</v>
      </c>
      <c r="L183" s="5">
        <v>254.94158245</v>
      </c>
      <c r="M183" s="5">
        <v>254.94158246000001</v>
      </c>
      <c r="N183" s="5">
        <v>254.94158250999999</v>
      </c>
      <c r="O183" s="5">
        <v>254.94158256</v>
      </c>
      <c r="P183" s="5">
        <v>254.94158261999999</v>
      </c>
      <c r="Q183" s="5">
        <v>254.94158268000001</v>
      </c>
      <c r="R183" s="5">
        <v>254.94158274</v>
      </c>
      <c r="S183" s="5">
        <v>254.94158281</v>
      </c>
      <c r="T183" s="5">
        <v>254.94158282000001</v>
      </c>
      <c r="U183" s="5">
        <v>254.94158284</v>
      </c>
      <c r="V183" s="5">
        <v>254.94158286000001</v>
      </c>
      <c r="W183" s="5">
        <v>254.94158289000001</v>
      </c>
      <c r="X183" s="5">
        <v>254.94158292</v>
      </c>
      <c r="Y183" s="5">
        <v>254.94158295</v>
      </c>
      <c r="Z183" s="5">
        <v>201.94158311000001</v>
      </c>
      <c r="AA183" s="5">
        <v>201.94158311999999</v>
      </c>
      <c r="AB183" s="5">
        <v>201.94158315000001</v>
      </c>
      <c r="AC183" s="5">
        <v>201.94158315999999</v>
      </c>
      <c r="AD183" s="5">
        <v>201.94158335</v>
      </c>
      <c r="AE183" s="5">
        <v>201.94158338</v>
      </c>
      <c r="AF183" s="5">
        <v>269.76941271999999</v>
      </c>
      <c r="AG183" s="5">
        <v>269.76941273</v>
      </c>
    </row>
    <row r="184" spans="1:33">
      <c r="A184" s="56" t="s">
        <v>73</v>
      </c>
      <c r="B184" s="56" t="s">
        <v>163</v>
      </c>
      <c r="C184" s="56" t="s">
        <v>244</v>
      </c>
      <c r="D184" s="56" t="s">
        <v>245</v>
      </c>
      <c r="E184" s="56" t="s">
        <v>217</v>
      </c>
      <c r="F184" s="5">
        <v>1121.3399999999999</v>
      </c>
      <c r="G184" s="5">
        <v>1121.3399999999999</v>
      </c>
      <c r="H184" s="5">
        <v>1121.3399999999999</v>
      </c>
      <c r="I184" s="5">
        <v>1121.3399999999999</v>
      </c>
      <c r="J184" s="5">
        <v>1121.3399999999999</v>
      </c>
      <c r="K184" s="5">
        <v>1121.3399999999999</v>
      </c>
      <c r="L184" s="5">
        <v>1122.24</v>
      </c>
      <c r="M184" s="5">
        <v>1121.3399999999999</v>
      </c>
      <c r="N184" s="5">
        <v>1121.3399999999999</v>
      </c>
      <c r="O184" s="5">
        <v>1121.3399999999999</v>
      </c>
      <c r="P184" s="5">
        <v>1121.3399999999999</v>
      </c>
      <c r="Q184" s="5">
        <v>1121.3399999999999</v>
      </c>
      <c r="R184" s="5">
        <v>1121.3399999999999</v>
      </c>
      <c r="S184" s="5">
        <v>1121.3399999999999</v>
      </c>
      <c r="T184" s="5">
        <v>1121.3399999999999</v>
      </c>
      <c r="U184" s="5">
        <v>971.31</v>
      </c>
      <c r="V184" s="5">
        <v>971.31</v>
      </c>
      <c r="W184" s="5">
        <v>971.31</v>
      </c>
      <c r="X184" s="5">
        <v>971.31</v>
      </c>
      <c r="Y184" s="5">
        <v>971.31</v>
      </c>
      <c r="Z184" s="5">
        <v>971.31</v>
      </c>
      <c r="AA184" s="5">
        <v>971.31</v>
      </c>
      <c r="AB184" s="5">
        <v>971.31</v>
      </c>
      <c r="AC184" s="5">
        <v>971.31</v>
      </c>
      <c r="AD184" s="5">
        <v>971.31</v>
      </c>
      <c r="AE184" s="5">
        <v>971.31</v>
      </c>
      <c r="AF184" s="5">
        <v>638.97</v>
      </c>
      <c r="AG184" s="5">
        <v>389.976</v>
      </c>
    </row>
    <row r="185" spans="1:33">
      <c r="A185" s="56" t="s">
        <v>73</v>
      </c>
      <c r="B185" s="56" t="s">
        <v>163</v>
      </c>
      <c r="C185" s="56" t="s">
        <v>246</v>
      </c>
      <c r="D185" s="56" t="s">
        <v>247</v>
      </c>
      <c r="E185" s="56" t="s">
        <v>217</v>
      </c>
      <c r="F185" s="5">
        <v>456.24400000000003</v>
      </c>
      <c r="G185" s="5">
        <v>456.24400000000003</v>
      </c>
      <c r="H185" s="5">
        <v>456.24400000000003</v>
      </c>
      <c r="I185" s="5">
        <v>456.24400000000003</v>
      </c>
      <c r="J185" s="5">
        <v>456.24400000000003</v>
      </c>
      <c r="K185" s="5">
        <v>456.24400000000003</v>
      </c>
      <c r="L185" s="5">
        <v>456.24400000000003</v>
      </c>
      <c r="M185" s="5">
        <v>456.24400000000003</v>
      </c>
      <c r="N185" s="5">
        <v>456.24400000000003</v>
      </c>
      <c r="O185" s="5">
        <v>456.24400000000003</v>
      </c>
      <c r="P185" s="5">
        <v>456.24400000000003</v>
      </c>
      <c r="Q185" s="5">
        <v>456.24400000000003</v>
      </c>
      <c r="R185" s="5">
        <v>456.24400000000003</v>
      </c>
      <c r="S185" s="5">
        <v>456.24400000000003</v>
      </c>
      <c r="T185" s="5">
        <v>456.24400000000003</v>
      </c>
      <c r="U185" s="5">
        <v>456.24400000000003</v>
      </c>
      <c r="V185" s="5">
        <v>456.24400000000003</v>
      </c>
      <c r="W185" s="5">
        <v>456.24400000000003</v>
      </c>
      <c r="X185" s="5">
        <v>456.24400000000003</v>
      </c>
      <c r="Y185" s="5">
        <v>456.24400000000003</v>
      </c>
      <c r="Z185" s="5">
        <v>456.24400000000003</v>
      </c>
      <c r="AA185" s="5">
        <v>456.24400000000003</v>
      </c>
      <c r="AB185" s="5">
        <v>456.24400000000003</v>
      </c>
      <c r="AC185" s="5">
        <v>456.24400000000003</v>
      </c>
      <c r="AD185" s="5">
        <v>456.24400000000003</v>
      </c>
      <c r="AE185" s="5">
        <v>456.24400000000003</v>
      </c>
      <c r="AF185" s="5">
        <v>456.24400000000003</v>
      </c>
      <c r="AG185" s="5">
        <v>279.98</v>
      </c>
    </row>
    <row r="186" spans="1:33">
      <c r="A186" s="56" t="s">
        <v>73</v>
      </c>
      <c r="B186" s="56" t="s">
        <v>163</v>
      </c>
      <c r="C186" s="56" t="s">
        <v>248</v>
      </c>
      <c r="D186" s="56" t="s">
        <v>249</v>
      </c>
      <c r="E186" s="56" t="s">
        <v>217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</row>
    <row r="187" spans="1:33">
      <c r="A187" s="56" t="s">
        <v>73</v>
      </c>
      <c r="B187" s="56" t="s">
        <v>163</v>
      </c>
      <c r="C187" s="56" t="s">
        <v>250</v>
      </c>
      <c r="D187" s="56" t="s">
        <v>251</v>
      </c>
      <c r="E187" s="56" t="s">
        <v>217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</row>
    <row r="188" spans="1:33">
      <c r="A188" s="56" t="s">
        <v>73</v>
      </c>
      <c r="B188" s="56" t="s">
        <v>198</v>
      </c>
      <c r="C188" s="56" t="s">
        <v>252</v>
      </c>
      <c r="D188" s="56" t="s">
        <v>253</v>
      </c>
      <c r="E188" s="56" t="s">
        <v>217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</row>
    <row r="189" spans="1:33">
      <c r="A189" s="56" t="s">
        <v>73</v>
      </c>
      <c r="B189" s="56" t="s">
        <v>198</v>
      </c>
      <c r="C189" s="56" t="s">
        <v>254</v>
      </c>
      <c r="D189" s="56" t="s">
        <v>255</v>
      </c>
      <c r="E189" s="56" t="s">
        <v>217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</row>
    <row r="190" spans="1:33">
      <c r="A190" s="56" t="s">
        <v>73</v>
      </c>
      <c r="B190" s="56" t="s">
        <v>198</v>
      </c>
      <c r="C190" s="56" t="s">
        <v>256</v>
      </c>
      <c r="D190" s="56" t="s">
        <v>257</v>
      </c>
      <c r="E190" s="56" t="s">
        <v>217</v>
      </c>
      <c r="F190" s="5">
        <v>624.26499999999999</v>
      </c>
      <c r="G190" s="5">
        <v>624.26499999999999</v>
      </c>
      <c r="H190" s="5">
        <v>624.26499999999999</v>
      </c>
      <c r="I190" s="5">
        <v>624.26499999999999</v>
      </c>
      <c r="J190" s="5">
        <v>624.26499999999999</v>
      </c>
      <c r="K190" s="5">
        <v>624.26499999999999</v>
      </c>
      <c r="L190" s="5">
        <v>624.26499999999999</v>
      </c>
      <c r="M190" s="5">
        <v>624.26499999999999</v>
      </c>
      <c r="N190" s="5">
        <v>624.26499999999999</v>
      </c>
      <c r="O190" s="5">
        <v>624.26499999999999</v>
      </c>
      <c r="P190" s="5">
        <v>624.26499999999999</v>
      </c>
      <c r="Q190" s="5">
        <v>624.26499999999999</v>
      </c>
      <c r="R190" s="5">
        <v>624.26499999999999</v>
      </c>
      <c r="S190" s="5">
        <v>624.26499999999999</v>
      </c>
      <c r="T190" s="5">
        <v>624.26499999999999</v>
      </c>
      <c r="U190" s="5">
        <v>624.26499999999999</v>
      </c>
      <c r="V190" s="5">
        <v>624.26499999999999</v>
      </c>
      <c r="W190" s="5">
        <v>624.26499999999999</v>
      </c>
      <c r="X190" s="5">
        <v>624.26499999999999</v>
      </c>
      <c r="Y190" s="5">
        <v>624.26499999999999</v>
      </c>
      <c r="Z190" s="5">
        <v>624.26499999999999</v>
      </c>
      <c r="AA190" s="5">
        <v>624.26499999999999</v>
      </c>
      <c r="AB190" s="5">
        <v>597</v>
      </c>
      <c r="AC190" s="5">
        <v>597</v>
      </c>
      <c r="AD190" s="5">
        <v>597</v>
      </c>
      <c r="AE190" s="5">
        <v>456.93400000000003</v>
      </c>
      <c r="AF190" s="5">
        <v>81</v>
      </c>
      <c r="AG190" s="5">
        <v>0</v>
      </c>
    </row>
    <row r="191" spans="1:33">
      <c r="A191" s="56" t="s">
        <v>73</v>
      </c>
      <c r="B191" s="56" t="s">
        <v>198</v>
      </c>
      <c r="C191" s="56" t="s">
        <v>258</v>
      </c>
      <c r="D191" s="56" t="s">
        <v>259</v>
      </c>
      <c r="E191" s="56" t="s">
        <v>217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</row>
    <row r="192" spans="1:33">
      <c r="A192" s="56" t="s">
        <v>73</v>
      </c>
      <c r="B192" s="56" t="s">
        <v>198</v>
      </c>
      <c r="C192" s="56" t="s">
        <v>260</v>
      </c>
      <c r="D192" s="56" t="s">
        <v>261</v>
      </c>
      <c r="E192" s="56" t="s">
        <v>217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>
      <c r="A193" s="56" t="s">
        <v>73</v>
      </c>
      <c r="B193" s="56" t="s">
        <v>198</v>
      </c>
      <c r="C193" s="56" t="s">
        <v>262</v>
      </c>
      <c r="D193" s="56" t="s">
        <v>263</v>
      </c>
      <c r="E193" s="56" t="s">
        <v>217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</row>
    <row r="194" spans="1:33">
      <c r="A194" s="56" t="s">
        <v>73</v>
      </c>
      <c r="B194" s="56" t="s">
        <v>198</v>
      </c>
      <c r="C194" s="56" t="s">
        <v>264</v>
      </c>
      <c r="D194" s="56" t="s">
        <v>265</v>
      </c>
      <c r="E194" s="56" t="s">
        <v>217</v>
      </c>
      <c r="F194" s="5">
        <v>377.536</v>
      </c>
      <c r="G194" s="5">
        <v>377.536</v>
      </c>
      <c r="H194" s="5">
        <v>377.536</v>
      </c>
      <c r="I194" s="5">
        <v>377.536</v>
      </c>
      <c r="J194" s="5">
        <v>377.536</v>
      </c>
      <c r="K194" s="5">
        <v>377.536</v>
      </c>
      <c r="L194" s="5">
        <v>377.536</v>
      </c>
      <c r="M194" s="5">
        <v>377.536</v>
      </c>
      <c r="N194" s="5">
        <v>377.536</v>
      </c>
      <c r="O194" s="5">
        <v>377.536</v>
      </c>
      <c r="P194" s="5">
        <v>377.536</v>
      </c>
      <c r="Q194" s="5">
        <v>377.536</v>
      </c>
      <c r="R194" s="5">
        <v>377.536</v>
      </c>
      <c r="S194" s="5">
        <v>377.536</v>
      </c>
      <c r="T194" s="5">
        <v>377.536</v>
      </c>
      <c r="U194" s="5">
        <v>377.536</v>
      </c>
      <c r="V194" s="5">
        <v>377.536</v>
      </c>
      <c r="W194" s="5">
        <v>377.536</v>
      </c>
      <c r="X194" s="5">
        <v>377.536</v>
      </c>
      <c r="Y194" s="5">
        <v>377.536</v>
      </c>
      <c r="Z194" s="5">
        <v>377.536</v>
      </c>
      <c r="AA194" s="5">
        <v>270.01600000000002</v>
      </c>
      <c r="AB194" s="5">
        <v>270.01600000000002</v>
      </c>
      <c r="AC194" s="5">
        <v>270.01600000000002</v>
      </c>
      <c r="AD194" s="5">
        <v>270.01600000000002</v>
      </c>
      <c r="AE194" s="5">
        <v>270.01600000000002</v>
      </c>
      <c r="AF194" s="5">
        <v>270.01600000000002</v>
      </c>
      <c r="AG194" s="5">
        <v>270.01600000000002</v>
      </c>
    </row>
    <row r="195" spans="1:33">
      <c r="A195" s="56" t="s">
        <v>73</v>
      </c>
      <c r="B195" s="56" t="s">
        <v>199</v>
      </c>
      <c r="C195" s="56" t="s">
        <v>266</v>
      </c>
      <c r="D195" s="56" t="s">
        <v>267</v>
      </c>
      <c r="E195" s="56" t="s">
        <v>217</v>
      </c>
      <c r="F195" s="5">
        <v>142.1628</v>
      </c>
      <c r="G195" s="5">
        <v>142.1628</v>
      </c>
      <c r="H195" s="5">
        <v>142.1628</v>
      </c>
      <c r="I195" s="5">
        <v>142.1628</v>
      </c>
      <c r="J195" s="5">
        <v>142.1628</v>
      </c>
      <c r="K195" s="5">
        <v>142.1628</v>
      </c>
      <c r="L195" s="5">
        <v>142.1628</v>
      </c>
      <c r="M195" s="5">
        <v>142.1628</v>
      </c>
      <c r="N195" s="5">
        <v>142.1628</v>
      </c>
      <c r="O195" s="5">
        <v>142.1628</v>
      </c>
      <c r="P195" s="5">
        <v>142.1628</v>
      </c>
      <c r="Q195" s="5">
        <v>142.1628</v>
      </c>
      <c r="R195" s="5">
        <v>142.1628</v>
      </c>
      <c r="S195" s="5">
        <v>142.1628</v>
      </c>
      <c r="T195" s="5">
        <v>142.1628</v>
      </c>
      <c r="U195" s="5">
        <v>142.1628</v>
      </c>
      <c r="V195" s="5">
        <v>142.1628</v>
      </c>
      <c r="W195" s="5">
        <v>142.1628</v>
      </c>
      <c r="X195" s="5">
        <v>94.996799999999993</v>
      </c>
      <c r="Y195" s="5">
        <v>94.996799999999993</v>
      </c>
      <c r="Z195" s="5">
        <v>94.996799999999993</v>
      </c>
      <c r="AA195" s="5">
        <v>94.996799999999993</v>
      </c>
      <c r="AB195" s="5">
        <v>94.996799999999993</v>
      </c>
      <c r="AC195" s="5">
        <v>94.996799999999993</v>
      </c>
      <c r="AD195" s="5">
        <v>94.996799999999993</v>
      </c>
      <c r="AE195" s="5">
        <v>94.996799999999993</v>
      </c>
      <c r="AF195" s="5">
        <v>0</v>
      </c>
      <c r="AG195" s="5">
        <v>0</v>
      </c>
    </row>
    <row r="196" spans="1:33">
      <c r="A196" s="56" t="s">
        <v>73</v>
      </c>
      <c r="B196" s="56" t="s">
        <v>199</v>
      </c>
      <c r="C196" s="56" t="s">
        <v>268</v>
      </c>
      <c r="D196" s="56" t="s">
        <v>269</v>
      </c>
      <c r="E196" s="56" t="s">
        <v>217</v>
      </c>
      <c r="F196" s="5">
        <v>25.219000000000001</v>
      </c>
      <c r="G196" s="5">
        <v>25.219000000000001</v>
      </c>
      <c r="H196" s="5">
        <v>25.219000000000001</v>
      </c>
      <c r="I196" s="5">
        <v>25.219000000000001</v>
      </c>
      <c r="J196" s="5">
        <v>25.219000000000001</v>
      </c>
      <c r="K196" s="5">
        <v>25.219000000000001</v>
      </c>
      <c r="L196" s="5">
        <v>25.219000000000001</v>
      </c>
      <c r="M196" s="5">
        <v>25.219000000000001</v>
      </c>
      <c r="N196" s="5">
        <v>19.091000000000001</v>
      </c>
      <c r="O196" s="5">
        <v>19.091000000000001</v>
      </c>
      <c r="P196" s="5">
        <v>19.091000000000001</v>
      </c>
      <c r="Q196" s="5">
        <v>19.091000000000001</v>
      </c>
      <c r="R196" s="5">
        <v>19.091000000000001</v>
      </c>
      <c r="S196" s="5">
        <v>19.091000000000001</v>
      </c>
      <c r="T196" s="5">
        <v>19.091000000000001</v>
      </c>
      <c r="U196" s="5">
        <v>19.091000000000001</v>
      </c>
      <c r="V196" s="5">
        <v>19.091000000000001</v>
      </c>
      <c r="W196" s="5">
        <v>19.091000000000001</v>
      </c>
      <c r="X196" s="5">
        <v>7.3710000000000004</v>
      </c>
      <c r="Y196" s="5">
        <v>7.3710000000000004</v>
      </c>
      <c r="Z196" s="5">
        <v>7.3710000000000004</v>
      </c>
      <c r="AA196" s="5">
        <v>7.3710000000000004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</row>
    <row r="197" spans="1:33">
      <c r="A197" s="56" t="s">
        <v>73</v>
      </c>
      <c r="B197" s="56" t="s">
        <v>199</v>
      </c>
      <c r="C197" s="56" t="s">
        <v>270</v>
      </c>
      <c r="D197" s="56" t="s">
        <v>271</v>
      </c>
      <c r="E197" s="56" t="s">
        <v>217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</row>
    <row r="198" spans="1:33">
      <c r="A198" s="56" t="s">
        <v>73</v>
      </c>
      <c r="B198" s="56" t="s">
        <v>199</v>
      </c>
      <c r="C198" s="56" t="s">
        <v>272</v>
      </c>
      <c r="D198" s="56" t="s">
        <v>273</v>
      </c>
      <c r="E198" s="56" t="s">
        <v>217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</row>
    <row r="199" spans="1:33">
      <c r="A199" s="56" t="s">
        <v>73</v>
      </c>
      <c r="B199" s="56" t="s">
        <v>199</v>
      </c>
      <c r="C199" s="56" t="s">
        <v>274</v>
      </c>
      <c r="D199" s="56" t="s">
        <v>275</v>
      </c>
      <c r="E199" s="56" t="s">
        <v>217</v>
      </c>
      <c r="F199" s="5">
        <v>295.2</v>
      </c>
      <c r="G199" s="5">
        <v>295.2</v>
      </c>
      <c r="H199" s="5">
        <v>295.2</v>
      </c>
      <c r="I199" s="5">
        <v>295.2</v>
      </c>
      <c r="J199" s="5">
        <v>295.2</v>
      </c>
      <c r="K199" s="5">
        <v>295.2</v>
      </c>
      <c r="L199" s="5">
        <v>295.2</v>
      </c>
      <c r="M199" s="5">
        <v>295.2</v>
      </c>
      <c r="N199" s="5">
        <v>295.2</v>
      </c>
      <c r="O199" s="5">
        <v>295.2</v>
      </c>
      <c r="P199" s="5">
        <v>295.2</v>
      </c>
      <c r="Q199" s="5">
        <v>295.2</v>
      </c>
      <c r="R199" s="5">
        <v>295.2</v>
      </c>
      <c r="S199" s="5">
        <v>295.2</v>
      </c>
      <c r="T199" s="5">
        <v>295.2</v>
      </c>
      <c r="U199" s="5">
        <v>295.2</v>
      </c>
      <c r="V199" s="5">
        <v>295.2</v>
      </c>
      <c r="W199" s="5">
        <v>295.2</v>
      </c>
      <c r="X199" s="5">
        <v>295.2</v>
      </c>
      <c r="Y199" s="5">
        <v>295.2</v>
      </c>
      <c r="Z199" s="5">
        <v>295.2</v>
      </c>
      <c r="AA199" s="5">
        <v>79.2</v>
      </c>
      <c r="AB199" s="5">
        <v>79.2</v>
      </c>
      <c r="AC199" s="5">
        <v>79.2</v>
      </c>
      <c r="AD199" s="5">
        <v>0</v>
      </c>
      <c r="AE199" s="5">
        <v>0</v>
      </c>
      <c r="AF199" s="5">
        <v>0</v>
      </c>
      <c r="AG199" s="5">
        <v>0</v>
      </c>
    </row>
    <row r="200" spans="1:33">
      <c r="A200" s="56" t="s">
        <v>73</v>
      </c>
      <c r="B200" s="56" t="s">
        <v>199</v>
      </c>
      <c r="C200" s="56" t="s">
        <v>276</v>
      </c>
      <c r="D200" s="56" t="s">
        <v>277</v>
      </c>
      <c r="E200" s="56" t="s">
        <v>217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</row>
    <row r="201" spans="1:33">
      <c r="A201" s="56" t="s">
        <v>73</v>
      </c>
      <c r="B201" s="56" t="s">
        <v>199</v>
      </c>
      <c r="C201" s="56" t="s">
        <v>278</v>
      </c>
      <c r="D201" s="56" t="s">
        <v>279</v>
      </c>
      <c r="E201" s="56" t="s">
        <v>217</v>
      </c>
      <c r="F201" s="5">
        <v>0</v>
      </c>
      <c r="G201" s="5">
        <v>4.3000000000000001E-7</v>
      </c>
      <c r="H201" s="5">
        <v>4.7E-7</v>
      </c>
      <c r="I201" s="5">
        <v>5.6000000000000004E-7</v>
      </c>
      <c r="J201" s="5">
        <v>6.3E-7</v>
      </c>
      <c r="K201" s="5">
        <v>7.3E-7</v>
      </c>
      <c r="L201" s="5">
        <v>7.3E-7</v>
      </c>
      <c r="M201" s="5">
        <v>1.9199999999999998E-6</v>
      </c>
      <c r="N201" s="5">
        <v>2.1500000000000002E-6</v>
      </c>
      <c r="O201" s="5">
        <v>2.2500000000000001E-6</v>
      </c>
      <c r="P201" s="5">
        <v>2.6299999999999998E-6</v>
      </c>
      <c r="Q201" s="5">
        <v>2.9699999999999999E-6</v>
      </c>
      <c r="R201" s="5">
        <v>3.3400000000000002E-6</v>
      </c>
      <c r="S201" s="5">
        <v>3.7900000000000001E-6</v>
      </c>
      <c r="T201" s="5">
        <v>4.6E-6</v>
      </c>
      <c r="U201" s="5">
        <v>4.9799999999999998E-6</v>
      </c>
      <c r="V201" s="5">
        <v>5.0200000000000002E-6</v>
      </c>
      <c r="W201" s="5">
        <v>6.5200000000000003E-6</v>
      </c>
      <c r="X201" s="5">
        <v>8.6200000000000005E-6</v>
      </c>
      <c r="Y201" s="5">
        <v>1.065E-5</v>
      </c>
      <c r="Z201" s="5">
        <v>1.5650000000000001E-5</v>
      </c>
      <c r="AA201" s="5">
        <v>1.8280000000000001E-5</v>
      </c>
      <c r="AB201" s="5">
        <v>2.2439999999999999E-5</v>
      </c>
      <c r="AC201" s="5">
        <v>2.2459999999999998E-5</v>
      </c>
      <c r="AD201" s="5">
        <v>5.8159999999999999E-5</v>
      </c>
      <c r="AE201" s="5">
        <v>7.2639999999999996E-5</v>
      </c>
      <c r="AF201" s="5">
        <v>428.77445798999997</v>
      </c>
      <c r="AG201" s="5">
        <v>428.77445799999998</v>
      </c>
    </row>
    <row r="202" spans="1:33">
      <c r="A202" s="56" t="s">
        <v>73</v>
      </c>
      <c r="B202" s="56" t="s">
        <v>199</v>
      </c>
      <c r="C202" s="56" t="s">
        <v>280</v>
      </c>
      <c r="D202" s="56" t="s">
        <v>281</v>
      </c>
      <c r="E202" s="56" t="s">
        <v>217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</row>
    <row r="203" spans="1:33">
      <c r="A203" s="56" t="s">
        <v>73</v>
      </c>
      <c r="B203" s="56" t="s">
        <v>199</v>
      </c>
      <c r="C203" s="56" t="s">
        <v>282</v>
      </c>
      <c r="D203" s="56" t="s">
        <v>283</v>
      </c>
      <c r="E203" s="56" t="s">
        <v>217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</row>
    <row r="204" spans="1:33">
      <c r="A204" s="56" t="s">
        <v>73</v>
      </c>
      <c r="B204" s="56" t="s">
        <v>200</v>
      </c>
      <c r="C204" s="56" t="s">
        <v>284</v>
      </c>
      <c r="D204" s="56" t="s">
        <v>285</v>
      </c>
      <c r="E204" s="56" t="s">
        <v>217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</row>
    <row r="205" spans="1:33">
      <c r="A205" s="56" t="s">
        <v>73</v>
      </c>
      <c r="B205" s="56" t="s">
        <v>200</v>
      </c>
      <c r="C205" s="56" t="s">
        <v>286</v>
      </c>
      <c r="D205" s="56" t="s">
        <v>287</v>
      </c>
      <c r="E205" s="56" t="s">
        <v>217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</row>
    <row r="206" spans="1:33">
      <c r="A206" s="56" t="s">
        <v>73</v>
      </c>
      <c r="B206" s="56" t="s">
        <v>200</v>
      </c>
      <c r="C206" s="56" t="s">
        <v>288</v>
      </c>
      <c r="D206" s="56" t="s">
        <v>289</v>
      </c>
      <c r="E206" s="56" t="s">
        <v>217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</row>
    <row r="207" spans="1:33" ht="16.5" customHeight="1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33">
      <c r="A208" s="56" t="s">
        <v>73</v>
      </c>
      <c r="B208" s="56" t="s">
        <v>197</v>
      </c>
      <c r="C208" s="56" t="s">
        <v>215</v>
      </c>
      <c r="D208" s="56" t="s">
        <v>216</v>
      </c>
      <c r="E208" s="56" t="s">
        <v>142</v>
      </c>
      <c r="F208" s="5">
        <v>330.26499999999999</v>
      </c>
      <c r="G208" s="5">
        <v>608.00681998000005</v>
      </c>
      <c r="H208" s="5">
        <v>655.63938050000002</v>
      </c>
      <c r="I208" s="5">
        <v>829.99999551999997</v>
      </c>
      <c r="J208" s="5">
        <v>829.99999565999997</v>
      </c>
      <c r="K208" s="5">
        <v>829.99999565999997</v>
      </c>
      <c r="L208" s="5">
        <v>829.99999565999997</v>
      </c>
      <c r="M208" s="5">
        <v>829.99999605999994</v>
      </c>
      <c r="N208" s="5">
        <v>829.99999637000008</v>
      </c>
      <c r="O208" s="5">
        <v>829.99999651999997</v>
      </c>
      <c r="P208" s="5">
        <v>829.99999667999987</v>
      </c>
      <c r="Q208" s="5">
        <v>829.99999701000002</v>
      </c>
      <c r="R208" s="5">
        <v>829.99999707999996</v>
      </c>
      <c r="S208" s="5">
        <v>829.99999747000004</v>
      </c>
      <c r="T208" s="5">
        <v>829.99999847000004</v>
      </c>
      <c r="U208" s="5">
        <v>829.99999921999995</v>
      </c>
      <c r="V208" s="5">
        <v>830.00000288000001</v>
      </c>
      <c r="W208" s="5">
        <v>830.00000423000006</v>
      </c>
      <c r="X208" s="5">
        <v>830.0000043</v>
      </c>
      <c r="Y208" s="5">
        <v>830.00000824999995</v>
      </c>
      <c r="Z208" s="5">
        <v>860.97131645000002</v>
      </c>
      <c r="AA208" s="5">
        <v>860.97131645000002</v>
      </c>
      <c r="AB208" s="5">
        <v>860.97131648000004</v>
      </c>
      <c r="AC208" s="5">
        <v>860.97131651000007</v>
      </c>
      <c r="AD208" s="5">
        <v>886.31605070000001</v>
      </c>
      <c r="AE208" s="5">
        <v>788.31027498000003</v>
      </c>
      <c r="AF208" s="5">
        <v>840.63942584000006</v>
      </c>
      <c r="AG208" s="5">
        <v>851.90745749000007</v>
      </c>
    </row>
    <row r="209" spans="1:33">
      <c r="A209" s="56" t="s">
        <v>73</v>
      </c>
      <c r="B209" s="56" t="s">
        <v>197</v>
      </c>
      <c r="C209" s="56" t="s">
        <v>218</v>
      </c>
      <c r="D209" s="56" t="s">
        <v>219</v>
      </c>
      <c r="E209" s="56" t="s">
        <v>142</v>
      </c>
      <c r="F209" s="5">
        <v>43.2</v>
      </c>
      <c r="G209" s="5">
        <v>43.200001800000003</v>
      </c>
      <c r="H209" s="5">
        <v>43.200001800000003</v>
      </c>
      <c r="I209" s="5">
        <v>43.200002610000013</v>
      </c>
      <c r="J209" s="5">
        <v>43.200004330000013</v>
      </c>
      <c r="K209" s="5">
        <v>43.200004330000013</v>
      </c>
      <c r="L209" s="5">
        <v>43.200004330000013</v>
      </c>
      <c r="M209" s="5">
        <v>43.200004560000004</v>
      </c>
      <c r="N209" s="5">
        <v>43.200004800000002</v>
      </c>
      <c r="O209" s="5">
        <v>43.200004939999999</v>
      </c>
      <c r="P209" s="5">
        <v>43.200004970000002</v>
      </c>
      <c r="Q209" s="5">
        <v>43.200005259999998</v>
      </c>
      <c r="R209" s="5">
        <v>43.200005270000013</v>
      </c>
      <c r="S209" s="5">
        <v>43.200005640000001</v>
      </c>
      <c r="T209" s="5">
        <v>43.200006650000013</v>
      </c>
      <c r="U209" s="5">
        <v>43.20000855</v>
      </c>
      <c r="V209" s="5">
        <v>43.200010229999997</v>
      </c>
      <c r="W209" s="5">
        <v>43.200013260000013</v>
      </c>
      <c r="X209" s="5">
        <v>43.20001328</v>
      </c>
      <c r="Y209" s="5">
        <v>43.200013810000002</v>
      </c>
      <c r="Z209" s="5">
        <v>180.96890508999999</v>
      </c>
      <c r="AA209" s="5">
        <v>475.49610338999997</v>
      </c>
      <c r="AB209" s="5">
        <v>712.22868100000005</v>
      </c>
      <c r="AC209" s="5">
        <v>741.68924675000005</v>
      </c>
      <c r="AD209" s="5">
        <v>741.68924675999995</v>
      </c>
      <c r="AE209" s="5">
        <v>741.68924675999995</v>
      </c>
      <c r="AF209" s="5">
        <v>748.62601907999999</v>
      </c>
      <c r="AG209" s="5">
        <v>748.62601909</v>
      </c>
    </row>
    <row r="210" spans="1:33">
      <c r="A210" s="56" t="s">
        <v>73</v>
      </c>
      <c r="B210" s="56" t="s">
        <v>197</v>
      </c>
      <c r="C210" s="56" t="s">
        <v>220</v>
      </c>
      <c r="D210" s="56" t="s">
        <v>221</v>
      </c>
      <c r="E210" s="56" t="s">
        <v>142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</row>
    <row r="211" spans="1:33">
      <c r="A211" s="56" t="s">
        <v>73</v>
      </c>
      <c r="B211" s="56" t="s">
        <v>197</v>
      </c>
      <c r="C211" s="56" t="s">
        <v>222</v>
      </c>
      <c r="D211" s="56" t="s">
        <v>223</v>
      </c>
      <c r="E211" s="56" t="s">
        <v>142</v>
      </c>
      <c r="F211" s="5">
        <v>0</v>
      </c>
      <c r="G211" s="5">
        <v>1.0499999999999999E-6</v>
      </c>
      <c r="H211" s="5">
        <v>1.0499999999999999E-6</v>
      </c>
      <c r="I211" s="5">
        <v>1.4899999999999999E-6</v>
      </c>
      <c r="J211" s="5">
        <v>2.5100000000000001E-6</v>
      </c>
      <c r="K211" s="5">
        <v>2.52E-6</v>
      </c>
      <c r="L211" s="5">
        <v>3.3699999999999999E-6</v>
      </c>
      <c r="M211" s="5">
        <v>4.1799999999999998E-6</v>
      </c>
      <c r="N211" s="5">
        <v>4.6E-6</v>
      </c>
      <c r="O211" s="5">
        <v>4.6500000000000004E-6</v>
      </c>
      <c r="P211" s="5">
        <v>4.8899999999999998E-6</v>
      </c>
      <c r="Q211" s="5">
        <v>5.8699999999999997E-6</v>
      </c>
      <c r="R211" s="5">
        <v>5.8900000000000004E-6</v>
      </c>
      <c r="S211" s="5">
        <v>6.7800000000000003E-6</v>
      </c>
      <c r="T211" s="5">
        <v>1.5440000000000001E-5</v>
      </c>
      <c r="U211" s="5">
        <v>7.6630000000000003E-5</v>
      </c>
      <c r="V211" s="5">
        <v>7.6669999999999996E-5</v>
      </c>
      <c r="W211" s="5">
        <v>7.6779999999999993E-5</v>
      </c>
      <c r="X211" s="5">
        <v>7.6799999999999997E-5</v>
      </c>
      <c r="Y211" s="5">
        <v>702.70131054000001</v>
      </c>
      <c r="Z211" s="5">
        <v>999.99997245999998</v>
      </c>
      <c r="AA211" s="5">
        <v>999.99997246999999</v>
      </c>
      <c r="AB211" s="5">
        <v>1000</v>
      </c>
      <c r="AC211" s="5">
        <v>1000.00000001</v>
      </c>
      <c r="AD211" s="5">
        <v>1000.00000001</v>
      </c>
      <c r="AE211" s="5">
        <v>1000.00000001</v>
      </c>
      <c r="AF211" s="5">
        <v>1000.00000002</v>
      </c>
      <c r="AG211" s="5">
        <v>1000.00000002</v>
      </c>
    </row>
    <row r="212" spans="1:33">
      <c r="A212" s="56" t="s">
        <v>73</v>
      </c>
      <c r="B212" s="56" t="s">
        <v>197</v>
      </c>
      <c r="C212" s="56" t="s">
        <v>224</v>
      </c>
      <c r="D212" s="56" t="s">
        <v>225</v>
      </c>
      <c r="E212" s="56" t="s">
        <v>142</v>
      </c>
      <c r="F212" s="5">
        <v>0</v>
      </c>
      <c r="G212" s="5">
        <v>9.1999999999999998E-7</v>
      </c>
      <c r="H212" s="5">
        <v>9.7000000000000003E-7</v>
      </c>
      <c r="I212" s="5">
        <v>1.3400000000000001E-6</v>
      </c>
      <c r="J212" s="5">
        <v>2.0200000000000001E-6</v>
      </c>
      <c r="K212" s="5">
        <v>2.0999999999999998E-6</v>
      </c>
      <c r="L212" s="5">
        <v>2.39E-6</v>
      </c>
      <c r="M212" s="5">
        <v>3.1200000000000002E-6</v>
      </c>
      <c r="N212" s="5">
        <v>3.45E-6</v>
      </c>
      <c r="O212" s="5">
        <v>3.4699999999999998E-6</v>
      </c>
      <c r="P212" s="5">
        <v>3.5899999999999999E-6</v>
      </c>
      <c r="Q212" s="5">
        <v>4.5600000000000004E-6</v>
      </c>
      <c r="R212" s="5">
        <v>4.5700000000000003E-6</v>
      </c>
      <c r="S212" s="5">
        <v>5.8699999999999997E-6</v>
      </c>
      <c r="T212" s="5">
        <v>9.1200000000000008E-6</v>
      </c>
      <c r="U212" s="5">
        <v>1.6840000000000001E-5</v>
      </c>
      <c r="V212" s="5">
        <v>2.02E-5</v>
      </c>
      <c r="W212" s="5">
        <v>2.022E-5</v>
      </c>
      <c r="X212" s="5">
        <v>2.0230000000000001E-5</v>
      </c>
      <c r="Y212" s="5">
        <v>3.6959999999999998E-5</v>
      </c>
      <c r="Z212" s="5">
        <v>3.6990000000000003E-5</v>
      </c>
      <c r="AA212" s="5">
        <v>16.004964529999999</v>
      </c>
      <c r="AB212" s="5">
        <v>16.00496455</v>
      </c>
      <c r="AC212" s="5">
        <v>16.00496459</v>
      </c>
      <c r="AD212" s="5">
        <v>16.004965349999999</v>
      </c>
      <c r="AE212" s="5">
        <v>95.702504829999995</v>
      </c>
      <c r="AF212" s="5">
        <v>102.92657985</v>
      </c>
      <c r="AG212" s="5">
        <v>102.92657986</v>
      </c>
    </row>
    <row r="213" spans="1:33">
      <c r="A213" s="56" t="s">
        <v>73</v>
      </c>
      <c r="B213" s="56" t="s">
        <v>197</v>
      </c>
      <c r="C213" s="56" t="s">
        <v>226</v>
      </c>
      <c r="D213" s="56" t="s">
        <v>227</v>
      </c>
      <c r="E213" s="56" t="s">
        <v>142</v>
      </c>
      <c r="F213" s="5">
        <v>0</v>
      </c>
      <c r="G213" s="5">
        <v>2.5299999999999999E-6</v>
      </c>
      <c r="H213" s="5">
        <v>2.57E-6</v>
      </c>
      <c r="I213" s="5">
        <v>5.7599999999999999E-6</v>
      </c>
      <c r="J213" s="5">
        <v>1.202E-5</v>
      </c>
      <c r="K213" s="5">
        <v>1.207E-5</v>
      </c>
      <c r="L213" s="5">
        <v>1.225E-4</v>
      </c>
      <c r="M213" s="5">
        <v>1.2401E-4</v>
      </c>
      <c r="N213" s="5">
        <v>1.2475E-4</v>
      </c>
      <c r="O213" s="5">
        <v>1.2498000000000001E-4</v>
      </c>
      <c r="P213" s="5">
        <v>1.2563E-4</v>
      </c>
      <c r="Q213" s="5">
        <v>1.2700999999999999E-4</v>
      </c>
      <c r="R213" s="5">
        <v>1.2701999999999999E-4</v>
      </c>
      <c r="S213" s="5">
        <v>1.3295000000000001E-4</v>
      </c>
      <c r="T213" s="5">
        <v>109.28683399000001</v>
      </c>
      <c r="U213" s="5">
        <v>744.53235916000006</v>
      </c>
      <c r="V213" s="5">
        <v>899.99999148000006</v>
      </c>
      <c r="W213" s="5">
        <v>899.99999230999993</v>
      </c>
      <c r="X213" s="5">
        <v>899.99999245000004</v>
      </c>
      <c r="Y213" s="5">
        <v>900.00001173999999</v>
      </c>
      <c r="Z213" s="5">
        <v>900.00002609000001</v>
      </c>
      <c r="AA213" s="5">
        <v>1080.2825488000001</v>
      </c>
      <c r="AB213" s="5">
        <v>1080.2825488799999</v>
      </c>
      <c r="AC213" s="5">
        <v>1080.28254889</v>
      </c>
      <c r="AD213" s="5">
        <v>1184.7484600099999</v>
      </c>
      <c r="AE213" s="5">
        <v>1184.7484600299999</v>
      </c>
      <c r="AF213" s="5">
        <v>1184.7485354999999</v>
      </c>
      <c r="AG213" s="5">
        <v>1184.74853551</v>
      </c>
    </row>
    <row r="214" spans="1:33">
      <c r="A214" s="56" t="s">
        <v>73</v>
      </c>
      <c r="B214" s="56" t="s">
        <v>197</v>
      </c>
      <c r="C214" s="56" t="s">
        <v>228</v>
      </c>
      <c r="D214" s="56" t="s">
        <v>229</v>
      </c>
      <c r="E214" s="56" t="s">
        <v>142</v>
      </c>
      <c r="F214" s="5">
        <v>0</v>
      </c>
      <c r="G214" s="5">
        <v>1.6899999999999999E-6</v>
      </c>
      <c r="H214" s="5">
        <v>1.8700000000000001E-6</v>
      </c>
      <c r="I214" s="5">
        <v>2.7199999999999998E-6</v>
      </c>
      <c r="J214" s="5">
        <v>3.54E-6</v>
      </c>
      <c r="K214" s="5">
        <v>4.0000000000000007E-6</v>
      </c>
      <c r="L214" s="5">
        <v>4.0100000000000014E-6</v>
      </c>
      <c r="M214" s="5">
        <v>5.8300000000000001E-6</v>
      </c>
      <c r="N214" s="5">
        <v>6.8400000000000006E-6</v>
      </c>
      <c r="O214" s="5">
        <v>7.2200000000000003E-6</v>
      </c>
      <c r="P214" s="5">
        <v>8.0899999999999988E-6</v>
      </c>
      <c r="Q214" s="5">
        <v>9.800000000000001E-6</v>
      </c>
      <c r="R214" s="5">
        <v>9.8099999999999992E-6</v>
      </c>
      <c r="S214" s="5">
        <v>1.1049999999999999E-5</v>
      </c>
      <c r="T214" s="5">
        <v>1.7240000000000001E-5</v>
      </c>
      <c r="U214" s="5">
        <v>2.491E-5</v>
      </c>
      <c r="V214" s="5">
        <v>3.0660000000000001E-5</v>
      </c>
      <c r="W214" s="5">
        <v>3.0679999999999998E-5</v>
      </c>
      <c r="X214" s="5">
        <v>3.1269999999999997E-5</v>
      </c>
      <c r="Y214" s="5">
        <v>117.87204326</v>
      </c>
      <c r="Z214" s="5">
        <v>584.11866897999994</v>
      </c>
      <c r="AA214" s="5">
        <v>584.11866899000006</v>
      </c>
      <c r="AB214" s="5">
        <v>584.11866901000008</v>
      </c>
      <c r="AC214" s="5">
        <v>584.11866901000008</v>
      </c>
      <c r="AD214" s="5">
        <v>584.11866903000009</v>
      </c>
      <c r="AE214" s="5">
        <v>584.11866904999999</v>
      </c>
      <c r="AF214" s="5">
        <v>584.11866908000002</v>
      </c>
      <c r="AG214" s="5">
        <v>584.11866908999991</v>
      </c>
    </row>
    <row r="215" spans="1:33">
      <c r="A215" s="56" t="s">
        <v>73</v>
      </c>
      <c r="B215" s="56" t="s">
        <v>197</v>
      </c>
      <c r="C215" s="56" t="s">
        <v>230</v>
      </c>
      <c r="D215" s="56" t="s">
        <v>231</v>
      </c>
      <c r="E215" s="56" t="s">
        <v>142</v>
      </c>
      <c r="F215" s="5">
        <v>912.96400000000006</v>
      </c>
      <c r="G215" s="5">
        <v>912.96400283000014</v>
      </c>
      <c r="H215" s="5">
        <v>912.96400288999996</v>
      </c>
      <c r="I215" s="5">
        <v>1098.8706247099999</v>
      </c>
      <c r="J215" s="5">
        <v>1272.40978255</v>
      </c>
      <c r="K215" s="5">
        <v>1296.5242511500001</v>
      </c>
      <c r="L215" s="5">
        <v>1778.2404862999999</v>
      </c>
      <c r="M215" s="5">
        <v>1778.24048726</v>
      </c>
      <c r="N215" s="5">
        <v>1778.2404875899999</v>
      </c>
      <c r="O215" s="5">
        <v>1778.24048771</v>
      </c>
      <c r="P215" s="5">
        <v>1778.2404879600001</v>
      </c>
      <c r="Q215" s="5">
        <v>1778.24048907</v>
      </c>
      <c r="R215" s="5">
        <v>1778.24048913</v>
      </c>
      <c r="S215" s="5">
        <v>1778.2404899600001</v>
      </c>
      <c r="T215" s="5">
        <v>2031.70790261</v>
      </c>
      <c r="U215" s="5">
        <v>2219.2714282500001</v>
      </c>
      <c r="V215" s="5">
        <v>2312.9640064099999</v>
      </c>
      <c r="W215" s="5">
        <v>2312.9640065200001</v>
      </c>
      <c r="X215" s="5">
        <v>2312.96400847</v>
      </c>
      <c r="Y215" s="5">
        <v>2833.5978697199998</v>
      </c>
      <c r="Z215" s="5">
        <v>2833.5978697700002</v>
      </c>
      <c r="AA215" s="5">
        <v>3055.4952713399998</v>
      </c>
      <c r="AB215" s="5">
        <v>3055.4952714199999</v>
      </c>
      <c r="AC215" s="5">
        <v>3055.4952714199999</v>
      </c>
      <c r="AD215" s="5">
        <v>4110.5689200200004</v>
      </c>
      <c r="AE215" s="5">
        <v>4110.5689200400002</v>
      </c>
      <c r="AF215" s="5">
        <v>4110.56892006</v>
      </c>
      <c r="AG215" s="5">
        <v>4110.56892006</v>
      </c>
    </row>
    <row r="216" spans="1:33">
      <c r="A216" s="56" t="s">
        <v>73</v>
      </c>
      <c r="B216" s="56" t="s">
        <v>197</v>
      </c>
      <c r="C216" s="56" t="s">
        <v>232</v>
      </c>
      <c r="D216" s="56" t="s">
        <v>233</v>
      </c>
      <c r="E216" s="56" t="s">
        <v>142</v>
      </c>
      <c r="F216" s="5">
        <v>0</v>
      </c>
      <c r="G216" s="5">
        <v>8.0999999999999997E-7</v>
      </c>
      <c r="H216" s="5">
        <v>8.4E-7</v>
      </c>
      <c r="I216" s="5">
        <v>1.17E-6</v>
      </c>
      <c r="J216" s="5">
        <v>1.42E-6</v>
      </c>
      <c r="K216" s="5">
        <v>1.7E-6</v>
      </c>
      <c r="L216" s="5">
        <v>1.72E-6</v>
      </c>
      <c r="M216" s="5">
        <v>2.52E-6</v>
      </c>
      <c r="N216" s="5">
        <v>2.9699999999999999E-6</v>
      </c>
      <c r="O216" s="5">
        <v>3.1099999999999999E-6</v>
      </c>
      <c r="P216" s="5">
        <v>3.4400000000000001E-6</v>
      </c>
      <c r="Q216" s="5">
        <v>4.34E-6</v>
      </c>
      <c r="R216" s="5">
        <v>4.3499999999999999E-6</v>
      </c>
      <c r="S216" s="5">
        <v>4.8899999999999998E-6</v>
      </c>
      <c r="T216" s="5">
        <v>7.1799999999999999E-6</v>
      </c>
      <c r="U216" s="5">
        <v>8.8100000000000004E-6</v>
      </c>
      <c r="V216" s="5">
        <v>1.134E-5</v>
      </c>
      <c r="W216" s="5">
        <v>1.136E-5</v>
      </c>
      <c r="X216" s="5">
        <v>1.1399999999999999E-5</v>
      </c>
      <c r="Y216" s="5">
        <v>2.544E-5</v>
      </c>
      <c r="Z216" s="5">
        <v>138.42623823</v>
      </c>
      <c r="AA216" s="5">
        <v>138.42623832000001</v>
      </c>
      <c r="AB216" s="5">
        <v>138.42623832000001</v>
      </c>
      <c r="AC216" s="5">
        <v>138.42623832000001</v>
      </c>
      <c r="AD216" s="5">
        <v>138.42623832000001</v>
      </c>
      <c r="AE216" s="5">
        <v>138.42623832999999</v>
      </c>
      <c r="AF216" s="5">
        <v>138.42623835000001</v>
      </c>
      <c r="AG216" s="5">
        <v>138.42623835000001</v>
      </c>
    </row>
    <row r="217" spans="1:33">
      <c r="A217" s="56" t="s">
        <v>73</v>
      </c>
      <c r="B217" s="56" t="s">
        <v>163</v>
      </c>
      <c r="C217" s="56" t="s">
        <v>234</v>
      </c>
      <c r="D217" s="56" t="s">
        <v>235</v>
      </c>
      <c r="E217" s="56" t="s">
        <v>142</v>
      </c>
      <c r="F217" s="5">
        <v>1.13E-6</v>
      </c>
      <c r="G217" s="5">
        <v>1.01337E-3</v>
      </c>
      <c r="H217" s="5">
        <v>400.00100099000002</v>
      </c>
      <c r="I217" s="5">
        <v>400.00100099000002</v>
      </c>
      <c r="J217" s="5">
        <v>400.00100099000002</v>
      </c>
      <c r="K217" s="5">
        <v>400.00100099000002</v>
      </c>
      <c r="L217" s="5">
        <v>400.00100099000002</v>
      </c>
      <c r="M217" s="5">
        <v>400.00100128999998</v>
      </c>
      <c r="N217" s="5">
        <v>400.00100141000001</v>
      </c>
      <c r="O217" s="5">
        <v>400.00100149999997</v>
      </c>
      <c r="P217" s="5">
        <v>400.00100150999998</v>
      </c>
      <c r="Q217" s="5">
        <v>400.00100156000002</v>
      </c>
      <c r="R217" s="5">
        <v>400.00100156000002</v>
      </c>
      <c r="S217" s="5">
        <v>400.00100164000003</v>
      </c>
      <c r="T217" s="5">
        <v>400.00100205000001</v>
      </c>
      <c r="U217" s="5">
        <v>400.00100206000002</v>
      </c>
      <c r="V217" s="5">
        <v>400.00100527000001</v>
      </c>
      <c r="W217" s="5">
        <v>400.00100538999999</v>
      </c>
      <c r="X217" s="5">
        <v>851.51394565999999</v>
      </c>
      <c r="Y217" s="5">
        <v>1630.89404169</v>
      </c>
      <c r="Z217" s="5">
        <v>1630.8940420900001</v>
      </c>
      <c r="AA217" s="5">
        <v>1630.8940421</v>
      </c>
      <c r="AB217" s="5">
        <v>1630.89404212</v>
      </c>
      <c r="AC217" s="5">
        <v>1630.89404212</v>
      </c>
      <c r="AD217" s="5">
        <v>1630.89404214</v>
      </c>
      <c r="AE217" s="5">
        <v>1630.8940760200001</v>
      </c>
      <c r="AF217" s="5">
        <v>1630.89407603</v>
      </c>
      <c r="AG217" s="5">
        <v>1630.89407603</v>
      </c>
    </row>
    <row r="218" spans="1:33">
      <c r="A218" s="56" t="s">
        <v>73</v>
      </c>
      <c r="B218" s="56" t="s">
        <v>163</v>
      </c>
      <c r="C218" s="56" t="s">
        <v>236</v>
      </c>
      <c r="D218" s="56" t="s">
        <v>237</v>
      </c>
      <c r="E218" s="56" t="s">
        <v>142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>
      <c r="A219" s="56" t="s">
        <v>73</v>
      </c>
      <c r="B219" s="56" t="s">
        <v>163</v>
      </c>
      <c r="C219" s="56" t="s">
        <v>238</v>
      </c>
      <c r="D219" s="56" t="s">
        <v>239</v>
      </c>
      <c r="E219" s="56" t="s">
        <v>142</v>
      </c>
      <c r="F219" s="5">
        <v>442.48000129000002</v>
      </c>
      <c r="G219" s="5">
        <v>713.03890028000001</v>
      </c>
      <c r="H219" s="5">
        <v>834.27198885999996</v>
      </c>
      <c r="I219" s="5">
        <v>1636.1032003</v>
      </c>
      <c r="J219" s="5">
        <v>2969.8150765400001</v>
      </c>
      <c r="K219" s="5">
        <v>3885.90468147</v>
      </c>
      <c r="L219" s="5">
        <v>3885.90468147</v>
      </c>
      <c r="M219" s="5">
        <v>3885.9046814799999</v>
      </c>
      <c r="N219" s="5">
        <v>3885.9046815900001</v>
      </c>
      <c r="O219" s="5">
        <v>3885.9046817100002</v>
      </c>
      <c r="P219" s="5">
        <v>3885.9046818299998</v>
      </c>
      <c r="Q219" s="5">
        <v>3885.9046819499999</v>
      </c>
      <c r="R219" s="5">
        <v>3885.90468207</v>
      </c>
      <c r="S219" s="5">
        <v>3885.9046821900001</v>
      </c>
      <c r="T219" s="5">
        <v>3885.9046821900001</v>
      </c>
      <c r="U219" s="5">
        <v>3713.4246822199998</v>
      </c>
      <c r="V219" s="5">
        <v>3713.42468237</v>
      </c>
      <c r="W219" s="5">
        <v>3713.4246823899998</v>
      </c>
      <c r="X219" s="5">
        <v>3713.4246824799998</v>
      </c>
      <c r="Y219" s="5">
        <v>4058.5703833100001</v>
      </c>
      <c r="Z219" s="5">
        <v>3852.13757945</v>
      </c>
      <c r="AA219" s="5">
        <v>3852.1375794599999</v>
      </c>
      <c r="AB219" s="5">
        <v>6868.5189229799998</v>
      </c>
      <c r="AC219" s="5">
        <v>6868.5189229799998</v>
      </c>
      <c r="AD219" s="5">
        <v>6945.0335300899997</v>
      </c>
      <c r="AE219" s="5">
        <v>6945.0335301799996</v>
      </c>
      <c r="AF219" s="5">
        <v>7399.9999835500003</v>
      </c>
      <c r="AG219" s="5">
        <v>7399.9999835600001</v>
      </c>
    </row>
    <row r="220" spans="1:33">
      <c r="A220" s="56" t="s">
        <v>73</v>
      </c>
      <c r="B220" s="56" t="s">
        <v>163</v>
      </c>
      <c r="C220" s="56" t="s">
        <v>240</v>
      </c>
      <c r="D220" s="56" t="s">
        <v>241</v>
      </c>
      <c r="E220" s="56" t="s">
        <v>142</v>
      </c>
      <c r="F220" s="5">
        <v>113.19000117</v>
      </c>
      <c r="G220" s="5">
        <v>482.06809208999999</v>
      </c>
      <c r="H220" s="5">
        <v>913.19001502000003</v>
      </c>
      <c r="I220" s="5">
        <v>913.19001502000003</v>
      </c>
      <c r="J220" s="5">
        <v>913.19001502000003</v>
      </c>
      <c r="K220" s="5">
        <v>913.19001502000003</v>
      </c>
      <c r="L220" s="5">
        <v>913.19001502000003</v>
      </c>
      <c r="M220" s="5">
        <v>913.1900152500001</v>
      </c>
      <c r="N220" s="5">
        <v>913.19001543000002</v>
      </c>
      <c r="O220" s="5">
        <v>913.19001549000006</v>
      </c>
      <c r="P220" s="5">
        <v>913.19001556000001</v>
      </c>
      <c r="Q220" s="5">
        <v>913.19001560000004</v>
      </c>
      <c r="R220" s="5">
        <v>913.19001564000007</v>
      </c>
      <c r="S220" s="5">
        <v>913.19001960000003</v>
      </c>
      <c r="T220" s="5">
        <v>913.19002089000003</v>
      </c>
      <c r="U220" s="5">
        <v>913.19002264000005</v>
      </c>
      <c r="V220" s="5">
        <v>913.19003009000005</v>
      </c>
      <c r="W220" s="5">
        <v>913.19010821000006</v>
      </c>
      <c r="X220" s="5">
        <v>913.19010911000009</v>
      </c>
      <c r="Y220" s="5">
        <v>1376.2276009</v>
      </c>
      <c r="Z220" s="5">
        <v>2070.5736426399999</v>
      </c>
      <c r="AA220" s="5">
        <v>2070.5736426499998</v>
      </c>
      <c r="AB220" s="5">
        <v>2070.57364267</v>
      </c>
      <c r="AC220" s="5">
        <v>2070.57364267</v>
      </c>
      <c r="AD220" s="5">
        <v>3113.1899951199998</v>
      </c>
      <c r="AE220" s="5">
        <v>3113.1899951300002</v>
      </c>
      <c r="AF220" s="5">
        <v>2999.99999514</v>
      </c>
      <c r="AG220" s="5">
        <v>2999.99999514</v>
      </c>
    </row>
    <row r="221" spans="1:33">
      <c r="A221" s="56" t="s">
        <v>73</v>
      </c>
      <c r="B221" s="56" t="s">
        <v>163</v>
      </c>
      <c r="C221" s="56" t="s">
        <v>242</v>
      </c>
      <c r="D221" s="56" t="s">
        <v>243</v>
      </c>
      <c r="E221" s="56" t="s">
        <v>142</v>
      </c>
      <c r="F221" s="5">
        <v>198.01200048999999</v>
      </c>
      <c r="G221" s="5">
        <v>198.01200125</v>
      </c>
      <c r="H221" s="5">
        <v>198.01200125</v>
      </c>
      <c r="I221" s="5">
        <v>198.01200220999999</v>
      </c>
      <c r="J221" s="5">
        <v>198.01200220999999</v>
      </c>
      <c r="K221" s="5">
        <v>198.01200220999999</v>
      </c>
      <c r="L221" s="5">
        <v>198.01200220999999</v>
      </c>
      <c r="M221" s="5">
        <v>198.01200269</v>
      </c>
      <c r="N221" s="5">
        <v>198.01200286</v>
      </c>
      <c r="O221" s="5">
        <v>198.01200294</v>
      </c>
      <c r="P221" s="5">
        <v>198.01200310999999</v>
      </c>
      <c r="Q221" s="5">
        <v>198.01200327999999</v>
      </c>
      <c r="R221" s="5">
        <v>198.01200349000001</v>
      </c>
      <c r="S221" s="5">
        <v>198.01200423</v>
      </c>
      <c r="T221" s="5">
        <v>198.01200557000001</v>
      </c>
      <c r="U221" s="5">
        <v>198.01200557999999</v>
      </c>
      <c r="V221" s="5">
        <v>198.01200560000001</v>
      </c>
      <c r="W221" s="5">
        <v>198.01200969000001</v>
      </c>
      <c r="X221" s="5">
        <v>198.01201567000001</v>
      </c>
      <c r="Y221" s="5">
        <v>198.01201889999999</v>
      </c>
      <c r="Z221" s="5">
        <v>2.3269999999999999E-5</v>
      </c>
      <c r="AA221" s="5">
        <v>2.5420000000000001E-5</v>
      </c>
      <c r="AB221" s="5">
        <v>3.04E-5</v>
      </c>
      <c r="AC221" s="5">
        <v>3.0409999999999999E-5</v>
      </c>
      <c r="AD221" s="5">
        <v>3.5559999999999998E-5</v>
      </c>
      <c r="AE221" s="5">
        <v>8.4439999999999998E-5</v>
      </c>
      <c r="AF221" s="5">
        <v>8.4480000000000004E-5</v>
      </c>
      <c r="AG221" s="5">
        <v>8.4489999999999999E-5</v>
      </c>
    </row>
    <row r="222" spans="1:33">
      <c r="A222" s="56" t="s">
        <v>73</v>
      </c>
      <c r="B222" s="56" t="s">
        <v>163</v>
      </c>
      <c r="C222" s="56" t="s">
        <v>244</v>
      </c>
      <c r="D222" s="56" t="s">
        <v>245</v>
      </c>
      <c r="E222" s="56" t="s">
        <v>142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</row>
    <row r="223" spans="1:33">
      <c r="A223" s="56" t="s">
        <v>73</v>
      </c>
      <c r="B223" s="56" t="s">
        <v>163</v>
      </c>
      <c r="C223" s="56" t="s">
        <v>246</v>
      </c>
      <c r="D223" s="56" t="s">
        <v>247</v>
      </c>
      <c r="E223" s="56" t="s">
        <v>142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</row>
    <row r="224" spans="1:33">
      <c r="A224" s="56" t="s">
        <v>73</v>
      </c>
      <c r="B224" s="56" t="s">
        <v>163</v>
      </c>
      <c r="C224" s="56" t="s">
        <v>248</v>
      </c>
      <c r="D224" s="56" t="s">
        <v>249</v>
      </c>
      <c r="E224" s="56" t="s">
        <v>142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</row>
    <row r="225" spans="1:33">
      <c r="A225" s="56" t="s">
        <v>73</v>
      </c>
      <c r="B225" s="56" t="s">
        <v>163</v>
      </c>
      <c r="C225" s="56" t="s">
        <v>250</v>
      </c>
      <c r="D225" s="56" t="s">
        <v>251</v>
      </c>
      <c r="E225" s="56" t="s">
        <v>142</v>
      </c>
      <c r="F225" s="5">
        <v>113.18000132</v>
      </c>
      <c r="G225" s="5">
        <v>213.18001172999999</v>
      </c>
      <c r="H225" s="5">
        <v>213.18001172999999</v>
      </c>
      <c r="I225" s="5">
        <v>413.18</v>
      </c>
      <c r="J225" s="5">
        <v>413.18</v>
      </c>
      <c r="K225" s="5">
        <v>413.18</v>
      </c>
      <c r="L225" s="5">
        <v>413.18</v>
      </c>
      <c r="M225" s="5">
        <v>413.18000002999997</v>
      </c>
      <c r="N225" s="5">
        <v>413.18000007000001</v>
      </c>
      <c r="O225" s="5">
        <v>413.18000011999999</v>
      </c>
      <c r="P225" s="5">
        <v>413.18000017999998</v>
      </c>
      <c r="Q225" s="5">
        <v>413.18000024000003</v>
      </c>
      <c r="R225" s="5">
        <v>413.18000030000002</v>
      </c>
      <c r="S225" s="5">
        <v>413.18000036000001</v>
      </c>
      <c r="T225" s="5">
        <v>413.18000037000002</v>
      </c>
      <c r="U225" s="5">
        <v>413.18000038999998</v>
      </c>
      <c r="V225" s="5">
        <v>413.18000042</v>
      </c>
      <c r="W225" s="5">
        <v>369.21682299000003</v>
      </c>
      <c r="X225" s="5">
        <v>372.46580107</v>
      </c>
      <c r="Y225" s="5">
        <v>374.08412550999998</v>
      </c>
      <c r="Z225" s="5">
        <v>374.81240408000002</v>
      </c>
      <c r="AA225" s="5">
        <v>374.81240408999997</v>
      </c>
      <c r="AB225" s="5">
        <v>658.88216393000005</v>
      </c>
      <c r="AC225" s="5">
        <v>658.88216394000005</v>
      </c>
      <c r="AD225" s="5">
        <v>818.74177146</v>
      </c>
      <c r="AE225" s="5">
        <v>818.74177146</v>
      </c>
      <c r="AF225" s="5">
        <v>818.74177146</v>
      </c>
      <c r="AG225" s="5">
        <v>818.74177146</v>
      </c>
    </row>
    <row r="226" spans="1:33">
      <c r="A226" s="56" t="s">
        <v>73</v>
      </c>
      <c r="B226" s="56" t="s">
        <v>198</v>
      </c>
      <c r="C226" s="56" t="s">
        <v>252</v>
      </c>
      <c r="D226" s="56" t="s">
        <v>253</v>
      </c>
      <c r="E226" s="56" t="s">
        <v>142</v>
      </c>
      <c r="F226" s="5">
        <v>0</v>
      </c>
      <c r="G226" s="5">
        <v>6.2499999999999986E-6</v>
      </c>
      <c r="H226" s="5">
        <v>6.8699999999999986E-6</v>
      </c>
      <c r="I226" s="5">
        <v>6.8699999999999986E-6</v>
      </c>
      <c r="J226" s="5">
        <v>6.8699999999999986E-6</v>
      </c>
      <c r="K226" s="5">
        <v>6.8699999999999986E-6</v>
      </c>
      <c r="L226" s="5">
        <v>6.8699999999999986E-6</v>
      </c>
      <c r="M226" s="5">
        <v>7.6199999999999999E-6</v>
      </c>
      <c r="N226" s="5">
        <v>7.8999999999999989E-6</v>
      </c>
      <c r="O226" s="5">
        <v>8.0099999999999995E-6</v>
      </c>
      <c r="P226" s="5">
        <v>8.2500000000000006E-6</v>
      </c>
      <c r="Q226" s="5">
        <v>8.5300000000000013E-6</v>
      </c>
      <c r="R226" s="5">
        <v>8.6999999999999997E-6</v>
      </c>
      <c r="S226" s="5">
        <v>9.2E-6</v>
      </c>
      <c r="T226" s="5">
        <v>1.04E-5</v>
      </c>
      <c r="U226" s="5">
        <v>1.134E-5</v>
      </c>
      <c r="V226" s="5">
        <v>1.4579999999999999E-5</v>
      </c>
      <c r="W226" s="5">
        <v>3.4730000000000001E-5</v>
      </c>
      <c r="X226" s="5">
        <v>3.6329999999999999E-5</v>
      </c>
      <c r="Y226" s="5">
        <v>3.684E-5</v>
      </c>
      <c r="Z226" s="5">
        <v>3.7119999999999997E-5</v>
      </c>
      <c r="AA226" s="5">
        <v>4.9410000000000003E-5</v>
      </c>
      <c r="AB226" s="5">
        <v>1.2818E-3</v>
      </c>
      <c r="AC226" s="5">
        <v>1.2818899999999999E-3</v>
      </c>
      <c r="AD226" s="5">
        <v>1.28191E-3</v>
      </c>
      <c r="AE226" s="5">
        <v>402.98733485000002</v>
      </c>
      <c r="AF226" s="5">
        <v>402.98733486999998</v>
      </c>
      <c r="AG226" s="5">
        <v>402.98733486999998</v>
      </c>
    </row>
    <row r="227" spans="1:33">
      <c r="A227" s="56" t="s">
        <v>73</v>
      </c>
      <c r="B227" s="56" t="s">
        <v>198</v>
      </c>
      <c r="C227" s="56" t="s">
        <v>254</v>
      </c>
      <c r="D227" s="56" t="s">
        <v>255</v>
      </c>
      <c r="E227" s="56" t="s">
        <v>142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>
      <c r="A228" s="56" t="s">
        <v>73</v>
      </c>
      <c r="B228" s="56" t="s">
        <v>198</v>
      </c>
      <c r="C228" s="56" t="s">
        <v>256</v>
      </c>
      <c r="D228" s="56" t="s">
        <v>257</v>
      </c>
      <c r="E228" s="56" t="s">
        <v>142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>
      <c r="A229" s="56" t="s">
        <v>73</v>
      </c>
      <c r="B229" s="56" t="s">
        <v>198</v>
      </c>
      <c r="C229" s="56" t="s">
        <v>258</v>
      </c>
      <c r="D229" s="56" t="s">
        <v>259</v>
      </c>
      <c r="E229" s="56" t="s">
        <v>142</v>
      </c>
      <c r="F229" s="5">
        <v>1923.1</v>
      </c>
      <c r="G229" s="5">
        <v>1923.1002219500001</v>
      </c>
      <c r="H229" s="5">
        <v>1923.1002228499999</v>
      </c>
      <c r="I229" s="5">
        <v>1923.1002228499999</v>
      </c>
      <c r="J229" s="5">
        <v>1923.1002228499999</v>
      </c>
      <c r="K229" s="5">
        <v>1923.1002228499999</v>
      </c>
      <c r="L229" s="5">
        <v>1923.1002228499999</v>
      </c>
      <c r="M229" s="5">
        <v>1923.1002234099999</v>
      </c>
      <c r="N229" s="5">
        <v>1923.1002236899999</v>
      </c>
      <c r="O229" s="5">
        <v>1923.10022377</v>
      </c>
      <c r="P229" s="5">
        <v>1870.6002241799999</v>
      </c>
      <c r="Q229" s="5">
        <v>1870.6002243099999</v>
      </c>
      <c r="R229" s="5">
        <v>1870.6002246400001</v>
      </c>
      <c r="S229" s="5">
        <v>1870.60022482</v>
      </c>
      <c r="T229" s="5">
        <v>1870.60022581</v>
      </c>
      <c r="U229" s="5">
        <v>1870.6002262699999</v>
      </c>
      <c r="V229" s="5">
        <v>1678.60022921</v>
      </c>
      <c r="W229" s="5">
        <v>1805.5914629700001</v>
      </c>
      <c r="X229" s="5">
        <v>1837.31536162</v>
      </c>
      <c r="Y229" s="5">
        <v>2077.0427945299998</v>
      </c>
      <c r="Z229" s="5">
        <v>1945.8427957500001</v>
      </c>
      <c r="AA229" s="5">
        <v>1904.35002528</v>
      </c>
      <c r="AB229" s="5">
        <v>1944.25043906</v>
      </c>
      <c r="AC229" s="5">
        <v>1982.83394352</v>
      </c>
      <c r="AD229" s="5">
        <v>1810.7381445000001</v>
      </c>
      <c r="AE229" s="5">
        <v>2084.96948109</v>
      </c>
      <c r="AF229" s="5">
        <v>1986.45726322</v>
      </c>
      <c r="AG229" s="5">
        <v>1986.4572632300001</v>
      </c>
    </row>
    <row r="230" spans="1:33">
      <c r="A230" s="56" t="s">
        <v>73</v>
      </c>
      <c r="B230" s="56" t="s">
        <v>198</v>
      </c>
      <c r="C230" s="56" t="s">
        <v>260</v>
      </c>
      <c r="D230" s="56" t="s">
        <v>261</v>
      </c>
      <c r="E230" s="56" t="s">
        <v>142</v>
      </c>
      <c r="F230" s="5">
        <v>2067.1637999999998</v>
      </c>
      <c r="G230" s="5">
        <v>2067.1638357000002</v>
      </c>
      <c r="H230" s="5">
        <v>2109.99126406</v>
      </c>
      <c r="I230" s="5">
        <v>2109.99126406</v>
      </c>
      <c r="J230" s="5">
        <v>2109.99126406</v>
      </c>
      <c r="K230" s="5">
        <v>2109.99126406</v>
      </c>
      <c r="L230" s="5">
        <v>2109.99126406</v>
      </c>
      <c r="M230" s="5">
        <v>2109.9912644000001</v>
      </c>
      <c r="N230" s="5">
        <v>2109.9912644999999</v>
      </c>
      <c r="O230" s="5">
        <v>2109.9912646299999</v>
      </c>
      <c r="P230" s="5">
        <v>2109.9912648999998</v>
      </c>
      <c r="Q230" s="5">
        <v>2109.9912651300001</v>
      </c>
      <c r="R230" s="5">
        <v>2109.9912652500002</v>
      </c>
      <c r="S230" s="5">
        <v>2109.9912654</v>
      </c>
      <c r="T230" s="5">
        <v>2046.98326608</v>
      </c>
      <c r="U230" s="5">
        <v>1626.9832664999999</v>
      </c>
      <c r="V230" s="5">
        <v>1626.98326793</v>
      </c>
      <c r="W230" s="5">
        <v>1445.28328489</v>
      </c>
      <c r="X230" s="5">
        <v>1445.2832849500001</v>
      </c>
      <c r="Y230" s="5">
        <v>1425.78328504</v>
      </c>
      <c r="Z230" s="5">
        <v>1239.78328842</v>
      </c>
      <c r="AA230" s="5">
        <v>1857.9113484300001</v>
      </c>
      <c r="AB230" s="5">
        <v>2700.7778053900001</v>
      </c>
      <c r="AC230" s="5">
        <v>2700.7778054400001</v>
      </c>
      <c r="AD230" s="5">
        <v>2707.02289075</v>
      </c>
      <c r="AE230" s="5">
        <v>2857.96612482</v>
      </c>
      <c r="AF230" s="5">
        <v>3023.3099861699998</v>
      </c>
      <c r="AG230" s="5">
        <v>2847.4141861799999</v>
      </c>
    </row>
    <row r="231" spans="1:33">
      <c r="A231" s="56" t="s">
        <v>73</v>
      </c>
      <c r="B231" s="56" t="s">
        <v>198</v>
      </c>
      <c r="C231" s="56" t="s">
        <v>262</v>
      </c>
      <c r="D231" s="56" t="s">
        <v>263</v>
      </c>
      <c r="E231" s="56" t="s">
        <v>142</v>
      </c>
      <c r="F231" s="5">
        <v>0</v>
      </c>
      <c r="G231" s="5">
        <v>481.15021374999998</v>
      </c>
      <c r="H231" s="5">
        <v>500.00000404999997</v>
      </c>
      <c r="I231" s="5">
        <v>500.00000404999997</v>
      </c>
      <c r="J231" s="5">
        <v>500.00000404999997</v>
      </c>
      <c r="K231" s="5">
        <v>500.00000404999997</v>
      </c>
      <c r="L231" s="5">
        <v>500.00000404999997</v>
      </c>
      <c r="M231" s="5">
        <v>500.00000447999997</v>
      </c>
      <c r="N231" s="5">
        <v>500.00000462999998</v>
      </c>
      <c r="O231" s="5">
        <v>500.00000471999999</v>
      </c>
      <c r="P231" s="5">
        <v>500.00000490999997</v>
      </c>
      <c r="Q231" s="5">
        <v>500.00000510000001</v>
      </c>
      <c r="R231" s="5">
        <v>500.00000541000003</v>
      </c>
      <c r="S231" s="5">
        <v>500.00000562000002</v>
      </c>
      <c r="T231" s="5">
        <v>500.00000645</v>
      </c>
      <c r="U231" s="5">
        <v>500.00000670999998</v>
      </c>
      <c r="V231" s="5">
        <v>500.00000870999997</v>
      </c>
      <c r="W231" s="5">
        <v>500.00001319</v>
      </c>
      <c r="X231" s="5">
        <v>500.00001882999999</v>
      </c>
      <c r="Y231" s="5">
        <v>500.00002009000002</v>
      </c>
      <c r="Z231" s="5">
        <v>500.00002183999999</v>
      </c>
      <c r="AA231" s="5">
        <v>500.00002659</v>
      </c>
      <c r="AB231" s="5">
        <v>500.00006540999999</v>
      </c>
      <c r="AC231" s="5">
        <v>1462.85185488</v>
      </c>
      <c r="AD231" s="5">
        <v>1910.1258307999999</v>
      </c>
      <c r="AE231" s="5">
        <v>1999.9999933300001</v>
      </c>
      <c r="AF231" s="5">
        <v>1999.9999933500001</v>
      </c>
      <c r="AG231" s="5">
        <v>1999.99999336</v>
      </c>
    </row>
    <row r="232" spans="1:33">
      <c r="A232" s="56" t="s">
        <v>73</v>
      </c>
      <c r="B232" s="56" t="s">
        <v>198</v>
      </c>
      <c r="C232" s="56" t="s">
        <v>264</v>
      </c>
      <c r="D232" s="56" t="s">
        <v>265</v>
      </c>
      <c r="E232" s="56" t="s">
        <v>142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</row>
    <row r="233" spans="1:33">
      <c r="A233" s="56" t="s">
        <v>73</v>
      </c>
      <c r="B233" s="56" t="s">
        <v>199</v>
      </c>
      <c r="C233" s="56" t="s">
        <v>266</v>
      </c>
      <c r="D233" s="56" t="s">
        <v>267</v>
      </c>
      <c r="E233" s="56" t="s">
        <v>142</v>
      </c>
      <c r="F233" s="5">
        <v>324.5</v>
      </c>
      <c r="G233" s="5">
        <v>324.50000053000002</v>
      </c>
      <c r="H233" s="5">
        <v>324.50000058000001</v>
      </c>
      <c r="I233" s="5">
        <v>324.50000065</v>
      </c>
      <c r="J233" s="5">
        <v>324.50000068000003</v>
      </c>
      <c r="K233" s="5">
        <v>324.50000082000003</v>
      </c>
      <c r="L233" s="5">
        <v>324.50000082000003</v>
      </c>
      <c r="M233" s="5">
        <v>278.50000208</v>
      </c>
      <c r="N233" s="5">
        <v>278.50000247999998</v>
      </c>
      <c r="O233" s="5">
        <v>278.50000256999999</v>
      </c>
      <c r="P233" s="5">
        <v>278.50000298999998</v>
      </c>
      <c r="Q233" s="5">
        <v>278.50000326000003</v>
      </c>
      <c r="R233" s="5">
        <v>198.00000428999999</v>
      </c>
      <c r="S233" s="5">
        <v>198.00000549999999</v>
      </c>
      <c r="T233" s="5">
        <v>198.00001847999999</v>
      </c>
      <c r="U233" s="5">
        <v>39.000018490000002</v>
      </c>
      <c r="V233" s="5">
        <v>332.15365777</v>
      </c>
      <c r="W233" s="5">
        <v>388.80069615000002</v>
      </c>
      <c r="X233" s="5">
        <v>388.80069628000001</v>
      </c>
      <c r="Y233" s="5">
        <v>438.67929672999998</v>
      </c>
      <c r="Z233" s="5">
        <v>438.67929674999999</v>
      </c>
      <c r="AA233" s="5">
        <v>438.67929677000001</v>
      </c>
      <c r="AB233" s="5">
        <v>799.99999743000001</v>
      </c>
      <c r="AC233" s="5">
        <v>799.99999747000004</v>
      </c>
      <c r="AD233" s="5">
        <v>799.99999749999995</v>
      </c>
      <c r="AE233" s="5">
        <v>799.99999750999996</v>
      </c>
      <c r="AF233" s="5">
        <v>799.99999751999997</v>
      </c>
      <c r="AG233" s="5">
        <v>799.99999752999997</v>
      </c>
    </row>
    <row r="234" spans="1:33">
      <c r="A234" s="56" t="s">
        <v>73</v>
      </c>
      <c r="B234" s="56" t="s">
        <v>199</v>
      </c>
      <c r="C234" s="56" t="s">
        <v>268</v>
      </c>
      <c r="D234" s="56" t="s">
        <v>269</v>
      </c>
      <c r="E234" s="56" t="s">
        <v>142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</row>
    <row r="235" spans="1:33">
      <c r="A235" s="56" t="s">
        <v>73</v>
      </c>
      <c r="B235" s="56" t="s">
        <v>199</v>
      </c>
      <c r="C235" s="56" t="s">
        <v>270</v>
      </c>
      <c r="D235" s="56" t="s">
        <v>271</v>
      </c>
      <c r="E235" s="56" t="s">
        <v>142</v>
      </c>
      <c r="F235" s="5">
        <v>1334.9349999999999</v>
      </c>
      <c r="G235" s="5">
        <v>1334.9350010000001</v>
      </c>
      <c r="H235" s="5">
        <v>1334.9350011500001</v>
      </c>
      <c r="I235" s="5">
        <v>1334.93500126</v>
      </c>
      <c r="J235" s="5">
        <v>1334.93500131</v>
      </c>
      <c r="K235" s="5">
        <v>1334.93500159</v>
      </c>
      <c r="L235" s="5">
        <v>1334.93500159</v>
      </c>
      <c r="M235" s="5">
        <v>1334.9350040899999</v>
      </c>
      <c r="N235" s="5">
        <v>1334.9350048900001</v>
      </c>
      <c r="O235" s="5">
        <v>1334.93500511</v>
      </c>
      <c r="P235" s="5">
        <v>1236.23500584</v>
      </c>
      <c r="Q235" s="5">
        <v>1236.23500638</v>
      </c>
      <c r="R235" s="5">
        <v>1164.8350078000001</v>
      </c>
      <c r="S235" s="5">
        <v>980.35001077000004</v>
      </c>
      <c r="T235" s="5">
        <v>980.35002621000001</v>
      </c>
      <c r="U235" s="5">
        <v>980.35002623999992</v>
      </c>
      <c r="V235" s="5">
        <v>829.16231670000013</v>
      </c>
      <c r="W235" s="5">
        <v>1156.9498945299999</v>
      </c>
      <c r="X235" s="5">
        <v>1853.65004348</v>
      </c>
      <c r="Y235" s="5">
        <v>1853.6502090500001</v>
      </c>
      <c r="Z235" s="5">
        <v>1639.7902091000001</v>
      </c>
      <c r="AA235" s="5">
        <v>1639.7902505</v>
      </c>
      <c r="AB235" s="5">
        <v>2279.3783194600001</v>
      </c>
      <c r="AC235" s="5">
        <v>2279.37831951</v>
      </c>
      <c r="AD235" s="5">
        <v>2604.8323311600002</v>
      </c>
      <c r="AE235" s="5">
        <v>2604.8323311700001</v>
      </c>
      <c r="AF235" s="5">
        <v>2604.8323311899999</v>
      </c>
      <c r="AG235" s="5">
        <v>2604.8323312399998</v>
      </c>
    </row>
    <row r="236" spans="1:33">
      <c r="A236" s="56" t="s">
        <v>73</v>
      </c>
      <c r="B236" s="56" t="s">
        <v>199</v>
      </c>
      <c r="C236" s="56" t="s">
        <v>272</v>
      </c>
      <c r="D236" s="56" t="s">
        <v>273</v>
      </c>
      <c r="E236" s="56" t="s">
        <v>142</v>
      </c>
      <c r="F236" s="5">
        <v>90.75</v>
      </c>
      <c r="G236" s="5">
        <v>90.750001040000001</v>
      </c>
      <c r="H236" s="5">
        <v>90.750001150000003</v>
      </c>
      <c r="I236" s="5">
        <v>90.750001280000006</v>
      </c>
      <c r="J236" s="5">
        <v>90.750001350000005</v>
      </c>
      <c r="K236" s="5">
        <v>90.750001639999994</v>
      </c>
      <c r="L236" s="5">
        <v>1.64E-6</v>
      </c>
      <c r="M236" s="5">
        <v>4.0199999999999996E-6</v>
      </c>
      <c r="N236" s="5">
        <v>4.7200000000000014E-6</v>
      </c>
      <c r="O236" s="5">
        <v>4.9799999999999998E-6</v>
      </c>
      <c r="P236" s="5">
        <v>5.8499999999999999E-6</v>
      </c>
      <c r="Q236" s="5">
        <v>6.3799999999999999E-6</v>
      </c>
      <c r="R236" s="5">
        <v>7.8599999999999993E-6</v>
      </c>
      <c r="S236" s="5">
        <v>1.0010000000000001E-5</v>
      </c>
      <c r="T236" s="5">
        <v>2.5299999999999998E-5</v>
      </c>
      <c r="U236" s="5">
        <v>2.5369999999999999E-5</v>
      </c>
      <c r="V236" s="5">
        <v>7.3960000000000003E-5</v>
      </c>
      <c r="W236" s="5">
        <v>1.9741E-4</v>
      </c>
      <c r="X236" s="5">
        <v>1.9743000000000001E-4</v>
      </c>
      <c r="Y236" s="5">
        <v>2.0733000000000001E-4</v>
      </c>
      <c r="Z236" s="5">
        <v>2.0746999999999999E-4</v>
      </c>
      <c r="AA236" s="5">
        <v>3.0477E-4</v>
      </c>
      <c r="AB236" s="5">
        <v>108.66632738</v>
      </c>
      <c r="AC236" s="5">
        <v>108.6663274</v>
      </c>
      <c r="AD236" s="5">
        <v>111.48666554</v>
      </c>
      <c r="AE236" s="5">
        <v>111.48666556000001</v>
      </c>
      <c r="AF236" s="5">
        <v>111.48666557999999</v>
      </c>
      <c r="AG236" s="5">
        <v>111.48666559999999</v>
      </c>
    </row>
    <row r="237" spans="1:33">
      <c r="A237" s="56" t="s">
        <v>73</v>
      </c>
      <c r="B237" s="56" t="s">
        <v>199</v>
      </c>
      <c r="C237" s="56" t="s">
        <v>274</v>
      </c>
      <c r="D237" s="56" t="s">
        <v>275</v>
      </c>
      <c r="E237" s="56" t="s">
        <v>142</v>
      </c>
      <c r="F237" s="5">
        <v>422.4</v>
      </c>
      <c r="G237" s="5">
        <v>422.4</v>
      </c>
      <c r="H237" s="5">
        <v>422.4</v>
      </c>
      <c r="I237" s="5">
        <v>422.4</v>
      </c>
      <c r="J237" s="5">
        <v>422.4</v>
      </c>
      <c r="K237" s="5">
        <v>422.4</v>
      </c>
      <c r="L237" s="5">
        <v>422.4</v>
      </c>
      <c r="M237" s="5">
        <v>422.4</v>
      </c>
      <c r="N237" s="5">
        <v>422.4</v>
      </c>
      <c r="O237" s="5">
        <v>422.4</v>
      </c>
      <c r="P237" s="5">
        <v>422.4</v>
      </c>
      <c r="Q237" s="5">
        <v>422.4</v>
      </c>
      <c r="R237" s="5">
        <v>422.4</v>
      </c>
      <c r="S237" s="5">
        <v>422.4</v>
      </c>
      <c r="T237" s="5">
        <v>422.4</v>
      </c>
      <c r="U237" s="5">
        <v>422.4</v>
      </c>
      <c r="V237" s="5">
        <v>422.4</v>
      </c>
      <c r="W237" s="5">
        <v>422.4</v>
      </c>
      <c r="X237" s="5">
        <v>422.4</v>
      </c>
      <c r="Y237" s="5">
        <v>422.4</v>
      </c>
      <c r="Z237" s="5">
        <v>422.4</v>
      </c>
      <c r="AA237" s="5">
        <v>422.4</v>
      </c>
      <c r="AB237" s="5">
        <v>210</v>
      </c>
      <c r="AC237" s="5">
        <v>210</v>
      </c>
      <c r="AD237" s="5">
        <v>210</v>
      </c>
      <c r="AE237" s="5">
        <v>210</v>
      </c>
      <c r="AF237" s="5">
        <v>210</v>
      </c>
      <c r="AG237" s="5">
        <v>210</v>
      </c>
    </row>
    <row r="238" spans="1:33">
      <c r="A238" s="56" t="s">
        <v>73</v>
      </c>
      <c r="B238" s="56" t="s">
        <v>199</v>
      </c>
      <c r="C238" s="56" t="s">
        <v>276</v>
      </c>
      <c r="D238" s="56" t="s">
        <v>277</v>
      </c>
      <c r="E238" s="56" t="s">
        <v>142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</row>
    <row r="239" spans="1:33">
      <c r="A239" s="56" t="s">
        <v>73</v>
      </c>
      <c r="B239" s="56" t="s">
        <v>199</v>
      </c>
      <c r="C239" s="56" t="s">
        <v>278</v>
      </c>
      <c r="D239" s="56" t="s">
        <v>279</v>
      </c>
      <c r="E239" s="56" t="s">
        <v>142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>
      <c r="A240" s="56" t="s">
        <v>73</v>
      </c>
      <c r="B240" s="56" t="s">
        <v>199</v>
      </c>
      <c r="C240" s="56" t="s">
        <v>280</v>
      </c>
      <c r="D240" s="56" t="s">
        <v>281</v>
      </c>
      <c r="E240" s="56" t="s">
        <v>142</v>
      </c>
      <c r="F240" s="5">
        <v>136</v>
      </c>
      <c r="G240" s="5">
        <v>136.00000046</v>
      </c>
      <c r="H240" s="5">
        <v>136.00000051999999</v>
      </c>
      <c r="I240" s="5">
        <v>136.00000057</v>
      </c>
      <c r="J240" s="5">
        <v>136.00000059999999</v>
      </c>
      <c r="K240" s="5">
        <v>136.00000073000001</v>
      </c>
      <c r="L240" s="5">
        <v>136.00000073000001</v>
      </c>
      <c r="M240" s="5">
        <v>70.000001800000007</v>
      </c>
      <c r="N240" s="5">
        <v>70.000002159999994</v>
      </c>
      <c r="O240" s="5">
        <v>70.000002249999994</v>
      </c>
      <c r="P240" s="5">
        <v>70.000002600000002</v>
      </c>
      <c r="Q240" s="5">
        <v>70.000002910000006</v>
      </c>
      <c r="R240" s="5">
        <v>70.000003449999994</v>
      </c>
      <c r="S240" s="5">
        <v>4.51E-6</v>
      </c>
      <c r="T240" s="5">
        <v>8.0700000000000007E-6</v>
      </c>
      <c r="U240" s="5">
        <v>8.0900000000000005E-6</v>
      </c>
      <c r="V240" s="5">
        <v>2.2969999999999999E-5</v>
      </c>
      <c r="W240" s="5">
        <v>3.2339999999999999E-5</v>
      </c>
      <c r="X240" s="5">
        <v>3.2360000000000002E-5</v>
      </c>
      <c r="Y240" s="5">
        <v>3.2469999999999999E-5</v>
      </c>
      <c r="Z240" s="5">
        <v>3.2490000000000002E-5</v>
      </c>
      <c r="AA240" s="5">
        <v>3.8120000000000001E-5</v>
      </c>
      <c r="AB240" s="5">
        <v>2.2371000000000001E-4</v>
      </c>
      <c r="AC240" s="5">
        <v>2.2372000000000001E-4</v>
      </c>
      <c r="AD240" s="5">
        <v>2.2374999999999999E-4</v>
      </c>
      <c r="AE240" s="5">
        <v>2.2376000000000001E-4</v>
      </c>
      <c r="AF240" s="5">
        <v>2.2377000000000001E-4</v>
      </c>
      <c r="AG240" s="5">
        <v>127.75569590000001</v>
      </c>
    </row>
    <row r="241" spans="1:33">
      <c r="A241" s="56" t="s">
        <v>73</v>
      </c>
      <c r="B241" s="56" t="s">
        <v>199</v>
      </c>
      <c r="C241" s="56" t="s">
        <v>282</v>
      </c>
      <c r="D241" s="56" t="s">
        <v>283</v>
      </c>
      <c r="E241" s="56" t="s">
        <v>142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</row>
    <row r="242" spans="1:33">
      <c r="A242" s="56" t="s">
        <v>73</v>
      </c>
      <c r="B242" s="56" t="s">
        <v>200</v>
      </c>
      <c r="C242" s="56" t="s">
        <v>284</v>
      </c>
      <c r="D242" s="56" t="s">
        <v>285</v>
      </c>
      <c r="E242" s="56" t="s">
        <v>142</v>
      </c>
      <c r="F242" s="5">
        <v>168</v>
      </c>
      <c r="G242" s="5">
        <v>168.00001556999999</v>
      </c>
      <c r="H242" s="5">
        <v>168.00001558</v>
      </c>
      <c r="I242" s="5">
        <v>168.00020696000001</v>
      </c>
      <c r="J242" s="5">
        <v>297.93643335000002</v>
      </c>
      <c r="K242" s="5">
        <v>298.53006671000003</v>
      </c>
      <c r="L242" s="5">
        <v>301.07499801</v>
      </c>
      <c r="M242" s="5">
        <v>301.07499804000003</v>
      </c>
      <c r="N242" s="5">
        <v>301.07499809000001</v>
      </c>
      <c r="O242" s="5">
        <v>312.98977174999999</v>
      </c>
      <c r="P242" s="5">
        <v>358.54263609999998</v>
      </c>
      <c r="Q242" s="5">
        <v>358.74495328</v>
      </c>
      <c r="R242" s="5">
        <v>370.77975297</v>
      </c>
      <c r="S242" s="5">
        <v>370.77975312000001</v>
      </c>
      <c r="T242" s="5">
        <v>370.77975322999998</v>
      </c>
      <c r="U242" s="5">
        <v>370.77975328000002</v>
      </c>
      <c r="V242" s="5">
        <v>370.77975328999997</v>
      </c>
      <c r="W242" s="5">
        <v>370.77975328999997</v>
      </c>
      <c r="X242" s="5">
        <v>370.77975328999997</v>
      </c>
      <c r="Y242" s="5">
        <v>370.77975328999997</v>
      </c>
      <c r="Z242" s="5">
        <v>370.77975328999997</v>
      </c>
      <c r="AA242" s="5">
        <v>370.77975328999997</v>
      </c>
      <c r="AB242" s="5">
        <v>370.77975329999998</v>
      </c>
      <c r="AC242" s="5">
        <v>370.77975329999998</v>
      </c>
      <c r="AD242" s="5">
        <v>370.77975330999999</v>
      </c>
      <c r="AE242" s="5">
        <v>370.77975330999999</v>
      </c>
      <c r="AF242" s="5">
        <v>370.77975332</v>
      </c>
      <c r="AG242" s="5">
        <v>202.77975332</v>
      </c>
    </row>
    <row r="243" spans="1:33">
      <c r="A243" s="56" t="s">
        <v>73</v>
      </c>
      <c r="B243" s="56" t="s">
        <v>200</v>
      </c>
      <c r="C243" s="56" t="s">
        <v>286</v>
      </c>
      <c r="D243" s="56" t="s">
        <v>287</v>
      </c>
      <c r="E243" s="56" t="s">
        <v>142</v>
      </c>
      <c r="F243" s="5">
        <v>251.35</v>
      </c>
      <c r="G243" s="5">
        <v>251.35000353999999</v>
      </c>
      <c r="H243" s="5">
        <v>251.35000357000001</v>
      </c>
      <c r="I243" s="5">
        <v>251.35000425999999</v>
      </c>
      <c r="J243" s="5">
        <v>251.35000493999999</v>
      </c>
      <c r="K243" s="5">
        <v>251.35000595</v>
      </c>
      <c r="L243" s="5">
        <v>251.35000600999999</v>
      </c>
      <c r="M243" s="5">
        <v>251.35002126000001</v>
      </c>
      <c r="N243" s="5">
        <v>251.35002158</v>
      </c>
      <c r="O243" s="5">
        <v>251.35004438000001</v>
      </c>
      <c r="P243" s="5">
        <v>293.53150406999998</v>
      </c>
      <c r="Q243" s="5">
        <v>419.08253396999999</v>
      </c>
      <c r="R243" s="5">
        <v>545.64204883000002</v>
      </c>
      <c r="S243" s="5">
        <v>685.00159293000002</v>
      </c>
      <c r="T243" s="5">
        <v>824.00871601000006</v>
      </c>
      <c r="U243" s="5">
        <v>962.77222444000006</v>
      </c>
      <c r="V243" s="5">
        <v>1101.4766064200001</v>
      </c>
      <c r="W243" s="5">
        <v>1101.4766064200001</v>
      </c>
      <c r="X243" s="5">
        <v>1101.4766064200001</v>
      </c>
      <c r="Y243" s="5">
        <v>1101.4766064200001</v>
      </c>
      <c r="Z243" s="5">
        <v>1101.4766064200001</v>
      </c>
      <c r="AA243" s="5">
        <v>1101.4766064200001</v>
      </c>
      <c r="AB243" s="5">
        <v>1101.4766064299999</v>
      </c>
      <c r="AC243" s="5">
        <v>1101.4766064299999</v>
      </c>
      <c r="AD243" s="5">
        <v>1101.4766064400001</v>
      </c>
      <c r="AE243" s="5">
        <v>1101.4766064400001</v>
      </c>
      <c r="AF243" s="5">
        <v>1101.4766064400001</v>
      </c>
      <c r="AG243" s="5">
        <v>961.72660644000007</v>
      </c>
    </row>
    <row r="244" spans="1:33">
      <c r="A244" s="56" t="s">
        <v>73</v>
      </c>
      <c r="B244" s="56" t="s">
        <v>200</v>
      </c>
      <c r="C244" s="56" t="s">
        <v>288</v>
      </c>
      <c r="D244" s="56" t="s">
        <v>289</v>
      </c>
      <c r="E244" s="56" t="s">
        <v>142</v>
      </c>
      <c r="F244" s="5">
        <v>144</v>
      </c>
      <c r="G244" s="5">
        <v>274.75628546000002</v>
      </c>
      <c r="H244" s="5">
        <v>404.62578853999997</v>
      </c>
      <c r="I244" s="5">
        <v>534.34995432999995</v>
      </c>
      <c r="J244" s="5">
        <v>534.34996085</v>
      </c>
      <c r="K244" s="5">
        <v>664.76263231000007</v>
      </c>
      <c r="L244" s="5">
        <v>794.15335954</v>
      </c>
      <c r="M244" s="5">
        <v>925.61000209999997</v>
      </c>
      <c r="N244" s="5">
        <v>1062.5962148399999</v>
      </c>
      <c r="O244" s="5">
        <v>1189.05431028</v>
      </c>
      <c r="P244" s="5">
        <v>1239.79582706</v>
      </c>
      <c r="Q244" s="5">
        <v>1252.5295307399999</v>
      </c>
      <c r="R244" s="5">
        <v>1252.52953088</v>
      </c>
      <c r="S244" s="5">
        <v>1252.5295309799999</v>
      </c>
      <c r="T244" s="5">
        <v>1252.5295310500001</v>
      </c>
      <c r="U244" s="5">
        <v>1252.52953123</v>
      </c>
      <c r="V244" s="5">
        <v>1252.5295312999999</v>
      </c>
      <c r="W244" s="5">
        <v>1252.5295312999999</v>
      </c>
      <c r="X244" s="5">
        <v>1252.5295312999999</v>
      </c>
      <c r="Y244" s="5">
        <v>1252.5295312999999</v>
      </c>
      <c r="Z244" s="5">
        <v>1252.5295312999999</v>
      </c>
      <c r="AA244" s="5">
        <v>1108.5295312999999</v>
      </c>
      <c r="AB244" s="5">
        <v>1108.5295313199999</v>
      </c>
      <c r="AC244" s="5">
        <v>1108.5295313199999</v>
      </c>
      <c r="AD244" s="5">
        <v>1108.5295313300001</v>
      </c>
      <c r="AE244" s="5">
        <v>1108.5295313300001</v>
      </c>
      <c r="AF244" s="5">
        <v>1108.5295313399999</v>
      </c>
      <c r="AG244" s="5">
        <v>1108.5295313500001</v>
      </c>
    </row>
    <row r="246" spans="1:33">
      <c r="A246" s="56" t="s">
        <v>73</v>
      </c>
      <c r="B246" s="56" t="s">
        <v>163</v>
      </c>
      <c r="C246" s="56" t="s">
        <v>290</v>
      </c>
      <c r="D246" s="56" t="s">
        <v>291</v>
      </c>
      <c r="E246" s="56" t="s">
        <v>141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</row>
    <row r="247" spans="1:33">
      <c r="A247" s="56" t="s">
        <v>73</v>
      </c>
      <c r="B247" s="56" t="s">
        <v>163</v>
      </c>
      <c r="C247" s="56" t="s">
        <v>292</v>
      </c>
      <c r="D247" s="56" t="s">
        <v>293</v>
      </c>
      <c r="E247" s="56" t="s">
        <v>141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</row>
    <row r="248" spans="1:33">
      <c r="A248" s="56" t="s">
        <v>73</v>
      </c>
      <c r="B248" s="56" t="s">
        <v>198</v>
      </c>
      <c r="C248" s="56" t="s">
        <v>294</v>
      </c>
      <c r="D248" s="56" t="s">
        <v>295</v>
      </c>
      <c r="E248" s="56" t="s">
        <v>141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</row>
    <row r="249" spans="1:33">
      <c r="A249" s="56" t="s">
        <v>73</v>
      </c>
      <c r="B249" s="56" t="s">
        <v>200</v>
      </c>
      <c r="C249" s="56" t="s">
        <v>296</v>
      </c>
      <c r="D249" s="56" t="s">
        <v>297</v>
      </c>
      <c r="E249" s="56" t="s">
        <v>141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>
      <c r="A250" s="56" t="s">
        <v>73</v>
      </c>
      <c r="B250" s="56" t="s">
        <v>198</v>
      </c>
      <c r="C250" s="56" t="s">
        <v>298</v>
      </c>
      <c r="D250" s="56" t="s">
        <v>299</v>
      </c>
      <c r="E250" s="56" t="s">
        <v>141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</row>
    <row r="251" spans="1:33">
      <c r="A251" s="56" t="s">
        <v>73</v>
      </c>
      <c r="B251" s="56" t="s">
        <v>199</v>
      </c>
      <c r="C251" s="56" t="s">
        <v>300</v>
      </c>
      <c r="D251" s="56" t="s">
        <v>301</v>
      </c>
      <c r="E251" s="56" t="s">
        <v>141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3" spans="1:33">
      <c r="A253" s="56" t="s">
        <v>75</v>
      </c>
      <c r="B253" s="56" t="s">
        <v>197</v>
      </c>
      <c r="C253" s="56" t="s">
        <v>215</v>
      </c>
      <c r="D253" s="56" t="s">
        <v>216</v>
      </c>
      <c r="E253" s="56" t="s">
        <v>217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</row>
    <row r="254" spans="1:33">
      <c r="A254" s="56" t="s">
        <v>75</v>
      </c>
      <c r="B254" s="56" t="s">
        <v>197</v>
      </c>
      <c r="C254" s="56" t="s">
        <v>218</v>
      </c>
      <c r="D254" s="56" t="s">
        <v>219</v>
      </c>
      <c r="E254" s="56" t="s">
        <v>217</v>
      </c>
      <c r="F254" s="5">
        <v>81.5</v>
      </c>
      <c r="G254" s="5">
        <v>81.5</v>
      </c>
      <c r="H254" s="5">
        <v>81.5</v>
      </c>
      <c r="I254" s="5">
        <v>81.5</v>
      </c>
      <c r="J254" s="5">
        <v>81.5</v>
      </c>
      <c r="K254" s="5">
        <v>81.5</v>
      </c>
      <c r="L254" s="5">
        <v>81.5</v>
      </c>
      <c r="M254" s="5">
        <v>81.5</v>
      </c>
      <c r="N254" s="5">
        <v>81.5</v>
      </c>
      <c r="O254" s="5">
        <v>81.5</v>
      </c>
      <c r="P254" s="5">
        <v>81.5</v>
      </c>
      <c r="Q254" s="5">
        <v>81.5</v>
      </c>
      <c r="R254" s="5">
        <v>81.5</v>
      </c>
      <c r="S254" s="5">
        <v>81.5</v>
      </c>
      <c r="T254" s="5">
        <v>33</v>
      </c>
      <c r="U254" s="5">
        <v>33</v>
      </c>
      <c r="V254" s="5">
        <v>15</v>
      </c>
      <c r="W254" s="5">
        <v>15</v>
      </c>
      <c r="X254" s="5">
        <v>15</v>
      </c>
      <c r="Y254" s="5">
        <v>15</v>
      </c>
      <c r="Z254" s="5">
        <v>15</v>
      </c>
      <c r="AA254" s="5">
        <v>15</v>
      </c>
      <c r="AB254" s="5">
        <v>15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</row>
    <row r="255" spans="1:33">
      <c r="A255" s="56" t="s">
        <v>75</v>
      </c>
      <c r="B255" s="56" t="s">
        <v>197</v>
      </c>
      <c r="C255" s="56" t="s">
        <v>220</v>
      </c>
      <c r="D255" s="56" t="s">
        <v>221</v>
      </c>
      <c r="E255" s="56" t="s">
        <v>217</v>
      </c>
      <c r="F255" s="5">
        <v>435.58399999999989</v>
      </c>
      <c r="G255" s="5">
        <v>435.58399999999989</v>
      </c>
      <c r="H255" s="5">
        <v>435.58399999999989</v>
      </c>
      <c r="I255" s="5">
        <v>435.58399999999989</v>
      </c>
      <c r="J255" s="5">
        <v>435.58399999999989</v>
      </c>
      <c r="K255" s="5">
        <v>435.58399999999989</v>
      </c>
      <c r="L255" s="5">
        <v>435.58399999999989</v>
      </c>
      <c r="M255" s="5">
        <v>435.58399999999989</v>
      </c>
      <c r="N255" s="5">
        <v>435.58399999999989</v>
      </c>
      <c r="O255" s="5">
        <v>435.58399999999989</v>
      </c>
      <c r="P255" s="5">
        <v>435.58399999999989</v>
      </c>
      <c r="Q255" s="5">
        <v>435.58399999999989</v>
      </c>
      <c r="R255" s="5">
        <v>435.58399999999989</v>
      </c>
      <c r="S255" s="5">
        <v>435.58399999999989</v>
      </c>
      <c r="T255" s="5">
        <v>435.58399999999989</v>
      </c>
      <c r="U255" s="5">
        <v>435.58399999999989</v>
      </c>
      <c r="V255" s="5">
        <v>435.58399999999989</v>
      </c>
      <c r="W255" s="5">
        <v>435.58399999999989</v>
      </c>
      <c r="X255" s="5">
        <v>435.58399999999989</v>
      </c>
      <c r="Y255" s="5">
        <v>315.98399999999998</v>
      </c>
      <c r="Z255" s="5">
        <v>200.01599999999999</v>
      </c>
      <c r="AA255" s="5">
        <v>200.01599999999999</v>
      </c>
      <c r="AB255" s="5">
        <v>200.01599999999999</v>
      </c>
      <c r="AC255" s="5">
        <v>200.01599999999999</v>
      </c>
      <c r="AD255" s="5">
        <v>100.035</v>
      </c>
      <c r="AE255" s="5">
        <v>100.035</v>
      </c>
      <c r="AF255" s="5">
        <v>0</v>
      </c>
      <c r="AG255" s="5">
        <v>0</v>
      </c>
    </row>
    <row r="256" spans="1:33">
      <c r="A256" s="56" t="s">
        <v>75</v>
      </c>
      <c r="B256" s="56" t="s">
        <v>197</v>
      </c>
      <c r="C256" s="56" t="s">
        <v>222</v>
      </c>
      <c r="D256" s="56" t="s">
        <v>223</v>
      </c>
      <c r="E256" s="56" t="s">
        <v>217</v>
      </c>
      <c r="F256" s="5">
        <v>620.48299999999995</v>
      </c>
      <c r="G256" s="5">
        <v>620.48299999999995</v>
      </c>
      <c r="H256" s="5">
        <v>620.48299999999995</v>
      </c>
      <c r="I256" s="5">
        <v>620.48299999999995</v>
      </c>
      <c r="J256" s="5">
        <v>620.48299999999995</v>
      </c>
      <c r="K256" s="5">
        <v>620.48299999999995</v>
      </c>
      <c r="L256" s="5">
        <v>620.48299999999995</v>
      </c>
      <c r="M256" s="5">
        <v>620.48299999999995</v>
      </c>
      <c r="N256" s="5">
        <v>620.48299999999995</v>
      </c>
      <c r="O256" s="5">
        <v>620.48299999999995</v>
      </c>
      <c r="P256" s="5">
        <v>620.48299999999995</v>
      </c>
      <c r="Q256" s="5">
        <v>620.48299999999995</v>
      </c>
      <c r="R256" s="5">
        <v>620.48299999999995</v>
      </c>
      <c r="S256" s="5">
        <v>620.48299999999995</v>
      </c>
      <c r="T256" s="5">
        <v>620.48299999999995</v>
      </c>
      <c r="U256" s="5">
        <v>620.48299999999995</v>
      </c>
      <c r="V256" s="5">
        <v>620.48299999999995</v>
      </c>
      <c r="W256" s="5">
        <v>620.48299999999995</v>
      </c>
      <c r="X256" s="5">
        <v>620.48299999999995</v>
      </c>
      <c r="Y256" s="5">
        <v>620.48299999999995</v>
      </c>
      <c r="Z256" s="5">
        <v>620.48299999999995</v>
      </c>
      <c r="AA256" s="5">
        <v>577.98299999999995</v>
      </c>
      <c r="AB256" s="5">
        <v>577.98299999999995</v>
      </c>
      <c r="AC256" s="5">
        <v>577.98299999999995</v>
      </c>
      <c r="AD256" s="5">
        <v>577.98299999999995</v>
      </c>
      <c r="AE256" s="5">
        <v>165.999</v>
      </c>
      <c r="AF256" s="5">
        <v>26</v>
      </c>
      <c r="AG256" s="5">
        <v>0</v>
      </c>
    </row>
    <row r="257" spans="1:33">
      <c r="A257" s="56" t="s">
        <v>75</v>
      </c>
      <c r="B257" s="56" t="s">
        <v>197</v>
      </c>
      <c r="C257" s="56" t="s">
        <v>224</v>
      </c>
      <c r="D257" s="56" t="s">
        <v>225</v>
      </c>
      <c r="E257" s="56" t="s">
        <v>217</v>
      </c>
      <c r="F257" s="5">
        <v>14</v>
      </c>
      <c r="G257" s="5">
        <v>14.00000107</v>
      </c>
      <c r="H257" s="5">
        <v>14.000001279999999</v>
      </c>
      <c r="I257" s="5">
        <v>14.00000167</v>
      </c>
      <c r="J257" s="5">
        <v>14.000002459999999</v>
      </c>
      <c r="K257" s="5">
        <v>14.0000026</v>
      </c>
      <c r="L257" s="5">
        <v>14.000002950000001</v>
      </c>
      <c r="M257" s="5">
        <v>14.00000378</v>
      </c>
      <c r="N257" s="5">
        <v>14.00000399</v>
      </c>
      <c r="O257" s="5">
        <v>14.00000406</v>
      </c>
      <c r="P257" s="5">
        <v>14.000004410000001</v>
      </c>
      <c r="Q257" s="5">
        <v>14.00000472</v>
      </c>
      <c r="R257" s="5">
        <v>14.000005010000001</v>
      </c>
      <c r="S257" s="5">
        <v>14.000006020000001</v>
      </c>
      <c r="T257" s="5">
        <v>14.00000695</v>
      </c>
      <c r="U257" s="5">
        <v>14.000007220000001</v>
      </c>
      <c r="V257" s="5">
        <v>14.00000724</v>
      </c>
      <c r="W257" s="5">
        <v>14.00000786</v>
      </c>
      <c r="X257" s="5">
        <v>14.000013859999999</v>
      </c>
      <c r="Y257" s="5">
        <v>14.0000436</v>
      </c>
      <c r="Z257" s="5">
        <v>39.955962120000002</v>
      </c>
      <c r="AA257" s="5">
        <v>80.577126860000007</v>
      </c>
      <c r="AB257" s="5">
        <v>80.577126870000001</v>
      </c>
      <c r="AC257" s="5">
        <v>80.577126879999994</v>
      </c>
      <c r="AD257" s="5">
        <v>80.577126879999994</v>
      </c>
      <c r="AE257" s="5">
        <v>80.577126879999994</v>
      </c>
      <c r="AF257" s="5">
        <v>80.577126890000002</v>
      </c>
      <c r="AG257" s="5">
        <v>80.577126899999996</v>
      </c>
    </row>
    <row r="258" spans="1:33">
      <c r="A258" s="56" t="s">
        <v>75</v>
      </c>
      <c r="B258" s="56" t="s">
        <v>197</v>
      </c>
      <c r="C258" s="56" t="s">
        <v>226</v>
      </c>
      <c r="D258" s="56" t="s">
        <v>227</v>
      </c>
      <c r="E258" s="56" t="s">
        <v>217</v>
      </c>
      <c r="F258" s="5">
        <v>81.72</v>
      </c>
      <c r="G258" s="5">
        <v>81.720001139999994</v>
      </c>
      <c r="H258" s="5">
        <v>81.720001330000002</v>
      </c>
      <c r="I258" s="5">
        <v>81.720001760000002</v>
      </c>
      <c r="J258" s="5">
        <v>81.720002559999998</v>
      </c>
      <c r="K258" s="5">
        <v>81.720002649999998</v>
      </c>
      <c r="L258" s="5">
        <v>81.720002789999995</v>
      </c>
      <c r="M258" s="5">
        <v>81.720003689999999</v>
      </c>
      <c r="N258" s="5">
        <v>81.720003910000003</v>
      </c>
      <c r="O258" s="5">
        <v>81.720003969999993</v>
      </c>
      <c r="P258" s="5">
        <v>81.720004360000004</v>
      </c>
      <c r="Q258" s="5">
        <v>81.72000457</v>
      </c>
      <c r="R258" s="5">
        <v>81.720005180000001</v>
      </c>
      <c r="S258" s="5">
        <v>81.720006189999992</v>
      </c>
      <c r="T258" s="5">
        <v>81.720007199999998</v>
      </c>
      <c r="U258" s="5">
        <v>81.720007359999997</v>
      </c>
      <c r="V258" s="5">
        <v>81.720007479999992</v>
      </c>
      <c r="W258" s="5">
        <v>81.720008350000001</v>
      </c>
      <c r="X258" s="5">
        <v>81.720013550000004</v>
      </c>
      <c r="Y258" s="5">
        <v>81.72002105</v>
      </c>
      <c r="Z258" s="5">
        <v>81.720031070000005</v>
      </c>
      <c r="AA258" s="5">
        <v>635.93224282000006</v>
      </c>
      <c r="AB258" s="5">
        <v>635.93224287999999</v>
      </c>
      <c r="AC258" s="5">
        <v>1559.76370636</v>
      </c>
      <c r="AD258" s="5">
        <v>2070.3279585199998</v>
      </c>
      <c r="AE258" s="5">
        <v>2785.1115476099999</v>
      </c>
      <c r="AF258" s="5">
        <v>2785.1115476499999</v>
      </c>
      <c r="AG258" s="5">
        <v>2785.11154769</v>
      </c>
    </row>
    <row r="259" spans="1:33">
      <c r="A259" s="56" t="s">
        <v>75</v>
      </c>
      <c r="B259" s="56" t="s">
        <v>197</v>
      </c>
      <c r="C259" s="56" t="s">
        <v>228</v>
      </c>
      <c r="D259" s="56" t="s">
        <v>229</v>
      </c>
      <c r="E259" s="56" t="s">
        <v>217</v>
      </c>
      <c r="F259" s="5">
        <v>306.84199999999998</v>
      </c>
      <c r="G259" s="5">
        <v>528.08200109000006</v>
      </c>
      <c r="H259" s="5">
        <v>528.08200124000007</v>
      </c>
      <c r="I259" s="5">
        <v>528.08200160000001</v>
      </c>
      <c r="J259" s="5">
        <v>562.24200214999996</v>
      </c>
      <c r="K259" s="5">
        <v>528.08200237000005</v>
      </c>
      <c r="L259" s="5">
        <v>528.08200257999999</v>
      </c>
      <c r="M259" s="5">
        <v>528.08200343999999</v>
      </c>
      <c r="N259" s="5">
        <v>528.08200362000002</v>
      </c>
      <c r="O259" s="5">
        <v>528.08200369000008</v>
      </c>
      <c r="P259" s="5">
        <v>528.08200404000002</v>
      </c>
      <c r="Q259" s="5">
        <v>528.08200426999997</v>
      </c>
      <c r="R259" s="5">
        <v>528.08200484999998</v>
      </c>
      <c r="S259" s="5">
        <v>528.08200548000002</v>
      </c>
      <c r="T259" s="5">
        <v>528.08200632</v>
      </c>
      <c r="U259" s="5">
        <v>528.08200655000007</v>
      </c>
      <c r="V259" s="5">
        <v>528.08200665000004</v>
      </c>
      <c r="W259" s="5">
        <v>528.08200747000001</v>
      </c>
      <c r="X259" s="5">
        <v>528.08200925000006</v>
      </c>
      <c r="Y259" s="5">
        <v>528.08201343000007</v>
      </c>
      <c r="Z259" s="5">
        <v>528.08201354000005</v>
      </c>
      <c r="AA259" s="5">
        <v>528.08201773000008</v>
      </c>
      <c r="AB259" s="5">
        <v>528.08201794000001</v>
      </c>
      <c r="AC259" s="5">
        <v>528.08202375999997</v>
      </c>
      <c r="AD259" s="5">
        <v>352.12910493999999</v>
      </c>
      <c r="AE259" s="5">
        <v>352.12962413999998</v>
      </c>
      <c r="AF259" s="5">
        <v>221.24062437000001</v>
      </c>
      <c r="AG259" s="5">
        <v>221.24062438999999</v>
      </c>
    </row>
    <row r="260" spans="1:33">
      <c r="A260" s="56" t="s">
        <v>75</v>
      </c>
      <c r="B260" s="56" t="s">
        <v>197</v>
      </c>
      <c r="C260" s="56" t="s">
        <v>230</v>
      </c>
      <c r="D260" s="56" t="s">
        <v>231</v>
      </c>
      <c r="E260" s="56" t="s">
        <v>217</v>
      </c>
      <c r="F260" s="5">
        <v>1214.288</v>
      </c>
      <c r="G260" s="5">
        <v>1360.2880011100001</v>
      </c>
      <c r="H260" s="5">
        <v>1360.28800127</v>
      </c>
      <c r="I260" s="5">
        <v>1360.2880016399999</v>
      </c>
      <c r="J260" s="5">
        <v>1360.2880024799999</v>
      </c>
      <c r="K260" s="5">
        <v>1360.2880026099999</v>
      </c>
      <c r="L260" s="5">
        <v>1360.28800284</v>
      </c>
      <c r="M260" s="5">
        <v>1360.2880037100001</v>
      </c>
      <c r="N260" s="5">
        <v>1360.28800389</v>
      </c>
      <c r="O260" s="5">
        <v>1360.28800398</v>
      </c>
      <c r="P260" s="5">
        <v>1360.28800434</v>
      </c>
      <c r="Q260" s="5">
        <v>1360.2880046099999</v>
      </c>
      <c r="R260" s="5">
        <v>1360.28800503</v>
      </c>
      <c r="S260" s="5">
        <v>1250.2880056700001</v>
      </c>
      <c r="T260" s="5">
        <v>1250.2880064799999</v>
      </c>
      <c r="U260" s="5">
        <v>1250.2880067999999</v>
      </c>
      <c r="V260" s="5">
        <v>1250.2880070399999</v>
      </c>
      <c r="W260" s="5">
        <v>1250.28800755</v>
      </c>
      <c r="X260" s="5">
        <v>1250.2880104400001</v>
      </c>
      <c r="Y260" s="5">
        <v>1250.2880163499999</v>
      </c>
      <c r="Z260" s="5">
        <v>1225.28803778</v>
      </c>
      <c r="AA260" s="5">
        <v>1122.3283914199999</v>
      </c>
      <c r="AB260" s="5">
        <v>1812.1323883299999</v>
      </c>
      <c r="AC260" s="5">
        <v>1729.10013624</v>
      </c>
      <c r="AD260" s="5">
        <v>1695.79215583</v>
      </c>
      <c r="AE260" s="5">
        <v>1928.6532077500001</v>
      </c>
      <c r="AF260" s="5">
        <v>2488.8894615200002</v>
      </c>
      <c r="AG260" s="5">
        <v>2488.8894615499999</v>
      </c>
    </row>
    <row r="261" spans="1:33">
      <c r="A261" s="56" t="s">
        <v>75</v>
      </c>
      <c r="B261" s="56" t="s">
        <v>197</v>
      </c>
      <c r="C261" s="56" t="s">
        <v>232</v>
      </c>
      <c r="D261" s="56" t="s">
        <v>233</v>
      </c>
      <c r="E261" s="56" t="s">
        <v>217</v>
      </c>
      <c r="F261" s="5">
        <v>0</v>
      </c>
      <c r="G261" s="5">
        <v>1.04E-6</v>
      </c>
      <c r="H261" s="5">
        <v>1.1999999999999999E-6</v>
      </c>
      <c r="I261" s="5">
        <v>1.5600000000000001E-6</v>
      </c>
      <c r="J261" s="5">
        <v>2.26E-6</v>
      </c>
      <c r="K261" s="5">
        <v>2.3999999999999999E-6</v>
      </c>
      <c r="L261" s="5">
        <v>2.57E-6</v>
      </c>
      <c r="M261" s="5">
        <v>3.4000000000000001E-6</v>
      </c>
      <c r="N261" s="5">
        <v>3.5999999999999998E-6</v>
      </c>
      <c r="O261" s="5">
        <v>3.6600000000000001E-6</v>
      </c>
      <c r="P261" s="5">
        <v>4.0199999999999996E-6</v>
      </c>
      <c r="Q261" s="5">
        <v>4.2200000000000003E-6</v>
      </c>
      <c r="R261" s="5">
        <v>4.7600000000000002E-6</v>
      </c>
      <c r="S261" s="5">
        <v>5.5600000000000001E-6</v>
      </c>
      <c r="T261" s="5">
        <v>6.3600000000000001E-6</v>
      </c>
      <c r="U261" s="5">
        <v>6.6499999999999999E-6</v>
      </c>
      <c r="V261" s="5">
        <v>6.7499999999999997E-6</v>
      </c>
      <c r="W261" s="5">
        <v>7.6000000000000001E-6</v>
      </c>
      <c r="X261" s="5">
        <v>1.0689999999999999E-5</v>
      </c>
      <c r="Y261" s="5">
        <v>2.7880000000000001E-5</v>
      </c>
      <c r="Z261" s="5">
        <v>4.0059999999999999E-5</v>
      </c>
      <c r="AA261" s="5">
        <v>139.16226495999999</v>
      </c>
      <c r="AB261" s="5">
        <v>139.16226502000001</v>
      </c>
      <c r="AC261" s="5">
        <v>143.5116988</v>
      </c>
      <c r="AD261" s="5">
        <v>145.60911587000001</v>
      </c>
      <c r="AE261" s="5">
        <v>148.25212872</v>
      </c>
      <c r="AF261" s="5">
        <v>149.84956452</v>
      </c>
      <c r="AG261" s="5">
        <v>149.84956453999999</v>
      </c>
    </row>
    <row r="262" spans="1:33">
      <c r="A262" s="56" t="s">
        <v>75</v>
      </c>
      <c r="B262" s="56" t="s">
        <v>163</v>
      </c>
      <c r="C262" s="56" t="s">
        <v>234</v>
      </c>
      <c r="D262" s="56" t="s">
        <v>235</v>
      </c>
      <c r="E262" s="56" t="s">
        <v>217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</row>
    <row r="263" spans="1:33">
      <c r="A263" s="56" t="s">
        <v>75</v>
      </c>
      <c r="B263" s="56" t="s">
        <v>163</v>
      </c>
      <c r="C263" s="56" t="s">
        <v>236</v>
      </c>
      <c r="D263" s="56" t="s">
        <v>237</v>
      </c>
      <c r="E263" s="56" t="s">
        <v>217</v>
      </c>
      <c r="F263" s="5">
        <v>166.00000080000001</v>
      </c>
      <c r="G263" s="5">
        <v>166.00000295000001</v>
      </c>
      <c r="H263" s="5">
        <v>166.00000494</v>
      </c>
      <c r="I263" s="5">
        <v>166.00011416999999</v>
      </c>
      <c r="J263" s="5">
        <v>166.00011418</v>
      </c>
      <c r="K263" s="5">
        <v>178.22518837999999</v>
      </c>
      <c r="L263" s="5">
        <v>680.18384128000002</v>
      </c>
      <c r="M263" s="5">
        <v>680.18384129000003</v>
      </c>
      <c r="N263" s="5">
        <v>680.18384134999997</v>
      </c>
      <c r="O263" s="5">
        <v>680.18384142000002</v>
      </c>
      <c r="P263" s="5">
        <v>680.18384148999996</v>
      </c>
      <c r="Q263" s="5">
        <v>680.18384156000002</v>
      </c>
      <c r="R263" s="5">
        <v>680.18384162999996</v>
      </c>
      <c r="S263" s="5">
        <v>680.18384170000002</v>
      </c>
      <c r="T263" s="5">
        <v>680.18384170000002</v>
      </c>
      <c r="U263" s="5">
        <v>680.18384171000002</v>
      </c>
      <c r="V263" s="5">
        <v>680.18384172000003</v>
      </c>
      <c r="W263" s="5">
        <v>680.18384173000004</v>
      </c>
      <c r="X263" s="5">
        <v>680.18384174000005</v>
      </c>
      <c r="Y263" s="5">
        <v>680.18384175000006</v>
      </c>
      <c r="Z263" s="5">
        <v>680.18384175999995</v>
      </c>
      <c r="AA263" s="5">
        <v>680.18384175999995</v>
      </c>
      <c r="AB263" s="5">
        <v>680.18384175999995</v>
      </c>
      <c r="AC263" s="5">
        <v>624.18384175999995</v>
      </c>
      <c r="AD263" s="5">
        <v>624.18384176999996</v>
      </c>
      <c r="AE263" s="5">
        <v>624.18384176999996</v>
      </c>
      <c r="AF263" s="5">
        <v>624.18384177999997</v>
      </c>
      <c r="AG263" s="5">
        <v>624.18384178999997</v>
      </c>
    </row>
    <row r="264" spans="1:33">
      <c r="A264" s="56" t="s">
        <v>75</v>
      </c>
      <c r="B264" s="56" t="s">
        <v>163</v>
      </c>
      <c r="C264" s="56" t="s">
        <v>238</v>
      </c>
      <c r="D264" s="56" t="s">
        <v>239</v>
      </c>
      <c r="E264" s="56" t="s">
        <v>217</v>
      </c>
      <c r="F264" s="5">
        <v>535.02000082999996</v>
      </c>
      <c r="G264" s="5">
        <v>535.02000261000001</v>
      </c>
      <c r="H264" s="5">
        <v>535.02000408000004</v>
      </c>
      <c r="I264" s="5">
        <v>535.02001302999997</v>
      </c>
      <c r="J264" s="5">
        <v>535.02001304999999</v>
      </c>
      <c r="K264" s="5">
        <v>1777.6383798300001</v>
      </c>
      <c r="L264" s="5">
        <v>3181.6391021200002</v>
      </c>
      <c r="M264" s="5">
        <v>3181.6391021200002</v>
      </c>
      <c r="N264" s="5">
        <v>3181.6391021899999</v>
      </c>
      <c r="O264" s="5">
        <v>3181.6391022600001</v>
      </c>
      <c r="P264" s="5">
        <v>3181.6391023299998</v>
      </c>
      <c r="Q264" s="5">
        <v>3181.6391024</v>
      </c>
      <c r="R264" s="5">
        <v>3181.6391024700001</v>
      </c>
      <c r="S264" s="5">
        <v>3181.6391025399998</v>
      </c>
      <c r="T264" s="5">
        <v>3181.6391025399998</v>
      </c>
      <c r="U264" s="5">
        <v>3181.6391025500002</v>
      </c>
      <c r="V264" s="5">
        <v>3181.6391025600001</v>
      </c>
      <c r="W264" s="5">
        <v>3181.63910257</v>
      </c>
      <c r="X264" s="5">
        <v>3181.6391025799999</v>
      </c>
      <c r="Y264" s="5">
        <v>3181.6391025900002</v>
      </c>
      <c r="Z264" s="5">
        <v>3161.63910261</v>
      </c>
      <c r="AA264" s="5">
        <v>3161.63910261</v>
      </c>
      <c r="AB264" s="5">
        <v>3300.47010529</v>
      </c>
      <c r="AC264" s="5">
        <v>3300.4701053200001</v>
      </c>
      <c r="AD264" s="5">
        <v>3500.0199982899999</v>
      </c>
      <c r="AE264" s="5">
        <v>3500.0199983299999</v>
      </c>
      <c r="AF264" s="5">
        <v>3500.0199983399998</v>
      </c>
      <c r="AG264" s="5">
        <v>3500.0199983500002</v>
      </c>
    </row>
    <row r="265" spans="1:33">
      <c r="A265" s="56" t="s">
        <v>75</v>
      </c>
      <c r="B265" s="56" t="s">
        <v>163</v>
      </c>
      <c r="C265" s="56" t="s">
        <v>240</v>
      </c>
      <c r="D265" s="56" t="s">
        <v>241</v>
      </c>
      <c r="E265" s="56" t="s">
        <v>217</v>
      </c>
      <c r="F265" s="5">
        <v>762.40500084999996</v>
      </c>
      <c r="G265" s="5">
        <v>762.40500304</v>
      </c>
      <c r="H265" s="5">
        <v>762.40501313000004</v>
      </c>
      <c r="I265" s="5">
        <v>762.40504016</v>
      </c>
      <c r="J265" s="5">
        <v>762.40504016</v>
      </c>
      <c r="K265" s="5">
        <v>762.40504054999997</v>
      </c>
      <c r="L265" s="5">
        <v>762.40514431999998</v>
      </c>
      <c r="M265" s="5">
        <v>762.40514458000007</v>
      </c>
      <c r="N265" s="5">
        <v>762.40514475999998</v>
      </c>
      <c r="O265" s="5">
        <v>762.40514483000004</v>
      </c>
      <c r="P265" s="5">
        <v>762.40514500000006</v>
      </c>
      <c r="Q265" s="5">
        <v>762.40514509000002</v>
      </c>
      <c r="R265" s="5">
        <v>762.40514530999997</v>
      </c>
      <c r="S265" s="5">
        <v>762.40514607</v>
      </c>
      <c r="T265" s="5">
        <v>762.40514633999999</v>
      </c>
      <c r="U265" s="5">
        <v>762.40514681000002</v>
      </c>
      <c r="V265" s="5">
        <v>762.40514733999998</v>
      </c>
      <c r="W265" s="5">
        <v>762.40514736</v>
      </c>
      <c r="X265" s="5">
        <v>762.40514960999997</v>
      </c>
      <c r="Y265" s="5">
        <v>660.38015368000003</v>
      </c>
      <c r="Z265" s="5">
        <v>660.38016886000003</v>
      </c>
      <c r="AA265" s="5">
        <v>660.38017046999994</v>
      </c>
      <c r="AB265" s="5">
        <v>660.38019362</v>
      </c>
      <c r="AC265" s="5">
        <v>660.38019364000002</v>
      </c>
      <c r="AD265" s="5">
        <v>764.14390660000004</v>
      </c>
      <c r="AE265" s="5">
        <v>2367.1088532399999</v>
      </c>
      <c r="AF265" s="5">
        <v>3433.0792036299999</v>
      </c>
      <c r="AG265" s="5">
        <v>3363.3292036500002</v>
      </c>
    </row>
    <row r="266" spans="1:33">
      <c r="A266" s="56" t="s">
        <v>75</v>
      </c>
      <c r="B266" s="56" t="s">
        <v>163</v>
      </c>
      <c r="C266" s="56" t="s">
        <v>242</v>
      </c>
      <c r="D266" s="56" t="s">
        <v>243</v>
      </c>
      <c r="E266" s="56" t="s">
        <v>217</v>
      </c>
      <c r="F266" s="5">
        <v>53.000000819999997</v>
      </c>
      <c r="G266" s="5">
        <v>53.000002559999999</v>
      </c>
      <c r="H266" s="5">
        <v>53.000002559999999</v>
      </c>
      <c r="I266" s="5">
        <v>53.000026900000002</v>
      </c>
      <c r="J266" s="5">
        <v>53.000026900000002</v>
      </c>
      <c r="K266" s="5">
        <v>53.000085810000002</v>
      </c>
      <c r="L266" s="5">
        <v>257.15593677999999</v>
      </c>
      <c r="M266" s="5">
        <v>257.15593679</v>
      </c>
      <c r="N266" s="5">
        <v>257.15593684999999</v>
      </c>
      <c r="O266" s="5">
        <v>257.15593691999999</v>
      </c>
      <c r="P266" s="5">
        <v>257.15593698999999</v>
      </c>
      <c r="Q266" s="5">
        <v>257.15593705999999</v>
      </c>
      <c r="R266" s="5">
        <v>257.15593712999998</v>
      </c>
      <c r="S266" s="5">
        <v>257.15593719999998</v>
      </c>
      <c r="T266" s="5">
        <v>257.15593719999998</v>
      </c>
      <c r="U266" s="5">
        <v>257.15593720999999</v>
      </c>
      <c r="V266" s="5">
        <v>257.15593722</v>
      </c>
      <c r="W266" s="5">
        <v>257.15593723000001</v>
      </c>
      <c r="X266" s="5">
        <v>257.15593724000001</v>
      </c>
      <c r="Y266" s="5">
        <v>257.15593725000002</v>
      </c>
      <c r="Z266" s="5">
        <v>204.15593734000001</v>
      </c>
      <c r="AA266" s="5">
        <v>204.15593734999999</v>
      </c>
      <c r="AB266" s="5">
        <v>204.15593738000001</v>
      </c>
      <c r="AC266" s="5">
        <v>204.15593738999999</v>
      </c>
      <c r="AD266" s="5">
        <v>204.15593763999999</v>
      </c>
      <c r="AE266" s="5">
        <v>204.15593767999999</v>
      </c>
      <c r="AF266" s="5">
        <v>269.41558909999998</v>
      </c>
      <c r="AG266" s="5">
        <v>269.41558910999998</v>
      </c>
    </row>
    <row r="267" spans="1:33">
      <c r="A267" s="56" t="s">
        <v>75</v>
      </c>
      <c r="B267" s="56" t="s">
        <v>163</v>
      </c>
      <c r="C267" s="56" t="s">
        <v>244</v>
      </c>
      <c r="D267" s="56" t="s">
        <v>245</v>
      </c>
      <c r="E267" s="56" t="s">
        <v>217</v>
      </c>
      <c r="F267" s="5">
        <v>1121.3399999999999</v>
      </c>
      <c r="G267" s="5">
        <v>1121.3399999999999</v>
      </c>
      <c r="H267" s="5">
        <v>1121.3399999999999</v>
      </c>
      <c r="I267" s="5">
        <v>1121.3399999999999</v>
      </c>
      <c r="J267" s="5">
        <v>1121.3399999999999</v>
      </c>
      <c r="K267" s="5">
        <v>1121.3399999999999</v>
      </c>
      <c r="L267" s="5">
        <v>1122.24</v>
      </c>
      <c r="M267" s="5">
        <v>1121.3399999999999</v>
      </c>
      <c r="N267" s="5">
        <v>1121.3399999999999</v>
      </c>
      <c r="O267" s="5">
        <v>1121.3399999999999</v>
      </c>
      <c r="P267" s="5">
        <v>1121.3399999999999</v>
      </c>
      <c r="Q267" s="5">
        <v>1121.3399999999999</v>
      </c>
      <c r="R267" s="5">
        <v>1121.3399999999999</v>
      </c>
      <c r="S267" s="5">
        <v>1121.3399999999999</v>
      </c>
      <c r="T267" s="5">
        <v>1121.3399999999999</v>
      </c>
      <c r="U267" s="5">
        <v>971.31</v>
      </c>
      <c r="V267" s="5">
        <v>971.31</v>
      </c>
      <c r="W267" s="5">
        <v>971.31</v>
      </c>
      <c r="X267" s="5">
        <v>971.31</v>
      </c>
      <c r="Y267" s="5">
        <v>971.31</v>
      </c>
      <c r="Z267" s="5">
        <v>971.31</v>
      </c>
      <c r="AA267" s="5">
        <v>971.31</v>
      </c>
      <c r="AB267" s="5">
        <v>971.31</v>
      </c>
      <c r="AC267" s="5">
        <v>971.31</v>
      </c>
      <c r="AD267" s="5">
        <v>971.31</v>
      </c>
      <c r="AE267" s="5">
        <v>971.31</v>
      </c>
      <c r="AF267" s="5">
        <v>638.97</v>
      </c>
      <c r="AG267" s="5">
        <v>389.976</v>
      </c>
    </row>
    <row r="268" spans="1:33">
      <c r="A268" s="56" t="s">
        <v>75</v>
      </c>
      <c r="B268" s="56" t="s">
        <v>163</v>
      </c>
      <c r="C268" s="56" t="s">
        <v>246</v>
      </c>
      <c r="D268" s="56" t="s">
        <v>247</v>
      </c>
      <c r="E268" s="56" t="s">
        <v>217</v>
      </c>
      <c r="F268" s="5">
        <v>456.24400000000003</v>
      </c>
      <c r="G268" s="5">
        <v>456.24400000000003</v>
      </c>
      <c r="H268" s="5">
        <v>456.24400000000003</v>
      </c>
      <c r="I268" s="5">
        <v>456.24400000000003</v>
      </c>
      <c r="J268" s="5">
        <v>456.24400000000003</v>
      </c>
      <c r="K268" s="5">
        <v>456.24400000000003</v>
      </c>
      <c r="L268" s="5">
        <v>456.24400000000003</v>
      </c>
      <c r="M268" s="5">
        <v>456.24400000000003</v>
      </c>
      <c r="N268" s="5">
        <v>456.24400000000003</v>
      </c>
      <c r="O268" s="5">
        <v>456.24400000000003</v>
      </c>
      <c r="P268" s="5">
        <v>456.24400000000003</v>
      </c>
      <c r="Q268" s="5">
        <v>456.24400000000003</v>
      </c>
      <c r="R268" s="5">
        <v>456.24400000000003</v>
      </c>
      <c r="S268" s="5">
        <v>456.24400000000003</v>
      </c>
      <c r="T268" s="5">
        <v>456.24400000000003</v>
      </c>
      <c r="U268" s="5">
        <v>456.24400000000003</v>
      </c>
      <c r="V268" s="5">
        <v>456.24400000000003</v>
      </c>
      <c r="W268" s="5">
        <v>456.24400000000003</v>
      </c>
      <c r="X268" s="5">
        <v>456.24400000000003</v>
      </c>
      <c r="Y268" s="5">
        <v>456.24400000000003</v>
      </c>
      <c r="Z268" s="5">
        <v>456.24400000000003</v>
      </c>
      <c r="AA268" s="5">
        <v>456.24400000000003</v>
      </c>
      <c r="AB268" s="5">
        <v>456.24400000000003</v>
      </c>
      <c r="AC268" s="5">
        <v>456.24400000000003</v>
      </c>
      <c r="AD268" s="5">
        <v>456.24400000000003</v>
      </c>
      <c r="AE268" s="5">
        <v>456.24400000000003</v>
      </c>
      <c r="AF268" s="5">
        <v>456.24400000000003</v>
      </c>
      <c r="AG268" s="5">
        <v>279.98</v>
      </c>
    </row>
    <row r="269" spans="1:33">
      <c r="A269" s="56" t="s">
        <v>75</v>
      </c>
      <c r="B269" s="56" t="s">
        <v>163</v>
      </c>
      <c r="C269" s="56" t="s">
        <v>248</v>
      </c>
      <c r="D269" s="56" t="s">
        <v>249</v>
      </c>
      <c r="E269" s="56" t="s">
        <v>217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</row>
    <row r="270" spans="1:33">
      <c r="A270" s="56" t="s">
        <v>75</v>
      </c>
      <c r="B270" s="56" t="s">
        <v>163</v>
      </c>
      <c r="C270" s="56" t="s">
        <v>250</v>
      </c>
      <c r="D270" s="56" t="s">
        <v>251</v>
      </c>
      <c r="E270" s="56" t="s">
        <v>217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</row>
    <row r="271" spans="1:33">
      <c r="A271" s="56" t="s">
        <v>75</v>
      </c>
      <c r="B271" s="56" t="s">
        <v>198</v>
      </c>
      <c r="C271" s="56" t="s">
        <v>252</v>
      </c>
      <c r="D271" s="56" t="s">
        <v>253</v>
      </c>
      <c r="E271" s="56" t="s">
        <v>217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</row>
    <row r="272" spans="1:33">
      <c r="A272" s="56" t="s">
        <v>75</v>
      </c>
      <c r="B272" s="56" t="s">
        <v>198</v>
      </c>
      <c r="C272" s="56" t="s">
        <v>254</v>
      </c>
      <c r="D272" s="56" t="s">
        <v>255</v>
      </c>
      <c r="E272" s="56" t="s">
        <v>217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</row>
    <row r="273" spans="1:33">
      <c r="A273" s="56" t="s">
        <v>75</v>
      </c>
      <c r="B273" s="56" t="s">
        <v>198</v>
      </c>
      <c r="C273" s="56" t="s">
        <v>256</v>
      </c>
      <c r="D273" s="56" t="s">
        <v>257</v>
      </c>
      <c r="E273" s="56" t="s">
        <v>217</v>
      </c>
      <c r="F273" s="5">
        <v>624.26499999999999</v>
      </c>
      <c r="G273" s="5">
        <v>624.26499999999999</v>
      </c>
      <c r="H273" s="5">
        <v>624.26499999999999</v>
      </c>
      <c r="I273" s="5">
        <v>624.26499999999999</v>
      </c>
      <c r="J273" s="5">
        <v>624.26499999999999</v>
      </c>
      <c r="K273" s="5">
        <v>624.26499999999999</v>
      </c>
      <c r="L273" s="5">
        <v>624.26499999999999</v>
      </c>
      <c r="M273" s="5">
        <v>624.26499999999999</v>
      </c>
      <c r="N273" s="5">
        <v>624.26499999999999</v>
      </c>
      <c r="O273" s="5">
        <v>624.26499999999999</v>
      </c>
      <c r="P273" s="5">
        <v>624.26499999999999</v>
      </c>
      <c r="Q273" s="5">
        <v>624.26499999999999</v>
      </c>
      <c r="R273" s="5">
        <v>624.26499999999999</v>
      </c>
      <c r="S273" s="5">
        <v>624.26499999999999</v>
      </c>
      <c r="T273" s="5">
        <v>624.26499999999999</v>
      </c>
      <c r="U273" s="5">
        <v>624.26499999999999</v>
      </c>
      <c r="V273" s="5">
        <v>624.26499999999999</v>
      </c>
      <c r="W273" s="5">
        <v>624.26499999999999</v>
      </c>
      <c r="X273" s="5">
        <v>624.26499999999999</v>
      </c>
      <c r="Y273" s="5">
        <v>624.26499999999999</v>
      </c>
      <c r="Z273" s="5">
        <v>624.26499999999999</v>
      </c>
      <c r="AA273" s="5">
        <v>624.26499999999999</v>
      </c>
      <c r="AB273" s="5">
        <v>597</v>
      </c>
      <c r="AC273" s="5">
        <v>597</v>
      </c>
      <c r="AD273" s="5">
        <v>597</v>
      </c>
      <c r="AE273" s="5">
        <v>456.93400000000003</v>
      </c>
      <c r="AF273" s="5">
        <v>81</v>
      </c>
      <c r="AG273" s="5">
        <v>0</v>
      </c>
    </row>
    <row r="274" spans="1:33">
      <c r="A274" s="56" t="s">
        <v>75</v>
      </c>
      <c r="B274" s="56" t="s">
        <v>198</v>
      </c>
      <c r="C274" s="56" t="s">
        <v>258</v>
      </c>
      <c r="D274" s="56" t="s">
        <v>259</v>
      </c>
      <c r="E274" s="56" t="s">
        <v>217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</row>
    <row r="275" spans="1:33">
      <c r="A275" s="56" t="s">
        <v>75</v>
      </c>
      <c r="B275" s="56" t="s">
        <v>198</v>
      </c>
      <c r="C275" s="56" t="s">
        <v>260</v>
      </c>
      <c r="D275" s="56" t="s">
        <v>261</v>
      </c>
      <c r="E275" s="56" t="s">
        <v>217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>
      <c r="A276" s="56" t="s">
        <v>75</v>
      </c>
      <c r="B276" s="56" t="s">
        <v>198</v>
      </c>
      <c r="C276" s="56" t="s">
        <v>262</v>
      </c>
      <c r="D276" s="56" t="s">
        <v>263</v>
      </c>
      <c r="E276" s="56" t="s">
        <v>217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</row>
    <row r="277" spans="1:33">
      <c r="A277" s="56" t="s">
        <v>75</v>
      </c>
      <c r="B277" s="56" t="s">
        <v>198</v>
      </c>
      <c r="C277" s="56" t="s">
        <v>264</v>
      </c>
      <c r="D277" s="56" t="s">
        <v>265</v>
      </c>
      <c r="E277" s="56" t="s">
        <v>217</v>
      </c>
      <c r="F277" s="5">
        <v>377.536</v>
      </c>
      <c r="G277" s="5">
        <v>377.536</v>
      </c>
      <c r="H277" s="5">
        <v>377.536</v>
      </c>
      <c r="I277" s="5">
        <v>377.536</v>
      </c>
      <c r="J277" s="5">
        <v>377.536</v>
      </c>
      <c r="K277" s="5">
        <v>377.536</v>
      </c>
      <c r="L277" s="5">
        <v>377.536</v>
      </c>
      <c r="M277" s="5">
        <v>377.536</v>
      </c>
      <c r="N277" s="5">
        <v>377.536</v>
      </c>
      <c r="O277" s="5">
        <v>377.536</v>
      </c>
      <c r="P277" s="5">
        <v>377.536</v>
      </c>
      <c r="Q277" s="5">
        <v>377.536</v>
      </c>
      <c r="R277" s="5">
        <v>377.536</v>
      </c>
      <c r="S277" s="5">
        <v>377.536</v>
      </c>
      <c r="T277" s="5">
        <v>377.536</v>
      </c>
      <c r="U277" s="5">
        <v>377.536</v>
      </c>
      <c r="V277" s="5">
        <v>377.536</v>
      </c>
      <c r="W277" s="5">
        <v>377.536</v>
      </c>
      <c r="X277" s="5">
        <v>377.536</v>
      </c>
      <c r="Y277" s="5">
        <v>377.536</v>
      </c>
      <c r="Z277" s="5">
        <v>377.536</v>
      </c>
      <c r="AA277" s="5">
        <v>270.01600000000002</v>
      </c>
      <c r="AB277" s="5">
        <v>270.01600000000002</v>
      </c>
      <c r="AC277" s="5">
        <v>270.01600000000002</v>
      </c>
      <c r="AD277" s="5">
        <v>270.01600000000002</v>
      </c>
      <c r="AE277" s="5">
        <v>270.01600000000002</v>
      </c>
      <c r="AF277" s="5">
        <v>270.01600000000002</v>
      </c>
      <c r="AG277" s="5">
        <v>270.01600000000002</v>
      </c>
    </row>
    <row r="278" spans="1:33">
      <c r="A278" s="56" t="s">
        <v>75</v>
      </c>
      <c r="B278" s="56" t="s">
        <v>199</v>
      </c>
      <c r="C278" s="56" t="s">
        <v>266</v>
      </c>
      <c r="D278" s="56" t="s">
        <v>267</v>
      </c>
      <c r="E278" s="56" t="s">
        <v>217</v>
      </c>
      <c r="F278" s="5">
        <v>142.1628</v>
      </c>
      <c r="G278" s="5">
        <v>142.1628</v>
      </c>
      <c r="H278" s="5">
        <v>142.1628</v>
      </c>
      <c r="I278" s="5">
        <v>142.1628</v>
      </c>
      <c r="J278" s="5">
        <v>142.1628</v>
      </c>
      <c r="K278" s="5">
        <v>142.1628</v>
      </c>
      <c r="L278" s="5">
        <v>142.1628</v>
      </c>
      <c r="M278" s="5">
        <v>142.1628</v>
      </c>
      <c r="N278" s="5">
        <v>142.1628</v>
      </c>
      <c r="O278" s="5">
        <v>142.1628</v>
      </c>
      <c r="P278" s="5">
        <v>142.1628</v>
      </c>
      <c r="Q278" s="5">
        <v>142.1628</v>
      </c>
      <c r="R278" s="5">
        <v>142.1628</v>
      </c>
      <c r="S278" s="5">
        <v>142.1628</v>
      </c>
      <c r="T278" s="5">
        <v>142.1628</v>
      </c>
      <c r="U278" s="5">
        <v>142.1628</v>
      </c>
      <c r="V278" s="5">
        <v>142.1628</v>
      </c>
      <c r="W278" s="5">
        <v>142.1628</v>
      </c>
      <c r="X278" s="5">
        <v>94.996799999999993</v>
      </c>
      <c r="Y278" s="5">
        <v>94.996799999999993</v>
      </c>
      <c r="Z278" s="5">
        <v>94.996799999999993</v>
      </c>
      <c r="AA278" s="5">
        <v>94.996799999999993</v>
      </c>
      <c r="AB278" s="5">
        <v>94.996799999999993</v>
      </c>
      <c r="AC278" s="5">
        <v>94.996799999999993</v>
      </c>
      <c r="AD278" s="5">
        <v>94.996799999999993</v>
      </c>
      <c r="AE278" s="5">
        <v>94.996799999999993</v>
      </c>
      <c r="AF278" s="5">
        <v>0</v>
      </c>
      <c r="AG278" s="5">
        <v>0</v>
      </c>
    </row>
    <row r="279" spans="1:33">
      <c r="A279" s="56" t="s">
        <v>75</v>
      </c>
      <c r="B279" s="56" t="s">
        <v>199</v>
      </c>
      <c r="C279" s="56" t="s">
        <v>268</v>
      </c>
      <c r="D279" s="56" t="s">
        <v>269</v>
      </c>
      <c r="E279" s="56" t="s">
        <v>217</v>
      </c>
      <c r="F279" s="5">
        <v>25.219000000000001</v>
      </c>
      <c r="G279" s="5">
        <v>25.219000000000001</v>
      </c>
      <c r="H279" s="5">
        <v>25.219000000000001</v>
      </c>
      <c r="I279" s="5">
        <v>25.219000000000001</v>
      </c>
      <c r="J279" s="5">
        <v>25.219000000000001</v>
      </c>
      <c r="K279" s="5">
        <v>25.219000000000001</v>
      </c>
      <c r="L279" s="5">
        <v>25.219000000000001</v>
      </c>
      <c r="M279" s="5">
        <v>25.219000000000001</v>
      </c>
      <c r="N279" s="5">
        <v>19.091000000000001</v>
      </c>
      <c r="O279" s="5">
        <v>19.091000000000001</v>
      </c>
      <c r="P279" s="5">
        <v>19.091000000000001</v>
      </c>
      <c r="Q279" s="5">
        <v>19.091000000000001</v>
      </c>
      <c r="R279" s="5">
        <v>19.091000000000001</v>
      </c>
      <c r="S279" s="5">
        <v>19.091000000000001</v>
      </c>
      <c r="T279" s="5">
        <v>19.091000000000001</v>
      </c>
      <c r="U279" s="5">
        <v>19.091000000000001</v>
      </c>
      <c r="V279" s="5">
        <v>19.091000000000001</v>
      </c>
      <c r="W279" s="5">
        <v>19.091000000000001</v>
      </c>
      <c r="X279" s="5">
        <v>7.3710000000000004</v>
      </c>
      <c r="Y279" s="5">
        <v>7.3710000000000004</v>
      </c>
      <c r="Z279" s="5">
        <v>7.3710000000000004</v>
      </c>
      <c r="AA279" s="5">
        <v>7.3710000000000004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</row>
    <row r="280" spans="1:33">
      <c r="A280" s="56" t="s">
        <v>75</v>
      </c>
      <c r="B280" s="56" t="s">
        <v>199</v>
      </c>
      <c r="C280" s="56" t="s">
        <v>270</v>
      </c>
      <c r="D280" s="56" t="s">
        <v>271</v>
      </c>
      <c r="E280" s="56" t="s">
        <v>217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</row>
    <row r="281" spans="1:33">
      <c r="A281" s="56" t="s">
        <v>75</v>
      </c>
      <c r="B281" s="56" t="s">
        <v>199</v>
      </c>
      <c r="C281" s="56" t="s">
        <v>272</v>
      </c>
      <c r="D281" s="56" t="s">
        <v>273</v>
      </c>
      <c r="E281" s="56" t="s">
        <v>217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</row>
    <row r="282" spans="1:33">
      <c r="A282" s="56" t="s">
        <v>75</v>
      </c>
      <c r="B282" s="56" t="s">
        <v>199</v>
      </c>
      <c r="C282" s="56" t="s">
        <v>274</v>
      </c>
      <c r="D282" s="56" t="s">
        <v>275</v>
      </c>
      <c r="E282" s="56" t="s">
        <v>217</v>
      </c>
      <c r="F282" s="5">
        <v>295.2</v>
      </c>
      <c r="G282" s="5">
        <v>295.2</v>
      </c>
      <c r="H282" s="5">
        <v>295.2</v>
      </c>
      <c r="I282" s="5">
        <v>295.2</v>
      </c>
      <c r="J282" s="5">
        <v>295.2</v>
      </c>
      <c r="K282" s="5">
        <v>295.2</v>
      </c>
      <c r="L282" s="5">
        <v>295.2</v>
      </c>
      <c r="M282" s="5">
        <v>295.2</v>
      </c>
      <c r="N282" s="5">
        <v>295.2</v>
      </c>
      <c r="O282" s="5">
        <v>295.2</v>
      </c>
      <c r="P282" s="5">
        <v>295.2</v>
      </c>
      <c r="Q282" s="5">
        <v>295.2</v>
      </c>
      <c r="R282" s="5">
        <v>295.2</v>
      </c>
      <c r="S282" s="5">
        <v>295.2</v>
      </c>
      <c r="T282" s="5">
        <v>295.2</v>
      </c>
      <c r="U282" s="5">
        <v>295.2</v>
      </c>
      <c r="V282" s="5">
        <v>295.2</v>
      </c>
      <c r="W282" s="5">
        <v>295.2</v>
      </c>
      <c r="X282" s="5">
        <v>295.2</v>
      </c>
      <c r="Y282" s="5">
        <v>295.2</v>
      </c>
      <c r="Z282" s="5">
        <v>295.2</v>
      </c>
      <c r="AA282" s="5">
        <v>79.2</v>
      </c>
      <c r="AB282" s="5">
        <v>79.2</v>
      </c>
      <c r="AC282" s="5">
        <v>79.2</v>
      </c>
      <c r="AD282" s="5">
        <v>0</v>
      </c>
      <c r="AE282" s="5">
        <v>0</v>
      </c>
      <c r="AF282" s="5">
        <v>0</v>
      </c>
      <c r="AG282" s="5">
        <v>0</v>
      </c>
    </row>
    <row r="283" spans="1:33">
      <c r="A283" s="56" t="s">
        <v>75</v>
      </c>
      <c r="B283" s="56" t="s">
        <v>199</v>
      </c>
      <c r="C283" s="56" t="s">
        <v>276</v>
      </c>
      <c r="D283" s="56" t="s">
        <v>277</v>
      </c>
      <c r="E283" s="56" t="s">
        <v>217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</row>
    <row r="284" spans="1:33">
      <c r="A284" s="56" t="s">
        <v>75</v>
      </c>
      <c r="B284" s="56" t="s">
        <v>199</v>
      </c>
      <c r="C284" s="56" t="s">
        <v>278</v>
      </c>
      <c r="D284" s="56" t="s">
        <v>279</v>
      </c>
      <c r="E284" s="56" t="s">
        <v>217</v>
      </c>
      <c r="F284" s="5">
        <v>0</v>
      </c>
      <c r="G284" s="5">
        <v>9.4E-7</v>
      </c>
      <c r="H284" s="5">
        <v>1.0300000000000001E-6</v>
      </c>
      <c r="I284" s="5">
        <v>1.2100000000000001E-6</v>
      </c>
      <c r="J284" s="5">
        <v>1.3599999999999999E-6</v>
      </c>
      <c r="K284" s="5">
        <v>1.59E-6</v>
      </c>
      <c r="L284" s="5">
        <v>1.5999999999999999E-6</v>
      </c>
      <c r="M284" s="5">
        <v>2.3800000000000001E-6</v>
      </c>
      <c r="N284" s="5">
        <v>2.5500000000000001E-6</v>
      </c>
      <c r="O284" s="5">
        <v>2.65E-6</v>
      </c>
      <c r="P284" s="5">
        <v>3.01E-6</v>
      </c>
      <c r="Q284" s="5">
        <v>3.3799999999999998E-6</v>
      </c>
      <c r="R284" s="5">
        <v>3.7900000000000001E-6</v>
      </c>
      <c r="S284" s="5">
        <v>4.3000000000000003E-6</v>
      </c>
      <c r="T284" s="5">
        <v>4.8600000000000001E-6</v>
      </c>
      <c r="U284" s="5">
        <v>5.1200000000000001E-6</v>
      </c>
      <c r="V284" s="5">
        <v>5.13E-6</v>
      </c>
      <c r="W284" s="5">
        <v>5.7899999999999996E-6</v>
      </c>
      <c r="X284" s="5">
        <v>6.2600000000000002E-6</v>
      </c>
      <c r="Y284" s="5">
        <v>7.61E-6</v>
      </c>
      <c r="Z284" s="5">
        <v>1.118E-5</v>
      </c>
      <c r="AA284" s="5">
        <v>1.376E-5</v>
      </c>
      <c r="AB284" s="5">
        <v>2.5170000000000001E-5</v>
      </c>
      <c r="AC284" s="5">
        <v>2.5190000000000001E-5</v>
      </c>
      <c r="AD284" s="5">
        <v>6.6940000000000006E-5</v>
      </c>
      <c r="AE284" s="5">
        <v>8.0710000000000005E-5</v>
      </c>
      <c r="AF284" s="5">
        <v>429.79604525000002</v>
      </c>
      <c r="AG284" s="5">
        <v>429.79604526000003</v>
      </c>
    </row>
    <row r="285" spans="1:33">
      <c r="A285" s="56" t="s">
        <v>75</v>
      </c>
      <c r="B285" s="56" t="s">
        <v>199</v>
      </c>
      <c r="C285" s="56" t="s">
        <v>280</v>
      </c>
      <c r="D285" s="56" t="s">
        <v>281</v>
      </c>
      <c r="E285" s="56" t="s">
        <v>217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</row>
    <row r="286" spans="1:33">
      <c r="A286" s="56" t="s">
        <v>75</v>
      </c>
      <c r="B286" s="56" t="s">
        <v>199</v>
      </c>
      <c r="C286" s="56" t="s">
        <v>282</v>
      </c>
      <c r="D286" s="56" t="s">
        <v>283</v>
      </c>
      <c r="E286" s="56" t="s">
        <v>217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</row>
    <row r="287" spans="1:33">
      <c r="A287" s="56" t="s">
        <v>75</v>
      </c>
      <c r="B287" s="56" t="s">
        <v>200</v>
      </c>
      <c r="C287" s="56" t="s">
        <v>284</v>
      </c>
      <c r="D287" s="56" t="s">
        <v>285</v>
      </c>
      <c r="E287" s="56" t="s">
        <v>217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</row>
    <row r="288" spans="1:33">
      <c r="A288" s="56" t="s">
        <v>75</v>
      </c>
      <c r="B288" s="56" t="s">
        <v>200</v>
      </c>
      <c r="C288" s="56" t="s">
        <v>286</v>
      </c>
      <c r="D288" s="56" t="s">
        <v>287</v>
      </c>
      <c r="E288" s="56" t="s">
        <v>217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</row>
    <row r="289" spans="1:33">
      <c r="A289" s="56" t="s">
        <v>75</v>
      </c>
      <c r="B289" s="56" t="s">
        <v>200</v>
      </c>
      <c r="C289" s="56" t="s">
        <v>288</v>
      </c>
      <c r="D289" s="56" t="s">
        <v>289</v>
      </c>
      <c r="E289" s="56" t="s">
        <v>217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</row>
    <row r="290" spans="1:33" ht="16.5" customHeight="1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33">
      <c r="A291" s="56" t="s">
        <v>75</v>
      </c>
      <c r="B291" s="56" t="s">
        <v>197</v>
      </c>
      <c r="C291" s="56" t="s">
        <v>215</v>
      </c>
      <c r="D291" s="56" t="s">
        <v>216</v>
      </c>
      <c r="E291" s="56" t="s">
        <v>142</v>
      </c>
      <c r="F291" s="5">
        <v>330.26499999999999</v>
      </c>
      <c r="G291" s="5">
        <v>608.00681260999988</v>
      </c>
      <c r="H291" s="5">
        <v>655.63935180999999</v>
      </c>
      <c r="I291" s="5">
        <v>829.99998992000008</v>
      </c>
      <c r="J291" s="5">
        <v>829.99999033999995</v>
      </c>
      <c r="K291" s="5">
        <v>829.99999033999995</v>
      </c>
      <c r="L291" s="5">
        <v>829.99999033999995</v>
      </c>
      <c r="M291" s="5">
        <v>829.99999056999991</v>
      </c>
      <c r="N291" s="5">
        <v>829.99999108999998</v>
      </c>
      <c r="O291" s="5">
        <v>829.99999130000003</v>
      </c>
      <c r="P291" s="5">
        <v>829.99999150999997</v>
      </c>
      <c r="Q291" s="5">
        <v>829.99999189999994</v>
      </c>
      <c r="R291" s="5">
        <v>829.99999198</v>
      </c>
      <c r="S291" s="5">
        <v>829.99999241</v>
      </c>
      <c r="T291" s="5">
        <v>829.99999305000006</v>
      </c>
      <c r="U291" s="5">
        <v>829.99999371999991</v>
      </c>
      <c r="V291" s="5">
        <v>829.99999451000008</v>
      </c>
      <c r="W291" s="5">
        <v>829.99999474999993</v>
      </c>
      <c r="X291" s="5">
        <v>829.99999477999995</v>
      </c>
      <c r="Y291" s="5">
        <v>829.99999525999999</v>
      </c>
      <c r="Z291" s="5">
        <v>861.38553775000014</v>
      </c>
      <c r="AA291" s="5">
        <v>861.38553775000014</v>
      </c>
      <c r="AB291" s="5">
        <v>861.38553777999994</v>
      </c>
      <c r="AC291" s="5">
        <v>861.38553780999996</v>
      </c>
      <c r="AD291" s="5">
        <v>884.30402203999995</v>
      </c>
      <c r="AE291" s="5">
        <v>787.59763500000008</v>
      </c>
      <c r="AF291" s="5">
        <v>840.46313284000007</v>
      </c>
      <c r="AG291" s="5">
        <v>851.90551495</v>
      </c>
    </row>
    <row r="292" spans="1:33">
      <c r="A292" s="56" t="s">
        <v>75</v>
      </c>
      <c r="B292" s="56" t="s">
        <v>197</v>
      </c>
      <c r="C292" s="56" t="s">
        <v>218</v>
      </c>
      <c r="D292" s="56" t="s">
        <v>219</v>
      </c>
      <c r="E292" s="56" t="s">
        <v>142</v>
      </c>
      <c r="F292" s="5">
        <v>43.2</v>
      </c>
      <c r="G292" s="5">
        <v>43.200003900000013</v>
      </c>
      <c r="H292" s="5">
        <v>43.20000391</v>
      </c>
      <c r="I292" s="5">
        <v>43.200005610000012</v>
      </c>
      <c r="J292" s="5">
        <v>43.200009639999998</v>
      </c>
      <c r="K292" s="5">
        <v>43.200009639999998</v>
      </c>
      <c r="L292" s="5">
        <v>43.200009639999998</v>
      </c>
      <c r="M292" s="5">
        <v>43.200009780000002</v>
      </c>
      <c r="N292" s="5">
        <v>43.200010120000002</v>
      </c>
      <c r="O292" s="5">
        <v>43.200010250000012</v>
      </c>
      <c r="P292" s="5">
        <v>43.200010399999996</v>
      </c>
      <c r="Q292" s="5">
        <v>43.200010690000013</v>
      </c>
      <c r="R292" s="5">
        <v>43.2000107</v>
      </c>
      <c r="S292" s="5">
        <v>43.200011070000002</v>
      </c>
      <c r="T292" s="5">
        <v>43.200011580000002</v>
      </c>
      <c r="U292" s="5">
        <v>43.200012580000013</v>
      </c>
      <c r="V292" s="5">
        <v>43.200012899999997</v>
      </c>
      <c r="W292" s="5">
        <v>43.200013390000002</v>
      </c>
      <c r="X292" s="5">
        <v>43.200013400000003</v>
      </c>
      <c r="Y292" s="5">
        <v>43.200013650000002</v>
      </c>
      <c r="Z292" s="5">
        <v>180.37716641</v>
      </c>
      <c r="AA292" s="5">
        <v>475.72179080000001</v>
      </c>
      <c r="AB292" s="5">
        <v>711.8144595</v>
      </c>
      <c r="AC292" s="5">
        <v>742.40694975999997</v>
      </c>
      <c r="AD292" s="5">
        <v>742.40694976999998</v>
      </c>
      <c r="AE292" s="5">
        <v>742.40694976999998</v>
      </c>
      <c r="AF292" s="5">
        <v>748.39317030999996</v>
      </c>
      <c r="AG292" s="5">
        <v>748.39317031999997</v>
      </c>
    </row>
    <row r="293" spans="1:33">
      <c r="A293" s="56" t="s">
        <v>75</v>
      </c>
      <c r="B293" s="56" t="s">
        <v>197</v>
      </c>
      <c r="C293" s="56" t="s">
        <v>220</v>
      </c>
      <c r="D293" s="56" t="s">
        <v>221</v>
      </c>
      <c r="E293" s="56" t="s">
        <v>142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</row>
    <row r="294" spans="1:33">
      <c r="A294" s="56" t="s">
        <v>75</v>
      </c>
      <c r="B294" s="56" t="s">
        <v>197</v>
      </c>
      <c r="C294" s="56" t="s">
        <v>222</v>
      </c>
      <c r="D294" s="56" t="s">
        <v>223</v>
      </c>
      <c r="E294" s="56" t="s">
        <v>142</v>
      </c>
      <c r="F294" s="5">
        <v>0</v>
      </c>
      <c r="G294" s="5">
        <v>2.2800000000000002E-6</v>
      </c>
      <c r="H294" s="5">
        <v>2.2900000000000001E-6</v>
      </c>
      <c r="I294" s="5">
        <v>3.2399999999999999E-6</v>
      </c>
      <c r="J294" s="5">
        <v>5.4E-6</v>
      </c>
      <c r="K294" s="5">
        <v>5.4099999999999999E-6</v>
      </c>
      <c r="L294" s="5">
        <v>7.3200000000000002E-6</v>
      </c>
      <c r="M294" s="5">
        <v>8.1699999999999997E-6</v>
      </c>
      <c r="N294" s="5">
        <v>8.6400000000000003E-6</v>
      </c>
      <c r="O294" s="5">
        <v>8.6899999999999998E-6</v>
      </c>
      <c r="P294" s="5">
        <v>8.8999999999999995E-6</v>
      </c>
      <c r="Q294" s="5">
        <v>9.8099999999999992E-6</v>
      </c>
      <c r="R294" s="5">
        <v>9.8199999999999992E-6</v>
      </c>
      <c r="S294" s="5">
        <v>1.031E-5</v>
      </c>
      <c r="T294" s="5">
        <v>1.275E-5</v>
      </c>
      <c r="U294" s="5">
        <v>4.9509999999999999E-5</v>
      </c>
      <c r="V294" s="5">
        <v>4.9530000000000002E-5</v>
      </c>
      <c r="W294" s="5">
        <v>4.9580000000000003E-5</v>
      </c>
      <c r="X294" s="5">
        <v>4.9589999999999998E-5</v>
      </c>
      <c r="Y294" s="5">
        <v>695.94522122000001</v>
      </c>
      <c r="Z294" s="5">
        <v>999.99998799000002</v>
      </c>
      <c r="AA294" s="5">
        <v>999.99998800000003</v>
      </c>
      <c r="AB294" s="5">
        <v>1000</v>
      </c>
      <c r="AC294" s="5">
        <v>1000.00000001</v>
      </c>
      <c r="AD294" s="5">
        <v>1000.00000002</v>
      </c>
      <c r="AE294" s="5">
        <v>1000.00000003</v>
      </c>
      <c r="AF294" s="5">
        <v>1000.00000004</v>
      </c>
      <c r="AG294" s="5">
        <v>1000.00000004</v>
      </c>
    </row>
    <row r="295" spans="1:33">
      <c r="A295" s="56" t="s">
        <v>75</v>
      </c>
      <c r="B295" s="56" t="s">
        <v>197</v>
      </c>
      <c r="C295" s="56" t="s">
        <v>224</v>
      </c>
      <c r="D295" s="56" t="s">
        <v>225</v>
      </c>
      <c r="E295" s="56" t="s">
        <v>142</v>
      </c>
      <c r="F295" s="5">
        <v>0</v>
      </c>
      <c r="G295" s="5">
        <v>1.99E-6</v>
      </c>
      <c r="H295" s="5">
        <v>2.0999999999999998E-6</v>
      </c>
      <c r="I295" s="5">
        <v>2.9100000000000001E-6</v>
      </c>
      <c r="J295" s="5">
        <v>4.4000000000000002E-6</v>
      </c>
      <c r="K295" s="5">
        <v>4.5700000000000003E-6</v>
      </c>
      <c r="L295" s="5">
        <v>5.2100000000000001E-6</v>
      </c>
      <c r="M295" s="5">
        <v>5.9800000000000003E-6</v>
      </c>
      <c r="N295" s="5">
        <v>6.3400000000000003E-6</v>
      </c>
      <c r="O295" s="5">
        <v>6.3600000000000001E-6</v>
      </c>
      <c r="P295" s="5">
        <v>6.4899999999999997E-6</v>
      </c>
      <c r="Q295" s="5">
        <v>7.1400000000000002E-6</v>
      </c>
      <c r="R295" s="5">
        <v>7.1500000000000002E-6</v>
      </c>
      <c r="S295" s="5">
        <v>8.0499999999999992E-6</v>
      </c>
      <c r="T295" s="5">
        <v>9.5400000000000001E-6</v>
      </c>
      <c r="U295" s="5">
        <v>1.1970000000000001E-5</v>
      </c>
      <c r="V295" s="5">
        <v>1.397E-5</v>
      </c>
      <c r="W295" s="5">
        <v>1.398E-5</v>
      </c>
      <c r="X295" s="5">
        <v>1.399E-5</v>
      </c>
      <c r="Y295" s="5">
        <v>2.599E-5</v>
      </c>
      <c r="Z295" s="5">
        <v>2.601E-5</v>
      </c>
      <c r="AA295" s="5">
        <v>6.3271500000000001E-3</v>
      </c>
      <c r="AB295" s="5">
        <v>6.32717E-3</v>
      </c>
      <c r="AC295" s="5">
        <v>6.3271999999999998E-3</v>
      </c>
      <c r="AD295" s="5">
        <v>6.3272700000000003E-3</v>
      </c>
      <c r="AE295" s="5">
        <v>100.23779690000001</v>
      </c>
      <c r="AF295" s="5">
        <v>102.61475314</v>
      </c>
      <c r="AG295" s="5">
        <v>102.61475315</v>
      </c>
    </row>
    <row r="296" spans="1:33">
      <c r="A296" s="56" t="s">
        <v>75</v>
      </c>
      <c r="B296" s="56" t="s">
        <v>197</v>
      </c>
      <c r="C296" s="56" t="s">
        <v>226</v>
      </c>
      <c r="D296" s="56" t="s">
        <v>227</v>
      </c>
      <c r="E296" s="56" t="s">
        <v>142</v>
      </c>
      <c r="F296" s="5">
        <v>0</v>
      </c>
      <c r="G296" s="5">
        <v>5.4700000000000001E-6</v>
      </c>
      <c r="H296" s="5">
        <v>5.57E-6</v>
      </c>
      <c r="I296" s="5">
        <v>1.258E-5</v>
      </c>
      <c r="J296" s="5">
        <v>2.582E-5</v>
      </c>
      <c r="K296" s="5">
        <v>2.5959999999999999E-5</v>
      </c>
      <c r="L296" s="5">
        <v>2.7160999999999998E-4</v>
      </c>
      <c r="M296" s="5">
        <v>2.7305E-4</v>
      </c>
      <c r="N296" s="5">
        <v>2.7376000000000001E-4</v>
      </c>
      <c r="O296" s="5">
        <v>2.7388E-4</v>
      </c>
      <c r="P296" s="5">
        <v>2.7447000000000002E-4</v>
      </c>
      <c r="Q296" s="5">
        <v>2.7575000000000001E-4</v>
      </c>
      <c r="R296" s="5">
        <v>2.7576E-4</v>
      </c>
      <c r="S296" s="5">
        <v>2.7752000000000001E-4</v>
      </c>
      <c r="T296" s="5">
        <v>115.43519557</v>
      </c>
      <c r="U296" s="5">
        <v>740.15475434999996</v>
      </c>
      <c r="V296" s="5">
        <v>900.00000075000003</v>
      </c>
      <c r="W296" s="5">
        <v>900.00000106000005</v>
      </c>
      <c r="X296" s="5">
        <v>900.00000112999999</v>
      </c>
      <c r="Y296" s="5">
        <v>900.00001479999992</v>
      </c>
      <c r="Z296" s="5">
        <v>900.00002512000003</v>
      </c>
      <c r="AA296" s="5">
        <v>1098.7931347599999</v>
      </c>
      <c r="AB296" s="5">
        <v>1098.79313486</v>
      </c>
      <c r="AC296" s="5">
        <v>1098.79313488</v>
      </c>
      <c r="AD296" s="5">
        <v>1193.0865122800001</v>
      </c>
      <c r="AE296" s="5">
        <v>1193.08651233</v>
      </c>
      <c r="AF296" s="5">
        <v>1193.0865136699999</v>
      </c>
      <c r="AG296" s="5">
        <v>1193.0865136800001</v>
      </c>
    </row>
    <row r="297" spans="1:33">
      <c r="A297" s="56" t="s">
        <v>75</v>
      </c>
      <c r="B297" s="56" t="s">
        <v>197</v>
      </c>
      <c r="C297" s="56" t="s">
        <v>228</v>
      </c>
      <c r="D297" s="56" t="s">
        <v>229</v>
      </c>
      <c r="E297" s="56" t="s">
        <v>142</v>
      </c>
      <c r="F297" s="5">
        <v>0</v>
      </c>
      <c r="G297" s="5">
        <v>3.6600000000000001E-6</v>
      </c>
      <c r="H297" s="5">
        <v>4.0500000000000002E-6</v>
      </c>
      <c r="I297" s="5">
        <v>5.8599999999999998E-6</v>
      </c>
      <c r="J297" s="5">
        <v>7.6000000000000001E-6</v>
      </c>
      <c r="K297" s="5">
        <v>8.6399999999999986E-6</v>
      </c>
      <c r="L297" s="5">
        <v>8.6600000000000001E-6</v>
      </c>
      <c r="M297" s="5">
        <v>1.0560000000000001E-5</v>
      </c>
      <c r="N297" s="5">
        <v>1.131E-5</v>
      </c>
      <c r="O297" s="5">
        <v>1.154E-5</v>
      </c>
      <c r="P297" s="5">
        <v>1.205E-5</v>
      </c>
      <c r="Q297" s="5">
        <v>1.3210000000000001E-5</v>
      </c>
      <c r="R297" s="5">
        <v>1.322E-5</v>
      </c>
      <c r="S297" s="5">
        <v>1.376E-5</v>
      </c>
      <c r="T297" s="5">
        <v>1.6799999999999998E-5</v>
      </c>
      <c r="U297" s="5">
        <v>1.925E-5</v>
      </c>
      <c r="V297" s="5">
        <v>2.145E-5</v>
      </c>
      <c r="W297" s="5">
        <v>2.1469999999999999E-5</v>
      </c>
      <c r="X297" s="5">
        <v>2.1659999999999999E-5</v>
      </c>
      <c r="Y297" s="5">
        <v>100.81474549000001</v>
      </c>
      <c r="Z297" s="5">
        <v>584.11858173999997</v>
      </c>
      <c r="AA297" s="5">
        <v>584.11858174999998</v>
      </c>
      <c r="AB297" s="5">
        <v>584.11858176999999</v>
      </c>
      <c r="AC297" s="5">
        <v>584.11858176999999</v>
      </c>
      <c r="AD297" s="5">
        <v>584.11858179000001</v>
      </c>
      <c r="AE297" s="5">
        <v>584.11858181000002</v>
      </c>
      <c r="AF297" s="5">
        <v>584.11858184000005</v>
      </c>
      <c r="AG297" s="5">
        <v>584.11858185999995</v>
      </c>
    </row>
    <row r="298" spans="1:33">
      <c r="A298" s="56" t="s">
        <v>75</v>
      </c>
      <c r="B298" s="56" t="s">
        <v>197</v>
      </c>
      <c r="C298" s="56" t="s">
        <v>230</v>
      </c>
      <c r="D298" s="56" t="s">
        <v>231</v>
      </c>
      <c r="E298" s="56" t="s">
        <v>142</v>
      </c>
      <c r="F298" s="5">
        <v>912.96400000000006</v>
      </c>
      <c r="G298" s="5">
        <v>912.96400614000004</v>
      </c>
      <c r="H298" s="5">
        <v>912.96400627000003</v>
      </c>
      <c r="I298" s="5">
        <v>1098.8705199799999</v>
      </c>
      <c r="J298" s="5">
        <v>1272.4097604900001</v>
      </c>
      <c r="K298" s="5">
        <v>1296.7613515099999</v>
      </c>
      <c r="L298" s="5">
        <v>1778.77255603</v>
      </c>
      <c r="M298" s="5">
        <v>1778.77255704</v>
      </c>
      <c r="N298" s="5">
        <v>1778.77255743</v>
      </c>
      <c r="O298" s="5">
        <v>1778.7725575699999</v>
      </c>
      <c r="P298" s="5">
        <v>1778.7725578500001</v>
      </c>
      <c r="Q298" s="5">
        <v>1778.77255855</v>
      </c>
      <c r="R298" s="5">
        <v>1778.7725586199999</v>
      </c>
      <c r="S298" s="5">
        <v>1778.7725592300001</v>
      </c>
      <c r="T298" s="5">
        <v>2015.95366446</v>
      </c>
      <c r="U298" s="5">
        <v>2230.8676003</v>
      </c>
      <c r="V298" s="5">
        <v>2312.9640082199999</v>
      </c>
      <c r="W298" s="5">
        <v>2312.96400825</v>
      </c>
      <c r="X298" s="5">
        <v>2312.9640090600001</v>
      </c>
      <c r="Y298" s="5">
        <v>2854.184671</v>
      </c>
      <c r="Z298" s="5">
        <v>2854.1846710200002</v>
      </c>
      <c r="AA298" s="5">
        <v>3072.9339164100002</v>
      </c>
      <c r="AB298" s="5">
        <v>3072.93391651</v>
      </c>
      <c r="AC298" s="5">
        <v>3072.9339165199999</v>
      </c>
      <c r="AD298" s="5">
        <v>4113.9527885199996</v>
      </c>
      <c r="AE298" s="5">
        <v>4113.95278856</v>
      </c>
      <c r="AF298" s="5">
        <v>4113.9527885799998</v>
      </c>
      <c r="AG298" s="5">
        <v>4113.9527885799998</v>
      </c>
    </row>
    <row r="299" spans="1:33">
      <c r="A299" s="56" t="s">
        <v>75</v>
      </c>
      <c r="B299" s="56" t="s">
        <v>197</v>
      </c>
      <c r="C299" s="56" t="s">
        <v>232</v>
      </c>
      <c r="D299" s="56" t="s">
        <v>233</v>
      </c>
      <c r="E299" s="56" t="s">
        <v>142</v>
      </c>
      <c r="F299" s="5">
        <v>0</v>
      </c>
      <c r="G299" s="5">
        <v>1.75E-6</v>
      </c>
      <c r="H299" s="5">
        <v>1.81E-6</v>
      </c>
      <c r="I299" s="5">
        <v>2.5299999999999999E-6</v>
      </c>
      <c r="J299" s="5">
        <v>3.1E-6</v>
      </c>
      <c r="K299" s="5">
        <v>3.6899999999999998E-6</v>
      </c>
      <c r="L299" s="5">
        <v>3.7500000000000001E-6</v>
      </c>
      <c r="M299" s="5">
        <v>4.5800000000000002E-6</v>
      </c>
      <c r="N299" s="5">
        <v>4.9100000000000004E-6</v>
      </c>
      <c r="O299" s="5">
        <v>5.0000000000000004E-6</v>
      </c>
      <c r="P299" s="5">
        <v>5.1900000000000003E-6</v>
      </c>
      <c r="Q299" s="5">
        <v>5.7799999999999997E-6</v>
      </c>
      <c r="R299" s="5">
        <v>5.7899999999999996E-6</v>
      </c>
      <c r="S299" s="5">
        <v>6.02E-6</v>
      </c>
      <c r="T299" s="5">
        <v>7.1899999999999998E-6</v>
      </c>
      <c r="U299" s="5">
        <v>7.8099999999999998E-6</v>
      </c>
      <c r="V299" s="5">
        <v>8.0800000000000006E-6</v>
      </c>
      <c r="W299" s="5">
        <v>8.0900000000000005E-6</v>
      </c>
      <c r="X299" s="5">
        <v>8.1100000000000003E-6</v>
      </c>
      <c r="Y299" s="5">
        <v>1.789E-5</v>
      </c>
      <c r="Z299" s="5">
        <v>120.43680243999999</v>
      </c>
      <c r="AA299" s="5">
        <v>120.43685624</v>
      </c>
      <c r="AB299" s="5">
        <v>120.43685624</v>
      </c>
      <c r="AC299" s="5">
        <v>120.43685624</v>
      </c>
      <c r="AD299" s="5">
        <v>120.43685625000001</v>
      </c>
      <c r="AE299" s="5">
        <v>120.43685626</v>
      </c>
      <c r="AF299" s="5">
        <v>120.43685628999999</v>
      </c>
      <c r="AG299" s="5">
        <v>120.4368563</v>
      </c>
    </row>
    <row r="300" spans="1:33">
      <c r="A300" s="56" t="s">
        <v>75</v>
      </c>
      <c r="B300" s="56" t="s">
        <v>163</v>
      </c>
      <c r="C300" s="56" t="s">
        <v>234</v>
      </c>
      <c r="D300" s="56" t="s">
        <v>235</v>
      </c>
      <c r="E300" s="56" t="s">
        <v>142</v>
      </c>
      <c r="F300" s="5">
        <v>2.43E-6</v>
      </c>
      <c r="G300" s="5">
        <v>1.0301900000000001E-3</v>
      </c>
      <c r="H300" s="5">
        <v>400.00100219000001</v>
      </c>
      <c r="I300" s="5">
        <v>400.00100219000001</v>
      </c>
      <c r="J300" s="5">
        <v>400.00100219000001</v>
      </c>
      <c r="K300" s="5">
        <v>400.00100219000001</v>
      </c>
      <c r="L300" s="5">
        <v>400.00100219000001</v>
      </c>
      <c r="M300" s="5">
        <v>400.00100244999999</v>
      </c>
      <c r="N300" s="5">
        <v>400.00100254</v>
      </c>
      <c r="O300" s="5">
        <v>400.00100265999998</v>
      </c>
      <c r="P300" s="5">
        <v>400.00100272999998</v>
      </c>
      <c r="Q300" s="5">
        <v>400.00100286000003</v>
      </c>
      <c r="R300" s="5">
        <v>400.00100299000002</v>
      </c>
      <c r="S300" s="5">
        <v>400.00100335000002</v>
      </c>
      <c r="T300" s="5">
        <v>400.00100384000001</v>
      </c>
      <c r="U300" s="5">
        <v>400.00100385000002</v>
      </c>
      <c r="V300" s="5">
        <v>400.00100508000003</v>
      </c>
      <c r="W300" s="5">
        <v>400.00100939999999</v>
      </c>
      <c r="X300" s="5">
        <v>845.76498459000004</v>
      </c>
      <c r="Y300" s="5">
        <v>1630.8940614600001</v>
      </c>
      <c r="Z300" s="5">
        <v>1630.89406164</v>
      </c>
      <c r="AA300" s="5">
        <v>1630.8940616499999</v>
      </c>
      <c r="AB300" s="5">
        <v>1630.89406168</v>
      </c>
      <c r="AC300" s="5">
        <v>1630.89406168</v>
      </c>
      <c r="AD300" s="5">
        <v>1630.8940617000001</v>
      </c>
      <c r="AE300" s="5">
        <v>1630.8940764399999</v>
      </c>
      <c r="AF300" s="5">
        <v>1630.8940764500001</v>
      </c>
      <c r="AG300" s="5">
        <v>1630.8940764500001</v>
      </c>
    </row>
    <row r="301" spans="1:33">
      <c r="A301" s="56" t="s">
        <v>75</v>
      </c>
      <c r="B301" s="56" t="s">
        <v>163</v>
      </c>
      <c r="C301" s="56" t="s">
        <v>236</v>
      </c>
      <c r="D301" s="56" t="s">
        <v>237</v>
      </c>
      <c r="E301" s="56" t="s">
        <v>142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</row>
    <row r="302" spans="1:33">
      <c r="A302" s="56" t="s">
        <v>75</v>
      </c>
      <c r="B302" s="56" t="s">
        <v>163</v>
      </c>
      <c r="C302" s="56" t="s">
        <v>238</v>
      </c>
      <c r="D302" s="56" t="s">
        <v>239</v>
      </c>
      <c r="E302" s="56" t="s">
        <v>142</v>
      </c>
      <c r="F302" s="5">
        <v>442.48000280000002</v>
      </c>
      <c r="G302" s="5">
        <v>712.74343836000003</v>
      </c>
      <c r="H302" s="5">
        <v>834.27151507000008</v>
      </c>
      <c r="I302" s="5">
        <v>1816.9555774800001</v>
      </c>
      <c r="J302" s="5">
        <v>3158.0860588199998</v>
      </c>
      <c r="K302" s="5">
        <v>3895.4406409899998</v>
      </c>
      <c r="L302" s="5">
        <v>3895.4406409899998</v>
      </c>
      <c r="M302" s="5">
        <v>3895.4406410000001</v>
      </c>
      <c r="N302" s="5">
        <v>3895.4406411300001</v>
      </c>
      <c r="O302" s="5">
        <v>3895.44064127</v>
      </c>
      <c r="P302" s="5">
        <v>3895.4406414099999</v>
      </c>
      <c r="Q302" s="5">
        <v>3895.4406415499998</v>
      </c>
      <c r="R302" s="5">
        <v>3895.4406416900001</v>
      </c>
      <c r="S302" s="5">
        <v>3895.44064183</v>
      </c>
      <c r="T302" s="5">
        <v>3895.44064183</v>
      </c>
      <c r="U302" s="5">
        <v>3722.9606418499998</v>
      </c>
      <c r="V302" s="5">
        <v>3722.9606418899998</v>
      </c>
      <c r="W302" s="5">
        <v>3722.9606419000002</v>
      </c>
      <c r="X302" s="5">
        <v>3722.9606419299998</v>
      </c>
      <c r="Y302" s="5">
        <v>4041.3370803299999</v>
      </c>
      <c r="Z302" s="5">
        <v>3840.5815043699999</v>
      </c>
      <c r="AA302" s="5">
        <v>3840.5815043900002</v>
      </c>
      <c r="AB302" s="5">
        <v>6871.6345789200004</v>
      </c>
      <c r="AC302" s="5">
        <v>6871.6345789200004</v>
      </c>
      <c r="AD302" s="5">
        <v>6951.4723667200014</v>
      </c>
      <c r="AE302" s="5">
        <v>6951.47236677</v>
      </c>
      <c r="AF302" s="5">
        <v>7399.9999827500014</v>
      </c>
      <c r="AG302" s="5">
        <v>7399.9999827600004</v>
      </c>
    </row>
    <row r="303" spans="1:33">
      <c r="A303" s="56" t="s">
        <v>75</v>
      </c>
      <c r="B303" s="56" t="s">
        <v>163</v>
      </c>
      <c r="C303" s="56" t="s">
        <v>240</v>
      </c>
      <c r="D303" s="56" t="s">
        <v>241</v>
      </c>
      <c r="E303" s="56" t="s">
        <v>142</v>
      </c>
      <c r="F303" s="5">
        <v>113.19000251999999</v>
      </c>
      <c r="G303" s="5">
        <v>482.38423284999999</v>
      </c>
      <c r="H303" s="5">
        <v>913.19019534999995</v>
      </c>
      <c r="I303" s="5">
        <v>913.19019534999995</v>
      </c>
      <c r="J303" s="5">
        <v>913.19019534999995</v>
      </c>
      <c r="K303" s="5">
        <v>913.19019534999995</v>
      </c>
      <c r="L303" s="5">
        <v>913.19019534999995</v>
      </c>
      <c r="M303" s="5">
        <v>913.19019555999989</v>
      </c>
      <c r="N303" s="5">
        <v>913.19019575000016</v>
      </c>
      <c r="O303" s="5">
        <v>913.19019582999999</v>
      </c>
      <c r="P303" s="5">
        <v>913.19019613</v>
      </c>
      <c r="Q303" s="5">
        <v>913.19019626999989</v>
      </c>
      <c r="R303" s="5">
        <v>913.19019655000011</v>
      </c>
      <c r="S303" s="5">
        <v>913.19019708000008</v>
      </c>
      <c r="T303" s="5">
        <v>913.19019745000003</v>
      </c>
      <c r="U303" s="5">
        <v>913.19019882999999</v>
      </c>
      <c r="V303" s="5">
        <v>913.19020767000006</v>
      </c>
      <c r="W303" s="5">
        <v>913.19022355000004</v>
      </c>
      <c r="X303" s="5">
        <v>913.19022389000008</v>
      </c>
      <c r="Y303" s="5">
        <v>1399.55055466</v>
      </c>
      <c r="Z303" s="5">
        <v>2073.6766760099999</v>
      </c>
      <c r="AA303" s="5">
        <v>2073.6766760199998</v>
      </c>
      <c r="AB303" s="5">
        <v>2073.6766760400001</v>
      </c>
      <c r="AC303" s="5">
        <v>2073.67667605</v>
      </c>
      <c r="AD303" s="5">
        <v>3113.1899952499998</v>
      </c>
      <c r="AE303" s="5">
        <v>3113.1899952600002</v>
      </c>
      <c r="AF303" s="5">
        <v>2999.99999527</v>
      </c>
      <c r="AG303" s="5">
        <v>2999.99999527</v>
      </c>
    </row>
    <row r="304" spans="1:33">
      <c r="A304" s="56" t="s">
        <v>75</v>
      </c>
      <c r="B304" s="56" t="s">
        <v>163</v>
      </c>
      <c r="C304" s="56" t="s">
        <v>242</v>
      </c>
      <c r="D304" s="56" t="s">
        <v>243</v>
      </c>
      <c r="E304" s="56" t="s">
        <v>142</v>
      </c>
      <c r="F304" s="5">
        <v>198.01200107</v>
      </c>
      <c r="G304" s="5">
        <v>198.01200288000001</v>
      </c>
      <c r="H304" s="5">
        <v>198.01200288000001</v>
      </c>
      <c r="I304" s="5">
        <v>198.01200492000001</v>
      </c>
      <c r="J304" s="5">
        <v>198.01200492000001</v>
      </c>
      <c r="K304" s="5">
        <v>198.01200492000001</v>
      </c>
      <c r="L304" s="5">
        <v>198.01200492000001</v>
      </c>
      <c r="M304" s="5">
        <v>198.01200541</v>
      </c>
      <c r="N304" s="5">
        <v>198.01200560000001</v>
      </c>
      <c r="O304" s="5">
        <v>198.01200567999999</v>
      </c>
      <c r="P304" s="5">
        <v>198.01200587</v>
      </c>
      <c r="Q304" s="5">
        <v>198.01200606</v>
      </c>
      <c r="R304" s="5">
        <v>198.01200631</v>
      </c>
      <c r="S304" s="5">
        <v>198.01200693999999</v>
      </c>
      <c r="T304" s="5">
        <v>198.01200774</v>
      </c>
      <c r="U304" s="5">
        <v>198.01200775000001</v>
      </c>
      <c r="V304" s="5">
        <v>198.01200775999999</v>
      </c>
      <c r="W304" s="5">
        <v>198.01200908000001</v>
      </c>
      <c r="X304" s="5">
        <v>198.01201096</v>
      </c>
      <c r="Y304" s="5">
        <v>198.01201323000001</v>
      </c>
      <c r="Z304" s="5">
        <v>1.662E-5</v>
      </c>
      <c r="AA304" s="5">
        <v>1.9789999999999999E-5</v>
      </c>
      <c r="AB304" s="5">
        <v>2.4320000000000001E-5</v>
      </c>
      <c r="AC304" s="5">
        <v>2.4349999999999999E-5</v>
      </c>
      <c r="AD304" s="5">
        <v>4.0200000000000001E-5</v>
      </c>
      <c r="AE304" s="5">
        <v>9.4710000000000006E-5</v>
      </c>
      <c r="AF304" s="5">
        <v>9.4749999999999999E-5</v>
      </c>
      <c r="AG304" s="5">
        <v>9.4759999999999994E-5</v>
      </c>
    </row>
    <row r="305" spans="1:33">
      <c r="A305" s="56" t="s">
        <v>75</v>
      </c>
      <c r="B305" s="56" t="s">
        <v>163</v>
      </c>
      <c r="C305" s="56" t="s">
        <v>244</v>
      </c>
      <c r="D305" s="56" t="s">
        <v>245</v>
      </c>
      <c r="E305" s="56" t="s">
        <v>142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</row>
    <row r="306" spans="1:33">
      <c r="A306" s="56" t="s">
        <v>75</v>
      </c>
      <c r="B306" s="56" t="s">
        <v>163</v>
      </c>
      <c r="C306" s="56" t="s">
        <v>246</v>
      </c>
      <c r="D306" s="56" t="s">
        <v>247</v>
      </c>
      <c r="E306" s="56" t="s">
        <v>142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</row>
    <row r="307" spans="1:33">
      <c r="A307" s="56" t="s">
        <v>75</v>
      </c>
      <c r="B307" s="56" t="s">
        <v>163</v>
      </c>
      <c r="C307" s="56" t="s">
        <v>248</v>
      </c>
      <c r="D307" s="56" t="s">
        <v>249</v>
      </c>
      <c r="E307" s="56" t="s">
        <v>142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>
      <c r="A308" s="56" t="s">
        <v>75</v>
      </c>
      <c r="B308" s="56" t="s">
        <v>163</v>
      </c>
      <c r="C308" s="56" t="s">
        <v>250</v>
      </c>
      <c r="D308" s="56" t="s">
        <v>251</v>
      </c>
      <c r="E308" s="56" t="s">
        <v>142</v>
      </c>
      <c r="F308" s="5">
        <v>113.18000286</v>
      </c>
      <c r="G308" s="5">
        <v>213.18026517000001</v>
      </c>
      <c r="H308" s="5">
        <v>213.18026517000001</v>
      </c>
      <c r="I308" s="5">
        <v>413.17999997999999</v>
      </c>
      <c r="J308" s="5">
        <v>413.17999997999999</v>
      </c>
      <c r="K308" s="5">
        <v>413.17999997999999</v>
      </c>
      <c r="L308" s="5">
        <v>413.17999997999999</v>
      </c>
      <c r="M308" s="5">
        <v>413.18000001000001</v>
      </c>
      <c r="N308" s="5">
        <v>413.18000011999999</v>
      </c>
      <c r="O308" s="5">
        <v>413.18000025999999</v>
      </c>
      <c r="P308" s="5">
        <v>413.18000039999998</v>
      </c>
      <c r="Q308" s="5">
        <v>413.18000053999998</v>
      </c>
      <c r="R308" s="5">
        <v>413.18000067999998</v>
      </c>
      <c r="S308" s="5">
        <v>413.18000081999998</v>
      </c>
      <c r="T308" s="5">
        <v>413.18000081999998</v>
      </c>
      <c r="U308" s="5">
        <v>413.18000082999998</v>
      </c>
      <c r="V308" s="5">
        <v>413.18000083999999</v>
      </c>
      <c r="W308" s="5">
        <v>369.21679045000002</v>
      </c>
      <c r="X308" s="5">
        <v>372.52528310000002</v>
      </c>
      <c r="Y308" s="5">
        <v>374.08433812999999</v>
      </c>
      <c r="Z308" s="5">
        <v>374.81244917999999</v>
      </c>
      <c r="AA308" s="5">
        <v>374.81244919</v>
      </c>
      <c r="AB308" s="5">
        <v>669.18817789000002</v>
      </c>
      <c r="AC308" s="5">
        <v>669.18817790000003</v>
      </c>
      <c r="AD308" s="5">
        <v>818.74177172999998</v>
      </c>
      <c r="AE308" s="5">
        <v>818.74177172999998</v>
      </c>
      <c r="AF308" s="5">
        <v>818.74177172999998</v>
      </c>
      <c r="AG308" s="5">
        <v>818.74177172999998</v>
      </c>
    </row>
    <row r="309" spans="1:33">
      <c r="A309" s="56" t="s">
        <v>75</v>
      </c>
      <c r="B309" s="56" t="s">
        <v>198</v>
      </c>
      <c r="C309" s="56" t="s">
        <v>252</v>
      </c>
      <c r="D309" s="56" t="s">
        <v>253</v>
      </c>
      <c r="E309" s="56" t="s">
        <v>142</v>
      </c>
      <c r="F309" s="5">
        <v>0</v>
      </c>
      <c r="G309" s="5">
        <v>1.363E-5</v>
      </c>
      <c r="H309" s="5">
        <v>1.466E-5</v>
      </c>
      <c r="I309" s="5">
        <v>1.466E-5</v>
      </c>
      <c r="J309" s="5">
        <v>1.466E-5</v>
      </c>
      <c r="K309" s="5">
        <v>1.466E-5</v>
      </c>
      <c r="L309" s="5">
        <v>1.466E-5</v>
      </c>
      <c r="M309" s="5">
        <v>1.5400000000000002E-5</v>
      </c>
      <c r="N309" s="5">
        <v>1.5670000000000001E-5</v>
      </c>
      <c r="O309" s="5">
        <v>1.5820000000000001E-5</v>
      </c>
      <c r="P309" s="5">
        <v>1.6220000000000001E-5</v>
      </c>
      <c r="Q309" s="5">
        <v>1.649E-5</v>
      </c>
      <c r="R309" s="5">
        <v>1.6719999999999999E-5</v>
      </c>
      <c r="S309" s="5">
        <v>1.7E-5</v>
      </c>
      <c r="T309" s="5">
        <v>1.783E-5</v>
      </c>
      <c r="U309" s="5">
        <v>1.8329999999999999E-5</v>
      </c>
      <c r="V309" s="5">
        <v>2.003E-5</v>
      </c>
      <c r="W309" s="5">
        <v>2.5919999999999999E-5</v>
      </c>
      <c r="X309" s="5">
        <v>2.8059999999999999E-5</v>
      </c>
      <c r="Y309" s="5">
        <v>2.809E-5</v>
      </c>
      <c r="Z309" s="5">
        <v>2.8289999999999998E-5</v>
      </c>
      <c r="AA309" s="5">
        <v>5.728E-5</v>
      </c>
      <c r="AB309" s="5">
        <v>1.2449900000000001E-3</v>
      </c>
      <c r="AC309" s="5">
        <v>1.2451000000000001E-3</v>
      </c>
      <c r="AD309" s="5">
        <v>1.24512E-3</v>
      </c>
      <c r="AE309" s="5">
        <v>402.98733474999989</v>
      </c>
      <c r="AF309" s="5">
        <v>402.98733477000002</v>
      </c>
      <c r="AG309" s="5">
        <v>402.98733477000002</v>
      </c>
    </row>
    <row r="310" spans="1:33">
      <c r="A310" s="56" t="s">
        <v>75</v>
      </c>
      <c r="B310" s="56" t="s">
        <v>198</v>
      </c>
      <c r="C310" s="56" t="s">
        <v>254</v>
      </c>
      <c r="D310" s="56" t="s">
        <v>255</v>
      </c>
      <c r="E310" s="56" t="s">
        <v>142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</row>
    <row r="311" spans="1:33">
      <c r="A311" s="56" t="s">
        <v>75</v>
      </c>
      <c r="B311" s="56" t="s">
        <v>198</v>
      </c>
      <c r="C311" s="56" t="s">
        <v>256</v>
      </c>
      <c r="D311" s="56" t="s">
        <v>257</v>
      </c>
      <c r="E311" s="56" t="s">
        <v>142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>
      <c r="A312" s="56" t="s">
        <v>75</v>
      </c>
      <c r="B312" s="56" t="s">
        <v>198</v>
      </c>
      <c r="C312" s="56" t="s">
        <v>258</v>
      </c>
      <c r="D312" s="56" t="s">
        <v>259</v>
      </c>
      <c r="E312" s="56" t="s">
        <v>142</v>
      </c>
      <c r="F312" s="5">
        <v>1923.1</v>
      </c>
      <c r="G312" s="5">
        <v>1923.1005667300001</v>
      </c>
      <c r="H312" s="5">
        <v>1923.1005686999999</v>
      </c>
      <c r="I312" s="5">
        <v>1923.1005686999999</v>
      </c>
      <c r="J312" s="5">
        <v>1923.1005686999999</v>
      </c>
      <c r="K312" s="5">
        <v>1923.1005686999999</v>
      </c>
      <c r="L312" s="5">
        <v>1923.1005686999999</v>
      </c>
      <c r="M312" s="5">
        <v>1923.10056934</v>
      </c>
      <c r="N312" s="5">
        <v>1923.1005695399999</v>
      </c>
      <c r="O312" s="5">
        <v>1923.10056964</v>
      </c>
      <c r="P312" s="5">
        <v>1870.60057001</v>
      </c>
      <c r="Q312" s="5">
        <v>1870.6005702</v>
      </c>
      <c r="R312" s="5">
        <v>1870.60057048</v>
      </c>
      <c r="S312" s="5">
        <v>1870.6005711400001</v>
      </c>
      <c r="T312" s="5">
        <v>1870.6005717800001</v>
      </c>
      <c r="U312" s="5">
        <v>1870.6005720000001</v>
      </c>
      <c r="V312" s="5">
        <v>1678.60057375</v>
      </c>
      <c r="W312" s="5">
        <v>1804.84827494</v>
      </c>
      <c r="X312" s="5">
        <v>1837.4000106999999</v>
      </c>
      <c r="Y312" s="5">
        <v>2077.3769413</v>
      </c>
      <c r="Z312" s="5">
        <v>1946.1769422899999</v>
      </c>
      <c r="AA312" s="5">
        <v>1904.3500198300001</v>
      </c>
      <c r="AB312" s="5">
        <v>1939.64576255</v>
      </c>
      <c r="AC312" s="5">
        <v>1982.8338729699999</v>
      </c>
      <c r="AD312" s="5">
        <v>1818.3805735999999</v>
      </c>
      <c r="AE312" s="5">
        <v>2084.95603063</v>
      </c>
      <c r="AF312" s="5">
        <v>1986.4432823499999</v>
      </c>
      <c r="AG312" s="5">
        <v>1986.44328236</v>
      </c>
    </row>
    <row r="313" spans="1:33">
      <c r="A313" s="56" t="s">
        <v>75</v>
      </c>
      <c r="B313" s="56" t="s">
        <v>198</v>
      </c>
      <c r="C313" s="56" t="s">
        <v>260</v>
      </c>
      <c r="D313" s="56" t="s">
        <v>261</v>
      </c>
      <c r="E313" s="56" t="s">
        <v>142</v>
      </c>
      <c r="F313" s="5">
        <v>2067.1637999999998</v>
      </c>
      <c r="G313" s="5">
        <v>2067.1638773700001</v>
      </c>
      <c r="H313" s="5">
        <v>2109.9908717200001</v>
      </c>
      <c r="I313" s="5">
        <v>2109.9908717200001</v>
      </c>
      <c r="J313" s="5">
        <v>2109.9908717200001</v>
      </c>
      <c r="K313" s="5">
        <v>2109.9908717200001</v>
      </c>
      <c r="L313" s="5">
        <v>2109.9908717200001</v>
      </c>
      <c r="M313" s="5">
        <v>2109.9908719499999</v>
      </c>
      <c r="N313" s="5">
        <v>2109.9908721400002</v>
      </c>
      <c r="O313" s="5">
        <v>2109.9908723200001</v>
      </c>
      <c r="P313" s="5">
        <v>2109.9908726200001</v>
      </c>
      <c r="Q313" s="5">
        <v>2109.9908727299999</v>
      </c>
      <c r="R313" s="5">
        <v>2109.9908730799998</v>
      </c>
      <c r="S313" s="5">
        <v>2109.9908731800001</v>
      </c>
      <c r="T313" s="5">
        <v>2046.98287321</v>
      </c>
      <c r="U313" s="5">
        <v>1626.9828746400001</v>
      </c>
      <c r="V313" s="5">
        <v>1626.9828753500001</v>
      </c>
      <c r="W313" s="5">
        <v>1445.28287839</v>
      </c>
      <c r="X313" s="5">
        <v>1445.28287843</v>
      </c>
      <c r="Y313" s="5">
        <v>1425.78287849</v>
      </c>
      <c r="Z313" s="5">
        <v>1239.78288069</v>
      </c>
      <c r="AA313" s="5">
        <v>1859.3022230399999</v>
      </c>
      <c r="AB313" s="5">
        <v>2701.7523305599998</v>
      </c>
      <c r="AC313" s="5">
        <v>2701.7523306100002</v>
      </c>
      <c r="AD313" s="5">
        <v>2706.9860218099998</v>
      </c>
      <c r="AE313" s="5">
        <v>2857.9457440599999</v>
      </c>
      <c r="AF313" s="5">
        <v>3023.0360629500001</v>
      </c>
      <c r="AG313" s="5">
        <v>2847.1402629600002</v>
      </c>
    </row>
    <row r="314" spans="1:33">
      <c r="A314" s="56" t="s">
        <v>75</v>
      </c>
      <c r="B314" s="56" t="s">
        <v>198</v>
      </c>
      <c r="C314" s="56" t="s">
        <v>262</v>
      </c>
      <c r="D314" s="56" t="s">
        <v>263</v>
      </c>
      <c r="E314" s="56" t="s">
        <v>142</v>
      </c>
      <c r="F314" s="5">
        <v>0</v>
      </c>
      <c r="G314" s="5">
        <v>481.14980428000001</v>
      </c>
      <c r="H314" s="5">
        <v>500.00000877000002</v>
      </c>
      <c r="I314" s="5">
        <v>500.00000877000002</v>
      </c>
      <c r="J314" s="5">
        <v>500.00000877000002</v>
      </c>
      <c r="K314" s="5">
        <v>500.00000877000002</v>
      </c>
      <c r="L314" s="5">
        <v>500.00000877000002</v>
      </c>
      <c r="M314" s="5">
        <v>500.00000919000001</v>
      </c>
      <c r="N314" s="5">
        <v>500.00000942000003</v>
      </c>
      <c r="O314" s="5">
        <v>500.00000955000002</v>
      </c>
      <c r="P314" s="5">
        <v>500.00000978000003</v>
      </c>
      <c r="Q314" s="5">
        <v>500.00000992999998</v>
      </c>
      <c r="R314" s="5">
        <v>500.00001028000003</v>
      </c>
      <c r="S314" s="5">
        <v>500.00001048000001</v>
      </c>
      <c r="T314" s="5">
        <v>500.00001086999998</v>
      </c>
      <c r="U314" s="5">
        <v>500.00001106000002</v>
      </c>
      <c r="V314" s="5">
        <v>500.00001192000002</v>
      </c>
      <c r="W314" s="5">
        <v>500.00001311999989</v>
      </c>
      <c r="X314" s="5">
        <v>500.00001376</v>
      </c>
      <c r="Y314" s="5">
        <v>500.0000144</v>
      </c>
      <c r="Z314" s="5">
        <v>500.00001565999997</v>
      </c>
      <c r="AA314" s="5">
        <v>500.00002203000003</v>
      </c>
      <c r="AB314" s="5">
        <v>500.00007151</v>
      </c>
      <c r="AC314" s="5">
        <v>1460.89649717</v>
      </c>
      <c r="AD314" s="5">
        <v>1928.7279375799999</v>
      </c>
      <c r="AE314" s="5">
        <v>1999.99999295</v>
      </c>
      <c r="AF314" s="5">
        <v>1999.9999929600001</v>
      </c>
      <c r="AG314" s="5">
        <v>1999.9999929600001</v>
      </c>
    </row>
    <row r="315" spans="1:33">
      <c r="A315" s="56" t="s">
        <v>75</v>
      </c>
      <c r="B315" s="56" t="s">
        <v>198</v>
      </c>
      <c r="C315" s="56" t="s">
        <v>264</v>
      </c>
      <c r="D315" s="56" t="s">
        <v>265</v>
      </c>
      <c r="E315" s="56" t="s">
        <v>142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</row>
    <row r="316" spans="1:33">
      <c r="A316" s="56" t="s">
        <v>75</v>
      </c>
      <c r="B316" s="56" t="s">
        <v>199</v>
      </c>
      <c r="C316" s="56" t="s">
        <v>266</v>
      </c>
      <c r="D316" s="56" t="s">
        <v>267</v>
      </c>
      <c r="E316" s="56" t="s">
        <v>142</v>
      </c>
      <c r="F316" s="5">
        <v>324.5</v>
      </c>
      <c r="G316" s="5">
        <v>324.50000115</v>
      </c>
      <c r="H316" s="5">
        <v>324.50000126999998</v>
      </c>
      <c r="I316" s="5">
        <v>324.50000143</v>
      </c>
      <c r="J316" s="5">
        <v>324.50000146999997</v>
      </c>
      <c r="K316" s="5">
        <v>324.50000177999999</v>
      </c>
      <c r="L316" s="5">
        <v>324.50000177999999</v>
      </c>
      <c r="M316" s="5">
        <v>278.50000260000002</v>
      </c>
      <c r="N316" s="5">
        <v>278.50000290000003</v>
      </c>
      <c r="O316" s="5">
        <v>278.50000298999998</v>
      </c>
      <c r="P316" s="5">
        <v>278.50000344</v>
      </c>
      <c r="Q316" s="5">
        <v>278.50000374000001</v>
      </c>
      <c r="R316" s="5">
        <v>198.00000491</v>
      </c>
      <c r="S316" s="5">
        <v>198.00000628000001</v>
      </c>
      <c r="T316" s="5">
        <v>198.00001295000001</v>
      </c>
      <c r="U316" s="5">
        <v>39.000012959999999</v>
      </c>
      <c r="V316" s="5">
        <v>332.15356742</v>
      </c>
      <c r="W316" s="5">
        <v>388.80060543000002</v>
      </c>
      <c r="X316" s="5">
        <v>388.80060551999998</v>
      </c>
      <c r="Y316" s="5">
        <v>441.89860082000001</v>
      </c>
      <c r="Z316" s="5">
        <v>441.89860083999997</v>
      </c>
      <c r="AA316" s="5">
        <v>441.89860085999999</v>
      </c>
      <c r="AB316" s="5">
        <v>799.99999817000003</v>
      </c>
      <c r="AC316" s="5">
        <v>799.99999820999994</v>
      </c>
      <c r="AD316" s="5">
        <v>799.99999823999997</v>
      </c>
      <c r="AE316" s="5">
        <v>799.99999823999997</v>
      </c>
      <c r="AF316" s="5">
        <v>799.99999823999997</v>
      </c>
      <c r="AG316" s="5">
        <v>799.99999824999998</v>
      </c>
    </row>
    <row r="317" spans="1:33">
      <c r="A317" s="56" t="s">
        <v>75</v>
      </c>
      <c r="B317" s="56" t="s">
        <v>199</v>
      </c>
      <c r="C317" s="56" t="s">
        <v>268</v>
      </c>
      <c r="D317" s="56" t="s">
        <v>269</v>
      </c>
      <c r="E317" s="56" t="s">
        <v>142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</row>
    <row r="318" spans="1:33">
      <c r="A318" s="56" t="s">
        <v>75</v>
      </c>
      <c r="B318" s="56" t="s">
        <v>199</v>
      </c>
      <c r="C318" s="56" t="s">
        <v>270</v>
      </c>
      <c r="D318" s="56" t="s">
        <v>271</v>
      </c>
      <c r="E318" s="56" t="s">
        <v>142</v>
      </c>
      <c r="F318" s="5">
        <v>1334.9349999999999</v>
      </c>
      <c r="G318" s="5">
        <v>1334.9350021800001</v>
      </c>
      <c r="H318" s="5">
        <v>1334.9350025199999</v>
      </c>
      <c r="I318" s="5">
        <v>1334.9350027800001</v>
      </c>
      <c r="J318" s="5">
        <v>1334.9350028599999</v>
      </c>
      <c r="K318" s="5">
        <v>1334.9350034700001</v>
      </c>
      <c r="L318" s="5">
        <v>1334.9350034700001</v>
      </c>
      <c r="M318" s="5">
        <v>1334.9350050800001</v>
      </c>
      <c r="N318" s="5">
        <v>1334.93500567</v>
      </c>
      <c r="O318" s="5">
        <v>1334.93500589</v>
      </c>
      <c r="P318" s="5">
        <v>1236.23500666</v>
      </c>
      <c r="Q318" s="5">
        <v>1236.23500726</v>
      </c>
      <c r="R318" s="5">
        <v>1164.8350088699999</v>
      </c>
      <c r="S318" s="5">
        <v>980.35001223999996</v>
      </c>
      <c r="T318" s="5">
        <v>980.35001862000001</v>
      </c>
      <c r="U318" s="5">
        <v>980.35001864000003</v>
      </c>
      <c r="V318" s="5">
        <v>823.85031274999994</v>
      </c>
      <c r="W318" s="5">
        <v>1156.9499014200001</v>
      </c>
      <c r="X318" s="5">
        <v>1853.6500397</v>
      </c>
      <c r="Y318" s="5">
        <v>1853.65016066</v>
      </c>
      <c r="Z318" s="5">
        <v>1639.79016069</v>
      </c>
      <c r="AA318" s="5">
        <v>1639.79018658</v>
      </c>
      <c r="AB318" s="5">
        <v>2279.3818257200001</v>
      </c>
      <c r="AC318" s="5">
        <v>2279.3818257799999</v>
      </c>
      <c r="AD318" s="5">
        <v>2605.7385352299998</v>
      </c>
      <c r="AE318" s="5">
        <v>2605.7385352400001</v>
      </c>
      <c r="AF318" s="5">
        <v>2605.7385352599999</v>
      </c>
      <c r="AG318" s="5">
        <v>2605.7385353200002</v>
      </c>
    </row>
    <row r="319" spans="1:33">
      <c r="A319" s="56" t="s">
        <v>75</v>
      </c>
      <c r="B319" s="56" t="s">
        <v>199</v>
      </c>
      <c r="C319" s="56" t="s">
        <v>272</v>
      </c>
      <c r="D319" s="56" t="s">
        <v>273</v>
      </c>
      <c r="E319" s="56" t="s">
        <v>142</v>
      </c>
      <c r="F319" s="5">
        <v>90.75</v>
      </c>
      <c r="G319" s="5">
        <v>90.750002269999996</v>
      </c>
      <c r="H319" s="5">
        <v>90.750002519999995</v>
      </c>
      <c r="I319" s="5">
        <v>90.750002850000001</v>
      </c>
      <c r="J319" s="5">
        <v>90.750002980000005</v>
      </c>
      <c r="K319" s="5">
        <v>90.750003609999993</v>
      </c>
      <c r="L319" s="5">
        <v>3.6100000000000002E-6</v>
      </c>
      <c r="M319" s="5">
        <v>5.2100000000000001E-6</v>
      </c>
      <c r="N319" s="5">
        <v>5.6200000000000004E-6</v>
      </c>
      <c r="O319" s="5">
        <v>5.8499999999999999E-6</v>
      </c>
      <c r="P319" s="5">
        <v>6.7100000000000001E-6</v>
      </c>
      <c r="Q319" s="5">
        <v>7.3000000000000004E-6</v>
      </c>
      <c r="R319" s="5">
        <v>8.9800000000000004E-6</v>
      </c>
      <c r="S319" s="5">
        <v>1.1420000000000001E-5</v>
      </c>
      <c r="T319" s="5">
        <v>1.7969999999999999E-5</v>
      </c>
      <c r="U319" s="5">
        <v>1.802E-5</v>
      </c>
      <c r="V319" s="5">
        <v>5.202E-5</v>
      </c>
      <c r="W319" s="5">
        <v>1.3905999999999999E-4</v>
      </c>
      <c r="X319" s="5">
        <v>1.3908E-4</v>
      </c>
      <c r="Y319" s="5">
        <v>1.4550000000000001E-4</v>
      </c>
      <c r="Z319" s="5">
        <v>1.4558999999999999E-4</v>
      </c>
      <c r="AA319" s="5">
        <v>3.1211999999999999E-4</v>
      </c>
      <c r="AB319" s="5">
        <v>108.66632779</v>
      </c>
      <c r="AC319" s="5">
        <v>108.66632781</v>
      </c>
      <c r="AD319" s="5">
        <v>111.54228448000001</v>
      </c>
      <c r="AE319" s="5">
        <v>111.54228449999999</v>
      </c>
      <c r="AF319" s="5">
        <v>111.54228452</v>
      </c>
      <c r="AG319" s="5">
        <v>111.54228454</v>
      </c>
    </row>
    <row r="320" spans="1:33">
      <c r="A320" s="56" t="s">
        <v>75</v>
      </c>
      <c r="B320" s="56" t="s">
        <v>199</v>
      </c>
      <c r="C320" s="56" t="s">
        <v>274</v>
      </c>
      <c r="D320" s="56" t="s">
        <v>275</v>
      </c>
      <c r="E320" s="56" t="s">
        <v>142</v>
      </c>
      <c r="F320" s="5">
        <v>422.4</v>
      </c>
      <c r="G320" s="5">
        <v>422.4</v>
      </c>
      <c r="H320" s="5">
        <v>422.4</v>
      </c>
      <c r="I320" s="5">
        <v>422.4</v>
      </c>
      <c r="J320" s="5">
        <v>422.4</v>
      </c>
      <c r="K320" s="5">
        <v>422.4</v>
      </c>
      <c r="L320" s="5">
        <v>422.4</v>
      </c>
      <c r="M320" s="5">
        <v>422.4</v>
      </c>
      <c r="N320" s="5">
        <v>422.4</v>
      </c>
      <c r="O320" s="5">
        <v>422.4</v>
      </c>
      <c r="P320" s="5">
        <v>422.4</v>
      </c>
      <c r="Q320" s="5">
        <v>422.4</v>
      </c>
      <c r="R320" s="5">
        <v>422.4</v>
      </c>
      <c r="S320" s="5">
        <v>422.4</v>
      </c>
      <c r="T320" s="5">
        <v>422.4</v>
      </c>
      <c r="U320" s="5">
        <v>422.4</v>
      </c>
      <c r="V320" s="5">
        <v>422.4</v>
      </c>
      <c r="W320" s="5">
        <v>422.4</v>
      </c>
      <c r="X320" s="5">
        <v>422.4</v>
      </c>
      <c r="Y320" s="5">
        <v>422.4</v>
      </c>
      <c r="Z320" s="5">
        <v>422.4</v>
      </c>
      <c r="AA320" s="5">
        <v>422.4</v>
      </c>
      <c r="AB320" s="5">
        <v>210</v>
      </c>
      <c r="AC320" s="5">
        <v>210</v>
      </c>
      <c r="AD320" s="5">
        <v>210</v>
      </c>
      <c r="AE320" s="5">
        <v>210</v>
      </c>
      <c r="AF320" s="5">
        <v>210</v>
      </c>
      <c r="AG320" s="5">
        <v>210</v>
      </c>
    </row>
    <row r="321" spans="1:33">
      <c r="A321" s="56" t="s">
        <v>75</v>
      </c>
      <c r="B321" s="56" t="s">
        <v>199</v>
      </c>
      <c r="C321" s="56" t="s">
        <v>276</v>
      </c>
      <c r="D321" s="56" t="s">
        <v>277</v>
      </c>
      <c r="E321" s="56" t="s">
        <v>142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</row>
    <row r="322" spans="1:33">
      <c r="A322" s="56" t="s">
        <v>75</v>
      </c>
      <c r="B322" s="56" t="s">
        <v>199</v>
      </c>
      <c r="C322" s="56" t="s">
        <v>278</v>
      </c>
      <c r="D322" s="56" t="s">
        <v>279</v>
      </c>
      <c r="E322" s="56" t="s">
        <v>142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</row>
    <row r="323" spans="1:33">
      <c r="A323" s="56" t="s">
        <v>75</v>
      </c>
      <c r="B323" s="56" t="s">
        <v>199</v>
      </c>
      <c r="C323" s="56" t="s">
        <v>280</v>
      </c>
      <c r="D323" s="56" t="s">
        <v>281</v>
      </c>
      <c r="E323" s="56" t="s">
        <v>142</v>
      </c>
      <c r="F323" s="5">
        <v>136</v>
      </c>
      <c r="G323" s="5">
        <v>136.000001</v>
      </c>
      <c r="H323" s="5">
        <v>136.00000112999999</v>
      </c>
      <c r="I323" s="5">
        <v>136.00000125</v>
      </c>
      <c r="J323" s="5">
        <v>136.00000129</v>
      </c>
      <c r="K323" s="5">
        <v>136.00000156999999</v>
      </c>
      <c r="L323" s="5">
        <v>136.00000156999999</v>
      </c>
      <c r="M323" s="5">
        <v>70.000002280000004</v>
      </c>
      <c r="N323" s="5">
        <v>70.000002530000003</v>
      </c>
      <c r="O323" s="5">
        <v>70.000002620000004</v>
      </c>
      <c r="P323" s="5">
        <v>70.000002989999999</v>
      </c>
      <c r="Q323" s="5">
        <v>70.000003340000006</v>
      </c>
      <c r="R323" s="5">
        <v>70.000003960000001</v>
      </c>
      <c r="S323" s="5">
        <v>5.1699999999999996E-6</v>
      </c>
      <c r="T323" s="5">
        <v>6.28E-6</v>
      </c>
      <c r="U323" s="5">
        <v>6.2899999999999999E-6</v>
      </c>
      <c r="V323" s="5">
        <v>1.613E-5</v>
      </c>
      <c r="W323" s="5">
        <v>2.283E-5</v>
      </c>
      <c r="X323" s="5">
        <v>2.2840000000000002E-5</v>
      </c>
      <c r="Y323" s="5">
        <v>2.2900000000000001E-5</v>
      </c>
      <c r="Z323" s="5">
        <v>2.2920000000000001E-5</v>
      </c>
      <c r="AA323" s="5">
        <v>2.9179999999999998E-5</v>
      </c>
      <c r="AB323" s="5">
        <v>2.6086000000000002E-4</v>
      </c>
      <c r="AC323" s="5">
        <v>2.6087000000000001E-4</v>
      </c>
      <c r="AD323" s="5">
        <v>2.609E-4</v>
      </c>
      <c r="AE323" s="5">
        <v>2.6090999999999999E-4</v>
      </c>
      <c r="AF323" s="5">
        <v>2.6091999999999999E-4</v>
      </c>
      <c r="AG323" s="5">
        <v>127.04976315</v>
      </c>
    </row>
    <row r="324" spans="1:33">
      <c r="A324" s="56" t="s">
        <v>75</v>
      </c>
      <c r="B324" s="56" t="s">
        <v>199</v>
      </c>
      <c r="C324" s="56" t="s">
        <v>282</v>
      </c>
      <c r="D324" s="56" t="s">
        <v>283</v>
      </c>
      <c r="E324" s="56" t="s">
        <v>142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</row>
    <row r="325" spans="1:33">
      <c r="A325" s="56" t="s">
        <v>75</v>
      </c>
      <c r="B325" s="56" t="s">
        <v>200</v>
      </c>
      <c r="C325" s="56" t="s">
        <v>284</v>
      </c>
      <c r="D325" s="56" t="s">
        <v>285</v>
      </c>
      <c r="E325" s="56" t="s">
        <v>142</v>
      </c>
      <c r="F325" s="5">
        <v>168</v>
      </c>
      <c r="G325" s="5">
        <v>168.00003387999999</v>
      </c>
      <c r="H325" s="5">
        <v>168.00003390000001</v>
      </c>
      <c r="I325" s="5">
        <v>169.18019132000001</v>
      </c>
      <c r="J325" s="5">
        <v>299.11640843999999</v>
      </c>
      <c r="K325" s="5">
        <v>299.11640870999997</v>
      </c>
      <c r="L325" s="5">
        <v>301.07579146</v>
      </c>
      <c r="M325" s="5">
        <v>301.07579148999997</v>
      </c>
      <c r="N325" s="5">
        <v>301.07579154000001</v>
      </c>
      <c r="O325" s="5">
        <v>312.98977256000001</v>
      </c>
      <c r="P325" s="5">
        <v>358.54263417999999</v>
      </c>
      <c r="Q325" s="5">
        <v>358.74518022000001</v>
      </c>
      <c r="R325" s="5">
        <v>370.77971656</v>
      </c>
      <c r="S325" s="5">
        <v>370.77971673000002</v>
      </c>
      <c r="T325" s="5">
        <v>370.77971678</v>
      </c>
      <c r="U325" s="5">
        <v>370.77971680000002</v>
      </c>
      <c r="V325" s="5">
        <v>370.77971681000002</v>
      </c>
      <c r="W325" s="5">
        <v>370.77971681000002</v>
      </c>
      <c r="X325" s="5">
        <v>370.77971681000002</v>
      </c>
      <c r="Y325" s="5">
        <v>370.77971681000002</v>
      </c>
      <c r="Z325" s="5">
        <v>370.77971681000002</v>
      </c>
      <c r="AA325" s="5">
        <v>370.77971681000002</v>
      </c>
      <c r="AB325" s="5">
        <v>370.77971681999998</v>
      </c>
      <c r="AC325" s="5">
        <v>370.77971681999998</v>
      </c>
      <c r="AD325" s="5">
        <v>370.77971682999998</v>
      </c>
      <c r="AE325" s="5">
        <v>370.77971682999998</v>
      </c>
      <c r="AF325" s="5">
        <v>370.77971683999999</v>
      </c>
      <c r="AG325" s="5">
        <v>202.77971685</v>
      </c>
    </row>
    <row r="326" spans="1:33">
      <c r="A326" s="56" t="s">
        <v>75</v>
      </c>
      <c r="B326" s="56" t="s">
        <v>200</v>
      </c>
      <c r="C326" s="56" t="s">
        <v>286</v>
      </c>
      <c r="D326" s="56" t="s">
        <v>287</v>
      </c>
      <c r="E326" s="56" t="s">
        <v>142</v>
      </c>
      <c r="F326" s="5">
        <v>251.35</v>
      </c>
      <c r="G326" s="5">
        <v>251.35000768</v>
      </c>
      <c r="H326" s="5">
        <v>251.35000774</v>
      </c>
      <c r="I326" s="5">
        <v>251.35000934999999</v>
      </c>
      <c r="J326" s="5">
        <v>251.35001079</v>
      </c>
      <c r="K326" s="5">
        <v>251.35001287</v>
      </c>
      <c r="L326" s="5">
        <v>251.35001302000001</v>
      </c>
      <c r="M326" s="5">
        <v>251.35002448</v>
      </c>
      <c r="N326" s="5">
        <v>251.35002483</v>
      </c>
      <c r="O326" s="5">
        <v>251.35005099</v>
      </c>
      <c r="P326" s="5">
        <v>293.1929025</v>
      </c>
      <c r="Q326" s="5">
        <v>419.13702186</v>
      </c>
      <c r="R326" s="5">
        <v>545.69681801000002</v>
      </c>
      <c r="S326" s="5">
        <v>685.05635264</v>
      </c>
      <c r="T326" s="5">
        <v>824.06348759000002</v>
      </c>
      <c r="U326" s="5">
        <v>962.82699824999997</v>
      </c>
      <c r="V326" s="5">
        <v>1101.5313584800001</v>
      </c>
      <c r="W326" s="5">
        <v>1101.5313584800001</v>
      </c>
      <c r="X326" s="5">
        <v>1101.5313584800001</v>
      </c>
      <c r="Y326" s="5">
        <v>1101.5313584800001</v>
      </c>
      <c r="Z326" s="5">
        <v>1101.5313584800001</v>
      </c>
      <c r="AA326" s="5">
        <v>1101.5313584800001</v>
      </c>
      <c r="AB326" s="5">
        <v>1101.53135849</v>
      </c>
      <c r="AC326" s="5">
        <v>1101.53135849</v>
      </c>
      <c r="AD326" s="5">
        <v>1101.5313584999999</v>
      </c>
      <c r="AE326" s="5">
        <v>1101.5313584999999</v>
      </c>
      <c r="AF326" s="5">
        <v>1101.53135851</v>
      </c>
      <c r="AG326" s="5">
        <v>961.78135852000003</v>
      </c>
    </row>
    <row r="327" spans="1:33">
      <c r="A327" s="56" t="s">
        <v>75</v>
      </c>
      <c r="B327" s="56" t="s">
        <v>200</v>
      </c>
      <c r="C327" s="56" t="s">
        <v>288</v>
      </c>
      <c r="D327" s="56" t="s">
        <v>289</v>
      </c>
      <c r="E327" s="56" t="s">
        <v>142</v>
      </c>
      <c r="F327" s="5">
        <v>144</v>
      </c>
      <c r="G327" s="5">
        <v>274.75626302000001</v>
      </c>
      <c r="H327" s="5">
        <v>404.62576604999998</v>
      </c>
      <c r="I327" s="5">
        <v>533.16996487999995</v>
      </c>
      <c r="J327" s="5">
        <v>533.16997800000001</v>
      </c>
      <c r="K327" s="5">
        <v>664.1762832500001</v>
      </c>
      <c r="L327" s="5">
        <v>794.15255909999996</v>
      </c>
      <c r="M327" s="5">
        <v>925.60920410000006</v>
      </c>
      <c r="N327" s="5">
        <v>1062.59541543</v>
      </c>
      <c r="O327" s="5">
        <v>1189.0542988300001</v>
      </c>
      <c r="P327" s="5">
        <v>1240.13442992</v>
      </c>
      <c r="Q327" s="5">
        <v>1252.47479776</v>
      </c>
      <c r="R327" s="5">
        <v>1252.47479791</v>
      </c>
      <c r="S327" s="5">
        <v>1252.47479802</v>
      </c>
      <c r="T327" s="5">
        <v>1252.4747980499999</v>
      </c>
      <c r="U327" s="5">
        <v>1252.4747981200001</v>
      </c>
      <c r="V327" s="5">
        <v>1252.47479815</v>
      </c>
      <c r="W327" s="5">
        <v>1252.47479815</v>
      </c>
      <c r="X327" s="5">
        <v>1252.47479815</v>
      </c>
      <c r="Y327" s="5">
        <v>1252.47479815</v>
      </c>
      <c r="Z327" s="5">
        <v>1252.47479815</v>
      </c>
      <c r="AA327" s="5">
        <v>1108.47479815</v>
      </c>
      <c r="AB327" s="5">
        <v>1108.47479817</v>
      </c>
      <c r="AC327" s="5">
        <v>1108.47479817</v>
      </c>
      <c r="AD327" s="5">
        <v>1108.47479819</v>
      </c>
      <c r="AE327" s="5">
        <v>1108.47479819</v>
      </c>
      <c r="AF327" s="5">
        <v>1108.47479821</v>
      </c>
      <c r="AG327" s="5">
        <v>1108.47479823</v>
      </c>
    </row>
    <row r="329" spans="1:33">
      <c r="A329" s="56" t="s">
        <v>75</v>
      </c>
      <c r="B329" s="56" t="s">
        <v>163</v>
      </c>
      <c r="C329" s="56" t="s">
        <v>290</v>
      </c>
      <c r="D329" s="56" t="s">
        <v>291</v>
      </c>
      <c r="E329" s="56" t="s">
        <v>141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</row>
    <row r="330" spans="1:33">
      <c r="A330" s="56" t="s">
        <v>75</v>
      </c>
      <c r="B330" s="56" t="s">
        <v>163</v>
      </c>
      <c r="C330" s="56" t="s">
        <v>292</v>
      </c>
      <c r="D330" s="56" t="s">
        <v>293</v>
      </c>
      <c r="E330" s="56" t="s">
        <v>141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</row>
    <row r="331" spans="1:33">
      <c r="A331" s="56" t="s">
        <v>75</v>
      </c>
      <c r="B331" s="56" t="s">
        <v>198</v>
      </c>
      <c r="C331" s="56" t="s">
        <v>294</v>
      </c>
      <c r="D331" s="56" t="s">
        <v>295</v>
      </c>
      <c r="E331" s="56" t="s">
        <v>141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</row>
    <row r="332" spans="1:33">
      <c r="A332" s="56" t="s">
        <v>75</v>
      </c>
      <c r="B332" s="56" t="s">
        <v>200</v>
      </c>
      <c r="C332" s="56" t="s">
        <v>296</v>
      </c>
      <c r="D332" s="56" t="s">
        <v>297</v>
      </c>
      <c r="E332" s="56" t="s">
        <v>141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</row>
    <row r="333" spans="1:33">
      <c r="A333" s="56" t="s">
        <v>75</v>
      </c>
      <c r="B333" s="56" t="s">
        <v>198</v>
      </c>
      <c r="C333" s="56" t="s">
        <v>298</v>
      </c>
      <c r="D333" s="56" t="s">
        <v>299</v>
      </c>
      <c r="E333" s="56" t="s">
        <v>141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>
      <c r="A334" s="56" t="s">
        <v>75</v>
      </c>
      <c r="B334" s="56" t="s">
        <v>199</v>
      </c>
      <c r="C334" s="56" t="s">
        <v>300</v>
      </c>
      <c r="D334" s="56" t="s">
        <v>301</v>
      </c>
      <c r="E334" s="56" t="s">
        <v>141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</row>
    <row r="336" spans="1:33">
      <c r="A336" s="56" t="s">
        <v>80</v>
      </c>
      <c r="B336" s="56" t="s">
        <v>197</v>
      </c>
      <c r="C336" s="56" t="s">
        <v>215</v>
      </c>
      <c r="D336" s="56" t="s">
        <v>216</v>
      </c>
      <c r="E336" s="56" t="s">
        <v>217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</row>
    <row r="337" spans="1:33">
      <c r="A337" s="56" t="s">
        <v>80</v>
      </c>
      <c r="B337" s="56" t="s">
        <v>197</v>
      </c>
      <c r="C337" s="56" t="s">
        <v>218</v>
      </c>
      <c r="D337" s="56" t="s">
        <v>219</v>
      </c>
      <c r="E337" s="56" t="s">
        <v>217</v>
      </c>
      <c r="F337" s="5">
        <v>81.5</v>
      </c>
      <c r="G337" s="5">
        <v>81.5</v>
      </c>
      <c r="H337" s="5">
        <v>81.5</v>
      </c>
      <c r="I337" s="5">
        <v>81.5</v>
      </c>
      <c r="J337" s="5">
        <v>81.5</v>
      </c>
      <c r="K337" s="5">
        <v>81.5</v>
      </c>
      <c r="L337" s="5">
        <v>81.5</v>
      </c>
      <c r="M337" s="5">
        <v>81.5</v>
      </c>
      <c r="N337" s="5">
        <v>81.5</v>
      </c>
      <c r="O337" s="5">
        <v>81.5</v>
      </c>
      <c r="P337" s="5">
        <v>81.5</v>
      </c>
      <c r="Q337" s="5">
        <v>81.5</v>
      </c>
      <c r="R337" s="5">
        <v>81.5</v>
      </c>
      <c r="S337" s="5">
        <v>81.5</v>
      </c>
      <c r="T337" s="5">
        <v>33</v>
      </c>
      <c r="U337" s="5">
        <v>33</v>
      </c>
      <c r="V337" s="5">
        <v>15</v>
      </c>
      <c r="W337" s="5">
        <v>15</v>
      </c>
      <c r="X337" s="5">
        <v>15</v>
      </c>
      <c r="Y337" s="5">
        <v>15</v>
      </c>
      <c r="Z337" s="5">
        <v>15</v>
      </c>
      <c r="AA337" s="5">
        <v>15</v>
      </c>
      <c r="AB337" s="5">
        <v>15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</row>
    <row r="338" spans="1:33">
      <c r="A338" s="56" t="s">
        <v>80</v>
      </c>
      <c r="B338" s="56" t="s">
        <v>197</v>
      </c>
      <c r="C338" s="56" t="s">
        <v>220</v>
      </c>
      <c r="D338" s="56" t="s">
        <v>221</v>
      </c>
      <c r="E338" s="56" t="s">
        <v>217</v>
      </c>
      <c r="F338" s="5">
        <v>435.58399999999989</v>
      </c>
      <c r="G338" s="5">
        <v>435.58400038000002</v>
      </c>
      <c r="H338" s="5">
        <v>435.58400045000002</v>
      </c>
      <c r="I338" s="5">
        <v>435.58400060000002</v>
      </c>
      <c r="J338" s="5">
        <v>435.58400073000001</v>
      </c>
      <c r="K338" s="5">
        <v>435.58400073000001</v>
      </c>
      <c r="L338" s="5">
        <v>435.58400089000003</v>
      </c>
      <c r="M338" s="5">
        <v>435.58400146999998</v>
      </c>
      <c r="N338" s="5">
        <v>435.58400175000003</v>
      </c>
      <c r="O338" s="5">
        <v>435.58400187000001</v>
      </c>
      <c r="P338" s="5">
        <v>435.58400218000003</v>
      </c>
      <c r="Q338" s="5">
        <v>435.58400252000001</v>
      </c>
      <c r="R338" s="5">
        <v>435.58400288000001</v>
      </c>
      <c r="S338" s="5">
        <v>435.58400355999999</v>
      </c>
      <c r="T338" s="5">
        <v>435.58400735999999</v>
      </c>
      <c r="U338" s="5">
        <v>435.58400735999999</v>
      </c>
      <c r="V338" s="5">
        <v>435.58400735999999</v>
      </c>
      <c r="W338" s="5">
        <v>435.58400736999999</v>
      </c>
      <c r="X338" s="5">
        <v>435.58401256000002</v>
      </c>
      <c r="Y338" s="5">
        <v>315.98402104000002</v>
      </c>
      <c r="Z338" s="5">
        <v>282.79405316999998</v>
      </c>
      <c r="AA338" s="5">
        <v>306.25926396</v>
      </c>
      <c r="AB338" s="5">
        <v>420.41832719000001</v>
      </c>
      <c r="AC338" s="5">
        <v>420.41832724</v>
      </c>
      <c r="AD338" s="5">
        <v>510.31268477999998</v>
      </c>
      <c r="AE338" s="5">
        <v>676.56082957000001</v>
      </c>
      <c r="AF338" s="5">
        <v>592.20104072000004</v>
      </c>
      <c r="AG338" s="5">
        <v>592.20104079999999</v>
      </c>
    </row>
    <row r="339" spans="1:33">
      <c r="A339" s="56" t="s">
        <v>80</v>
      </c>
      <c r="B339" s="56" t="s">
        <v>197</v>
      </c>
      <c r="C339" s="56" t="s">
        <v>222</v>
      </c>
      <c r="D339" s="56" t="s">
        <v>223</v>
      </c>
      <c r="E339" s="56" t="s">
        <v>217</v>
      </c>
      <c r="F339" s="5">
        <v>620.48299999999995</v>
      </c>
      <c r="G339" s="5">
        <v>620.48299999999995</v>
      </c>
      <c r="H339" s="5">
        <v>620.48299999999995</v>
      </c>
      <c r="I339" s="5">
        <v>620.48299999999995</v>
      </c>
      <c r="J339" s="5">
        <v>620.48299999999995</v>
      </c>
      <c r="K339" s="5">
        <v>620.48299999999995</v>
      </c>
      <c r="L339" s="5">
        <v>620.48299999999995</v>
      </c>
      <c r="M339" s="5">
        <v>620.48299999999995</v>
      </c>
      <c r="N339" s="5">
        <v>620.48299999999995</v>
      </c>
      <c r="O339" s="5">
        <v>620.48299999999995</v>
      </c>
      <c r="P339" s="5">
        <v>620.48299999999995</v>
      </c>
      <c r="Q339" s="5">
        <v>620.48299999999995</v>
      </c>
      <c r="R339" s="5">
        <v>620.48299999999995</v>
      </c>
      <c r="S339" s="5">
        <v>620.48299999999995</v>
      </c>
      <c r="T339" s="5">
        <v>620.48299999999995</v>
      </c>
      <c r="U339" s="5">
        <v>620.48299999999995</v>
      </c>
      <c r="V339" s="5">
        <v>620.48299999999995</v>
      </c>
      <c r="W339" s="5">
        <v>620.48299999999995</v>
      </c>
      <c r="X339" s="5">
        <v>620.48299999999995</v>
      </c>
      <c r="Y339" s="5">
        <v>620.48299999999995</v>
      </c>
      <c r="Z339" s="5">
        <v>620.48299999999995</v>
      </c>
      <c r="AA339" s="5">
        <v>577.98299999999995</v>
      </c>
      <c r="AB339" s="5">
        <v>577.98299999999995</v>
      </c>
      <c r="AC339" s="5">
        <v>577.98299999999995</v>
      </c>
      <c r="AD339" s="5">
        <v>577.98299999999995</v>
      </c>
      <c r="AE339" s="5">
        <v>165.999</v>
      </c>
      <c r="AF339" s="5">
        <v>26</v>
      </c>
      <c r="AG339" s="5">
        <v>0</v>
      </c>
    </row>
    <row r="340" spans="1:33">
      <c r="A340" s="56" t="s">
        <v>80</v>
      </c>
      <c r="B340" s="56" t="s">
        <v>197</v>
      </c>
      <c r="C340" s="56" t="s">
        <v>224</v>
      </c>
      <c r="D340" s="56" t="s">
        <v>225</v>
      </c>
      <c r="E340" s="56" t="s">
        <v>217</v>
      </c>
      <c r="F340" s="5">
        <v>14</v>
      </c>
      <c r="G340" s="5">
        <v>14.00000039</v>
      </c>
      <c r="H340" s="5">
        <v>14.00000047</v>
      </c>
      <c r="I340" s="5">
        <v>14.00000062</v>
      </c>
      <c r="J340" s="5">
        <v>14.00000075</v>
      </c>
      <c r="K340" s="5">
        <v>14.00000075</v>
      </c>
      <c r="L340" s="5">
        <v>14.000001080000001</v>
      </c>
      <c r="M340" s="5">
        <v>14.000001559999999</v>
      </c>
      <c r="N340" s="5">
        <v>14.00000183</v>
      </c>
      <c r="O340" s="5">
        <v>14.000002029999999</v>
      </c>
      <c r="P340" s="5">
        <v>14.000002309999999</v>
      </c>
      <c r="Q340" s="5">
        <v>14.00000262</v>
      </c>
      <c r="R340" s="5">
        <v>14.00000314</v>
      </c>
      <c r="S340" s="5">
        <v>14.000003980000001</v>
      </c>
      <c r="T340" s="5">
        <v>14.000006620000001</v>
      </c>
      <c r="U340" s="5">
        <v>14.000006620000001</v>
      </c>
      <c r="V340" s="5">
        <v>14.00000663</v>
      </c>
      <c r="W340" s="5">
        <v>14.00000827</v>
      </c>
      <c r="X340" s="5">
        <v>14.00001726</v>
      </c>
      <c r="Y340" s="5">
        <v>14.00004041</v>
      </c>
      <c r="Z340" s="5">
        <v>88.318786880000005</v>
      </c>
      <c r="AA340" s="5">
        <v>88.318786900000006</v>
      </c>
      <c r="AB340" s="5">
        <v>88.31878691</v>
      </c>
      <c r="AC340" s="5">
        <v>88.318786919999994</v>
      </c>
      <c r="AD340" s="5">
        <v>88.318786919999994</v>
      </c>
      <c r="AE340" s="5">
        <v>88.318786930000002</v>
      </c>
      <c r="AF340" s="5">
        <v>88.318786939999995</v>
      </c>
      <c r="AG340" s="5">
        <v>88.318786959999997</v>
      </c>
    </row>
    <row r="341" spans="1:33">
      <c r="A341" s="56" t="s">
        <v>80</v>
      </c>
      <c r="B341" s="56" t="s">
        <v>197</v>
      </c>
      <c r="C341" s="56" t="s">
        <v>226</v>
      </c>
      <c r="D341" s="56" t="s">
        <v>227</v>
      </c>
      <c r="E341" s="56" t="s">
        <v>217</v>
      </c>
      <c r="F341" s="5">
        <v>81.72</v>
      </c>
      <c r="G341" s="5">
        <v>81.720000409999997</v>
      </c>
      <c r="H341" s="5">
        <v>81.720000479999996</v>
      </c>
      <c r="I341" s="5">
        <v>81.720000650000003</v>
      </c>
      <c r="J341" s="5">
        <v>81.72000079</v>
      </c>
      <c r="K341" s="5">
        <v>81.72000079</v>
      </c>
      <c r="L341" s="5">
        <v>81.720001030000006</v>
      </c>
      <c r="M341" s="5">
        <v>81.720001620000005</v>
      </c>
      <c r="N341" s="5">
        <v>81.720001889999992</v>
      </c>
      <c r="O341" s="5">
        <v>81.720002059999999</v>
      </c>
      <c r="P341" s="5">
        <v>81.720002379999997</v>
      </c>
      <c r="Q341" s="5">
        <v>81.720002579999999</v>
      </c>
      <c r="R341" s="5">
        <v>81.720003269999992</v>
      </c>
      <c r="S341" s="5">
        <v>81.720003950000006</v>
      </c>
      <c r="T341" s="5">
        <v>81.720006690000005</v>
      </c>
      <c r="U341" s="5">
        <v>81.720006699999999</v>
      </c>
      <c r="V341" s="5">
        <v>81.720006720000001</v>
      </c>
      <c r="W341" s="5">
        <v>81.720007800000005</v>
      </c>
      <c r="X341" s="5">
        <v>81.720017540000001</v>
      </c>
      <c r="Y341" s="5">
        <v>81.720022580000006</v>
      </c>
      <c r="Z341" s="5">
        <v>351.42388516999989</v>
      </c>
      <c r="AA341" s="5">
        <v>963.00624047999997</v>
      </c>
      <c r="AB341" s="5">
        <v>963.00624059000006</v>
      </c>
      <c r="AC341" s="5">
        <v>1664.08802375</v>
      </c>
      <c r="AD341" s="5">
        <v>2164.8053625500002</v>
      </c>
      <c r="AE341" s="5">
        <v>2964.0336821400001</v>
      </c>
      <c r="AF341" s="5">
        <v>2964.0336824000001</v>
      </c>
      <c r="AG341" s="5">
        <v>2983.0660300200002</v>
      </c>
    </row>
    <row r="342" spans="1:33">
      <c r="A342" s="56" t="s">
        <v>80</v>
      </c>
      <c r="B342" s="56" t="s">
        <v>197</v>
      </c>
      <c r="C342" s="56" t="s">
        <v>228</v>
      </c>
      <c r="D342" s="56" t="s">
        <v>229</v>
      </c>
      <c r="E342" s="56" t="s">
        <v>217</v>
      </c>
      <c r="F342" s="5">
        <v>306.84199999999998</v>
      </c>
      <c r="G342" s="5">
        <v>528.08200039000008</v>
      </c>
      <c r="H342" s="5">
        <v>528.08200045000001</v>
      </c>
      <c r="I342" s="5">
        <v>528.08200059000001</v>
      </c>
      <c r="J342" s="5">
        <v>562.24200070999996</v>
      </c>
      <c r="K342" s="5">
        <v>528.08200070999999</v>
      </c>
      <c r="L342" s="5">
        <v>528.08200094000006</v>
      </c>
      <c r="M342" s="5">
        <v>528.08200151000005</v>
      </c>
      <c r="N342" s="5">
        <v>528.08200170999999</v>
      </c>
      <c r="O342" s="5">
        <v>528.08200189000002</v>
      </c>
      <c r="P342" s="5">
        <v>528.08200214999999</v>
      </c>
      <c r="Q342" s="5">
        <v>528.08200237000005</v>
      </c>
      <c r="R342" s="5">
        <v>528.08200295000006</v>
      </c>
      <c r="S342" s="5">
        <v>528.0820033</v>
      </c>
      <c r="T342" s="5">
        <v>528.08200562000002</v>
      </c>
      <c r="U342" s="5">
        <v>528.08200563000003</v>
      </c>
      <c r="V342" s="5">
        <v>528.08200565000004</v>
      </c>
      <c r="W342" s="5">
        <v>528.08200684999997</v>
      </c>
      <c r="X342" s="5">
        <v>528.08201163000001</v>
      </c>
      <c r="Y342" s="5">
        <v>528.08201678</v>
      </c>
      <c r="Z342" s="5">
        <v>528.08226867000008</v>
      </c>
      <c r="AA342" s="5">
        <v>528.0822703</v>
      </c>
      <c r="AB342" s="5">
        <v>528.08227096999997</v>
      </c>
      <c r="AC342" s="5">
        <v>528.08230853999999</v>
      </c>
      <c r="AD342" s="5">
        <v>352.12934292</v>
      </c>
      <c r="AE342" s="5">
        <v>485.71401465999998</v>
      </c>
      <c r="AF342" s="5">
        <v>460.97210410000002</v>
      </c>
      <c r="AG342" s="5">
        <v>460.97210423000001</v>
      </c>
    </row>
    <row r="343" spans="1:33">
      <c r="A343" s="56" t="s">
        <v>80</v>
      </c>
      <c r="B343" s="56" t="s">
        <v>197</v>
      </c>
      <c r="C343" s="56" t="s">
        <v>230</v>
      </c>
      <c r="D343" s="56" t="s">
        <v>231</v>
      </c>
      <c r="E343" s="56" t="s">
        <v>217</v>
      </c>
      <c r="F343" s="5">
        <v>1214.288</v>
      </c>
      <c r="G343" s="5">
        <v>1360.2880004000001</v>
      </c>
      <c r="H343" s="5">
        <v>1360.2880004599999</v>
      </c>
      <c r="I343" s="5">
        <v>1360.2880006</v>
      </c>
      <c r="J343" s="5">
        <v>1360.2880007599999</v>
      </c>
      <c r="K343" s="5">
        <v>1360.2880007599999</v>
      </c>
      <c r="L343" s="5">
        <v>1360.28800103</v>
      </c>
      <c r="M343" s="5">
        <v>1360.28800159</v>
      </c>
      <c r="N343" s="5">
        <v>1360.28800179</v>
      </c>
      <c r="O343" s="5">
        <v>1360.2880019900001</v>
      </c>
      <c r="P343" s="5">
        <v>1360.2880022300001</v>
      </c>
      <c r="Q343" s="5">
        <v>1360.2880024799999</v>
      </c>
      <c r="R343" s="5">
        <v>1360.28800299</v>
      </c>
      <c r="S343" s="5">
        <v>1250.2880034100001</v>
      </c>
      <c r="T343" s="5">
        <v>1250.28800542</v>
      </c>
      <c r="U343" s="5">
        <v>1250.28800544</v>
      </c>
      <c r="V343" s="5">
        <v>1250.28800566</v>
      </c>
      <c r="W343" s="5">
        <v>1250.28800757</v>
      </c>
      <c r="X343" s="5">
        <v>1250.28801335</v>
      </c>
      <c r="Y343" s="5">
        <v>1250.28802015</v>
      </c>
      <c r="Z343" s="5">
        <v>1412.93000648</v>
      </c>
      <c r="AA343" s="5">
        <v>1309.97000665</v>
      </c>
      <c r="AB343" s="5">
        <v>1312.04853239</v>
      </c>
      <c r="AC343" s="5">
        <v>2087.0687984199999</v>
      </c>
      <c r="AD343" s="5">
        <v>1780.4180693999999</v>
      </c>
      <c r="AE343" s="5">
        <v>2051.16655107</v>
      </c>
      <c r="AF343" s="5">
        <v>2430.1165554700001</v>
      </c>
      <c r="AG343" s="5">
        <v>2430.1165605800002</v>
      </c>
    </row>
    <row r="344" spans="1:33">
      <c r="A344" s="56" t="s">
        <v>80</v>
      </c>
      <c r="B344" s="56" t="s">
        <v>197</v>
      </c>
      <c r="C344" s="56" t="s">
        <v>232</v>
      </c>
      <c r="D344" s="56" t="s">
        <v>233</v>
      </c>
      <c r="E344" s="56" t="s">
        <v>217</v>
      </c>
      <c r="F344" s="5">
        <v>0</v>
      </c>
      <c r="G344" s="5">
        <v>3.8000000000000001E-7</v>
      </c>
      <c r="H344" s="5">
        <v>4.4000000000000002E-7</v>
      </c>
      <c r="I344" s="5">
        <v>5.7999999999999995E-7</v>
      </c>
      <c r="J344" s="5">
        <v>7.1999999999999999E-7</v>
      </c>
      <c r="K344" s="5">
        <v>7.1999999999999999E-7</v>
      </c>
      <c r="L344" s="5">
        <v>9.5000000000000001E-7</v>
      </c>
      <c r="M344" s="5">
        <v>1.4500000000000001E-6</v>
      </c>
      <c r="N344" s="5">
        <v>1.68E-6</v>
      </c>
      <c r="O344" s="5">
        <v>1.81E-6</v>
      </c>
      <c r="P344" s="5">
        <v>2.1100000000000001E-6</v>
      </c>
      <c r="Q344" s="5">
        <v>2.3099999999999999E-6</v>
      </c>
      <c r="R344" s="5">
        <v>2.92E-6</v>
      </c>
      <c r="S344" s="5">
        <v>3.3900000000000002E-6</v>
      </c>
      <c r="T344" s="5">
        <v>5.5899999999999998E-6</v>
      </c>
      <c r="U344" s="5">
        <v>5.5999999999999997E-6</v>
      </c>
      <c r="V344" s="5">
        <v>5.6300000000000003E-6</v>
      </c>
      <c r="W344" s="5">
        <v>6.9800000000000001E-6</v>
      </c>
      <c r="X344" s="5">
        <v>1.325E-5</v>
      </c>
      <c r="Y344" s="5">
        <v>3.1779999999999997E-5</v>
      </c>
      <c r="Z344" s="5">
        <v>79.991519980000007</v>
      </c>
      <c r="AA344" s="5">
        <v>125.02456444000001</v>
      </c>
      <c r="AB344" s="5">
        <v>125.02456458</v>
      </c>
      <c r="AC344" s="5">
        <v>141.93291549</v>
      </c>
      <c r="AD344" s="5">
        <v>141.93291556</v>
      </c>
      <c r="AE344" s="5">
        <v>153.07478510999999</v>
      </c>
      <c r="AF344" s="5">
        <v>153.07478519</v>
      </c>
      <c r="AG344" s="5">
        <v>153.07478531000001</v>
      </c>
    </row>
    <row r="345" spans="1:33">
      <c r="A345" s="56" t="s">
        <v>80</v>
      </c>
      <c r="B345" s="56" t="s">
        <v>163</v>
      </c>
      <c r="C345" s="56" t="s">
        <v>234</v>
      </c>
      <c r="D345" s="56" t="s">
        <v>235</v>
      </c>
      <c r="E345" s="56" t="s">
        <v>217</v>
      </c>
      <c r="F345" s="5">
        <v>2.9999999999999999E-7</v>
      </c>
      <c r="G345" s="5">
        <v>8.6000000000000002E-7</v>
      </c>
      <c r="H345" s="5">
        <v>1.31E-6</v>
      </c>
      <c r="I345" s="5">
        <v>2.4700000000000001E-6</v>
      </c>
      <c r="J345" s="5">
        <v>3.2100000000000002E-6</v>
      </c>
      <c r="K345" s="5">
        <v>5.0900000000000004E-6</v>
      </c>
      <c r="L345" s="5">
        <v>5.3700000000000003E-6</v>
      </c>
      <c r="M345" s="5">
        <v>5.6799999999999998E-6</v>
      </c>
      <c r="N345" s="5">
        <v>5.8499999999999999E-6</v>
      </c>
      <c r="O345" s="5">
        <v>5.8699999999999997E-6</v>
      </c>
      <c r="P345" s="5">
        <v>5.9699999999999996E-6</v>
      </c>
      <c r="Q345" s="5">
        <v>6.19E-6</v>
      </c>
      <c r="R345" s="5">
        <v>6.2899999999999999E-6</v>
      </c>
      <c r="S345" s="5">
        <v>6.7000000000000002E-6</v>
      </c>
      <c r="T345" s="5">
        <v>7.6000000000000001E-6</v>
      </c>
      <c r="U345" s="5">
        <v>7.9500000000000001E-6</v>
      </c>
      <c r="V345" s="5">
        <v>8.8300000000000002E-6</v>
      </c>
      <c r="W345" s="5">
        <v>4.6520000000000002E-5</v>
      </c>
      <c r="X345" s="5">
        <v>9.9526999999999992E-4</v>
      </c>
      <c r="Y345" s="5">
        <v>1.0032999999999999E-3</v>
      </c>
      <c r="Z345" s="5">
        <v>47.393211319999999</v>
      </c>
      <c r="AA345" s="5">
        <v>47.393211340000001</v>
      </c>
      <c r="AB345" s="5">
        <v>47.393219180000003</v>
      </c>
      <c r="AC345" s="5">
        <v>47.39321923</v>
      </c>
      <c r="AD345" s="5">
        <v>749.45710859999997</v>
      </c>
      <c r="AE345" s="5">
        <v>1351.74636491</v>
      </c>
      <c r="AF345" s="5">
        <v>1351.7463657799999</v>
      </c>
      <c r="AG345" s="5">
        <v>1630.89406196</v>
      </c>
    </row>
    <row r="346" spans="1:33">
      <c r="A346" s="56" t="s">
        <v>80</v>
      </c>
      <c r="B346" s="56" t="s">
        <v>163</v>
      </c>
      <c r="C346" s="56" t="s">
        <v>236</v>
      </c>
      <c r="D346" s="56" t="s">
        <v>237</v>
      </c>
      <c r="E346" s="56" t="s">
        <v>217</v>
      </c>
      <c r="F346" s="5">
        <v>166.00000029</v>
      </c>
      <c r="G346" s="5">
        <v>166.00000104</v>
      </c>
      <c r="H346" s="5">
        <v>166.00000116999999</v>
      </c>
      <c r="I346" s="5">
        <v>166.00000566</v>
      </c>
      <c r="J346" s="5">
        <v>200.58690476999999</v>
      </c>
      <c r="K346" s="5">
        <v>238.63946971999999</v>
      </c>
      <c r="L346" s="5">
        <v>1400.8544913000001</v>
      </c>
      <c r="M346" s="5">
        <v>1400.8544913000001</v>
      </c>
      <c r="N346" s="5">
        <v>1400.85449131</v>
      </c>
      <c r="O346" s="5">
        <v>1400.8544913200001</v>
      </c>
      <c r="P346" s="5">
        <v>1400.85449133</v>
      </c>
      <c r="Q346" s="5">
        <v>1400.8544913400001</v>
      </c>
      <c r="R346" s="5">
        <v>1400.85449135</v>
      </c>
      <c r="S346" s="5">
        <v>1400.8544913600001</v>
      </c>
      <c r="T346" s="5">
        <v>1400.8544913600001</v>
      </c>
      <c r="U346" s="5">
        <v>1400.8544913600001</v>
      </c>
      <c r="V346" s="5">
        <v>1400.8544913600001</v>
      </c>
      <c r="W346" s="5">
        <v>1400.8544913600001</v>
      </c>
      <c r="X346" s="5">
        <v>1400.8544913600001</v>
      </c>
      <c r="Y346" s="5">
        <v>1400.8544913600001</v>
      </c>
      <c r="Z346" s="5">
        <v>1400.8544913600001</v>
      </c>
      <c r="AA346" s="5">
        <v>1400.8544913600001</v>
      </c>
      <c r="AB346" s="5">
        <v>1400.85449137</v>
      </c>
      <c r="AC346" s="5">
        <v>1344.8544913799999</v>
      </c>
      <c r="AD346" s="5">
        <v>1344.85449139</v>
      </c>
      <c r="AE346" s="5">
        <v>1344.8544913999999</v>
      </c>
      <c r="AF346" s="5">
        <v>1344.85449141</v>
      </c>
      <c r="AG346" s="5">
        <v>1344.8544914199999</v>
      </c>
    </row>
    <row r="347" spans="1:33">
      <c r="A347" s="56" t="s">
        <v>80</v>
      </c>
      <c r="B347" s="56" t="s">
        <v>163</v>
      </c>
      <c r="C347" s="56" t="s">
        <v>238</v>
      </c>
      <c r="D347" s="56" t="s">
        <v>239</v>
      </c>
      <c r="E347" s="56" t="s">
        <v>217</v>
      </c>
      <c r="F347" s="5">
        <v>535.02000029999999</v>
      </c>
      <c r="G347" s="5">
        <v>535.02000092000003</v>
      </c>
      <c r="H347" s="5">
        <v>535.02000104000001</v>
      </c>
      <c r="I347" s="5">
        <v>535.02000264000003</v>
      </c>
      <c r="J347" s="5">
        <v>535.02000582000005</v>
      </c>
      <c r="K347" s="5">
        <v>535.02002347999996</v>
      </c>
      <c r="L347" s="5">
        <v>624.29029006999997</v>
      </c>
      <c r="M347" s="5">
        <v>624.29029006999997</v>
      </c>
      <c r="N347" s="5">
        <v>624.29029007999998</v>
      </c>
      <c r="O347" s="5">
        <v>624.29029008999998</v>
      </c>
      <c r="P347" s="5">
        <v>624.29029009999999</v>
      </c>
      <c r="Q347" s="5">
        <v>624.29029011</v>
      </c>
      <c r="R347" s="5">
        <v>624.29029012000001</v>
      </c>
      <c r="S347" s="5">
        <v>624.29029013000002</v>
      </c>
      <c r="T347" s="5">
        <v>624.29029013000002</v>
      </c>
      <c r="U347" s="5">
        <v>624.29029013000002</v>
      </c>
      <c r="V347" s="5">
        <v>624.29029013000002</v>
      </c>
      <c r="W347" s="5">
        <v>624.29029013000002</v>
      </c>
      <c r="X347" s="5">
        <v>624.29029013000002</v>
      </c>
      <c r="Y347" s="5">
        <v>624.29029013000002</v>
      </c>
      <c r="Z347" s="5">
        <v>604.29029014000002</v>
      </c>
      <c r="AA347" s="5">
        <v>604.29029014999992</v>
      </c>
      <c r="AB347" s="5">
        <v>604.29029016000004</v>
      </c>
      <c r="AC347" s="5">
        <v>604.29029016999993</v>
      </c>
      <c r="AD347" s="5">
        <v>604.29029018000006</v>
      </c>
      <c r="AE347" s="5">
        <v>604.29029020000007</v>
      </c>
      <c r="AF347" s="5">
        <v>604.29029020999997</v>
      </c>
      <c r="AG347" s="5">
        <v>604.29029022999998</v>
      </c>
    </row>
    <row r="348" spans="1:33">
      <c r="A348" s="56" t="s">
        <v>80</v>
      </c>
      <c r="B348" s="56" t="s">
        <v>163</v>
      </c>
      <c r="C348" s="56" t="s">
        <v>240</v>
      </c>
      <c r="D348" s="56" t="s">
        <v>241</v>
      </c>
      <c r="E348" s="56" t="s">
        <v>217</v>
      </c>
      <c r="F348" s="5">
        <v>762.40500030999999</v>
      </c>
      <c r="G348" s="5">
        <v>762.40500108000003</v>
      </c>
      <c r="H348" s="5">
        <v>762.40500179000003</v>
      </c>
      <c r="I348" s="5">
        <v>762.40500729000007</v>
      </c>
      <c r="J348" s="5">
        <v>1852.9524277099999</v>
      </c>
      <c r="K348" s="5">
        <v>3334.7342485099998</v>
      </c>
      <c r="L348" s="5">
        <v>3811.4434319299999</v>
      </c>
      <c r="M348" s="5">
        <v>3811.4434319299999</v>
      </c>
      <c r="N348" s="5">
        <v>3811.4434319299999</v>
      </c>
      <c r="O348" s="5">
        <v>3811.4434319400002</v>
      </c>
      <c r="P348" s="5">
        <v>3811.4434319500001</v>
      </c>
      <c r="Q348" s="5">
        <v>3811.44343196</v>
      </c>
      <c r="R348" s="5">
        <v>3811.4434319699999</v>
      </c>
      <c r="S348" s="5">
        <v>3811.4434319799998</v>
      </c>
      <c r="T348" s="5">
        <v>3811.4434319799998</v>
      </c>
      <c r="U348" s="5">
        <v>3811.4434319799998</v>
      </c>
      <c r="V348" s="5">
        <v>3811.4434319799998</v>
      </c>
      <c r="W348" s="5">
        <v>3811.4434319900001</v>
      </c>
      <c r="X348" s="5">
        <v>3811.44343205</v>
      </c>
      <c r="Y348" s="5">
        <v>4277.9683020599996</v>
      </c>
      <c r="Z348" s="5">
        <v>4710.5532050500015</v>
      </c>
      <c r="AA348" s="5">
        <v>4710.5532050600004</v>
      </c>
      <c r="AB348" s="5">
        <v>4710.5532051099999</v>
      </c>
      <c r="AC348" s="5">
        <v>4710.5532051700002</v>
      </c>
      <c r="AD348" s="5">
        <v>4710.5532069000001</v>
      </c>
      <c r="AE348" s="5">
        <v>4663.8532069500006</v>
      </c>
      <c r="AF348" s="5">
        <v>4988.8115619099999</v>
      </c>
      <c r="AG348" s="5">
        <v>4919.0615619299997</v>
      </c>
    </row>
    <row r="349" spans="1:33">
      <c r="A349" s="56" t="s">
        <v>80</v>
      </c>
      <c r="B349" s="56" t="s">
        <v>163</v>
      </c>
      <c r="C349" s="56" t="s">
        <v>242</v>
      </c>
      <c r="D349" s="56" t="s">
        <v>243</v>
      </c>
      <c r="E349" s="56" t="s">
        <v>217</v>
      </c>
      <c r="F349" s="5">
        <v>53.000000300000004</v>
      </c>
      <c r="G349" s="5">
        <v>53.000001040000001</v>
      </c>
      <c r="H349" s="5">
        <v>53.000001040000001</v>
      </c>
      <c r="I349" s="5">
        <v>53.000006140000004</v>
      </c>
      <c r="J349" s="5">
        <v>53.000006149999997</v>
      </c>
      <c r="K349" s="5">
        <v>53.000006149999997</v>
      </c>
      <c r="L349" s="5">
        <v>329.71091204999999</v>
      </c>
      <c r="M349" s="5">
        <v>329.71091204999999</v>
      </c>
      <c r="N349" s="5">
        <v>329.71091206</v>
      </c>
      <c r="O349" s="5">
        <v>329.71091207000001</v>
      </c>
      <c r="P349" s="5">
        <v>329.71091208000001</v>
      </c>
      <c r="Q349" s="5">
        <v>329.71091209000002</v>
      </c>
      <c r="R349" s="5">
        <v>329.71091209999997</v>
      </c>
      <c r="S349" s="5">
        <v>329.71091210999998</v>
      </c>
      <c r="T349" s="5">
        <v>329.71091210999998</v>
      </c>
      <c r="U349" s="5">
        <v>329.71091210999998</v>
      </c>
      <c r="V349" s="5">
        <v>329.71091210999998</v>
      </c>
      <c r="W349" s="5">
        <v>329.71091210999998</v>
      </c>
      <c r="X349" s="5">
        <v>329.71091210999998</v>
      </c>
      <c r="Y349" s="5">
        <v>329.71091210999998</v>
      </c>
      <c r="Z349" s="5">
        <v>276.71091211999999</v>
      </c>
      <c r="AA349" s="5">
        <v>276.71091211999999</v>
      </c>
      <c r="AB349" s="5">
        <v>276.71091213</v>
      </c>
      <c r="AC349" s="5">
        <v>276.71091214</v>
      </c>
      <c r="AD349" s="5">
        <v>276.71091215000001</v>
      </c>
      <c r="AE349" s="5">
        <v>276.71091216999997</v>
      </c>
      <c r="AF349" s="5">
        <v>276.71091245999997</v>
      </c>
      <c r="AG349" s="5">
        <v>276.71091247999999</v>
      </c>
    </row>
    <row r="350" spans="1:33">
      <c r="A350" s="56" t="s">
        <v>80</v>
      </c>
      <c r="B350" s="56" t="s">
        <v>163</v>
      </c>
      <c r="C350" s="56" t="s">
        <v>244</v>
      </c>
      <c r="D350" s="56" t="s">
        <v>245</v>
      </c>
      <c r="E350" s="56" t="s">
        <v>217</v>
      </c>
      <c r="F350" s="5">
        <v>1121.34000027</v>
      </c>
      <c r="G350" s="5">
        <v>1121.3400007800001</v>
      </c>
      <c r="H350" s="5">
        <v>1121.3400008199999</v>
      </c>
      <c r="I350" s="5">
        <v>1121.34000274</v>
      </c>
      <c r="J350" s="5">
        <v>1121.3400027499999</v>
      </c>
      <c r="K350" s="5">
        <v>1121.3400027499999</v>
      </c>
      <c r="L350" s="5">
        <v>1122.2400109499999</v>
      </c>
      <c r="M350" s="5">
        <v>1121.3400111599999</v>
      </c>
      <c r="N350" s="5">
        <v>1121.3400112700001</v>
      </c>
      <c r="O350" s="5">
        <v>1121.34001137</v>
      </c>
      <c r="P350" s="5">
        <v>1121.34001147</v>
      </c>
      <c r="Q350" s="5">
        <v>1121.34001162</v>
      </c>
      <c r="R350" s="5">
        <v>1121.3400116400001</v>
      </c>
      <c r="S350" s="5">
        <v>1121.34001188</v>
      </c>
      <c r="T350" s="5">
        <v>1121.34001255</v>
      </c>
      <c r="U350" s="5">
        <v>971.31001321999997</v>
      </c>
      <c r="V350" s="5">
        <v>971.3100132300001</v>
      </c>
      <c r="W350" s="5">
        <v>971.31004645000007</v>
      </c>
      <c r="X350" s="5">
        <v>971.31007956000008</v>
      </c>
      <c r="Y350" s="5">
        <v>971.31038117000003</v>
      </c>
      <c r="Z350" s="5">
        <v>1373.5572418100001</v>
      </c>
      <c r="AA350" s="5">
        <v>1373.5572418199999</v>
      </c>
      <c r="AB350" s="5">
        <v>1373.5572418700001</v>
      </c>
      <c r="AC350" s="5">
        <v>1373.5572419</v>
      </c>
      <c r="AD350" s="5">
        <v>1425.8335398300001</v>
      </c>
      <c r="AE350" s="5">
        <v>1425.8335398700001</v>
      </c>
      <c r="AF350" s="5">
        <v>1572.75997194</v>
      </c>
      <c r="AG350" s="5">
        <v>1323.7659721</v>
      </c>
    </row>
    <row r="351" spans="1:33">
      <c r="A351" s="56" t="s">
        <v>80</v>
      </c>
      <c r="B351" s="56" t="s">
        <v>163</v>
      </c>
      <c r="C351" s="56" t="s">
        <v>246</v>
      </c>
      <c r="D351" s="56" t="s">
        <v>247</v>
      </c>
      <c r="E351" s="56" t="s">
        <v>217</v>
      </c>
      <c r="F351" s="5">
        <v>456.24400030999999</v>
      </c>
      <c r="G351" s="5">
        <v>456.24400092000002</v>
      </c>
      <c r="H351" s="5">
        <v>456.24400092000002</v>
      </c>
      <c r="I351" s="5">
        <v>456.24400295999999</v>
      </c>
      <c r="J351" s="5">
        <v>456.24400295999999</v>
      </c>
      <c r="K351" s="5">
        <v>456.24400295999999</v>
      </c>
      <c r="L351" s="5">
        <v>456.24401425999997</v>
      </c>
      <c r="M351" s="5">
        <v>456.24401443999989</v>
      </c>
      <c r="N351" s="5">
        <v>456.24401453000002</v>
      </c>
      <c r="O351" s="5">
        <v>456.24401465</v>
      </c>
      <c r="P351" s="5">
        <v>456.24401469999998</v>
      </c>
      <c r="Q351" s="5">
        <v>456.24401477999999</v>
      </c>
      <c r="R351" s="5">
        <v>456.24401504999997</v>
      </c>
      <c r="S351" s="5">
        <v>456.24401553000001</v>
      </c>
      <c r="T351" s="5">
        <v>456.24401606999999</v>
      </c>
      <c r="U351" s="5">
        <v>456.24401691000003</v>
      </c>
      <c r="V351" s="5">
        <v>456.24401697000002</v>
      </c>
      <c r="W351" s="5">
        <v>456.24403065000001</v>
      </c>
      <c r="X351" s="5">
        <v>456.24404344999999</v>
      </c>
      <c r="Y351" s="5">
        <v>712.35471614999994</v>
      </c>
      <c r="Z351" s="5">
        <v>930.27600218999999</v>
      </c>
      <c r="AA351" s="5">
        <v>930.27600220999989</v>
      </c>
      <c r="AB351" s="5">
        <v>1047.2825018000001</v>
      </c>
      <c r="AC351" s="5">
        <v>1047.2825018399999</v>
      </c>
      <c r="AD351" s="5">
        <v>1268.64379095</v>
      </c>
      <c r="AE351" s="5">
        <v>1268.6437909700001</v>
      </c>
      <c r="AF351" s="5">
        <v>1382.4828018200001</v>
      </c>
      <c r="AG351" s="5">
        <v>1206.2188019</v>
      </c>
    </row>
    <row r="352" spans="1:33">
      <c r="A352" s="56" t="s">
        <v>80</v>
      </c>
      <c r="B352" s="56" t="s">
        <v>163</v>
      </c>
      <c r="C352" s="56" t="s">
        <v>248</v>
      </c>
      <c r="D352" s="56" t="s">
        <v>249</v>
      </c>
      <c r="E352" s="56" t="s">
        <v>217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>
      <c r="A353" s="56" t="s">
        <v>80</v>
      </c>
      <c r="B353" s="56" t="s">
        <v>163</v>
      </c>
      <c r="C353" s="56" t="s">
        <v>250</v>
      </c>
      <c r="D353" s="56" t="s">
        <v>251</v>
      </c>
      <c r="E353" s="56" t="s">
        <v>217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</row>
    <row r="354" spans="1:33">
      <c r="A354" s="56" t="s">
        <v>80</v>
      </c>
      <c r="B354" s="56" t="s">
        <v>198</v>
      </c>
      <c r="C354" s="56" t="s">
        <v>252</v>
      </c>
      <c r="D354" s="56" t="s">
        <v>253</v>
      </c>
      <c r="E354" s="56" t="s">
        <v>217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</row>
    <row r="355" spans="1:33">
      <c r="A355" s="56" t="s">
        <v>80</v>
      </c>
      <c r="B355" s="56" t="s">
        <v>198</v>
      </c>
      <c r="C355" s="56" t="s">
        <v>254</v>
      </c>
      <c r="D355" s="56" t="s">
        <v>255</v>
      </c>
      <c r="E355" s="56" t="s">
        <v>217</v>
      </c>
      <c r="F355" s="5">
        <v>0</v>
      </c>
      <c r="G355" s="5">
        <v>6.5000000000000002E-7</v>
      </c>
      <c r="H355" s="5">
        <v>1.55E-6</v>
      </c>
      <c r="I355" s="5">
        <v>1.55E-6</v>
      </c>
      <c r="J355" s="5">
        <v>1.55E-6</v>
      </c>
      <c r="K355" s="5">
        <v>1.55E-6</v>
      </c>
      <c r="L355" s="5">
        <v>1.55E-6</v>
      </c>
      <c r="M355" s="5">
        <v>1.86E-6</v>
      </c>
      <c r="N355" s="5">
        <v>2.0200000000000001E-6</v>
      </c>
      <c r="O355" s="5">
        <v>2.1100000000000001E-6</v>
      </c>
      <c r="P355" s="5">
        <v>2.12E-6</v>
      </c>
      <c r="Q355" s="5">
        <v>2.21E-6</v>
      </c>
      <c r="R355" s="5">
        <v>2.2500000000000001E-6</v>
      </c>
      <c r="S355" s="5">
        <v>2.3999999999999999E-6</v>
      </c>
      <c r="T355" s="5">
        <v>3.4599999999999999E-6</v>
      </c>
      <c r="U355" s="5">
        <v>3.7400000000000002E-6</v>
      </c>
      <c r="V355" s="5">
        <v>3.8999999999999999E-6</v>
      </c>
      <c r="W355" s="5">
        <v>4.4100000000000001E-6</v>
      </c>
      <c r="X355" s="5">
        <v>4.6299999999999997E-6</v>
      </c>
      <c r="Y355" s="5">
        <v>5.6699999999999999E-6</v>
      </c>
      <c r="Z355" s="5">
        <v>6.6499999999999999E-6</v>
      </c>
      <c r="AA355" s="5">
        <v>7.6399999999999997E-6</v>
      </c>
      <c r="AB355" s="5">
        <v>1.641E-5</v>
      </c>
      <c r="AC355" s="5">
        <v>1.6439999999999998E-5</v>
      </c>
      <c r="AD355" s="5">
        <v>432.75697957</v>
      </c>
      <c r="AE355" s="5">
        <v>432.75697959000001</v>
      </c>
      <c r="AF355" s="5">
        <v>432.75697969999999</v>
      </c>
      <c r="AG355" s="5">
        <v>432.75697976999999</v>
      </c>
    </row>
    <row r="356" spans="1:33">
      <c r="A356" s="56" t="s">
        <v>80</v>
      </c>
      <c r="B356" s="56" t="s">
        <v>198</v>
      </c>
      <c r="C356" s="56" t="s">
        <v>256</v>
      </c>
      <c r="D356" s="56" t="s">
        <v>257</v>
      </c>
      <c r="E356" s="56" t="s">
        <v>217</v>
      </c>
      <c r="F356" s="5">
        <v>624.26499999999999</v>
      </c>
      <c r="G356" s="5">
        <v>624.26500086999999</v>
      </c>
      <c r="H356" s="5">
        <v>624.26500266000005</v>
      </c>
      <c r="I356" s="5">
        <v>624.26500266000005</v>
      </c>
      <c r="J356" s="5">
        <v>624.26500266000005</v>
      </c>
      <c r="K356" s="5">
        <v>624.26500266000005</v>
      </c>
      <c r="L356" s="5">
        <v>624.26500266000005</v>
      </c>
      <c r="M356" s="5">
        <v>624.26500297999996</v>
      </c>
      <c r="N356" s="5">
        <v>624.26500313999998</v>
      </c>
      <c r="O356" s="5">
        <v>624.26500323000005</v>
      </c>
      <c r="P356" s="5">
        <v>624.26500324000006</v>
      </c>
      <c r="Q356" s="5">
        <v>624.26500328999998</v>
      </c>
      <c r="R356" s="5">
        <v>624.26500333000001</v>
      </c>
      <c r="S356" s="5">
        <v>624.26500355999997</v>
      </c>
      <c r="T356" s="5">
        <v>624.26500433000001</v>
      </c>
      <c r="U356" s="5">
        <v>624.2650046</v>
      </c>
      <c r="V356" s="5">
        <v>624.26500464000003</v>
      </c>
      <c r="W356" s="5">
        <v>624.26500483999996</v>
      </c>
      <c r="X356" s="5">
        <v>624.26500521000003</v>
      </c>
      <c r="Y356" s="5">
        <v>624.26500601999999</v>
      </c>
      <c r="Z356" s="5">
        <v>624.26500726000006</v>
      </c>
      <c r="AA356" s="5">
        <v>624.26500818</v>
      </c>
      <c r="AB356" s="5">
        <v>597.00001874999998</v>
      </c>
      <c r="AC356" s="5">
        <v>597.00001877</v>
      </c>
      <c r="AD356" s="5">
        <v>668.54042973999992</v>
      </c>
      <c r="AE356" s="5">
        <v>581.56157239000004</v>
      </c>
      <c r="AF356" s="5">
        <v>688.25006744999996</v>
      </c>
      <c r="AG356" s="5">
        <v>607.35226872999999</v>
      </c>
    </row>
    <row r="357" spans="1:33">
      <c r="A357" s="56" t="s">
        <v>80</v>
      </c>
      <c r="B357" s="56" t="s">
        <v>198</v>
      </c>
      <c r="C357" s="56" t="s">
        <v>258</v>
      </c>
      <c r="D357" s="56" t="s">
        <v>259</v>
      </c>
      <c r="E357" s="56" t="s">
        <v>217</v>
      </c>
      <c r="F357" s="5">
        <v>0</v>
      </c>
      <c r="G357" s="5">
        <v>7.4000000000000001E-7</v>
      </c>
      <c r="H357" s="5">
        <v>1.8300000000000001E-6</v>
      </c>
      <c r="I357" s="5">
        <v>1.8300000000000001E-6</v>
      </c>
      <c r="J357" s="5">
        <v>1.8300000000000001E-6</v>
      </c>
      <c r="K357" s="5">
        <v>1.8300000000000001E-6</v>
      </c>
      <c r="L357" s="5">
        <v>1.8300000000000001E-6</v>
      </c>
      <c r="M357" s="5">
        <v>2.17E-6</v>
      </c>
      <c r="N357" s="5">
        <v>2.3199999999999998E-6</v>
      </c>
      <c r="O357" s="5">
        <v>2.4099999999999998E-6</v>
      </c>
      <c r="P357" s="5">
        <v>2.43E-6</v>
      </c>
      <c r="Q357" s="5">
        <v>2.5900000000000002E-6</v>
      </c>
      <c r="R357" s="5">
        <v>2.61E-6</v>
      </c>
      <c r="S357" s="5">
        <v>2.65E-6</v>
      </c>
      <c r="T357" s="5">
        <v>3.8299999999999998E-6</v>
      </c>
      <c r="U357" s="5">
        <v>4.1799999999999998E-6</v>
      </c>
      <c r="V357" s="5">
        <v>4.33E-6</v>
      </c>
      <c r="W357" s="5">
        <v>5.0599999999999998E-6</v>
      </c>
      <c r="X357" s="5">
        <v>5.1699999999999996E-6</v>
      </c>
      <c r="Y357" s="5">
        <v>5.6400000000000002E-6</v>
      </c>
      <c r="Z357" s="5">
        <v>6.9800000000000001E-6</v>
      </c>
      <c r="AA357" s="5">
        <v>7.8800000000000008E-6</v>
      </c>
      <c r="AB357" s="5">
        <v>1.8559999999999998E-5</v>
      </c>
      <c r="AC357" s="5">
        <v>1.8600000000000001E-5</v>
      </c>
      <c r="AD357" s="5">
        <v>399.99999630000002</v>
      </c>
      <c r="AE357" s="5">
        <v>399.99999636000001</v>
      </c>
      <c r="AF357" s="5">
        <v>399.99999646999999</v>
      </c>
      <c r="AG357" s="5">
        <v>399.99999650000001</v>
      </c>
    </row>
    <row r="358" spans="1:33">
      <c r="A358" s="56" t="s">
        <v>80</v>
      </c>
      <c r="B358" s="56" t="s">
        <v>198</v>
      </c>
      <c r="C358" s="56" t="s">
        <v>260</v>
      </c>
      <c r="D358" s="56" t="s">
        <v>261</v>
      </c>
      <c r="E358" s="56" t="s">
        <v>217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</row>
    <row r="359" spans="1:33">
      <c r="A359" s="56" t="s">
        <v>80</v>
      </c>
      <c r="B359" s="56" t="s">
        <v>198</v>
      </c>
      <c r="C359" s="56" t="s">
        <v>262</v>
      </c>
      <c r="D359" s="56" t="s">
        <v>263</v>
      </c>
      <c r="E359" s="56" t="s">
        <v>217</v>
      </c>
      <c r="F359" s="5">
        <v>0</v>
      </c>
      <c r="G359" s="5">
        <v>6.1999999999999999E-7</v>
      </c>
      <c r="H359" s="5">
        <v>1.1799999999999999E-6</v>
      </c>
      <c r="I359" s="5">
        <v>1.1799999999999999E-6</v>
      </c>
      <c r="J359" s="5">
        <v>1.1799999999999999E-6</v>
      </c>
      <c r="K359" s="5">
        <v>1.1799999999999999E-6</v>
      </c>
      <c r="L359" s="5">
        <v>1.1799999999999999E-6</v>
      </c>
      <c r="M359" s="5">
        <v>1.5600000000000001E-6</v>
      </c>
      <c r="N359" s="5">
        <v>1.68E-6</v>
      </c>
      <c r="O359" s="5">
        <v>1.77E-6</v>
      </c>
      <c r="P359" s="5">
        <v>1.79E-6</v>
      </c>
      <c r="Q359" s="5">
        <v>1.95E-6</v>
      </c>
      <c r="R359" s="5">
        <v>2.2400000000000002E-6</v>
      </c>
      <c r="S359" s="5">
        <v>2.3300000000000001E-6</v>
      </c>
      <c r="T359" s="5">
        <v>3.5300000000000001E-6</v>
      </c>
      <c r="U359" s="5">
        <v>3.8199999999999998E-6</v>
      </c>
      <c r="V359" s="5">
        <v>4.0099999999999997E-6</v>
      </c>
      <c r="W359" s="5">
        <v>4.5000000000000001E-6</v>
      </c>
      <c r="X359" s="5">
        <v>4.6999999999999999E-6</v>
      </c>
      <c r="Y359" s="5">
        <v>5.2900000000000002E-6</v>
      </c>
      <c r="Z359" s="5">
        <v>5.9800000000000003E-6</v>
      </c>
      <c r="AA359" s="5">
        <v>6.7800000000000003E-6</v>
      </c>
      <c r="AB359" s="5">
        <v>1.379E-5</v>
      </c>
      <c r="AC359" s="5">
        <v>1.431E-5</v>
      </c>
      <c r="AD359" s="5">
        <v>7.9110000000000007E-5</v>
      </c>
      <c r="AE359" s="5">
        <v>7.9170000000000003E-5</v>
      </c>
      <c r="AF359" s="5">
        <v>1.5618299999999999E-3</v>
      </c>
      <c r="AG359" s="5">
        <v>298.26943706999998</v>
      </c>
    </row>
    <row r="360" spans="1:33">
      <c r="A360" s="56" t="s">
        <v>80</v>
      </c>
      <c r="B360" s="56" t="s">
        <v>198</v>
      </c>
      <c r="C360" s="56" t="s">
        <v>264</v>
      </c>
      <c r="D360" s="56" t="s">
        <v>265</v>
      </c>
      <c r="E360" s="56" t="s">
        <v>217</v>
      </c>
      <c r="F360" s="5">
        <v>377.536</v>
      </c>
      <c r="G360" s="5">
        <v>377.53600068999998</v>
      </c>
      <c r="H360" s="5">
        <v>377.53600168999998</v>
      </c>
      <c r="I360" s="5">
        <v>377.53600168999998</v>
      </c>
      <c r="J360" s="5">
        <v>377.53600168999998</v>
      </c>
      <c r="K360" s="5">
        <v>377.53600168999998</v>
      </c>
      <c r="L360" s="5">
        <v>377.53600168999998</v>
      </c>
      <c r="M360" s="5">
        <v>377.536002</v>
      </c>
      <c r="N360" s="5">
        <v>377.53600213999999</v>
      </c>
      <c r="O360" s="5">
        <v>377.53600219999998</v>
      </c>
      <c r="P360" s="5">
        <v>377.53600220999999</v>
      </c>
      <c r="Q360" s="5">
        <v>377.53600231000001</v>
      </c>
      <c r="R360" s="5">
        <v>377.53600241999999</v>
      </c>
      <c r="S360" s="5">
        <v>377.53600244</v>
      </c>
      <c r="T360" s="5">
        <v>377.53600340999998</v>
      </c>
      <c r="U360" s="5">
        <v>377.53600370999999</v>
      </c>
      <c r="V360" s="5">
        <v>377.53600384999999</v>
      </c>
      <c r="W360" s="5">
        <v>377.53600433999998</v>
      </c>
      <c r="X360" s="5">
        <v>377.53600458</v>
      </c>
      <c r="Y360" s="5">
        <v>377.53600568000002</v>
      </c>
      <c r="Z360" s="5">
        <v>377.53600699999998</v>
      </c>
      <c r="AA360" s="5">
        <v>270.01600810000002</v>
      </c>
      <c r="AB360" s="5">
        <v>270.01601916999999</v>
      </c>
      <c r="AC360" s="5">
        <v>270.01601919000001</v>
      </c>
      <c r="AD360" s="5">
        <v>700.13417721999997</v>
      </c>
      <c r="AE360" s="5">
        <v>700.13417726</v>
      </c>
      <c r="AF360" s="5">
        <v>722.96921029999999</v>
      </c>
      <c r="AG360" s="5">
        <v>722.96921052000005</v>
      </c>
    </row>
    <row r="361" spans="1:33">
      <c r="A361" s="56" t="s">
        <v>80</v>
      </c>
      <c r="B361" s="56" t="s">
        <v>199</v>
      </c>
      <c r="C361" s="56" t="s">
        <v>266</v>
      </c>
      <c r="D361" s="56" t="s">
        <v>267</v>
      </c>
      <c r="E361" s="56" t="s">
        <v>217</v>
      </c>
      <c r="F361" s="5">
        <v>142.1628</v>
      </c>
      <c r="G361" s="5">
        <v>142.1628</v>
      </c>
      <c r="H361" s="5">
        <v>142.1628</v>
      </c>
      <c r="I361" s="5">
        <v>142.1628</v>
      </c>
      <c r="J361" s="5">
        <v>142.1628</v>
      </c>
      <c r="K361" s="5">
        <v>142.1628</v>
      </c>
      <c r="L361" s="5">
        <v>142.1628</v>
      </c>
      <c r="M361" s="5">
        <v>142.1628</v>
      </c>
      <c r="N361" s="5">
        <v>142.1628</v>
      </c>
      <c r="O361" s="5">
        <v>142.1628</v>
      </c>
      <c r="P361" s="5">
        <v>142.1628</v>
      </c>
      <c r="Q361" s="5">
        <v>142.1628</v>
      </c>
      <c r="R361" s="5">
        <v>142.1628</v>
      </c>
      <c r="S361" s="5">
        <v>142.1628</v>
      </c>
      <c r="T361" s="5">
        <v>142.1628</v>
      </c>
      <c r="U361" s="5">
        <v>142.1628</v>
      </c>
      <c r="V361" s="5">
        <v>142.1628</v>
      </c>
      <c r="W361" s="5">
        <v>142.1628</v>
      </c>
      <c r="X361" s="5">
        <v>94.996799999999993</v>
      </c>
      <c r="Y361" s="5">
        <v>94.996799999999993</v>
      </c>
      <c r="Z361" s="5">
        <v>94.996799999999993</v>
      </c>
      <c r="AA361" s="5">
        <v>94.996799999999993</v>
      </c>
      <c r="AB361" s="5">
        <v>94.996799999999993</v>
      </c>
      <c r="AC361" s="5">
        <v>94.996799999999993</v>
      </c>
      <c r="AD361" s="5">
        <v>94.996799999999993</v>
      </c>
      <c r="AE361" s="5">
        <v>94.996799999999993</v>
      </c>
      <c r="AF361" s="5">
        <v>0</v>
      </c>
      <c r="AG361" s="5">
        <v>0</v>
      </c>
    </row>
    <row r="362" spans="1:33">
      <c r="A362" s="56" t="s">
        <v>80</v>
      </c>
      <c r="B362" s="56" t="s">
        <v>199</v>
      </c>
      <c r="C362" s="56" t="s">
        <v>268</v>
      </c>
      <c r="D362" s="56" t="s">
        <v>269</v>
      </c>
      <c r="E362" s="56" t="s">
        <v>217</v>
      </c>
      <c r="F362" s="5">
        <v>25.219000000000001</v>
      </c>
      <c r="G362" s="5">
        <v>25.21900037</v>
      </c>
      <c r="H362" s="5">
        <v>25.21900041</v>
      </c>
      <c r="I362" s="5">
        <v>25.219000479999998</v>
      </c>
      <c r="J362" s="5">
        <v>25.21900054</v>
      </c>
      <c r="K362" s="5">
        <v>25.219000619999999</v>
      </c>
      <c r="L362" s="5">
        <v>25.21900067</v>
      </c>
      <c r="M362" s="5">
        <v>25.219001429999999</v>
      </c>
      <c r="N362" s="5">
        <v>19.091001800000001</v>
      </c>
      <c r="O362" s="5">
        <v>19.091002060000001</v>
      </c>
      <c r="P362" s="5">
        <v>19.09100213</v>
      </c>
      <c r="Q362" s="5">
        <v>19.091002490000001</v>
      </c>
      <c r="R362" s="5">
        <v>19.09100286</v>
      </c>
      <c r="S362" s="5">
        <v>19.091003220000001</v>
      </c>
      <c r="T362" s="5">
        <v>19.091004720000001</v>
      </c>
      <c r="U362" s="5">
        <v>19.091005549999998</v>
      </c>
      <c r="V362" s="5">
        <v>19.091005559999999</v>
      </c>
      <c r="W362" s="5">
        <v>19.091007990000001</v>
      </c>
      <c r="X362" s="5">
        <v>7.3710084100000008</v>
      </c>
      <c r="Y362" s="5">
        <v>7.3710114600000001</v>
      </c>
      <c r="Z362" s="5">
        <v>7.37101892</v>
      </c>
      <c r="AA362" s="5">
        <v>7.3710198200000008</v>
      </c>
      <c r="AB362" s="5">
        <v>1.6149E-4</v>
      </c>
      <c r="AC362" s="5">
        <v>1.6154E-4</v>
      </c>
      <c r="AD362" s="5">
        <v>590.97702472000003</v>
      </c>
      <c r="AE362" s="5">
        <v>701.10119630999998</v>
      </c>
      <c r="AF362" s="5">
        <v>1124.1634249199999</v>
      </c>
      <c r="AG362" s="5">
        <v>1124.1634249399999</v>
      </c>
    </row>
    <row r="363" spans="1:33">
      <c r="A363" s="56" t="s">
        <v>80</v>
      </c>
      <c r="B363" s="56" t="s">
        <v>199</v>
      </c>
      <c r="C363" s="56" t="s">
        <v>270</v>
      </c>
      <c r="D363" s="56" t="s">
        <v>271</v>
      </c>
      <c r="E363" s="56" t="s">
        <v>217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</row>
    <row r="364" spans="1:33">
      <c r="A364" s="56" t="s">
        <v>80</v>
      </c>
      <c r="B364" s="56" t="s">
        <v>199</v>
      </c>
      <c r="C364" s="56" t="s">
        <v>272</v>
      </c>
      <c r="D364" s="56" t="s">
        <v>273</v>
      </c>
      <c r="E364" s="56" t="s">
        <v>217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</row>
    <row r="365" spans="1:33">
      <c r="A365" s="56" t="s">
        <v>80</v>
      </c>
      <c r="B365" s="56" t="s">
        <v>199</v>
      </c>
      <c r="C365" s="56" t="s">
        <v>274</v>
      </c>
      <c r="D365" s="56" t="s">
        <v>275</v>
      </c>
      <c r="E365" s="56" t="s">
        <v>217</v>
      </c>
      <c r="F365" s="5">
        <v>295.2</v>
      </c>
      <c r="G365" s="5">
        <v>295.20000033999997</v>
      </c>
      <c r="H365" s="5">
        <v>295.20000037</v>
      </c>
      <c r="I365" s="5">
        <v>295.20000042999999</v>
      </c>
      <c r="J365" s="5">
        <v>295.20000048999998</v>
      </c>
      <c r="K365" s="5">
        <v>295.20000055999998</v>
      </c>
      <c r="L365" s="5">
        <v>295.20000060000001</v>
      </c>
      <c r="M365" s="5">
        <v>295.20000126999997</v>
      </c>
      <c r="N365" s="5">
        <v>295.20000157999999</v>
      </c>
      <c r="O365" s="5">
        <v>295.20000184000003</v>
      </c>
      <c r="P365" s="5">
        <v>295.20000191000003</v>
      </c>
      <c r="Q365" s="5">
        <v>295.20000221999999</v>
      </c>
      <c r="R365" s="5">
        <v>295.20000248000002</v>
      </c>
      <c r="S365" s="5">
        <v>295.20000278999998</v>
      </c>
      <c r="T365" s="5">
        <v>295.20000429999999</v>
      </c>
      <c r="U365" s="5">
        <v>295.2000051</v>
      </c>
      <c r="V365" s="5">
        <v>295.20000512000001</v>
      </c>
      <c r="W365" s="5">
        <v>295.20000649000002</v>
      </c>
      <c r="X365" s="5">
        <v>295.20000757000003</v>
      </c>
      <c r="Y365" s="5">
        <v>295.20000926</v>
      </c>
      <c r="Z365" s="5">
        <v>295.20001847999998</v>
      </c>
      <c r="AA365" s="5">
        <v>79.200021360000008</v>
      </c>
      <c r="AB365" s="5">
        <v>79.200047400000003</v>
      </c>
      <c r="AC365" s="5">
        <v>79.200047429999998</v>
      </c>
      <c r="AD365" s="5">
        <v>6.4880000000000002E-5</v>
      </c>
      <c r="AE365" s="5">
        <v>8.3969999999999997E-5</v>
      </c>
      <c r="AF365" s="5">
        <v>188.18379732</v>
      </c>
      <c r="AG365" s="5">
        <v>188.18379734000001</v>
      </c>
    </row>
    <row r="366" spans="1:33">
      <c r="A366" s="56" t="s">
        <v>80</v>
      </c>
      <c r="B366" s="56" t="s">
        <v>199</v>
      </c>
      <c r="C366" s="56" t="s">
        <v>276</v>
      </c>
      <c r="D366" s="56" t="s">
        <v>277</v>
      </c>
      <c r="E366" s="56" t="s">
        <v>217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</row>
    <row r="367" spans="1:33">
      <c r="A367" s="56" t="s">
        <v>80</v>
      </c>
      <c r="B367" s="56" t="s">
        <v>199</v>
      </c>
      <c r="C367" s="56" t="s">
        <v>278</v>
      </c>
      <c r="D367" s="56" t="s">
        <v>279</v>
      </c>
      <c r="E367" s="56" t="s">
        <v>217</v>
      </c>
      <c r="F367" s="5">
        <v>0</v>
      </c>
      <c r="G367" s="5">
        <v>3.3999999999999997E-7</v>
      </c>
      <c r="H367" s="5">
        <v>3.7E-7</v>
      </c>
      <c r="I367" s="5">
        <v>4.4000000000000002E-7</v>
      </c>
      <c r="J367" s="5">
        <v>4.9999999999999998E-7</v>
      </c>
      <c r="K367" s="5">
        <v>5.7000000000000005E-7</v>
      </c>
      <c r="L367" s="5">
        <v>5.9999999999999997E-7</v>
      </c>
      <c r="M367" s="5">
        <v>1.3E-6</v>
      </c>
      <c r="N367" s="5">
        <v>1.5999999999999999E-6</v>
      </c>
      <c r="O367" s="5">
        <v>1.9099999999999999E-6</v>
      </c>
      <c r="P367" s="5">
        <v>1.99E-6</v>
      </c>
      <c r="Q367" s="5">
        <v>2.3199999999999998E-6</v>
      </c>
      <c r="R367" s="5">
        <v>2.7700000000000002E-6</v>
      </c>
      <c r="S367" s="5">
        <v>2.9299999999999999E-6</v>
      </c>
      <c r="T367" s="5">
        <v>4.5800000000000002E-6</v>
      </c>
      <c r="U367" s="5">
        <v>5.6500000000000001E-6</v>
      </c>
      <c r="V367" s="5">
        <v>5.66E-6</v>
      </c>
      <c r="W367" s="5">
        <v>8.0700000000000007E-6</v>
      </c>
      <c r="X367" s="5">
        <v>1.092E-5</v>
      </c>
      <c r="Y367" s="5">
        <v>1.19E-5</v>
      </c>
      <c r="Z367" s="5">
        <v>6.4090000000000005E-5</v>
      </c>
      <c r="AA367" s="5">
        <v>1.1118E-4</v>
      </c>
      <c r="AB367" s="5">
        <v>517.76322078999999</v>
      </c>
      <c r="AC367" s="5">
        <v>517.76322084000003</v>
      </c>
      <c r="AD367" s="5">
        <v>517.76322425000001</v>
      </c>
      <c r="AE367" s="5">
        <v>533.52552012000001</v>
      </c>
      <c r="AF367" s="5">
        <v>624.57504642000004</v>
      </c>
      <c r="AG367" s="5">
        <v>624.57504644000005</v>
      </c>
    </row>
    <row r="368" spans="1:33">
      <c r="A368" s="56" t="s">
        <v>80</v>
      </c>
      <c r="B368" s="56" t="s">
        <v>199</v>
      </c>
      <c r="C368" s="56" t="s">
        <v>280</v>
      </c>
      <c r="D368" s="56" t="s">
        <v>281</v>
      </c>
      <c r="E368" s="56" t="s">
        <v>217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</row>
    <row r="369" spans="1:33">
      <c r="A369" s="56" t="s">
        <v>80</v>
      </c>
      <c r="B369" s="56" t="s">
        <v>199</v>
      </c>
      <c r="C369" s="56" t="s">
        <v>282</v>
      </c>
      <c r="D369" s="56" t="s">
        <v>283</v>
      </c>
      <c r="E369" s="56" t="s">
        <v>217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</row>
    <row r="370" spans="1:33">
      <c r="A370" s="56" t="s">
        <v>80</v>
      </c>
      <c r="B370" s="56" t="s">
        <v>200</v>
      </c>
      <c r="C370" s="56" t="s">
        <v>284</v>
      </c>
      <c r="D370" s="56" t="s">
        <v>285</v>
      </c>
      <c r="E370" s="56" t="s">
        <v>217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</row>
    <row r="371" spans="1:33">
      <c r="A371" s="56" t="s">
        <v>80</v>
      </c>
      <c r="B371" s="56" t="s">
        <v>200</v>
      </c>
      <c r="C371" s="56" t="s">
        <v>286</v>
      </c>
      <c r="D371" s="56" t="s">
        <v>287</v>
      </c>
      <c r="E371" s="56" t="s">
        <v>217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</row>
    <row r="372" spans="1:33">
      <c r="A372" s="56" t="s">
        <v>80</v>
      </c>
      <c r="B372" s="56" t="s">
        <v>200</v>
      </c>
      <c r="C372" s="56" t="s">
        <v>288</v>
      </c>
      <c r="D372" s="56" t="s">
        <v>289</v>
      </c>
      <c r="E372" s="56" t="s">
        <v>217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</row>
    <row r="373" spans="1:33" ht="16.5" customHeight="1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33">
      <c r="A374" s="56" t="s">
        <v>80</v>
      </c>
      <c r="B374" s="56" t="s">
        <v>197</v>
      </c>
      <c r="C374" s="56" t="s">
        <v>215</v>
      </c>
      <c r="D374" s="56" t="s">
        <v>216</v>
      </c>
      <c r="E374" s="56" t="s">
        <v>142</v>
      </c>
      <c r="F374" s="5">
        <v>330.26499999999999</v>
      </c>
      <c r="G374" s="5">
        <v>608.00682347999998</v>
      </c>
      <c r="H374" s="5">
        <v>648.38644847</v>
      </c>
      <c r="I374" s="5">
        <v>829.99999561000004</v>
      </c>
      <c r="J374" s="5">
        <v>829.99999590999994</v>
      </c>
      <c r="K374" s="5">
        <v>829.99999590999994</v>
      </c>
      <c r="L374" s="5">
        <v>829.99999590999994</v>
      </c>
      <c r="M374" s="5">
        <v>829.99999627</v>
      </c>
      <c r="N374" s="5">
        <v>829.99999642</v>
      </c>
      <c r="O374" s="5">
        <v>829.99999665999997</v>
      </c>
      <c r="P374" s="5">
        <v>829.99999689000003</v>
      </c>
      <c r="Q374" s="5">
        <v>829.99999693999996</v>
      </c>
      <c r="R374" s="5">
        <v>829.99999703000003</v>
      </c>
      <c r="S374" s="5">
        <v>829.99999730999991</v>
      </c>
      <c r="T374" s="5">
        <v>829.99999831999992</v>
      </c>
      <c r="U374" s="5">
        <v>829.99999841999988</v>
      </c>
      <c r="V374" s="5">
        <v>830.00000008999996</v>
      </c>
      <c r="W374" s="5">
        <v>830.00000222999995</v>
      </c>
      <c r="X374" s="5">
        <v>830.00000241999987</v>
      </c>
      <c r="Y374" s="5">
        <v>830.00000297000008</v>
      </c>
      <c r="Z374" s="5">
        <v>832.61073170000009</v>
      </c>
      <c r="AA374" s="5">
        <v>832.61073171999988</v>
      </c>
      <c r="AB374" s="5">
        <v>843.73378308999997</v>
      </c>
      <c r="AC374" s="5">
        <v>843.73378637000008</v>
      </c>
      <c r="AD374" s="5">
        <v>843.73378647999994</v>
      </c>
      <c r="AE374" s="5">
        <v>790.3328252</v>
      </c>
      <c r="AF374" s="5">
        <v>790.33282531999998</v>
      </c>
      <c r="AG374" s="5">
        <v>841.67130978</v>
      </c>
    </row>
    <row r="375" spans="1:33">
      <c r="A375" s="56" t="s">
        <v>80</v>
      </c>
      <c r="B375" s="56" t="s">
        <v>197</v>
      </c>
      <c r="C375" s="56" t="s">
        <v>218</v>
      </c>
      <c r="D375" s="56" t="s">
        <v>219</v>
      </c>
      <c r="E375" s="56" t="s">
        <v>142</v>
      </c>
      <c r="F375" s="5">
        <v>43.2</v>
      </c>
      <c r="G375" s="5">
        <v>43.200001410000013</v>
      </c>
      <c r="H375" s="5">
        <v>43.200001410000013</v>
      </c>
      <c r="I375" s="5">
        <v>43.200002040000001</v>
      </c>
      <c r="J375" s="5">
        <v>43.200004079999999</v>
      </c>
      <c r="K375" s="5">
        <v>43.200004079999999</v>
      </c>
      <c r="L375" s="5">
        <v>43.200004079999999</v>
      </c>
      <c r="M375" s="5">
        <v>43.20000435</v>
      </c>
      <c r="N375" s="5">
        <v>43.2000046</v>
      </c>
      <c r="O375" s="5">
        <v>43.200004840000013</v>
      </c>
      <c r="P375" s="5">
        <v>43.200005050000001</v>
      </c>
      <c r="Q375" s="5">
        <v>43.200005060000002</v>
      </c>
      <c r="R375" s="5">
        <v>43.20000555</v>
      </c>
      <c r="S375" s="5">
        <v>43.200005560000001</v>
      </c>
      <c r="T375" s="5">
        <v>43.200006560000013</v>
      </c>
      <c r="U375" s="5">
        <v>43.200007420000013</v>
      </c>
      <c r="V375" s="5">
        <v>43.200007909999997</v>
      </c>
      <c r="W375" s="5">
        <v>43.200008779999997</v>
      </c>
      <c r="X375" s="5">
        <v>43.200008790000012</v>
      </c>
      <c r="Y375" s="5">
        <v>43.200008800000013</v>
      </c>
      <c r="Z375" s="5">
        <v>43.200027860000013</v>
      </c>
      <c r="AA375" s="5">
        <v>82.867173620000003</v>
      </c>
      <c r="AB375" s="5">
        <v>82.867173640000004</v>
      </c>
      <c r="AC375" s="5">
        <v>39.667173650000002</v>
      </c>
      <c r="AD375" s="5">
        <v>39.667173650000002</v>
      </c>
      <c r="AE375" s="5">
        <v>39.667173660000003</v>
      </c>
      <c r="AF375" s="5">
        <v>39.667173740000003</v>
      </c>
      <c r="AG375" s="5">
        <v>75.749123350000005</v>
      </c>
    </row>
    <row r="376" spans="1:33">
      <c r="A376" s="56" t="s">
        <v>80</v>
      </c>
      <c r="B376" s="56" t="s">
        <v>197</v>
      </c>
      <c r="C376" s="56" t="s">
        <v>220</v>
      </c>
      <c r="D376" s="56" t="s">
        <v>221</v>
      </c>
      <c r="E376" s="56" t="s">
        <v>142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</row>
    <row r="377" spans="1:33">
      <c r="A377" s="56" t="s">
        <v>80</v>
      </c>
      <c r="B377" s="56" t="s">
        <v>197</v>
      </c>
      <c r="C377" s="56" t="s">
        <v>222</v>
      </c>
      <c r="D377" s="56" t="s">
        <v>223</v>
      </c>
      <c r="E377" s="56" t="s">
        <v>142</v>
      </c>
      <c r="F377" s="5">
        <v>0</v>
      </c>
      <c r="G377" s="5">
        <v>1.5400000000000001E-6</v>
      </c>
      <c r="H377" s="5">
        <v>1.5400000000000001E-6</v>
      </c>
      <c r="I377" s="5">
        <v>2.1100000000000001E-6</v>
      </c>
      <c r="J377" s="5">
        <v>3.3900000000000002E-6</v>
      </c>
      <c r="K377" s="5">
        <v>3.3900000000000002E-6</v>
      </c>
      <c r="L377" s="5">
        <v>3.9299999999999996E-6</v>
      </c>
      <c r="M377" s="5">
        <v>5.3399999999999997E-6</v>
      </c>
      <c r="N377" s="5">
        <v>7.1099999999999997E-6</v>
      </c>
      <c r="O377" s="5">
        <v>8.069999999999999E-6</v>
      </c>
      <c r="P377" s="5">
        <v>1.13E-5</v>
      </c>
      <c r="Q377" s="5">
        <v>1.402E-5</v>
      </c>
      <c r="R377" s="5">
        <v>2.1860000000000001E-5</v>
      </c>
      <c r="S377" s="5">
        <v>2.1889999999999999E-5</v>
      </c>
      <c r="T377" s="5">
        <v>1.5022000000000001E-4</v>
      </c>
      <c r="U377" s="5">
        <v>1.5022000000000001E-4</v>
      </c>
      <c r="V377" s="5">
        <v>1.5022000000000001E-4</v>
      </c>
      <c r="W377" s="5">
        <v>1.5023E-4</v>
      </c>
      <c r="X377" s="5">
        <v>1.5024999999999999E-4</v>
      </c>
      <c r="Y377" s="5">
        <v>604.94921293000004</v>
      </c>
      <c r="Z377" s="5">
        <v>804.27788726999995</v>
      </c>
      <c r="AA377" s="5">
        <v>980.24954604999994</v>
      </c>
      <c r="AB377" s="5">
        <v>1174.8532693499999</v>
      </c>
      <c r="AC377" s="5">
        <v>1969.5701182800001</v>
      </c>
      <c r="AD377" s="5">
        <v>1969.57011833</v>
      </c>
      <c r="AE377" s="5">
        <v>1969.57011835</v>
      </c>
      <c r="AF377" s="5">
        <v>1969.5701183599999</v>
      </c>
      <c r="AG377" s="5">
        <v>1969.5701183900001</v>
      </c>
    </row>
    <row r="378" spans="1:33">
      <c r="A378" s="56" t="s">
        <v>80</v>
      </c>
      <c r="B378" s="56" t="s">
        <v>197</v>
      </c>
      <c r="C378" s="56" t="s">
        <v>224</v>
      </c>
      <c r="D378" s="56" t="s">
        <v>225</v>
      </c>
      <c r="E378" s="56" t="s">
        <v>142</v>
      </c>
      <c r="F378" s="5">
        <v>0</v>
      </c>
      <c r="G378" s="5">
        <v>7.1999999999999999E-7</v>
      </c>
      <c r="H378" s="5">
        <v>7.6000000000000003E-7</v>
      </c>
      <c r="I378" s="5">
        <v>1.0499999999999999E-6</v>
      </c>
      <c r="J378" s="5">
        <v>1.7099999999999999E-6</v>
      </c>
      <c r="K378" s="5">
        <v>1.7099999999999999E-6</v>
      </c>
      <c r="L378" s="5">
        <v>1.81E-6</v>
      </c>
      <c r="M378" s="5">
        <v>2.43E-6</v>
      </c>
      <c r="N378" s="5">
        <v>3.6100000000000002E-6</v>
      </c>
      <c r="O378" s="5">
        <v>3.63E-6</v>
      </c>
      <c r="P378" s="5">
        <v>4.1400000000000002E-6</v>
      </c>
      <c r="Q378" s="5">
        <v>5.3299999999999998E-6</v>
      </c>
      <c r="R378" s="5">
        <v>7.3699999999999997E-6</v>
      </c>
      <c r="S378" s="5">
        <v>1.2109999999999999E-5</v>
      </c>
      <c r="T378" s="5">
        <v>2.2609999999999999E-5</v>
      </c>
      <c r="U378" s="5">
        <v>2.2609999999999999E-5</v>
      </c>
      <c r="V378" s="5">
        <v>2.2609999999999999E-5</v>
      </c>
      <c r="W378" s="5">
        <v>2.262E-5</v>
      </c>
      <c r="X378" s="5">
        <v>2.2629999999999998E-5</v>
      </c>
      <c r="Y378" s="5">
        <v>2.4669999999999999E-5</v>
      </c>
      <c r="Z378" s="5">
        <v>2.4700000000000001E-5</v>
      </c>
      <c r="AA378" s="5">
        <v>9.6221000000000002E-4</v>
      </c>
      <c r="AB378" s="5">
        <v>9.6221999999999996E-4</v>
      </c>
      <c r="AC378" s="5">
        <v>9.6223000000000001E-4</v>
      </c>
      <c r="AD378" s="5">
        <v>94.963835099999997</v>
      </c>
      <c r="AE378" s="5">
        <v>96.643318120000004</v>
      </c>
      <c r="AF378" s="5">
        <v>97.4343121</v>
      </c>
      <c r="AG378" s="5">
        <v>97.434312120000001</v>
      </c>
    </row>
    <row r="379" spans="1:33">
      <c r="A379" s="56" t="s">
        <v>80</v>
      </c>
      <c r="B379" s="56" t="s">
        <v>197</v>
      </c>
      <c r="C379" s="56" t="s">
        <v>226</v>
      </c>
      <c r="D379" s="56" t="s">
        <v>227</v>
      </c>
      <c r="E379" s="56" t="s">
        <v>142</v>
      </c>
      <c r="F379" s="5">
        <v>0</v>
      </c>
      <c r="G379" s="5">
        <v>1.9800000000000001E-6</v>
      </c>
      <c r="H379" s="5">
        <v>2.0099999999999998E-6</v>
      </c>
      <c r="I379" s="5">
        <v>4.5199999999999999E-6</v>
      </c>
      <c r="J379" s="5">
        <v>9.6299999999999993E-6</v>
      </c>
      <c r="K379" s="5">
        <v>9.6299999999999993E-6</v>
      </c>
      <c r="L379" s="5">
        <v>2.561E-5</v>
      </c>
      <c r="M379" s="5">
        <v>2.686E-5</v>
      </c>
      <c r="N379" s="5">
        <v>2.9289999999999999E-5</v>
      </c>
      <c r="O379" s="5">
        <v>3.1250000000000001E-5</v>
      </c>
      <c r="P379" s="5">
        <v>40.071010260000001</v>
      </c>
      <c r="Q379" s="5">
        <v>103.58895232</v>
      </c>
      <c r="R379" s="5">
        <v>688.49166432999994</v>
      </c>
      <c r="S379" s="5">
        <v>688.49166629000001</v>
      </c>
      <c r="T379" s="5">
        <v>900.00001287999999</v>
      </c>
      <c r="U379" s="5">
        <v>900.00001287999999</v>
      </c>
      <c r="V379" s="5">
        <v>900.00001287999999</v>
      </c>
      <c r="W379" s="5">
        <v>900.00001288999999</v>
      </c>
      <c r="X379" s="5">
        <v>900.00001386999998</v>
      </c>
      <c r="Y379" s="5">
        <v>900.00005599000008</v>
      </c>
      <c r="Z379" s="5">
        <v>900.00006536000001</v>
      </c>
      <c r="AA379" s="5">
        <v>992.06237542999997</v>
      </c>
      <c r="AB379" s="5">
        <v>992.06237547000001</v>
      </c>
      <c r="AC379" s="5">
        <v>992.06237549000002</v>
      </c>
      <c r="AD379" s="5">
        <v>1039.59871838</v>
      </c>
      <c r="AE379" s="5">
        <v>1039.5987184000001</v>
      </c>
      <c r="AF379" s="5">
        <v>1039.5987184200001</v>
      </c>
      <c r="AG379" s="5">
        <v>1039.59871847</v>
      </c>
    </row>
    <row r="380" spans="1:33">
      <c r="A380" s="56" t="s">
        <v>80</v>
      </c>
      <c r="B380" s="56" t="s">
        <v>197</v>
      </c>
      <c r="C380" s="56" t="s">
        <v>228</v>
      </c>
      <c r="D380" s="56" t="s">
        <v>229</v>
      </c>
      <c r="E380" s="56" t="s">
        <v>142</v>
      </c>
      <c r="F380" s="5">
        <v>0</v>
      </c>
      <c r="G380" s="5">
        <v>1.33E-6</v>
      </c>
      <c r="H380" s="5">
        <v>1.4699999999999999E-6</v>
      </c>
      <c r="I380" s="5">
        <v>2.12E-6</v>
      </c>
      <c r="J380" s="5">
        <v>3.0800000000000002E-6</v>
      </c>
      <c r="K380" s="5">
        <v>3.0800000000000002E-6</v>
      </c>
      <c r="L380" s="5">
        <v>3.0900000000000001E-6</v>
      </c>
      <c r="M380" s="5">
        <v>4.5499999999999996E-6</v>
      </c>
      <c r="N380" s="5">
        <v>6.4999999999999996E-6</v>
      </c>
      <c r="O380" s="5">
        <v>7.7999999999999999E-6</v>
      </c>
      <c r="P380" s="5">
        <v>1.0519999999999999E-5</v>
      </c>
      <c r="Q380" s="5">
        <v>1.081E-5</v>
      </c>
      <c r="R380" s="5">
        <v>1.083E-5</v>
      </c>
      <c r="S380" s="5">
        <v>1.3519999999999999E-5</v>
      </c>
      <c r="T380" s="5">
        <v>2.0299999999999999E-5</v>
      </c>
      <c r="U380" s="5">
        <v>2.0299999999999999E-5</v>
      </c>
      <c r="V380" s="5">
        <v>2.031E-5</v>
      </c>
      <c r="W380" s="5">
        <v>2.033E-5</v>
      </c>
      <c r="X380" s="5">
        <v>2.5400000000000001E-5</v>
      </c>
      <c r="Y380" s="5">
        <v>5.9460000000000003E-5</v>
      </c>
      <c r="Z380" s="5">
        <v>300.00039006999998</v>
      </c>
      <c r="AA380" s="5">
        <v>523.01146912000002</v>
      </c>
      <c r="AB380" s="5">
        <v>523.01146916999994</v>
      </c>
      <c r="AC380" s="5">
        <v>523.01146921999998</v>
      </c>
      <c r="AD380" s="5">
        <v>523.01146944000004</v>
      </c>
      <c r="AE380" s="5">
        <v>523.01146948999997</v>
      </c>
      <c r="AF380" s="5">
        <v>523.01146951999999</v>
      </c>
      <c r="AG380" s="5">
        <v>523.01146958999993</v>
      </c>
    </row>
    <row r="381" spans="1:33">
      <c r="A381" s="56" t="s">
        <v>80</v>
      </c>
      <c r="B381" s="56" t="s">
        <v>197</v>
      </c>
      <c r="C381" s="56" t="s">
        <v>230</v>
      </c>
      <c r="D381" s="56" t="s">
        <v>231</v>
      </c>
      <c r="E381" s="56" t="s">
        <v>142</v>
      </c>
      <c r="F381" s="5">
        <v>912.96400000000006</v>
      </c>
      <c r="G381" s="5">
        <v>912.96400222</v>
      </c>
      <c r="H381" s="5">
        <v>912.96400227000004</v>
      </c>
      <c r="I381" s="5">
        <v>1087.2535625800001</v>
      </c>
      <c r="J381" s="5">
        <v>1319.3214175799999</v>
      </c>
      <c r="K381" s="5">
        <v>1319.3214175799999</v>
      </c>
      <c r="L381" s="5">
        <v>1624.92812721</v>
      </c>
      <c r="M381" s="5">
        <v>1624.9281279700001</v>
      </c>
      <c r="N381" s="5">
        <v>1624.92812888</v>
      </c>
      <c r="O381" s="5">
        <v>1624.9281290900001</v>
      </c>
      <c r="P381" s="5">
        <v>1624.9281298799999</v>
      </c>
      <c r="Q381" s="5">
        <v>1624.9281319500001</v>
      </c>
      <c r="R381" s="5">
        <v>1624.9281320099999</v>
      </c>
      <c r="S381" s="5">
        <v>1791.6550358</v>
      </c>
      <c r="T381" s="5">
        <v>2098.6553188600001</v>
      </c>
      <c r="U381" s="5">
        <v>2098.6553188799999</v>
      </c>
      <c r="V381" s="5">
        <v>2126.1793994499999</v>
      </c>
      <c r="W381" s="5">
        <v>2312.9640227700002</v>
      </c>
      <c r="X381" s="5">
        <v>2312.9640230800001</v>
      </c>
      <c r="Y381" s="5">
        <v>3536.7253931099999</v>
      </c>
      <c r="Z381" s="5">
        <v>3536.7253931800001</v>
      </c>
      <c r="AA381" s="5">
        <v>3324.5302071299998</v>
      </c>
      <c r="AB381" s="5">
        <v>3634.4195446600002</v>
      </c>
      <c r="AC381" s="5">
        <v>3634.4195446899998</v>
      </c>
      <c r="AD381" s="5">
        <v>3792.61481964</v>
      </c>
      <c r="AE381" s="5">
        <v>3792.6148196899999</v>
      </c>
      <c r="AF381" s="5">
        <v>3792.6148197100001</v>
      </c>
      <c r="AG381" s="5">
        <v>3792.6148197299999</v>
      </c>
    </row>
    <row r="382" spans="1:33">
      <c r="A382" s="56" t="s">
        <v>80</v>
      </c>
      <c r="B382" s="56" t="s">
        <v>197</v>
      </c>
      <c r="C382" s="56" t="s">
        <v>232</v>
      </c>
      <c r="D382" s="56" t="s">
        <v>233</v>
      </c>
      <c r="E382" s="56" t="s">
        <v>142</v>
      </c>
      <c r="F382" s="5">
        <v>0</v>
      </c>
      <c r="G382" s="5">
        <v>6.3E-7</v>
      </c>
      <c r="H382" s="5">
        <v>6.5000000000000002E-7</v>
      </c>
      <c r="I382" s="5">
        <v>9.0999999999999997E-7</v>
      </c>
      <c r="J382" s="5">
        <v>1.28E-6</v>
      </c>
      <c r="K382" s="5">
        <v>1.28E-6</v>
      </c>
      <c r="L382" s="5">
        <v>1.33E-6</v>
      </c>
      <c r="M382" s="5">
        <v>1.9999999999999999E-6</v>
      </c>
      <c r="N382" s="5">
        <v>2.7999999999999999E-6</v>
      </c>
      <c r="O382" s="5">
        <v>3.1200000000000002E-6</v>
      </c>
      <c r="P382" s="5">
        <v>3.9899999999999999E-6</v>
      </c>
      <c r="Q382" s="5">
        <v>4.6099999999999999E-6</v>
      </c>
      <c r="R382" s="5">
        <v>4.6399999999999996E-6</v>
      </c>
      <c r="S382" s="5">
        <v>5.5600000000000001E-6</v>
      </c>
      <c r="T382" s="5">
        <v>1.0319999999999999E-5</v>
      </c>
      <c r="U382" s="5">
        <v>1.0319999999999999E-5</v>
      </c>
      <c r="V382" s="5">
        <v>1.0319999999999999E-5</v>
      </c>
      <c r="W382" s="5">
        <v>1.0319999999999999E-5</v>
      </c>
      <c r="X382" s="5">
        <v>1.0360000000000001E-5</v>
      </c>
      <c r="Y382" s="5">
        <v>1.349E-5</v>
      </c>
      <c r="Z382" s="5">
        <v>5.0699999999999999E-5</v>
      </c>
      <c r="AA382" s="5">
        <v>154.15603547000001</v>
      </c>
      <c r="AB382" s="5">
        <v>154.15603548000001</v>
      </c>
      <c r="AC382" s="5">
        <v>154.15603548999999</v>
      </c>
      <c r="AD382" s="5">
        <v>159.86032141999999</v>
      </c>
      <c r="AE382" s="5">
        <v>159.86032211</v>
      </c>
      <c r="AF382" s="5">
        <v>159.86032215</v>
      </c>
      <c r="AG382" s="5">
        <v>159.86032220000001</v>
      </c>
    </row>
    <row r="383" spans="1:33">
      <c r="A383" s="56" t="s">
        <v>80</v>
      </c>
      <c r="B383" s="56" t="s">
        <v>163</v>
      </c>
      <c r="C383" s="56" t="s">
        <v>234</v>
      </c>
      <c r="D383" s="56" t="s">
        <v>235</v>
      </c>
      <c r="E383" s="56" t="s">
        <v>142</v>
      </c>
      <c r="F383" s="5">
        <v>8.8000000000000004E-7</v>
      </c>
      <c r="G383" s="5">
        <v>1.00892E-3</v>
      </c>
      <c r="H383" s="5">
        <v>376.41613825000002</v>
      </c>
      <c r="I383" s="5">
        <v>400.00101106</v>
      </c>
      <c r="J383" s="5">
        <v>400.00101106</v>
      </c>
      <c r="K383" s="5">
        <v>400.00101106</v>
      </c>
      <c r="L383" s="5">
        <v>400.00101106</v>
      </c>
      <c r="M383" s="5">
        <v>400.00101116000002</v>
      </c>
      <c r="N383" s="5">
        <v>400.0010115</v>
      </c>
      <c r="O383" s="5">
        <v>400.00101151000001</v>
      </c>
      <c r="P383" s="5">
        <v>400.00101154999999</v>
      </c>
      <c r="Q383" s="5">
        <v>400.00101178</v>
      </c>
      <c r="R383" s="5">
        <v>400.00103768000002</v>
      </c>
      <c r="S383" s="5">
        <v>401.9553042</v>
      </c>
      <c r="T383" s="5">
        <v>1121.9637754</v>
      </c>
      <c r="U383" s="5">
        <v>1411.7227551399999</v>
      </c>
      <c r="V383" s="5">
        <v>1411.7227556299999</v>
      </c>
      <c r="W383" s="5">
        <v>1630.89407549</v>
      </c>
      <c r="X383" s="5">
        <v>1630.89407549</v>
      </c>
      <c r="Y383" s="5">
        <v>1630.89407549</v>
      </c>
      <c r="Z383" s="5">
        <v>1630.89407549</v>
      </c>
      <c r="AA383" s="5">
        <v>1630.89407613</v>
      </c>
      <c r="AB383" s="5">
        <v>1630.89407613</v>
      </c>
      <c r="AC383" s="5">
        <v>1630.89407613</v>
      </c>
      <c r="AD383" s="5">
        <v>1630.89407613</v>
      </c>
      <c r="AE383" s="5">
        <v>1630.89407613</v>
      </c>
      <c r="AF383" s="5">
        <v>1630.89407613</v>
      </c>
      <c r="AG383" s="5">
        <v>1630.89407613</v>
      </c>
    </row>
    <row r="384" spans="1:33">
      <c r="A384" s="56" t="s">
        <v>80</v>
      </c>
      <c r="B384" s="56" t="s">
        <v>163</v>
      </c>
      <c r="C384" s="56" t="s">
        <v>236</v>
      </c>
      <c r="D384" s="56" t="s">
        <v>237</v>
      </c>
      <c r="E384" s="56" t="s">
        <v>142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>
      <c r="A385" s="56" t="s">
        <v>80</v>
      </c>
      <c r="B385" s="56" t="s">
        <v>163</v>
      </c>
      <c r="C385" s="56" t="s">
        <v>238</v>
      </c>
      <c r="D385" s="56" t="s">
        <v>239</v>
      </c>
      <c r="E385" s="56" t="s">
        <v>142</v>
      </c>
      <c r="F385" s="5">
        <v>442.48000101999997</v>
      </c>
      <c r="G385" s="5">
        <v>681.92902466999999</v>
      </c>
      <c r="H385" s="5">
        <v>681.92902468</v>
      </c>
      <c r="I385" s="5">
        <v>848.65793002000009</v>
      </c>
      <c r="J385" s="5">
        <v>910.83242727000004</v>
      </c>
      <c r="K385" s="5">
        <v>910.83242728999994</v>
      </c>
      <c r="L385" s="5">
        <v>910.83242728999994</v>
      </c>
      <c r="M385" s="5">
        <v>910.83242745999996</v>
      </c>
      <c r="N385" s="5">
        <v>910.83242760999997</v>
      </c>
      <c r="O385" s="5">
        <v>910.83242768000002</v>
      </c>
      <c r="P385" s="5">
        <v>910.83242775000008</v>
      </c>
      <c r="Q385" s="5">
        <v>910.83242790999998</v>
      </c>
      <c r="R385" s="5">
        <v>910.83242791999999</v>
      </c>
      <c r="S385" s="5">
        <v>910.83242823</v>
      </c>
      <c r="T385" s="5">
        <v>910.83242874999996</v>
      </c>
      <c r="U385" s="5">
        <v>738.35243003999994</v>
      </c>
      <c r="V385" s="5">
        <v>738.35243020999997</v>
      </c>
      <c r="W385" s="5">
        <v>738.35243021999997</v>
      </c>
      <c r="X385" s="5">
        <v>738.35243252999999</v>
      </c>
      <c r="Y385" s="5">
        <v>738.35243437999998</v>
      </c>
      <c r="Z385" s="5">
        <v>683.76372966999998</v>
      </c>
      <c r="AA385" s="5">
        <v>683.76372968999999</v>
      </c>
      <c r="AB385" s="5">
        <v>683.76372980999997</v>
      </c>
      <c r="AC385" s="5">
        <v>683.76372982999999</v>
      </c>
      <c r="AD385" s="5">
        <v>712.82440995000002</v>
      </c>
      <c r="AE385" s="5">
        <v>712.82440997000003</v>
      </c>
      <c r="AF385" s="5">
        <v>739.74232119999999</v>
      </c>
      <c r="AG385" s="5">
        <v>739.74232125000003</v>
      </c>
    </row>
    <row r="386" spans="1:33">
      <c r="A386" s="56" t="s">
        <v>80</v>
      </c>
      <c r="B386" s="56" t="s">
        <v>163</v>
      </c>
      <c r="C386" s="56" t="s">
        <v>240</v>
      </c>
      <c r="D386" s="56" t="s">
        <v>241</v>
      </c>
      <c r="E386" s="56" t="s">
        <v>142</v>
      </c>
      <c r="F386" s="5">
        <v>113.19000092</v>
      </c>
      <c r="G386" s="5">
        <v>326.67483804999989</v>
      </c>
      <c r="H386" s="5">
        <v>913.1900389299999</v>
      </c>
      <c r="I386" s="5">
        <v>2018.9067785699999</v>
      </c>
      <c r="J386" s="5">
        <v>2553.0944165199999</v>
      </c>
      <c r="K386" s="5">
        <v>3113.1899999500001</v>
      </c>
      <c r="L386" s="5">
        <v>3113.1899999500001</v>
      </c>
      <c r="M386" s="5">
        <v>3113.1899999500001</v>
      </c>
      <c r="N386" s="5">
        <v>3113.1899999699999</v>
      </c>
      <c r="O386" s="5">
        <v>3113.1899999900002</v>
      </c>
      <c r="P386" s="5">
        <v>3113.1900000099999</v>
      </c>
      <c r="Q386" s="5">
        <v>3113.1900000300002</v>
      </c>
      <c r="R386" s="5">
        <v>3113.19000005</v>
      </c>
      <c r="S386" s="5">
        <v>3113.19000009</v>
      </c>
      <c r="T386" s="5">
        <v>3113.19000009</v>
      </c>
      <c r="U386" s="5">
        <v>3113.19000009</v>
      </c>
      <c r="V386" s="5">
        <v>3113.19000009</v>
      </c>
      <c r="W386" s="5">
        <v>4354.5366959399998</v>
      </c>
      <c r="X386" s="5">
        <v>4354.5366959700004</v>
      </c>
      <c r="Y386" s="5">
        <v>4573.6977149000004</v>
      </c>
      <c r="Z386" s="5">
        <v>4573.69771494</v>
      </c>
      <c r="AA386" s="5">
        <v>4573.6977149699997</v>
      </c>
      <c r="AB386" s="5">
        <v>4647.1078119200001</v>
      </c>
      <c r="AC386" s="5">
        <v>4647.10781193</v>
      </c>
      <c r="AD386" s="5">
        <v>4832.0097369599998</v>
      </c>
      <c r="AE386" s="5">
        <v>4832.0097370399999</v>
      </c>
      <c r="AF386" s="5">
        <v>4991.7450940600002</v>
      </c>
      <c r="AG386" s="5">
        <v>4991.7450940899998</v>
      </c>
    </row>
    <row r="387" spans="1:33">
      <c r="A387" s="56" t="s">
        <v>80</v>
      </c>
      <c r="B387" s="56" t="s">
        <v>163</v>
      </c>
      <c r="C387" s="56" t="s">
        <v>242</v>
      </c>
      <c r="D387" s="56" t="s">
        <v>243</v>
      </c>
      <c r="E387" s="56" t="s">
        <v>142</v>
      </c>
      <c r="F387" s="5">
        <v>198.01200039</v>
      </c>
      <c r="G387" s="5">
        <v>198.01200116000001</v>
      </c>
      <c r="H387" s="5">
        <v>198.01200116000001</v>
      </c>
      <c r="I387" s="5">
        <v>198.01200216999999</v>
      </c>
      <c r="J387" s="5">
        <v>198.01200216999999</v>
      </c>
      <c r="K387" s="5">
        <v>198.01200216999999</v>
      </c>
      <c r="L387" s="5">
        <v>198.01200219</v>
      </c>
      <c r="M387" s="5">
        <v>198.01200258</v>
      </c>
      <c r="N387" s="5">
        <v>198.01200291999999</v>
      </c>
      <c r="O387" s="5">
        <v>198.01200302000001</v>
      </c>
      <c r="P387" s="5">
        <v>198.01200316000001</v>
      </c>
      <c r="Q387" s="5">
        <v>198.01200373</v>
      </c>
      <c r="R387" s="5">
        <v>198.0120053</v>
      </c>
      <c r="S387" s="5">
        <v>198.01200775000001</v>
      </c>
      <c r="T387" s="5">
        <v>198.01200990999999</v>
      </c>
      <c r="U387" s="5">
        <v>198.01200992</v>
      </c>
      <c r="V387" s="5">
        <v>198.01200994000001</v>
      </c>
      <c r="W387" s="5">
        <v>198.01205096999999</v>
      </c>
      <c r="X387" s="5">
        <v>283.97710111999999</v>
      </c>
      <c r="Y387" s="5">
        <v>283.97710114</v>
      </c>
      <c r="Z387" s="5">
        <v>302.97932946999998</v>
      </c>
      <c r="AA387" s="5">
        <v>302.97932946999998</v>
      </c>
      <c r="AB387" s="5">
        <v>302.97932947999999</v>
      </c>
      <c r="AC387" s="5">
        <v>302.97932952000002</v>
      </c>
      <c r="AD387" s="5">
        <v>309.88649822000002</v>
      </c>
      <c r="AE387" s="5">
        <v>309.88649824999999</v>
      </c>
      <c r="AF387" s="5">
        <v>309.88649827</v>
      </c>
      <c r="AG387" s="5">
        <v>309.88649837000003</v>
      </c>
    </row>
    <row r="388" spans="1:33">
      <c r="A388" s="56" t="s">
        <v>80</v>
      </c>
      <c r="B388" s="56" t="s">
        <v>163</v>
      </c>
      <c r="C388" s="56" t="s">
        <v>244</v>
      </c>
      <c r="D388" s="56" t="s">
        <v>245</v>
      </c>
      <c r="E388" s="56" t="s">
        <v>142</v>
      </c>
      <c r="F388" s="5">
        <v>7.4000000000000001E-7</v>
      </c>
      <c r="G388" s="5">
        <v>1.8500000000000001E-6</v>
      </c>
      <c r="H388" s="5">
        <v>1.8500000000000001E-6</v>
      </c>
      <c r="I388" s="5">
        <v>2.8399999999999999E-6</v>
      </c>
      <c r="J388" s="5">
        <v>2.8399999999999999E-6</v>
      </c>
      <c r="K388" s="5">
        <v>2.8399999999999999E-6</v>
      </c>
      <c r="L388" s="5">
        <v>3.19E-6</v>
      </c>
      <c r="M388" s="5">
        <v>3.9299999999999996E-6</v>
      </c>
      <c r="N388" s="5">
        <v>4.4100000000000001E-6</v>
      </c>
      <c r="O388" s="5">
        <v>4.4499999999999997E-6</v>
      </c>
      <c r="P388" s="5">
        <v>5.2900000000000002E-6</v>
      </c>
      <c r="Q388" s="5">
        <v>6.7299999999999999E-6</v>
      </c>
      <c r="R388" s="5">
        <v>1.041E-5</v>
      </c>
      <c r="S388" s="5">
        <v>1.202E-5</v>
      </c>
      <c r="T388" s="5">
        <v>1.5990000000000001E-5</v>
      </c>
      <c r="U388" s="5">
        <v>1.6019999999999999E-5</v>
      </c>
      <c r="V388" s="5">
        <v>1.611E-5</v>
      </c>
      <c r="W388" s="5">
        <v>171.6252077</v>
      </c>
      <c r="X388" s="5">
        <v>486.54550948999997</v>
      </c>
      <c r="Y388" s="5">
        <v>897.48250504999999</v>
      </c>
      <c r="Z388" s="5">
        <v>1152.3736463099999</v>
      </c>
      <c r="AA388" s="5">
        <v>1152.37364632</v>
      </c>
      <c r="AB388" s="5">
        <v>1152.3736467000001</v>
      </c>
      <c r="AC388" s="5">
        <v>1524.9953833100001</v>
      </c>
      <c r="AD388" s="5">
        <v>1597.57160204</v>
      </c>
      <c r="AE388" s="5">
        <v>1597.5716021400001</v>
      </c>
      <c r="AF388" s="5">
        <v>1597.5716021600001</v>
      </c>
      <c r="AG388" s="5">
        <v>1597.5716025199999</v>
      </c>
    </row>
    <row r="389" spans="1:33">
      <c r="A389" s="56" t="s">
        <v>80</v>
      </c>
      <c r="B389" s="56" t="s">
        <v>163</v>
      </c>
      <c r="C389" s="56" t="s">
        <v>246</v>
      </c>
      <c r="D389" s="56" t="s">
        <v>247</v>
      </c>
      <c r="E389" s="56" t="s">
        <v>142</v>
      </c>
      <c r="F389" s="5">
        <v>7.9999999999999996E-7</v>
      </c>
      <c r="G389" s="5">
        <v>1.8500000000000001E-6</v>
      </c>
      <c r="H389" s="5">
        <v>1.8500000000000001E-6</v>
      </c>
      <c r="I389" s="5">
        <v>2.7999999999999999E-6</v>
      </c>
      <c r="J389" s="5">
        <v>2.7999999999999999E-6</v>
      </c>
      <c r="K389" s="5">
        <v>2.7999999999999999E-6</v>
      </c>
      <c r="L389" s="5">
        <v>3.1200000000000002E-6</v>
      </c>
      <c r="M389" s="5">
        <v>3.8300000000000006E-6</v>
      </c>
      <c r="N389" s="5">
        <v>4.2799999999999997E-6</v>
      </c>
      <c r="O389" s="5">
        <v>4.34E-6</v>
      </c>
      <c r="P389" s="5">
        <v>5.13E-6</v>
      </c>
      <c r="Q389" s="5">
        <v>6.5300000000000002E-6</v>
      </c>
      <c r="R389" s="5">
        <v>8.3400000000000015E-6</v>
      </c>
      <c r="S389" s="5">
        <v>8.6999999999999997E-6</v>
      </c>
      <c r="T389" s="5">
        <v>1.313E-5</v>
      </c>
      <c r="U389" s="5">
        <v>1.3149999999999999E-5</v>
      </c>
      <c r="V389" s="5">
        <v>1.3200000000000001E-5</v>
      </c>
      <c r="W389" s="5">
        <v>3.7129999999999999E-5</v>
      </c>
      <c r="X389" s="5">
        <v>3.7169999999999998E-5</v>
      </c>
      <c r="Y389" s="5">
        <v>3.7230000000000001E-5</v>
      </c>
      <c r="Z389" s="5">
        <v>4.8600000000000002E-5</v>
      </c>
      <c r="AA389" s="5">
        <v>5.3999999999999998E-5</v>
      </c>
      <c r="AB389" s="5">
        <v>180.11717831000001</v>
      </c>
      <c r="AC389" s="5">
        <v>681.26892586999998</v>
      </c>
      <c r="AD389" s="5">
        <v>681.26892591000001</v>
      </c>
      <c r="AE389" s="5">
        <v>828.19741668000006</v>
      </c>
      <c r="AF389" s="5">
        <v>828.19741669999996</v>
      </c>
      <c r="AG389" s="5">
        <v>828.19742506</v>
      </c>
    </row>
    <row r="390" spans="1:33">
      <c r="A390" s="56" t="s">
        <v>80</v>
      </c>
      <c r="B390" s="56" t="s">
        <v>163</v>
      </c>
      <c r="C390" s="56" t="s">
        <v>248</v>
      </c>
      <c r="D390" s="56" t="s">
        <v>249</v>
      </c>
      <c r="E390" s="56" t="s">
        <v>142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</row>
    <row r="391" spans="1:33">
      <c r="A391" s="56" t="s">
        <v>80</v>
      </c>
      <c r="B391" s="56" t="s">
        <v>163</v>
      </c>
      <c r="C391" s="56" t="s">
        <v>250</v>
      </c>
      <c r="D391" s="56" t="s">
        <v>251</v>
      </c>
      <c r="E391" s="56" t="s">
        <v>142</v>
      </c>
      <c r="F391" s="5">
        <v>113.18000105</v>
      </c>
      <c r="G391" s="5">
        <v>383.94136364000002</v>
      </c>
      <c r="H391" s="5">
        <v>383.94136364000002</v>
      </c>
      <c r="I391" s="5">
        <v>413.18</v>
      </c>
      <c r="J391" s="5">
        <v>413.18</v>
      </c>
      <c r="K391" s="5">
        <v>413.18</v>
      </c>
      <c r="L391" s="5">
        <v>413.18</v>
      </c>
      <c r="M391" s="5">
        <v>413.18</v>
      </c>
      <c r="N391" s="5">
        <v>413.18000001000001</v>
      </c>
      <c r="O391" s="5">
        <v>413.18000002000002</v>
      </c>
      <c r="P391" s="5">
        <v>413.18000002999997</v>
      </c>
      <c r="Q391" s="5">
        <v>413.18000003999998</v>
      </c>
      <c r="R391" s="5">
        <v>413.18000004999999</v>
      </c>
      <c r="S391" s="5">
        <v>413.18000006</v>
      </c>
      <c r="T391" s="5">
        <v>413.18000006</v>
      </c>
      <c r="U391" s="5">
        <v>413.18000007000001</v>
      </c>
      <c r="V391" s="5">
        <v>413.18000007000001</v>
      </c>
      <c r="W391" s="5">
        <v>390.22869915000001</v>
      </c>
      <c r="X391" s="5">
        <v>395.68961586</v>
      </c>
      <c r="Y391" s="5">
        <v>395.68961588000002</v>
      </c>
      <c r="Z391" s="5">
        <v>399.02208968999997</v>
      </c>
      <c r="AA391" s="5">
        <v>399.02208968999997</v>
      </c>
      <c r="AB391" s="5">
        <v>406.59891350999999</v>
      </c>
      <c r="AC391" s="5">
        <v>406.96090014999999</v>
      </c>
      <c r="AD391" s="5">
        <v>407.02267735999999</v>
      </c>
      <c r="AE391" s="5">
        <v>407.02267762000002</v>
      </c>
      <c r="AF391" s="5">
        <v>407.02267762999998</v>
      </c>
      <c r="AG391" s="5">
        <v>407.02267763999998</v>
      </c>
    </row>
    <row r="392" spans="1:33">
      <c r="A392" s="56" t="s">
        <v>80</v>
      </c>
      <c r="B392" s="56" t="s">
        <v>198</v>
      </c>
      <c r="C392" s="56" t="s">
        <v>252</v>
      </c>
      <c r="D392" s="56" t="s">
        <v>253</v>
      </c>
      <c r="E392" s="56" t="s">
        <v>142</v>
      </c>
      <c r="F392" s="5">
        <v>0</v>
      </c>
      <c r="G392" s="5">
        <v>4.8199999999999996E-6</v>
      </c>
      <c r="H392" s="5">
        <v>5.3800000000000002E-6</v>
      </c>
      <c r="I392" s="5">
        <v>5.3800000000000002E-6</v>
      </c>
      <c r="J392" s="5">
        <v>5.3800000000000002E-6</v>
      </c>
      <c r="K392" s="5">
        <v>5.3800000000000002E-6</v>
      </c>
      <c r="L392" s="5">
        <v>5.3800000000000002E-6</v>
      </c>
      <c r="M392" s="5">
        <v>6.0499999999999997E-6</v>
      </c>
      <c r="N392" s="5">
        <v>6.5799999999999997E-6</v>
      </c>
      <c r="O392" s="5">
        <v>6.8800000000000002E-6</v>
      </c>
      <c r="P392" s="5">
        <v>6.8800000000000002E-6</v>
      </c>
      <c r="Q392" s="5">
        <v>7.7100000000000007E-6</v>
      </c>
      <c r="R392" s="5">
        <v>8.8799999999999997E-6</v>
      </c>
      <c r="S392" s="5">
        <v>8.8799999999999997E-6</v>
      </c>
      <c r="T392" s="5">
        <v>1.4939999999999999E-5</v>
      </c>
      <c r="U392" s="5">
        <v>4.6120000000000012E-5</v>
      </c>
      <c r="V392" s="5">
        <v>4.6140000000000002E-5</v>
      </c>
      <c r="W392" s="5">
        <v>4.6390000000000001E-5</v>
      </c>
      <c r="X392" s="5">
        <v>4.6440000000000003E-5</v>
      </c>
      <c r="Y392" s="5">
        <v>4.6780000000000003E-5</v>
      </c>
      <c r="Z392" s="5">
        <v>5.3900000000000002E-5</v>
      </c>
      <c r="AA392" s="5">
        <v>1.0577399999999999E-3</v>
      </c>
      <c r="AB392" s="5">
        <v>402.98733318000001</v>
      </c>
      <c r="AC392" s="5">
        <v>402.98733320000002</v>
      </c>
      <c r="AD392" s="5">
        <v>402.98733321999998</v>
      </c>
      <c r="AE392" s="5">
        <v>402.98733324</v>
      </c>
      <c r="AF392" s="5">
        <v>402.98733326000001</v>
      </c>
      <c r="AG392" s="5">
        <v>402.98733327999997</v>
      </c>
    </row>
    <row r="393" spans="1:33">
      <c r="A393" s="56" t="s">
        <v>80</v>
      </c>
      <c r="B393" s="56" t="s">
        <v>198</v>
      </c>
      <c r="C393" s="56" t="s">
        <v>254</v>
      </c>
      <c r="D393" s="56" t="s">
        <v>255</v>
      </c>
      <c r="E393" s="56" t="s">
        <v>142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>
      <c r="A394" s="56" t="s">
        <v>80</v>
      </c>
      <c r="B394" s="56" t="s">
        <v>198</v>
      </c>
      <c r="C394" s="56" t="s">
        <v>256</v>
      </c>
      <c r="D394" s="56" t="s">
        <v>257</v>
      </c>
      <c r="E394" s="56" t="s">
        <v>142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</row>
    <row r="395" spans="1:33">
      <c r="A395" s="56" t="s">
        <v>80</v>
      </c>
      <c r="B395" s="56" t="s">
        <v>198</v>
      </c>
      <c r="C395" s="56" t="s">
        <v>258</v>
      </c>
      <c r="D395" s="56" t="s">
        <v>259</v>
      </c>
      <c r="E395" s="56" t="s">
        <v>142</v>
      </c>
      <c r="F395" s="5">
        <v>1923.1</v>
      </c>
      <c r="G395" s="5">
        <v>1923.1000539700001</v>
      </c>
      <c r="H395" s="5">
        <v>1923.10005458</v>
      </c>
      <c r="I395" s="5">
        <v>1923.10005458</v>
      </c>
      <c r="J395" s="5">
        <v>1923.10005458</v>
      </c>
      <c r="K395" s="5">
        <v>1923.10005458</v>
      </c>
      <c r="L395" s="5">
        <v>1923.10005458</v>
      </c>
      <c r="M395" s="5">
        <v>1923.1000551699999</v>
      </c>
      <c r="N395" s="5">
        <v>1923.1000555099999</v>
      </c>
      <c r="O395" s="5">
        <v>1923.10005591</v>
      </c>
      <c r="P395" s="5">
        <v>1870.60005591</v>
      </c>
      <c r="Q395" s="5">
        <v>1870.6000563699999</v>
      </c>
      <c r="R395" s="5">
        <v>1870.60005677</v>
      </c>
      <c r="S395" s="5">
        <v>1870.6000567799999</v>
      </c>
      <c r="T395" s="5">
        <v>1870.6000601200001</v>
      </c>
      <c r="U395" s="5">
        <v>1870.6000633900001</v>
      </c>
      <c r="V395" s="5">
        <v>1678.6000667799999</v>
      </c>
      <c r="W395" s="5">
        <v>1678.6000719900001</v>
      </c>
      <c r="X395" s="5">
        <v>1678.6000720100001</v>
      </c>
      <c r="Y395" s="5">
        <v>1647.5501074599999</v>
      </c>
      <c r="Z395" s="5">
        <v>1586.9297504000001</v>
      </c>
      <c r="AA395" s="5">
        <v>1600.88433149</v>
      </c>
      <c r="AB395" s="5">
        <v>1904.35002644</v>
      </c>
      <c r="AC395" s="5">
        <v>1904.3500264700001</v>
      </c>
      <c r="AD395" s="5">
        <v>1814.3418738400001</v>
      </c>
      <c r="AE395" s="5">
        <v>1807.4430501700001</v>
      </c>
      <c r="AF395" s="5">
        <v>1772.59928999</v>
      </c>
      <c r="AG395" s="5">
        <v>1772.59929001</v>
      </c>
    </row>
    <row r="396" spans="1:33">
      <c r="A396" s="56" t="s">
        <v>80</v>
      </c>
      <c r="B396" s="56" t="s">
        <v>198</v>
      </c>
      <c r="C396" s="56" t="s">
        <v>260</v>
      </c>
      <c r="D396" s="56" t="s">
        <v>261</v>
      </c>
      <c r="E396" s="56" t="s">
        <v>142</v>
      </c>
      <c r="F396" s="5">
        <v>2067.1637999999998</v>
      </c>
      <c r="G396" s="5">
        <v>2067.1638280100001</v>
      </c>
      <c r="H396" s="5">
        <v>2109.9913910800001</v>
      </c>
      <c r="I396" s="5">
        <v>2109.9913910800001</v>
      </c>
      <c r="J396" s="5">
        <v>2109.9913910800001</v>
      </c>
      <c r="K396" s="5">
        <v>2109.9913910800001</v>
      </c>
      <c r="L396" s="5">
        <v>2109.9913910800001</v>
      </c>
      <c r="M396" s="5">
        <v>2109.9913913800001</v>
      </c>
      <c r="N396" s="5">
        <v>2109.99139169</v>
      </c>
      <c r="O396" s="5">
        <v>2109.9913919800001</v>
      </c>
      <c r="P396" s="5">
        <v>2109.99139199</v>
      </c>
      <c r="Q396" s="5">
        <v>2109.9913922000001</v>
      </c>
      <c r="R396" s="5">
        <v>2109.9913926200002</v>
      </c>
      <c r="S396" s="5">
        <v>2109.9913926300001</v>
      </c>
      <c r="T396" s="5">
        <v>2046.9833951200001</v>
      </c>
      <c r="U396" s="5">
        <v>1718.3449033100001</v>
      </c>
      <c r="V396" s="5">
        <v>1718.34490334</v>
      </c>
      <c r="W396" s="5">
        <v>2007.6857487899999</v>
      </c>
      <c r="X396" s="5">
        <v>2007.6857488200001</v>
      </c>
      <c r="Y396" s="5">
        <v>1988.1857503700001</v>
      </c>
      <c r="Z396" s="5">
        <v>2057.45584796</v>
      </c>
      <c r="AA396" s="5">
        <v>2057.4561736599999</v>
      </c>
      <c r="AB396" s="5">
        <v>3124.8739037099999</v>
      </c>
      <c r="AC396" s="5">
        <v>3124.8739037300002</v>
      </c>
      <c r="AD396" s="5">
        <v>3296.9989746299998</v>
      </c>
      <c r="AE396" s="5">
        <v>3443.3656671499998</v>
      </c>
      <c r="AF396" s="5">
        <v>3600.1344027999999</v>
      </c>
      <c r="AG396" s="5">
        <v>3424.2386028199999</v>
      </c>
    </row>
    <row r="397" spans="1:33">
      <c r="A397" s="56" t="s">
        <v>80</v>
      </c>
      <c r="B397" s="56" t="s">
        <v>198</v>
      </c>
      <c r="C397" s="56" t="s">
        <v>262</v>
      </c>
      <c r="D397" s="56" t="s">
        <v>263</v>
      </c>
      <c r="E397" s="56" t="s">
        <v>142</v>
      </c>
      <c r="F397" s="5">
        <v>0</v>
      </c>
      <c r="G397" s="5">
        <v>481.15039598999999</v>
      </c>
      <c r="H397" s="5">
        <v>500.00000315</v>
      </c>
      <c r="I397" s="5">
        <v>500.00000315</v>
      </c>
      <c r="J397" s="5">
        <v>500.00000315</v>
      </c>
      <c r="K397" s="5">
        <v>500.00000315</v>
      </c>
      <c r="L397" s="5">
        <v>500.00000315</v>
      </c>
      <c r="M397" s="5">
        <v>500.00000355999998</v>
      </c>
      <c r="N397" s="5">
        <v>500.00000388000001</v>
      </c>
      <c r="O397" s="5">
        <v>500.00000404000002</v>
      </c>
      <c r="P397" s="5">
        <v>500.00000404999997</v>
      </c>
      <c r="Q397" s="5">
        <v>500.00000446000001</v>
      </c>
      <c r="R397" s="5">
        <v>500.00000510000001</v>
      </c>
      <c r="S397" s="5">
        <v>500.00000512000003</v>
      </c>
      <c r="T397" s="5">
        <v>500.00000870999997</v>
      </c>
      <c r="U397" s="5">
        <v>500.00001947999999</v>
      </c>
      <c r="V397" s="5">
        <v>500.00001949</v>
      </c>
      <c r="W397" s="5">
        <v>500.00001952000002</v>
      </c>
      <c r="X397" s="5">
        <v>500.00002972999999</v>
      </c>
      <c r="Y397" s="5">
        <v>500.00005112000002</v>
      </c>
      <c r="Z397" s="5">
        <v>965.0932333799999</v>
      </c>
      <c r="AA397" s="5">
        <v>1023.0546343</v>
      </c>
      <c r="AB397" s="5">
        <v>1999.99999086</v>
      </c>
      <c r="AC397" s="5">
        <v>1999.99999088</v>
      </c>
      <c r="AD397" s="5">
        <v>1999.9999908899999</v>
      </c>
      <c r="AE397" s="5">
        <v>1999.9999909000001</v>
      </c>
      <c r="AF397" s="5">
        <v>1999.99999091</v>
      </c>
      <c r="AG397" s="5">
        <v>1999.9999909200001</v>
      </c>
    </row>
    <row r="398" spans="1:33">
      <c r="A398" s="56" t="s">
        <v>80</v>
      </c>
      <c r="B398" s="56" t="s">
        <v>198</v>
      </c>
      <c r="C398" s="56" t="s">
        <v>264</v>
      </c>
      <c r="D398" s="56" t="s">
        <v>265</v>
      </c>
      <c r="E398" s="56" t="s">
        <v>142</v>
      </c>
      <c r="F398" s="5">
        <v>0</v>
      </c>
      <c r="G398" s="5">
        <v>1.5799999999999999E-6</v>
      </c>
      <c r="H398" s="5">
        <v>3.32E-6</v>
      </c>
      <c r="I398" s="5">
        <v>3.32E-6</v>
      </c>
      <c r="J398" s="5">
        <v>3.32E-6</v>
      </c>
      <c r="K398" s="5">
        <v>3.32E-6</v>
      </c>
      <c r="L398" s="5">
        <v>3.32E-6</v>
      </c>
      <c r="M398" s="5">
        <v>3.9899999999999999E-6</v>
      </c>
      <c r="N398" s="5">
        <v>4.7099999999999998E-6</v>
      </c>
      <c r="O398" s="5">
        <v>4.7899999999999999E-6</v>
      </c>
      <c r="P398" s="5">
        <v>4.7899999999999999E-6</v>
      </c>
      <c r="Q398" s="5">
        <v>6.1600000000000003E-6</v>
      </c>
      <c r="R398" s="5">
        <v>6.9099999999999999E-6</v>
      </c>
      <c r="S398" s="5">
        <v>7.6199999999999999E-6</v>
      </c>
      <c r="T398" s="5">
        <v>1.0859999999999999E-5</v>
      </c>
      <c r="U398" s="5">
        <v>1.312E-5</v>
      </c>
      <c r="V398" s="5">
        <v>1.4790000000000001E-5</v>
      </c>
      <c r="W398" s="5">
        <v>1.484E-5</v>
      </c>
      <c r="X398" s="5">
        <v>1.488E-5</v>
      </c>
      <c r="Y398" s="5">
        <v>2.5179999999999999E-5</v>
      </c>
      <c r="Z398" s="5">
        <v>2.5239999999999999E-5</v>
      </c>
      <c r="AA398" s="5">
        <v>3.1619999999999999E-5</v>
      </c>
      <c r="AB398" s="5">
        <v>371.78904590000002</v>
      </c>
      <c r="AC398" s="5">
        <v>371.78904591999998</v>
      </c>
      <c r="AD398" s="5">
        <v>744.11813443000005</v>
      </c>
      <c r="AE398" s="5">
        <v>800.59988871999997</v>
      </c>
      <c r="AF398" s="5">
        <v>800.59988874999999</v>
      </c>
      <c r="AG398" s="5">
        <v>828.89030732000003</v>
      </c>
    </row>
    <row r="399" spans="1:33">
      <c r="A399" s="56" t="s">
        <v>80</v>
      </c>
      <c r="B399" s="56" t="s">
        <v>199</v>
      </c>
      <c r="C399" s="56" t="s">
        <v>266</v>
      </c>
      <c r="D399" s="56" t="s">
        <v>267</v>
      </c>
      <c r="E399" s="56" t="s">
        <v>142</v>
      </c>
      <c r="F399" s="5">
        <v>324.5</v>
      </c>
      <c r="G399" s="5">
        <v>324.50000041999999</v>
      </c>
      <c r="H399" s="5">
        <v>324.50000046000002</v>
      </c>
      <c r="I399" s="5">
        <v>324.50000052000001</v>
      </c>
      <c r="J399" s="5">
        <v>324.50000054999998</v>
      </c>
      <c r="K399" s="5">
        <v>324.50000070999999</v>
      </c>
      <c r="L399" s="5">
        <v>324.50000070999999</v>
      </c>
      <c r="M399" s="5">
        <v>278.50000176999998</v>
      </c>
      <c r="N399" s="5">
        <v>278.50000387</v>
      </c>
      <c r="O399" s="5">
        <v>278.50000427999998</v>
      </c>
      <c r="P399" s="5">
        <v>278.5000043</v>
      </c>
      <c r="Q399" s="5">
        <v>278.50000652</v>
      </c>
      <c r="R399" s="5">
        <v>198.00012573000001</v>
      </c>
      <c r="S399" s="5">
        <v>198.00012573999999</v>
      </c>
      <c r="T399" s="5">
        <v>259.63901184999997</v>
      </c>
      <c r="U399" s="5">
        <v>293.74430317999997</v>
      </c>
      <c r="V399" s="5">
        <v>420.77095323999998</v>
      </c>
      <c r="W399" s="5">
        <v>400.33113360999999</v>
      </c>
      <c r="X399" s="5">
        <v>400.56442671999997</v>
      </c>
      <c r="Y399" s="5">
        <v>442.90698345999999</v>
      </c>
      <c r="Z399" s="5">
        <v>442.90698350999998</v>
      </c>
      <c r="AA399" s="5">
        <v>442.90698351999998</v>
      </c>
      <c r="AB399" s="5">
        <v>498.70725641000001</v>
      </c>
      <c r="AC399" s="5">
        <v>498.70725642999997</v>
      </c>
      <c r="AD399" s="5">
        <v>512.16899364000005</v>
      </c>
      <c r="AE399" s="5">
        <v>512.16899365999996</v>
      </c>
      <c r="AF399" s="5">
        <v>512.16899366999996</v>
      </c>
      <c r="AG399" s="5">
        <v>512.16899367999997</v>
      </c>
    </row>
    <row r="400" spans="1:33">
      <c r="A400" s="56" t="s">
        <v>80</v>
      </c>
      <c r="B400" s="56" t="s">
        <v>199</v>
      </c>
      <c r="C400" s="56" t="s">
        <v>268</v>
      </c>
      <c r="D400" s="56" t="s">
        <v>269</v>
      </c>
      <c r="E400" s="56" t="s">
        <v>142</v>
      </c>
      <c r="F400" s="5">
        <v>0</v>
      </c>
      <c r="G400" s="5">
        <v>7.9000000000000006E-7</v>
      </c>
      <c r="H400" s="5">
        <v>8.6000000000000002E-7</v>
      </c>
      <c r="I400" s="5">
        <v>9.4E-7</v>
      </c>
      <c r="J400" s="5">
        <v>9.8999999999999984E-7</v>
      </c>
      <c r="K400" s="5">
        <v>1.28E-6</v>
      </c>
      <c r="L400" s="5">
        <v>1.28E-6</v>
      </c>
      <c r="M400" s="5">
        <v>3.0199999999999999E-6</v>
      </c>
      <c r="N400" s="5">
        <v>5.0000000000000004E-6</v>
      </c>
      <c r="O400" s="5">
        <v>5.3899999999999992E-6</v>
      </c>
      <c r="P400" s="5">
        <v>5.4100000000000007E-6</v>
      </c>
      <c r="Q400" s="5">
        <v>7.4800000000000004E-6</v>
      </c>
      <c r="R400" s="5">
        <v>1.149E-5</v>
      </c>
      <c r="S400" s="5">
        <v>1.151E-5</v>
      </c>
      <c r="T400" s="5">
        <v>1.6249999999999999E-5</v>
      </c>
      <c r="U400" s="5">
        <v>1.6390000000000001E-5</v>
      </c>
      <c r="V400" s="5">
        <v>1.891E-5</v>
      </c>
      <c r="W400" s="5">
        <v>1.895E-5</v>
      </c>
      <c r="X400" s="5">
        <v>2.639E-5</v>
      </c>
      <c r="Y400" s="5">
        <v>2.641E-5</v>
      </c>
      <c r="Z400" s="5">
        <v>2.6429999999999999E-5</v>
      </c>
      <c r="AA400" s="5">
        <v>2.9470000000000001E-5</v>
      </c>
      <c r="AB400" s="5">
        <v>1.5474E-4</v>
      </c>
      <c r="AC400" s="5">
        <v>1.5530000000000001E-4</v>
      </c>
      <c r="AD400" s="5">
        <v>400.00164632000002</v>
      </c>
      <c r="AE400" s="5">
        <v>457.56917005999998</v>
      </c>
      <c r="AF400" s="5">
        <v>457.56917007999999</v>
      </c>
      <c r="AG400" s="5">
        <v>457.56917059</v>
      </c>
    </row>
    <row r="401" spans="1:33">
      <c r="A401" s="56" t="s">
        <v>80</v>
      </c>
      <c r="B401" s="56" t="s">
        <v>199</v>
      </c>
      <c r="C401" s="56" t="s">
        <v>270</v>
      </c>
      <c r="D401" s="56" t="s">
        <v>271</v>
      </c>
      <c r="E401" s="56" t="s">
        <v>142</v>
      </c>
      <c r="F401" s="5">
        <v>1334.9349999999999</v>
      </c>
      <c r="G401" s="5">
        <v>1334.93500079</v>
      </c>
      <c r="H401" s="5">
        <v>1334.93500092</v>
      </c>
      <c r="I401" s="5">
        <v>1334.93500101</v>
      </c>
      <c r="J401" s="5">
        <v>1334.9350010600001</v>
      </c>
      <c r="K401" s="5">
        <v>1334.93500139</v>
      </c>
      <c r="L401" s="5">
        <v>1334.93500139</v>
      </c>
      <c r="M401" s="5">
        <v>1334.93500378</v>
      </c>
      <c r="N401" s="5">
        <v>1334.935009</v>
      </c>
      <c r="O401" s="5">
        <v>1334.9350104299999</v>
      </c>
      <c r="P401" s="5">
        <v>1236.23501046</v>
      </c>
      <c r="Q401" s="5">
        <v>1236.2350175500001</v>
      </c>
      <c r="R401" s="5">
        <v>1250.69168457</v>
      </c>
      <c r="S401" s="5">
        <v>1588.1268995800001</v>
      </c>
      <c r="T401" s="5">
        <v>1588.1269030000001</v>
      </c>
      <c r="U401" s="5">
        <v>1588.1269031300001</v>
      </c>
      <c r="V401" s="5">
        <v>1853.6500486800001</v>
      </c>
      <c r="W401" s="5">
        <v>1853.6500487000001</v>
      </c>
      <c r="X401" s="5">
        <v>2056.4650869100001</v>
      </c>
      <c r="Y401" s="5">
        <v>2221.43804662</v>
      </c>
      <c r="Z401" s="5">
        <v>2151.47508857</v>
      </c>
      <c r="AA401" s="5">
        <v>2151.4750888799999</v>
      </c>
      <c r="AB401" s="5">
        <v>2594.47569643</v>
      </c>
      <c r="AC401" s="5">
        <v>2594.4756965800002</v>
      </c>
      <c r="AD401" s="5">
        <v>2694.6120872699998</v>
      </c>
      <c r="AE401" s="5">
        <v>2694.6120873099999</v>
      </c>
      <c r="AF401" s="5">
        <v>2694.6120873300001</v>
      </c>
      <c r="AG401" s="5">
        <v>2882.9043335800002</v>
      </c>
    </row>
    <row r="402" spans="1:33">
      <c r="A402" s="56" t="s">
        <v>80</v>
      </c>
      <c r="B402" s="56" t="s">
        <v>199</v>
      </c>
      <c r="C402" s="56" t="s">
        <v>272</v>
      </c>
      <c r="D402" s="56" t="s">
        <v>273</v>
      </c>
      <c r="E402" s="56" t="s">
        <v>142</v>
      </c>
      <c r="F402" s="5">
        <v>90.75</v>
      </c>
      <c r="G402" s="5">
        <v>90.750000819999997</v>
      </c>
      <c r="H402" s="5">
        <v>90.750000909999997</v>
      </c>
      <c r="I402" s="5">
        <v>90.750001030000007</v>
      </c>
      <c r="J402" s="5">
        <v>90.750001100000006</v>
      </c>
      <c r="K402" s="5">
        <v>90.750001420000004</v>
      </c>
      <c r="L402" s="5">
        <v>1.42E-6</v>
      </c>
      <c r="M402" s="5">
        <v>3.45E-6</v>
      </c>
      <c r="N402" s="5">
        <v>6.81E-6</v>
      </c>
      <c r="O402" s="5">
        <v>8.2800000000000003E-6</v>
      </c>
      <c r="P402" s="5">
        <v>8.3299999999999999E-6</v>
      </c>
      <c r="Q402" s="5">
        <v>1.2639999999999999E-5</v>
      </c>
      <c r="R402" s="5">
        <v>3.133E-5</v>
      </c>
      <c r="S402" s="5">
        <v>3.1350000000000003E-5</v>
      </c>
      <c r="T402" s="5">
        <v>4.3490000000000012E-5</v>
      </c>
      <c r="U402" s="5">
        <v>8.8360000000000001E-5</v>
      </c>
      <c r="V402" s="5">
        <v>8.844E-5</v>
      </c>
      <c r="W402" s="5">
        <v>105.87915006</v>
      </c>
      <c r="X402" s="5">
        <v>105.87915008</v>
      </c>
      <c r="Y402" s="5">
        <v>105.87915015</v>
      </c>
      <c r="Z402" s="5">
        <v>107.18562821</v>
      </c>
      <c r="AA402" s="5">
        <v>108.98773930999999</v>
      </c>
      <c r="AB402" s="5">
        <v>125.12531262</v>
      </c>
      <c r="AC402" s="5">
        <v>125.12531266000001</v>
      </c>
      <c r="AD402" s="5">
        <v>125.12531282</v>
      </c>
      <c r="AE402" s="5">
        <v>125.1253129</v>
      </c>
      <c r="AF402" s="5">
        <v>125.12531297</v>
      </c>
      <c r="AG402" s="5">
        <v>125.12531299</v>
      </c>
    </row>
    <row r="403" spans="1:33">
      <c r="A403" s="56" t="s">
        <v>80</v>
      </c>
      <c r="B403" s="56" t="s">
        <v>199</v>
      </c>
      <c r="C403" s="56" t="s">
        <v>274</v>
      </c>
      <c r="D403" s="56" t="s">
        <v>275</v>
      </c>
      <c r="E403" s="56" t="s">
        <v>142</v>
      </c>
      <c r="F403" s="5">
        <v>422.4</v>
      </c>
      <c r="G403" s="5">
        <v>422.4</v>
      </c>
      <c r="H403" s="5">
        <v>422.4</v>
      </c>
      <c r="I403" s="5">
        <v>422.4</v>
      </c>
      <c r="J403" s="5">
        <v>422.4</v>
      </c>
      <c r="K403" s="5">
        <v>422.4</v>
      </c>
      <c r="L403" s="5">
        <v>422.4</v>
      </c>
      <c r="M403" s="5">
        <v>422.4</v>
      </c>
      <c r="N403" s="5">
        <v>422.4</v>
      </c>
      <c r="O403" s="5">
        <v>422.4</v>
      </c>
      <c r="P403" s="5">
        <v>422.4</v>
      </c>
      <c r="Q403" s="5">
        <v>422.4</v>
      </c>
      <c r="R403" s="5">
        <v>422.4</v>
      </c>
      <c r="S403" s="5">
        <v>422.4</v>
      </c>
      <c r="T403" s="5">
        <v>422.4</v>
      </c>
      <c r="U403" s="5">
        <v>422.4</v>
      </c>
      <c r="V403" s="5">
        <v>422.4</v>
      </c>
      <c r="W403" s="5">
        <v>422.4</v>
      </c>
      <c r="X403" s="5">
        <v>422.4</v>
      </c>
      <c r="Y403" s="5">
        <v>422.4</v>
      </c>
      <c r="Z403" s="5">
        <v>422.4</v>
      </c>
      <c r="AA403" s="5">
        <v>422.4</v>
      </c>
      <c r="AB403" s="5">
        <v>210</v>
      </c>
      <c r="AC403" s="5">
        <v>210</v>
      </c>
      <c r="AD403" s="5">
        <v>210</v>
      </c>
      <c r="AE403" s="5">
        <v>210</v>
      </c>
      <c r="AF403" s="5">
        <v>210</v>
      </c>
      <c r="AG403" s="5">
        <v>210</v>
      </c>
    </row>
    <row r="404" spans="1:33">
      <c r="A404" s="56" t="s">
        <v>80</v>
      </c>
      <c r="B404" s="56" t="s">
        <v>199</v>
      </c>
      <c r="C404" s="56" t="s">
        <v>276</v>
      </c>
      <c r="D404" s="56" t="s">
        <v>277</v>
      </c>
      <c r="E404" s="56" t="s">
        <v>142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</row>
    <row r="405" spans="1:33">
      <c r="A405" s="56" t="s">
        <v>80</v>
      </c>
      <c r="B405" s="56" t="s">
        <v>199</v>
      </c>
      <c r="C405" s="56" t="s">
        <v>278</v>
      </c>
      <c r="D405" s="56" t="s">
        <v>279</v>
      </c>
      <c r="E405" s="56" t="s">
        <v>142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>
      <c r="A406" s="56" t="s">
        <v>80</v>
      </c>
      <c r="B406" s="56" t="s">
        <v>199</v>
      </c>
      <c r="C406" s="56" t="s">
        <v>280</v>
      </c>
      <c r="D406" s="56" t="s">
        <v>281</v>
      </c>
      <c r="E406" s="56" t="s">
        <v>142</v>
      </c>
      <c r="F406" s="5">
        <v>136</v>
      </c>
      <c r="G406" s="5">
        <v>136.00000036</v>
      </c>
      <c r="H406" s="5">
        <v>136.00000041000001</v>
      </c>
      <c r="I406" s="5">
        <v>136.00000044999999</v>
      </c>
      <c r="J406" s="5">
        <v>136.00000048000001</v>
      </c>
      <c r="K406" s="5">
        <v>136.00000062999999</v>
      </c>
      <c r="L406" s="5">
        <v>136.00000062999999</v>
      </c>
      <c r="M406" s="5">
        <v>70.000001589999997</v>
      </c>
      <c r="N406" s="5">
        <v>70.000003100000001</v>
      </c>
      <c r="O406" s="5">
        <v>70.000003559999996</v>
      </c>
      <c r="P406" s="5">
        <v>70.000003609999993</v>
      </c>
      <c r="Q406" s="5">
        <v>70.000006049999996</v>
      </c>
      <c r="R406" s="5">
        <v>70.000011860000001</v>
      </c>
      <c r="S406" s="5">
        <v>1.187E-5</v>
      </c>
      <c r="T406" s="5">
        <v>1.4630000000000001E-5</v>
      </c>
      <c r="U406" s="5">
        <v>1.5140000000000001E-5</v>
      </c>
      <c r="V406" s="5">
        <v>1.2031000000000001E-4</v>
      </c>
      <c r="W406" s="5">
        <v>186.74481867</v>
      </c>
      <c r="X406" s="5">
        <v>186.74481868000001</v>
      </c>
      <c r="Y406" s="5">
        <v>186.74481868999999</v>
      </c>
      <c r="Z406" s="5">
        <v>186.74481872999999</v>
      </c>
      <c r="AA406" s="5">
        <v>186.74481875999999</v>
      </c>
      <c r="AB406" s="5">
        <v>330.30944653</v>
      </c>
      <c r="AC406" s="5">
        <v>330.30944654000001</v>
      </c>
      <c r="AD406" s="5">
        <v>330.30944657999999</v>
      </c>
      <c r="AE406" s="5">
        <v>330.30944658999999</v>
      </c>
      <c r="AF406" s="5">
        <v>330.30944661000001</v>
      </c>
      <c r="AG406" s="5">
        <v>338.30681520000002</v>
      </c>
    </row>
    <row r="407" spans="1:33">
      <c r="A407" s="56" t="s">
        <v>80</v>
      </c>
      <c r="B407" s="56" t="s">
        <v>199</v>
      </c>
      <c r="C407" s="56" t="s">
        <v>282</v>
      </c>
      <c r="D407" s="56" t="s">
        <v>283</v>
      </c>
      <c r="E407" s="56" t="s">
        <v>142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</row>
    <row r="408" spans="1:33">
      <c r="A408" s="56" t="s">
        <v>80</v>
      </c>
      <c r="B408" s="56" t="s">
        <v>200</v>
      </c>
      <c r="C408" s="56" t="s">
        <v>284</v>
      </c>
      <c r="D408" s="56" t="s">
        <v>285</v>
      </c>
      <c r="E408" s="56" t="s">
        <v>142</v>
      </c>
      <c r="F408" s="5">
        <v>168</v>
      </c>
      <c r="G408" s="5">
        <v>168.00002126999999</v>
      </c>
      <c r="H408" s="5">
        <v>168.00002129000001</v>
      </c>
      <c r="I408" s="5">
        <v>169.91962015999999</v>
      </c>
      <c r="J408" s="5">
        <v>299.85830901000003</v>
      </c>
      <c r="K408" s="5">
        <v>299.85830914000002</v>
      </c>
      <c r="L408" s="5">
        <v>403.35947665999998</v>
      </c>
      <c r="M408" s="5">
        <v>481.86639983999999</v>
      </c>
      <c r="N408" s="5">
        <v>548.25093434999997</v>
      </c>
      <c r="O408" s="5">
        <v>548.25096408000002</v>
      </c>
      <c r="P408" s="5">
        <v>648.95909844000005</v>
      </c>
      <c r="Q408" s="5">
        <v>743.7314176399999</v>
      </c>
      <c r="R408" s="5">
        <v>798.25341817000003</v>
      </c>
      <c r="S408" s="5">
        <v>852.86920324000005</v>
      </c>
      <c r="T408" s="5">
        <v>983.90816676000009</v>
      </c>
      <c r="U408" s="5">
        <v>1109.3593516599999</v>
      </c>
      <c r="V408" s="5">
        <v>1195.3583214800001</v>
      </c>
      <c r="W408" s="5">
        <v>1195.3583214800001</v>
      </c>
      <c r="X408" s="5">
        <v>1195.3583214800001</v>
      </c>
      <c r="Y408" s="5">
        <v>1195.3583214800001</v>
      </c>
      <c r="Z408" s="5">
        <v>1195.3583214800001</v>
      </c>
      <c r="AA408" s="5">
        <v>1195.3583214800001</v>
      </c>
      <c r="AB408" s="5">
        <v>1195.3583215000001</v>
      </c>
      <c r="AC408" s="5">
        <v>1195.3583215199999</v>
      </c>
      <c r="AD408" s="5">
        <v>1195.3583215399999</v>
      </c>
      <c r="AE408" s="5">
        <v>1195.3583215599999</v>
      </c>
      <c r="AF408" s="5">
        <v>1195.3583215799999</v>
      </c>
      <c r="AG408" s="5">
        <v>1027.3583216</v>
      </c>
    </row>
    <row r="409" spans="1:33">
      <c r="A409" s="56" t="s">
        <v>80</v>
      </c>
      <c r="B409" s="56" t="s">
        <v>200</v>
      </c>
      <c r="C409" s="56" t="s">
        <v>286</v>
      </c>
      <c r="D409" s="56" t="s">
        <v>287</v>
      </c>
      <c r="E409" s="56" t="s">
        <v>142</v>
      </c>
      <c r="F409" s="5">
        <v>251.35</v>
      </c>
      <c r="G409" s="5">
        <v>251.35000278000001</v>
      </c>
      <c r="H409" s="5">
        <v>251.35000281000001</v>
      </c>
      <c r="I409" s="5">
        <v>251.35000337</v>
      </c>
      <c r="J409" s="5">
        <v>251.35000396999999</v>
      </c>
      <c r="K409" s="5">
        <v>251.35000479000001</v>
      </c>
      <c r="L409" s="5">
        <v>251.35000869999999</v>
      </c>
      <c r="M409" s="5">
        <v>251.35009597000001</v>
      </c>
      <c r="N409" s="5">
        <v>258.45155425000002</v>
      </c>
      <c r="O409" s="5">
        <v>385.57807611999999</v>
      </c>
      <c r="P409" s="5">
        <v>423.34575889000001</v>
      </c>
      <c r="Q409" s="5">
        <v>423.34575912000003</v>
      </c>
      <c r="R409" s="5">
        <v>507.41809526999998</v>
      </c>
      <c r="S409" s="5">
        <v>520.93492843000001</v>
      </c>
      <c r="T409" s="5">
        <v>528.90304306999997</v>
      </c>
      <c r="U409" s="5">
        <v>528.90304325</v>
      </c>
      <c r="V409" s="5">
        <v>562.63487191000002</v>
      </c>
      <c r="W409" s="5">
        <v>562.63487191000002</v>
      </c>
      <c r="X409" s="5">
        <v>562.63487191000002</v>
      </c>
      <c r="Y409" s="5">
        <v>562.63487191000002</v>
      </c>
      <c r="Z409" s="5">
        <v>562.63487191000002</v>
      </c>
      <c r="AA409" s="5">
        <v>562.63487191000002</v>
      </c>
      <c r="AB409" s="5">
        <v>562.63487192000002</v>
      </c>
      <c r="AC409" s="5">
        <v>562.63487193000003</v>
      </c>
      <c r="AD409" s="5">
        <v>562.63487194000004</v>
      </c>
      <c r="AE409" s="5">
        <v>562.63487195000005</v>
      </c>
      <c r="AF409" s="5">
        <v>562.63487195999994</v>
      </c>
      <c r="AG409" s="5">
        <v>422.88487196999989</v>
      </c>
    </row>
    <row r="410" spans="1:33">
      <c r="A410" s="56" t="s">
        <v>80</v>
      </c>
      <c r="B410" s="56" t="s">
        <v>200</v>
      </c>
      <c r="C410" s="56" t="s">
        <v>288</v>
      </c>
      <c r="D410" s="56" t="s">
        <v>289</v>
      </c>
      <c r="E410" s="56" t="s">
        <v>142</v>
      </c>
      <c r="F410" s="5">
        <v>144</v>
      </c>
      <c r="G410" s="5">
        <v>274.75628052000002</v>
      </c>
      <c r="H410" s="5">
        <v>404.62578359999998</v>
      </c>
      <c r="I410" s="5">
        <v>532.43054203999998</v>
      </c>
      <c r="J410" s="5">
        <v>532.43055477000007</v>
      </c>
      <c r="K410" s="5">
        <v>663.43361644000004</v>
      </c>
      <c r="L410" s="5">
        <v>691.86887824000007</v>
      </c>
      <c r="M410" s="5">
        <v>744.81853197000009</v>
      </c>
      <c r="N410" s="5">
        <v>808.31875892999994</v>
      </c>
      <c r="O410" s="5">
        <v>819.56510602999992</v>
      </c>
      <c r="P410" s="5">
        <v>819.56513682000002</v>
      </c>
      <c r="Q410" s="5">
        <v>863.27985845000001</v>
      </c>
      <c r="R410" s="5">
        <v>863.27985936999994</v>
      </c>
      <c r="S410" s="5">
        <v>934.50679199000001</v>
      </c>
      <c r="T410" s="5">
        <v>934.50679417000003</v>
      </c>
      <c r="U410" s="5">
        <v>947.8191214200001</v>
      </c>
      <c r="V410" s="5">
        <v>966.79379481000001</v>
      </c>
      <c r="W410" s="5">
        <v>966.79379481000001</v>
      </c>
      <c r="X410" s="5">
        <v>966.79379481000001</v>
      </c>
      <c r="Y410" s="5">
        <v>966.79379481000001</v>
      </c>
      <c r="Z410" s="5">
        <v>966.79379481000001</v>
      </c>
      <c r="AA410" s="5">
        <v>822.79379481000001</v>
      </c>
      <c r="AB410" s="5">
        <v>822.79379483000002</v>
      </c>
      <c r="AC410" s="5">
        <v>822.79379485000004</v>
      </c>
      <c r="AD410" s="5">
        <v>822.79379487000006</v>
      </c>
      <c r="AE410" s="5">
        <v>822.79379489000007</v>
      </c>
      <c r="AF410" s="5">
        <v>822.79379490999997</v>
      </c>
      <c r="AG410" s="5">
        <v>822.79379492999999</v>
      </c>
    </row>
    <row r="412" spans="1:33">
      <c r="A412" s="56" t="s">
        <v>80</v>
      </c>
      <c r="B412" s="56" t="s">
        <v>163</v>
      </c>
      <c r="C412" s="56" t="s">
        <v>290</v>
      </c>
      <c r="D412" s="56" t="s">
        <v>291</v>
      </c>
      <c r="E412" s="56" t="s">
        <v>141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</row>
    <row r="413" spans="1:33">
      <c r="A413" s="56" t="s">
        <v>80</v>
      </c>
      <c r="B413" s="56" t="s">
        <v>163</v>
      </c>
      <c r="C413" s="56" t="s">
        <v>292</v>
      </c>
      <c r="D413" s="56" t="s">
        <v>293</v>
      </c>
      <c r="E413" s="56" t="s">
        <v>141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</row>
    <row r="414" spans="1:33">
      <c r="A414" s="56" t="s">
        <v>80</v>
      </c>
      <c r="B414" s="56" t="s">
        <v>198</v>
      </c>
      <c r="C414" s="56" t="s">
        <v>294</v>
      </c>
      <c r="D414" s="56" t="s">
        <v>295</v>
      </c>
      <c r="E414" s="56" t="s">
        <v>141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</row>
    <row r="415" spans="1:33">
      <c r="A415" s="56" t="s">
        <v>80</v>
      </c>
      <c r="B415" s="56" t="s">
        <v>200</v>
      </c>
      <c r="C415" s="56" t="s">
        <v>296</v>
      </c>
      <c r="D415" s="56" t="s">
        <v>297</v>
      </c>
      <c r="E415" s="56" t="s">
        <v>141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>
      <c r="A416" s="56" t="s">
        <v>80</v>
      </c>
      <c r="B416" s="56" t="s">
        <v>198</v>
      </c>
      <c r="C416" s="56" t="s">
        <v>298</v>
      </c>
      <c r="D416" s="56" t="s">
        <v>299</v>
      </c>
      <c r="E416" s="56" t="s">
        <v>141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</row>
    <row r="417" spans="1:33">
      <c r="A417" s="56" t="s">
        <v>80</v>
      </c>
      <c r="B417" s="56" t="s">
        <v>199</v>
      </c>
      <c r="C417" s="56" t="s">
        <v>300</v>
      </c>
      <c r="D417" s="56" t="s">
        <v>301</v>
      </c>
      <c r="E417" s="56" t="s">
        <v>141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</sheetData>
  <autoFilter ref="A3:E417" xr:uid="{00000000-0009-0000-0000-00000C000000}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2">
    <tabColor theme="7"/>
  </sheetPr>
  <dimension ref="A1:AG417"/>
  <sheetViews>
    <sheetView zoomScaleNormal="10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.5" style="6" customWidth="1"/>
    <col min="3" max="3" width="7.5" style="6" customWidth="1"/>
    <col min="4" max="4" width="24.33203125" style="6" customWidth="1"/>
    <col min="5" max="5" width="14.6640625" style="6" customWidth="1"/>
    <col min="6" max="7" width="9" style="6" customWidth="1"/>
    <col min="8" max="16384" width="9" style="6"/>
  </cols>
  <sheetData>
    <row r="1" spans="1:33" s="53" customFormat="1" ht="23.25" customHeight="1" thickBot="1">
      <c r="A1" s="4" t="s">
        <v>302</v>
      </c>
      <c r="B1" s="4"/>
      <c r="C1" s="3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33" ht="15" customHeight="1" thickTop="1">
      <c r="A2" s="55"/>
      <c r="D2" s="55"/>
      <c r="E2" s="55"/>
    </row>
    <row r="3" spans="1:33">
      <c r="A3" s="57" t="s">
        <v>191</v>
      </c>
      <c r="B3" s="57" t="s">
        <v>194</v>
      </c>
      <c r="C3" s="57" t="s">
        <v>213</v>
      </c>
      <c r="D3" s="57" t="s">
        <v>214</v>
      </c>
      <c r="E3" s="57" t="s">
        <v>195</v>
      </c>
      <c r="F3" s="57">
        <v>2024</v>
      </c>
      <c r="G3" s="57">
        <v>2025</v>
      </c>
      <c r="H3" s="57">
        <v>2026</v>
      </c>
      <c r="I3" s="57">
        <v>2027</v>
      </c>
      <c r="J3" s="57">
        <v>2028</v>
      </c>
      <c r="K3" s="57">
        <v>2029</v>
      </c>
      <c r="L3" s="57">
        <v>2030</v>
      </c>
      <c r="M3" s="57">
        <v>2031</v>
      </c>
      <c r="N3" s="57">
        <v>2032</v>
      </c>
      <c r="O3" s="57">
        <v>2033</v>
      </c>
      <c r="P3" s="57">
        <v>2034</v>
      </c>
      <c r="Q3" s="57">
        <v>2035</v>
      </c>
      <c r="R3" s="57">
        <v>2036</v>
      </c>
      <c r="S3" s="57">
        <v>2037</v>
      </c>
      <c r="T3" s="57">
        <v>2038</v>
      </c>
      <c r="U3" s="57">
        <v>2039</v>
      </c>
      <c r="V3" s="57">
        <v>2040</v>
      </c>
      <c r="W3" s="57">
        <v>2041</v>
      </c>
      <c r="X3" s="57">
        <v>2042</v>
      </c>
      <c r="Y3" s="57">
        <v>2043</v>
      </c>
      <c r="Z3" s="57">
        <v>2044</v>
      </c>
      <c r="AA3" s="57">
        <v>2045</v>
      </c>
      <c r="AB3" s="57">
        <v>2046</v>
      </c>
      <c r="AC3" s="57">
        <v>2047</v>
      </c>
      <c r="AD3" s="57">
        <v>2048</v>
      </c>
      <c r="AE3" s="57">
        <v>2049</v>
      </c>
      <c r="AF3" s="57">
        <v>2050</v>
      </c>
      <c r="AG3" s="57">
        <v>2051</v>
      </c>
    </row>
    <row r="4" spans="1:33">
      <c r="A4" s="56" t="s">
        <v>60</v>
      </c>
      <c r="B4" s="56" t="s">
        <v>197</v>
      </c>
      <c r="C4" s="56" t="s">
        <v>215</v>
      </c>
      <c r="D4" s="56" t="s">
        <v>216</v>
      </c>
      <c r="E4" s="56" t="s">
        <v>217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</row>
    <row r="5" spans="1:33">
      <c r="A5" s="56" t="s">
        <v>60</v>
      </c>
      <c r="B5" s="56" t="s">
        <v>197</v>
      </c>
      <c r="C5" s="56" t="s">
        <v>218</v>
      </c>
      <c r="D5" s="56" t="s">
        <v>219</v>
      </c>
      <c r="E5" s="56" t="s">
        <v>217</v>
      </c>
      <c r="F5" s="5">
        <v>142.90565375283501</v>
      </c>
      <c r="G5" s="5">
        <v>161.91171263105491</v>
      </c>
      <c r="H5" s="5">
        <v>172.26504675000001</v>
      </c>
      <c r="I5" s="5">
        <v>157.9776853909899</v>
      </c>
      <c r="J5" s="5">
        <v>174.39382520689</v>
      </c>
      <c r="K5" s="5">
        <v>190.4428564577851</v>
      </c>
      <c r="L5" s="5">
        <v>146.45142176576491</v>
      </c>
      <c r="M5" s="5">
        <v>162.67169531667491</v>
      </c>
      <c r="N5" s="5">
        <v>167.41225256227489</v>
      </c>
      <c r="O5" s="5">
        <v>152.01353461654</v>
      </c>
      <c r="P5" s="5">
        <v>172.2785488083199</v>
      </c>
      <c r="Q5" s="5">
        <v>161.83837826313999</v>
      </c>
      <c r="R5" s="5">
        <v>172.74165865827999</v>
      </c>
      <c r="S5" s="5">
        <v>174.4068951350099</v>
      </c>
      <c r="T5" s="5">
        <v>68.165246465329986</v>
      </c>
      <c r="U5" s="5">
        <v>68.744912980044973</v>
      </c>
      <c r="V5" s="5">
        <v>29.716354010085009</v>
      </c>
      <c r="W5" s="5">
        <v>36.890030203394957</v>
      </c>
      <c r="X5" s="5">
        <v>37.050529250049983</v>
      </c>
      <c r="Y5" s="5">
        <v>33.314958992944987</v>
      </c>
      <c r="Z5" s="5">
        <v>31.941517695224992</v>
      </c>
      <c r="AA5" s="5">
        <v>33.037058070614997</v>
      </c>
      <c r="AB5" s="5">
        <v>34.098274523519983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</row>
    <row r="6" spans="1:33">
      <c r="A6" s="56" t="s">
        <v>60</v>
      </c>
      <c r="B6" s="56" t="s">
        <v>197</v>
      </c>
      <c r="C6" s="56" t="s">
        <v>220</v>
      </c>
      <c r="D6" s="56" t="s">
        <v>221</v>
      </c>
      <c r="E6" s="56" t="s">
        <v>217</v>
      </c>
      <c r="F6" s="5">
        <v>765.35399419794487</v>
      </c>
      <c r="G6" s="5">
        <v>791.40320025042479</v>
      </c>
      <c r="H6" s="5">
        <v>890.4627655158647</v>
      </c>
      <c r="I6" s="5">
        <v>947.44450948224494</v>
      </c>
      <c r="J6" s="5">
        <v>951.27119848387019</v>
      </c>
      <c r="K6" s="5">
        <v>976.76784412602024</v>
      </c>
      <c r="L6" s="5">
        <v>872.10957560420024</v>
      </c>
      <c r="M6" s="5">
        <v>805.90886151557015</v>
      </c>
      <c r="N6" s="5">
        <v>826.4673574219355</v>
      </c>
      <c r="O6" s="5">
        <v>690.46138625434014</v>
      </c>
      <c r="P6" s="5">
        <v>750.07494521010005</v>
      </c>
      <c r="Q6" s="5">
        <v>830.11123686049507</v>
      </c>
      <c r="R6" s="5">
        <v>831.91163910028035</v>
      </c>
      <c r="S6" s="5">
        <v>900.07786721237972</v>
      </c>
      <c r="T6" s="5">
        <v>917.91488507267491</v>
      </c>
      <c r="U6" s="5">
        <v>888.51026094606493</v>
      </c>
      <c r="V6" s="5">
        <v>953.65729943863039</v>
      </c>
      <c r="W6" s="5">
        <v>937.69185207432497</v>
      </c>
      <c r="X6" s="5">
        <v>1015.610925069135</v>
      </c>
      <c r="Y6" s="5">
        <v>751.96623764711478</v>
      </c>
      <c r="Z6" s="5">
        <v>391.61716646742502</v>
      </c>
      <c r="AA6" s="5">
        <v>443.7769431808249</v>
      </c>
      <c r="AB6" s="5">
        <v>435.99744270316512</v>
      </c>
      <c r="AC6" s="5">
        <v>455.02532313210008</v>
      </c>
      <c r="AD6" s="5">
        <v>234.96330302419489</v>
      </c>
      <c r="AE6" s="5">
        <v>207.38556149822489</v>
      </c>
      <c r="AF6" s="5">
        <v>0</v>
      </c>
      <c r="AG6" s="5">
        <v>0</v>
      </c>
    </row>
    <row r="7" spans="1:33">
      <c r="A7" s="56" t="s">
        <v>60</v>
      </c>
      <c r="B7" s="56" t="s">
        <v>197</v>
      </c>
      <c r="C7" s="56" t="s">
        <v>222</v>
      </c>
      <c r="D7" s="56" t="s">
        <v>223</v>
      </c>
      <c r="E7" s="56" t="s">
        <v>217</v>
      </c>
      <c r="F7" s="5">
        <v>1040.8589576044451</v>
      </c>
      <c r="G7" s="5">
        <v>1107.1872466141599</v>
      </c>
      <c r="H7" s="5">
        <v>1263.877438840005</v>
      </c>
      <c r="I7" s="5">
        <v>1215.4768536200249</v>
      </c>
      <c r="J7" s="5">
        <v>1216.1130632793449</v>
      </c>
      <c r="K7" s="5">
        <v>1354.8939783931339</v>
      </c>
      <c r="L7" s="5">
        <v>1108.450576342995</v>
      </c>
      <c r="M7" s="5">
        <v>1155.045443108525</v>
      </c>
      <c r="N7" s="5">
        <v>1220.8293766373449</v>
      </c>
      <c r="O7" s="5">
        <v>1056.664872346415</v>
      </c>
      <c r="P7" s="5">
        <v>1197.01497770322</v>
      </c>
      <c r="Q7" s="5">
        <v>1180.7339205435101</v>
      </c>
      <c r="R7" s="5">
        <v>1207.717278744145</v>
      </c>
      <c r="S7" s="5">
        <v>1298.204072680225</v>
      </c>
      <c r="T7" s="5">
        <v>1317.1778829974851</v>
      </c>
      <c r="U7" s="5">
        <v>1267.263264419805</v>
      </c>
      <c r="V7" s="5">
        <v>1399.906381133135</v>
      </c>
      <c r="W7" s="5">
        <v>1348.6167329576849</v>
      </c>
      <c r="X7" s="5">
        <v>1385.31138981551</v>
      </c>
      <c r="Y7" s="5">
        <v>1410.4745748575299</v>
      </c>
      <c r="Z7" s="5">
        <v>1149.281004667625</v>
      </c>
      <c r="AA7" s="5">
        <v>1209.4354919818099</v>
      </c>
      <c r="AB7" s="5">
        <v>1233.64776072474</v>
      </c>
      <c r="AC7" s="5">
        <v>1220.1951796895501</v>
      </c>
      <c r="AD7" s="5">
        <v>1270.92486226136</v>
      </c>
      <c r="AE7" s="5">
        <v>335.30859391452981</v>
      </c>
      <c r="AF7" s="5">
        <v>49.393821075065027</v>
      </c>
      <c r="AG7" s="5">
        <v>0</v>
      </c>
    </row>
    <row r="8" spans="1:33">
      <c r="A8" s="56" t="s">
        <v>60</v>
      </c>
      <c r="B8" s="56" t="s">
        <v>197</v>
      </c>
      <c r="C8" s="56" t="s">
        <v>224</v>
      </c>
      <c r="D8" s="56" t="s">
        <v>225</v>
      </c>
      <c r="E8" s="56" t="s">
        <v>217</v>
      </c>
      <c r="F8" s="5">
        <v>25.587920325775031</v>
      </c>
      <c r="G8" s="5">
        <v>27.66558068121001</v>
      </c>
      <c r="H8" s="5">
        <v>29.48682307320502</v>
      </c>
      <c r="I8" s="5">
        <v>27.993174192494969</v>
      </c>
      <c r="J8" s="5">
        <v>28.490144142935002</v>
      </c>
      <c r="K8" s="5">
        <v>32.420692781559978</v>
      </c>
      <c r="L8" s="5">
        <v>28.851721006030001</v>
      </c>
      <c r="M8" s="5">
        <v>25.96912428183002</v>
      </c>
      <c r="N8" s="5">
        <v>26.563294720195</v>
      </c>
      <c r="O8" s="5">
        <v>24.959345166575002</v>
      </c>
      <c r="P8" s="5">
        <v>25.979155164394999</v>
      </c>
      <c r="Q8" s="5">
        <v>27.431845879615</v>
      </c>
      <c r="R8" s="5">
        <v>27.939017661365011</v>
      </c>
      <c r="S8" s="5">
        <v>28.560581281164989</v>
      </c>
      <c r="T8" s="5">
        <v>27.860447357009971</v>
      </c>
      <c r="U8" s="5">
        <v>28.026018264485</v>
      </c>
      <c r="V8" s="5">
        <v>30.648527938249991</v>
      </c>
      <c r="W8" s="5">
        <v>31.538826599435001</v>
      </c>
      <c r="X8" s="5">
        <v>30.41221137440003</v>
      </c>
      <c r="Y8" s="5">
        <v>31.136143015819979</v>
      </c>
      <c r="Z8" s="5">
        <v>89.741907517725053</v>
      </c>
      <c r="AA8" s="5">
        <v>188.75066543093999</v>
      </c>
      <c r="AB8" s="5">
        <v>183.12266703392481</v>
      </c>
      <c r="AC8" s="5">
        <v>186.5690726711201</v>
      </c>
      <c r="AD8" s="5">
        <v>184.39483650627511</v>
      </c>
      <c r="AE8" s="5">
        <v>164.44736156854501</v>
      </c>
      <c r="AF8" s="5">
        <v>158.51239579275509</v>
      </c>
      <c r="AG8" s="5">
        <v>172.67390557089979</v>
      </c>
    </row>
    <row r="9" spans="1:33">
      <c r="A9" s="56" t="s">
        <v>60</v>
      </c>
      <c r="B9" s="56" t="s">
        <v>197</v>
      </c>
      <c r="C9" s="56" t="s">
        <v>226</v>
      </c>
      <c r="D9" s="56" t="s">
        <v>227</v>
      </c>
      <c r="E9" s="56" t="s">
        <v>217</v>
      </c>
      <c r="F9" s="5">
        <v>138.38704812900011</v>
      </c>
      <c r="G9" s="5">
        <v>167.65751184793979</v>
      </c>
      <c r="H9" s="5">
        <v>164.43988038405999</v>
      </c>
      <c r="I9" s="5">
        <v>122.190458343355</v>
      </c>
      <c r="J9" s="5">
        <v>126.4037343277451</v>
      </c>
      <c r="K9" s="5">
        <v>156.02842719760011</v>
      </c>
      <c r="L9" s="5">
        <v>112.31678537390511</v>
      </c>
      <c r="M9" s="5">
        <v>162.41011501097509</v>
      </c>
      <c r="N9" s="5">
        <v>165.00152222515001</v>
      </c>
      <c r="O9" s="5">
        <v>154.65436445308509</v>
      </c>
      <c r="P9" s="5">
        <v>173.90145784687499</v>
      </c>
      <c r="Q9" s="5">
        <v>177.21738642308</v>
      </c>
      <c r="R9" s="5">
        <v>181.49191042437999</v>
      </c>
      <c r="S9" s="5">
        <v>193.1388813994848</v>
      </c>
      <c r="T9" s="5">
        <v>173.2677095333751</v>
      </c>
      <c r="U9" s="5">
        <v>176.09802087729491</v>
      </c>
      <c r="V9" s="5">
        <v>183.73427506956011</v>
      </c>
      <c r="W9" s="5">
        <v>181.41650627287541</v>
      </c>
      <c r="X9" s="5">
        <v>188.63634647451011</v>
      </c>
      <c r="Y9" s="5">
        <v>181.2847889453549</v>
      </c>
      <c r="Z9" s="5">
        <v>157.7731020934001</v>
      </c>
      <c r="AA9" s="5">
        <v>1406.070519170486</v>
      </c>
      <c r="AB9" s="5">
        <v>1389.66975305089</v>
      </c>
      <c r="AC9" s="5">
        <v>3751.9166572191298</v>
      </c>
      <c r="AD9" s="5">
        <v>4982.228169413017</v>
      </c>
      <c r="AE9" s="5">
        <v>6727.487981199306</v>
      </c>
      <c r="AF9" s="5">
        <v>6435.6416735749081</v>
      </c>
      <c r="AG9" s="5">
        <v>6688.1141267335652</v>
      </c>
    </row>
    <row r="10" spans="1:33">
      <c r="A10" s="56" t="s">
        <v>60</v>
      </c>
      <c r="B10" s="56" t="s">
        <v>197</v>
      </c>
      <c r="C10" s="56" t="s">
        <v>228</v>
      </c>
      <c r="D10" s="56" t="s">
        <v>229</v>
      </c>
      <c r="E10" s="56" t="s">
        <v>217</v>
      </c>
      <c r="F10" s="5">
        <v>588.41144471744508</v>
      </c>
      <c r="G10" s="5">
        <v>855.53037113772984</v>
      </c>
      <c r="H10" s="5">
        <v>918.30764650157982</v>
      </c>
      <c r="I10" s="5">
        <v>940.8982904526606</v>
      </c>
      <c r="J10" s="5">
        <v>1015.280140435015</v>
      </c>
      <c r="K10" s="5">
        <v>1078.6412208499389</v>
      </c>
      <c r="L10" s="5">
        <v>871.04958708744971</v>
      </c>
      <c r="M10" s="5">
        <v>835.06067144444978</v>
      </c>
      <c r="N10" s="5">
        <v>861.5813294839802</v>
      </c>
      <c r="O10" s="5">
        <v>792.23445799095998</v>
      </c>
      <c r="P10" s="5">
        <v>872.88580403853484</v>
      </c>
      <c r="Q10" s="5">
        <v>886.82739717543996</v>
      </c>
      <c r="R10" s="5">
        <v>949.14489488792924</v>
      </c>
      <c r="S10" s="5">
        <v>958.64031400319993</v>
      </c>
      <c r="T10" s="5">
        <v>999.4853635965701</v>
      </c>
      <c r="U10" s="5">
        <v>983.4973827449453</v>
      </c>
      <c r="V10" s="5">
        <v>1080.6692426356849</v>
      </c>
      <c r="W10" s="5">
        <v>1051.0656159647899</v>
      </c>
      <c r="X10" s="5">
        <v>1068.2150843565801</v>
      </c>
      <c r="Y10" s="5">
        <v>1067.0255562187999</v>
      </c>
      <c r="Z10" s="5">
        <v>910.0500623458845</v>
      </c>
      <c r="AA10" s="5">
        <v>993.37350343696517</v>
      </c>
      <c r="AB10" s="5">
        <v>975.17440259299485</v>
      </c>
      <c r="AC10" s="5">
        <v>1014.752161708125</v>
      </c>
      <c r="AD10" s="5">
        <v>687.98119412915457</v>
      </c>
      <c r="AE10" s="5">
        <v>667.69113101209007</v>
      </c>
      <c r="AF10" s="5">
        <v>396.05896004900512</v>
      </c>
      <c r="AG10" s="5">
        <v>418.61364189697491</v>
      </c>
    </row>
    <row r="11" spans="1:33">
      <c r="A11" s="56" t="s">
        <v>60</v>
      </c>
      <c r="B11" s="56" t="s">
        <v>197</v>
      </c>
      <c r="C11" s="56" t="s">
        <v>230</v>
      </c>
      <c r="D11" s="56" t="s">
        <v>231</v>
      </c>
      <c r="E11" s="56" t="s">
        <v>217</v>
      </c>
      <c r="F11" s="5">
        <v>2027.059023110904</v>
      </c>
      <c r="G11" s="5">
        <v>2523.1211280519401</v>
      </c>
      <c r="H11" s="5">
        <v>2687.7330264493248</v>
      </c>
      <c r="I11" s="5">
        <v>2651.356460434994</v>
      </c>
      <c r="J11" s="5">
        <v>2866.631827304815</v>
      </c>
      <c r="K11" s="5">
        <v>3090.7242962540449</v>
      </c>
      <c r="L11" s="5">
        <v>2642.9543348687048</v>
      </c>
      <c r="M11" s="5">
        <v>2474.7745495439399</v>
      </c>
      <c r="N11" s="5">
        <v>2547.4085138737491</v>
      </c>
      <c r="O11" s="5">
        <v>2354.022554089845</v>
      </c>
      <c r="P11" s="5">
        <v>2543.2539950314408</v>
      </c>
      <c r="Q11" s="5">
        <v>2641.556578169856</v>
      </c>
      <c r="R11" s="5">
        <v>2810.821279289014</v>
      </c>
      <c r="S11" s="5">
        <v>2589.3744926501759</v>
      </c>
      <c r="T11" s="5">
        <v>2633.968438079396</v>
      </c>
      <c r="U11" s="5">
        <v>2650.0709917474051</v>
      </c>
      <c r="V11" s="5">
        <v>2885.1028636851702</v>
      </c>
      <c r="W11" s="5">
        <v>2893.6374943547098</v>
      </c>
      <c r="X11" s="5">
        <v>2891.9659852611312</v>
      </c>
      <c r="Y11" s="5">
        <v>2786.7489562037849</v>
      </c>
      <c r="Z11" s="5">
        <v>2347.108939729435</v>
      </c>
      <c r="AA11" s="5">
        <v>2316.8180584461552</v>
      </c>
      <c r="AB11" s="5">
        <v>3908.8584345287368</v>
      </c>
      <c r="AC11" s="5">
        <v>3913.8266181516842</v>
      </c>
      <c r="AD11" s="5">
        <v>3790.0208227397579</v>
      </c>
      <c r="AE11" s="5">
        <v>4200.6320039132606</v>
      </c>
      <c r="AF11" s="5">
        <v>5453.2534797675517</v>
      </c>
      <c r="AG11" s="5">
        <v>5771.6969899956584</v>
      </c>
    </row>
    <row r="12" spans="1:33">
      <c r="A12" s="56" t="s">
        <v>60</v>
      </c>
      <c r="B12" s="56" t="s">
        <v>197</v>
      </c>
      <c r="C12" s="56" t="s">
        <v>232</v>
      </c>
      <c r="D12" s="56" t="s">
        <v>233</v>
      </c>
      <c r="E12" s="56" t="s">
        <v>217</v>
      </c>
      <c r="F12" s="5">
        <v>0</v>
      </c>
      <c r="G12" s="5">
        <v>0</v>
      </c>
      <c r="H12" s="5">
        <v>6.2299999999999994E-9</v>
      </c>
      <c r="I12" s="5">
        <v>5.4230500000000012E-7</v>
      </c>
      <c r="J12" s="5">
        <v>2.7553449999999999E-6</v>
      </c>
      <c r="K12" s="5">
        <v>3.6224400000000009E-6</v>
      </c>
      <c r="L12" s="5">
        <v>3.5264349999999989E-6</v>
      </c>
      <c r="M12" s="5">
        <v>4.8103099999999994E-6</v>
      </c>
      <c r="N12" s="5">
        <v>4.7379749999999968E-6</v>
      </c>
      <c r="O12" s="5">
        <v>3.6988000000000009E-6</v>
      </c>
      <c r="P12" s="5">
        <v>4.7357699999999984E-6</v>
      </c>
      <c r="Q12" s="5">
        <v>5.053600000000001E-6</v>
      </c>
      <c r="R12" s="5">
        <v>6.5268500000000051E-6</v>
      </c>
      <c r="S12" s="5">
        <v>7.7833050000000042E-6</v>
      </c>
      <c r="T12" s="5">
        <v>1.054958499999999E-5</v>
      </c>
      <c r="U12" s="5">
        <v>1.113117500000002E-5</v>
      </c>
      <c r="V12" s="5">
        <v>1.2181865E-5</v>
      </c>
      <c r="W12" s="5">
        <v>1.379450999999999E-5</v>
      </c>
      <c r="X12" s="5">
        <v>2.0275814999999981E-5</v>
      </c>
      <c r="Y12" s="5">
        <v>5.6877789999999992E-5</v>
      </c>
      <c r="Z12" s="5">
        <v>7.3585970000000035E-5</v>
      </c>
      <c r="AA12" s="5">
        <v>304.59331814107969</v>
      </c>
      <c r="AB12" s="5">
        <v>290.64676078772999</v>
      </c>
      <c r="AC12" s="5">
        <v>315.41442815174997</v>
      </c>
      <c r="AD12" s="5">
        <v>308.71764721026523</v>
      </c>
      <c r="AE12" s="5">
        <v>295.19773303239998</v>
      </c>
      <c r="AF12" s="5">
        <v>291.64375263087499</v>
      </c>
      <c r="AG12" s="5">
        <v>314.41398475433999</v>
      </c>
    </row>
    <row r="13" spans="1:33">
      <c r="A13" s="56" t="s">
        <v>60</v>
      </c>
      <c r="B13" s="56" t="s">
        <v>163</v>
      </c>
      <c r="C13" s="56" t="s">
        <v>234</v>
      </c>
      <c r="D13" s="56" t="s">
        <v>235</v>
      </c>
      <c r="E13" s="56" t="s">
        <v>217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</row>
    <row r="14" spans="1:33">
      <c r="A14" s="56" t="s">
        <v>60</v>
      </c>
      <c r="B14" s="56" t="s">
        <v>163</v>
      </c>
      <c r="C14" s="56" t="s">
        <v>236</v>
      </c>
      <c r="D14" s="56" t="s">
        <v>237</v>
      </c>
      <c r="E14" s="56" t="s">
        <v>217</v>
      </c>
      <c r="F14" s="5">
        <v>279.40552219657002</v>
      </c>
      <c r="G14" s="5">
        <v>155.39147842330999</v>
      </c>
      <c r="H14" s="5">
        <v>184.01174692538001</v>
      </c>
      <c r="I14" s="5">
        <v>164.38788181990989</v>
      </c>
      <c r="J14" s="5">
        <v>319.65327831184987</v>
      </c>
      <c r="K14" s="5">
        <v>381.87204113355011</v>
      </c>
      <c r="L14" s="5">
        <v>545.31142164456003</v>
      </c>
      <c r="M14" s="5">
        <v>574.40119598883985</v>
      </c>
      <c r="N14" s="5">
        <v>607.05921889750994</v>
      </c>
      <c r="O14" s="5">
        <v>600.06039767006973</v>
      </c>
      <c r="P14" s="5">
        <v>602.10954543914511</v>
      </c>
      <c r="Q14" s="5">
        <v>621.70283655241997</v>
      </c>
      <c r="R14" s="5">
        <v>626.85931878104986</v>
      </c>
      <c r="S14" s="5">
        <v>622.12047489053555</v>
      </c>
      <c r="T14" s="5">
        <v>621.85570759264033</v>
      </c>
      <c r="U14" s="5">
        <v>619.48265500425987</v>
      </c>
      <c r="V14" s="5">
        <v>659.02827651905977</v>
      </c>
      <c r="W14" s="5">
        <v>656.85323042697974</v>
      </c>
      <c r="X14" s="5">
        <v>633.88115004020506</v>
      </c>
      <c r="Y14" s="5">
        <v>656.67354937566006</v>
      </c>
      <c r="Z14" s="5">
        <v>639.81895511348523</v>
      </c>
      <c r="AA14" s="5">
        <v>646.83403292062508</v>
      </c>
      <c r="AB14" s="5">
        <v>650.00218771662981</v>
      </c>
      <c r="AC14" s="5">
        <v>646.5433934223704</v>
      </c>
      <c r="AD14" s="5">
        <v>638.72238221412465</v>
      </c>
      <c r="AE14" s="5">
        <v>605.51262535393005</v>
      </c>
      <c r="AF14" s="5">
        <v>577.68034635625963</v>
      </c>
      <c r="AG14" s="5">
        <v>613.90371535939494</v>
      </c>
    </row>
    <row r="15" spans="1:33">
      <c r="A15" s="56" t="s">
        <v>60</v>
      </c>
      <c r="B15" s="56" t="s">
        <v>163</v>
      </c>
      <c r="C15" s="56" t="s">
        <v>238</v>
      </c>
      <c r="D15" s="56" t="s">
        <v>239</v>
      </c>
      <c r="E15" s="56" t="s">
        <v>217</v>
      </c>
      <c r="F15" s="5">
        <v>853.52871177412976</v>
      </c>
      <c r="G15" s="5">
        <v>418.09865036069482</v>
      </c>
      <c r="H15" s="5">
        <v>479.93433558174991</v>
      </c>
      <c r="I15" s="5">
        <v>449.15975775318498</v>
      </c>
      <c r="J15" s="5">
        <v>983.61550178887933</v>
      </c>
      <c r="K15" s="5">
        <v>3855.8846130896732</v>
      </c>
      <c r="L15" s="5">
        <v>5200.9041578166871</v>
      </c>
      <c r="M15" s="5">
        <v>5967.9802318728644</v>
      </c>
      <c r="N15" s="5">
        <v>6343.0063853484598</v>
      </c>
      <c r="O15" s="5">
        <v>5614.9385601613558</v>
      </c>
      <c r="P15" s="5">
        <v>5909.7895012548561</v>
      </c>
      <c r="Q15" s="5">
        <v>6382.8743014319898</v>
      </c>
      <c r="R15" s="5">
        <v>6675.6765702319017</v>
      </c>
      <c r="S15" s="5">
        <v>6472.9467538593626</v>
      </c>
      <c r="T15" s="5">
        <v>6785.2176608529326</v>
      </c>
      <c r="U15" s="5">
        <v>6513.1333951062097</v>
      </c>
      <c r="V15" s="5">
        <v>7304.9485567373958</v>
      </c>
      <c r="W15" s="5">
        <v>7217.6382930467626</v>
      </c>
      <c r="X15" s="5">
        <v>6932.1861148807702</v>
      </c>
      <c r="Y15" s="5">
        <v>6803.5028768836019</v>
      </c>
      <c r="Z15" s="5">
        <v>5893.8279120885554</v>
      </c>
      <c r="AA15" s="5">
        <v>6212.8899573163271</v>
      </c>
      <c r="AB15" s="5">
        <v>7038.3613220984389</v>
      </c>
      <c r="AC15" s="5">
        <v>7394.8642632075171</v>
      </c>
      <c r="AD15" s="5">
        <v>7613.3411205058464</v>
      </c>
      <c r="AE15" s="5">
        <v>7670.0837220830481</v>
      </c>
      <c r="AF15" s="5">
        <v>7182.7694965391947</v>
      </c>
      <c r="AG15" s="5">
        <v>7958.2428487601746</v>
      </c>
    </row>
    <row r="16" spans="1:33">
      <c r="A16" s="56" t="s">
        <v>60</v>
      </c>
      <c r="B16" s="56" t="s">
        <v>163</v>
      </c>
      <c r="C16" s="56" t="s">
        <v>240</v>
      </c>
      <c r="D16" s="56" t="s">
        <v>241</v>
      </c>
      <c r="E16" s="56" t="s">
        <v>217</v>
      </c>
      <c r="F16" s="5">
        <v>1453.918256591375</v>
      </c>
      <c r="G16" s="5">
        <v>1213.783218965094</v>
      </c>
      <c r="H16" s="5">
        <v>1385.1398321993099</v>
      </c>
      <c r="I16" s="5">
        <v>1373.9414199562</v>
      </c>
      <c r="J16" s="5">
        <v>1391.8366699691201</v>
      </c>
      <c r="K16" s="5">
        <v>1544.973455393839</v>
      </c>
      <c r="L16" s="5">
        <v>1208.3670282353501</v>
      </c>
      <c r="M16" s="5">
        <v>1353.8364176878999</v>
      </c>
      <c r="N16" s="5">
        <v>1427.7649960183301</v>
      </c>
      <c r="O16" s="5">
        <v>1293.581351994445</v>
      </c>
      <c r="P16" s="5">
        <v>1338.4582176854351</v>
      </c>
      <c r="Q16" s="5">
        <v>1486.3255073524749</v>
      </c>
      <c r="R16" s="5">
        <v>1462.2942134325001</v>
      </c>
      <c r="S16" s="5">
        <v>1462.3926545350259</v>
      </c>
      <c r="T16" s="5">
        <v>1457.37070003385</v>
      </c>
      <c r="U16" s="5">
        <v>1464.191374644595</v>
      </c>
      <c r="V16" s="5">
        <v>1624.86353687326</v>
      </c>
      <c r="W16" s="5">
        <v>1610.7695273781401</v>
      </c>
      <c r="X16" s="5">
        <v>1564.63914249297</v>
      </c>
      <c r="Y16" s="5">
        <v>1318.0685714495751</v>
      </c>
      <c r="Z16" s="5">
        <v>1168.3926014635149</v>
      </c>
      <c r="AA16" s="5">
        <v>1220.7447354493199</v>
      </c>
      <c r="AB16" s="5">
        <v>1326.60256014518</v>
      </c>
      <c r="AC16" s="5">
        <v>1303.8500577007001</v>
      </c>
      <c r="AD16" s="5">
        <v>1517.95870532667</v>
      </c>
      <c r="AE16" s="5">
        <v>5070.1859018739779</v>
      </c>
      <c r="AF16" s="5">
        <v>7327.8184101950101</v>
      </c>
      <c r="AG16" s="5">
        <v>7857.588827830662</v>
      </c>
    </row>
    <row r="17" spans="1:33">
      <c r="A17" s="56" t="s">
        <v>60</v>
      </c>
      <c r="B17" s="56" t="s">
        <v>163</v>
      </c>
      <c r="C17" s="56" t="s">
        <v>242</v>
      </c>
      <c r="D17" s="56" t="s">
        <v>243</v>
      </c>
      <c r="E17" s="56" t="s">
        <v>217</v>
      </c>
      <c r="F17" s="5">
        <v>96.978214147614935</v>
      </c>
      <c r="G17" s="5">
        <v>85.076937657339954</v>
      </c>
      <c r="H17" s="5">
        <v>94.199415365940055</v>
      </c>
      <c r="I17" s="5">
        <v>89.964665967715007</v>
      </c>
      <c r="J17" s="5">
        <v>94.781853385670033</v>
      </c>
      <c r="K17" s="5">
        <v>101.96363618904</v>
      </c>
      <c r="L17" s="5">
        <v>422.18115730424512</v>
      </c>
      <c r="M17" s="5">
        <v>504.95518132079508</v>
      </c>
      <c r="N17" s="5">
        <v>505.41185719680999</v>
      </c>
      <c r="O17" s="5">
        <v>494.52761519935478</v>
      </c>
      <c r="P17" s="5">
        <v>514.56088041091994</v>
      </c>
      <c r="Q17" s="5">
        <v>524.23507756039999</v>
      </c>
      <c r="R17" s="5">
        <v>517.46962950729983</v>
      </c>
      <c r="S17" s="5">
        <v>530.94367914868951</v>
      </c>
      <c r="T17" s="5">
        <v>507.67079388257503</v>
      </c>
      <c r="U17" s="5">
        <v>526.84071350176532</v>
      </c>
      <c r="V17" s="5">
        <v>577.32150369864985</v>
      </c>
      <c r="W17" s="5">
        <v>592.59682864411013</v>
      </c>
      <c r="X17" s="5">
        <v>606.16340931236005</v>
      </c>
      <c r="Y17" s="5">
        <v>574.81160845923023</v>
      </c>
      <c r="Z17" s="5">
        <v>450.7973595358701</v>
      </c>
      <c r="AA17" s="5">
        <v>476.30045337843001</v>
      </c>
      <c r="AB17" s="5">
        <v>469.69621456343458</v>
      </c>
      <c r="AC17" s="5">
        <v>455.61646651353988</v>
      </c>
      <c r="AD17" s="5">
        <v>471.64734669671532</v>
      </c>
      <c r="AE17" s="5">
        <v>416.1295577466102</v>
      </c>
      <c r="AF17" s="5">
        <v>533.67499055853023</v>
      </c>
      <c r="AG17" s="5">
        <v>581.05952173735477</v>
      </c>
    </row>
    <row r="18" spans="1:33">
      <c r="A18" s="56" t="s">
        <v>60</v>
      </c>
      <c r="B18" s="56" t="s">
        <v>163</v>
      </c>
      <c r="C18" s="56" t="s">
        <v>244</v>
      </c>
      <c r="D18" s="56" t="s">
        <v>245</v>
      </c>
      <c r="E18" s="56" t="s">
        <v>217</v>
      </c>
      <c r="F18" s="5">
        <v>1666.7954719961699</v>
      </c>
      <c r="G18" s="5">
        <v>1491.086313485155</v>
      </c>
      <c r="H18" s="5">
        <v>2263.127257145899</v>
      </c>
      <c r="I18" s="5">
        <v>2277.0534948679551</v>
      </c>
      <c r="J18" s="5">
        <v>2256.4913470688248</v>
      </c>
      <c r="K18" s="5">
        <v>2575.8797329936851</v>
      </c>
      <c r="L18" s="5">
        <v>2060.6939469151598</v>
      </c>
      <c r="M18" s="5">
        <v>2400.3053837228849</v>
      </c>
      <c r="N18" s="5">
        <v>2570.2069401386311</v>
      </c>
      <c r="O18" s="5">
        <v>2314.5891976942189</v>
      </c>
      <c r="P18" s="5">
        <v>2485.4176287599012</v>
      </c>
      <c r="Q18" s="5">
        <v>2624.5569368219049</v>
      </c>
      <c r="R18" s="5">
        <v>2393.5137293224311</v>
      </c>
      <c r="S18" s="5">
        <v>2516.4794845351598</v>
      </c>
      <c r="T18" s="5">
        <v>2516.23194854247</v>
      </c>
      <c r="U18" s="5">
        <v>2145.38934899283</v>
      </c>
      <c r="V18" s="5">
        <v>2299.1747560353751</v>
      </c>
      <c r="W18" s="5">
        <v>2290.6119051504611</v>
      </c>
      <c r="X18" s="5">
        <v>2278.192834528676</v>
      </c>
      <c r="Y18" s="5">
        <v>2269.310981820935</v>
      </c>
      <c r="Z18" s="5">
        <v>2017.0928636552801</v>
      </c>
      <c r="AA18" s="5">
        <v>2166.636394974611</v>
      </c>
      <c r="AB18" s="5">
        <v>2233.510975384826</v>
      </c>
      <c r="AC18" s="5">
        <v>2083.61305010454</v>
      </c>
      <c r="AD18" s="5">
        <v>2277.2258520322448</v>
      </c>
      <c r="AE18" s="5">
        <v>2156.058126402881</v>
      </c>
      <c r="AF18" s="5">
        <v>1353.223568700555</v>
      </c>
      <c r="AG18" s="5">
        <v>837.15302884840503</v>
      </c>
    </row>
    <row r="19" spans="1:33">
      <c r="A19" s="56" t="s">
        <v>60</v>
      </c>
      <c r="B19" s="56" t="s">
        <v>163</v>
      </c>
      <c r="C19" s="56" t="s">
        <v>246</v>
      </c>
      <c r="D19" s="56" t="s">
        <v>247</v>
      </c>
      <c r="E19" s="56" t="s">
        <v>217</v>
      </c>
      <c r="F19" s="5">
        <v>831.56937029602</v>
      </c>
      <c r="G19" s="5">
        <v>649.18469197979994</v>
      </c>
      <c r="H19" s="5">
        <v>889.94036038443528</v>
      </c>
      <c r="I19" s="5">
        <v>876.59851492447024</v>
      </c>
      <c r="J19" s="5">
        <v>832.01016106764041</v>
      </c>
      <c r="K19" s="5">
        <v>918.81287174648025</v>
      </c>
      <c r="L19" s="5">
        <v>712.20889113582518</v>
      </c>
      <c r="M19" s="5">
        <v>818.9846592510803</v>
      </c>
      <c r="N19" s="5">
        <v>876.31467504092507</v>
      </c>
      <c r="O19" s="5">
        <v>783.90840110906015</v>
      </c>
      <c r="P19" s="5">
        <v>812.11527149028518</v>
      </c>
      <c r="Q19" s="5">
        <v>853.06714750455512</v>
      </c>
      <c r="R19" s="5">
        <v>864.97257998823954</v>
      </c>
      <c r="S19" s="5">
        <v>910.6075560208302</v>
      </c>
      <c r="T19" s="5">
        <v>881.46007884426047</v>
      </c>
      <c r="U19" s="5">
        <v>870.5239524744751</v>
      </c>
      <c r="V19" s="5">
        <v>955.03312066445528</v>
      </c>
      <c r="W19" s="5">
        <v>933.08389058481987</v>
      </c>
      <c r="X19" s="5">
        <v>928.37388921068521</v>
      </c>
      <c r="Y19" s="5">
        <v>934.69456682621535</v>
      </c>
      <c r="Z19" s="5">
        <v>827.83945623743512</v>
      </c>
      <c r="AA19" s="5">
        <v>881.65605846458516</v>
      </c>
      <c r="AB19" s="5">
        <v>929.56446354824516</v>
      </c>
      <c r="AC19" s="5">
        <v>873.84154729749957</v>
      </c>
      <c r="AD19" s="5">
        <v>896.53904871498503</v>
      </c>
      <c r="AE19" s="5">
        <v>859.90590295148525</v>
      </c>
      <c r="AF19" s="5">
        <v>848.65459028759517</v>
      </c>
      <c r="AG19" s="5">
        <v>593.11666012415014</v>
      </c>
    </row>
    <row r="20" spans="1:33">
      <c r="A20" s="56" t="s">
        <v>60</v>
      </c>
      <c r="B20" s="56" t="s">
        <v>163</v>
      </c>
      <c r="C20" s="56" t="s">
        <v>248</v>
      </c>
      <c r="D20" s="56" t="s">
        <v>249</v>
      </c>
      <c r="E20" s="56" t="s">
        <v>217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</row>
    <row r="21" spans="1:33">
      <c r="A21" s="56" t="s">
        <v>60</v>
      </c>
      <c r="B21" s="56" t="s">
        <v>163</v>
      </c>
      <c r="C21" s="56" t="s">
        <v>250</v>
      </c>
      <c r="D21" s="56" t="s">
        <v>251</v>
      </c>
      <c r="E21" s="56" t="s">
        <v>217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>
      <c r="A22" s="56" t="s">
        <v>60</v>
      </c>
      <c r="B22" s="56" t="s">
        <v>198</v>
      </c>
      <c r="C22" s="56" t="s">
        <v>252</v>
      </c>
      <c r="D22" s="56" t="s">
        <v>253</v>
      </c>
      <c r="E22" s="56" t="s">
        <v>217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</row>
    <row r="23" spans="1:33">
      <c r="A23" s="56" t="s">
        <v>60</v>
      </c>
      <c r="B23" s="56" t="s">
        <v>198</v>
      </c>
      <c r="C23" s="56" t="s">
        <v>254</v>
      </c>
      <c r="D23" s="56" t="s">
        <v>255</v>
      </c>
      <c r="E23" s="56" t="s">
        <v>217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</row>
    <row r="24" spans="1:33">
      <c r="A24" s="56" t="s">
        <v>60</v>
      </c>
      <c r="B24" s="56" t="s">
        <v>198</v>
      </c>
      <c r="C24" s="56" t="s">
        <v>256</v>
      </c>
      <c r="D24" s="56" t="s">
        <v>257</v>
      </c>
      <c r="E24" s="56" t="s">
        <v>217</v>
      </c>
      <c r="F24" s="5">
        <v>956.05133428388024</v>
      </c>
      <c r="G24" s="5">
        <v>712.39913701494993</v>
      </c>
      <c r="H24" s="5">
        <v>882.80346914020492</v>
      </c>
      <c r="I24" s="5">
        <v>880.82081738990496</v>
      </c>
      <c r="J24" s="5">
        <v>812.03586867171521</v>
      </c>
      <c r="K24" s="5">
        <v>805.81151338959478</v>
      </c>
      <c r="L24" s="5">
        <v>717.87987411771496</v>
      </c>
      <c r="M24" s="5">
        <v>756.50102596384977</v>
      </c>
      <c r="N24" s="5">
        <v>784.29727399262026</v>
      </c>
      <c r="O24" s="5">
        <v>772.10742444683478</v>
      </c>
      <c r="P24" s="5">
        <v>786.46132065467009</v>
      </c>
      <c r="Q24" s="5">
        <v>792.2452595821153</v>
      </c>
      <c r="R24" s="5">
        <v>726.08571875323469</v>
      </c>
      <c r="S24" s="5">
        <v>804.11637548039516</v>
      </c>
      <c r="T24" s="5">
        <v>800.18429159560992</v>
      </c>
      <c r="U24" s="5">
        <v>811.97975672418011</v>
      </c>
      <c r="V24" s="5">
        <v>899.12768633738006</v>
      </c>
      <c r="W24" s="5">
        <v>1360.4111777652299</v>
      </c>
      <c r="X24" s="5">
        <v>1317.66749762935</v>
      </c>
      <c r="Y24" s="5">
        <v>1270.782624044391</v>
      </c>
      <c r="Z24" s="5">
        <v>1157.450449218956</v>
      </c>
      <c r="AA24" s="5">
        <v>1290.12107351754</v>
      </c>
      <c r="AB24" s="5">
        <v>1276.880246681076</v>
      </c>
      <c r="AC24" s="5">
        <v>1191.7132830530199</v>
      </c>
      <c r="AD24" s="5">
        <v>1309.7952891556499</v>
      </c>
      <c r="AE24" s="5">
        <v>942.17166847085525</v>
      </c>
      <c r="AF24" s="5">
        <v>134.44309469253</v>
      </c>
      <c r="AG24" s="5">
        <v>0</v>
      </c>
    </row>
    <row r="25" spans="1:33">
      <c r="A25" s="56" t="s">
        <v>60</v>
      </c>
      <c r="B25" s="56" t="s">
        <v>198</v>
      </c>
      <c r="C25" s="56" t="s">
        <v>258</v>
      </c>
      <c r="D25" s="56" t="s">
        <v>259</v>
      </c>
      <c r="E25" s="56" t="s">
        <v>217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</row>
    <row r="26" spans="1:33">
      <c r="A26" s="56" t="s">
        <v>60</v>
      </c>
      <c r="B26" s="56" t="s">
        <v>198</v>
      </c>
      <c r="C26" s="56" t="s">
        <v>260</v>
      </c>
      <c r="D26" s="56" t="s">
        <v>261</v>
      </c>
      <c r="E26" s="56" t="s">
        <v>217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>
      <c r="A27" s="56" t="s">
        <v>60</v>
      </c>
      <c r="B27" s="56" t="s">
        <v>198</v>
      </c>
      <c r="C27" s="56" t="s">
        <v>262</v>
      </c>
      <c r="D27" s="56" t="s">
        <v>263</v>
      </c>
      <c r="E27" s="56" t="s">
        <v>217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</row>
    <row r="28" spans="1:33">
      <c r="A28" s="56" t="s">
        <v>60</v>
      </c>
      <c r="B28" s="56" t="s">
        <v>198</v>
      </c>
      <c r="C28" s="56" t="s">
        <v>264</v>
      </c>
      <c r="D28" s="56" t="s">
        <v>265</v>
      </c>
      <c r="E28" s="56" t="s">
        <v>217</v>
      </c>
      <c r="F28" s="5">
        <v>574.08552923977982</v>
      </c>
      <c r="G28" s="5">
        <v>410.57457981485987</v>
      </c>
      <c r="H28" s="5">
        <v>526.89091431199017</v>
      </c>
      <c r="I28" s="5">
        <v>514.64512238056489</v>
      </c>
      <c r="J28" s="5">
        <v>441.03636835355019</v>
      </c>
      <c r="K28" s="5">
        <v>427.14913604968501</v>
      </c>
      <c r="L28" s="5">
        <v>344.89755781932018</v>
      </c>
      <c r="M28" s="5">
        <v>437.66621552376489</v>
      </c>
      <c r="N28" s="5">
        <v>454.2556410864201</v>
      </c>
      <c r="O28" s="5">
        <v>437.70784964184509</v>
      </c>
      <c r="P28" s="5">
        <v>464.02799969464007</v>
      </c>
      <c r="Q28" s="5">
        <v>440.52735127457998</v>
      </c>
      <c r="R28" s="5">
        <v>426.14563516368997</v>
      </c>
      <c r="S28" s="5">
        <v>482.63097044202988</v>
      </c>
      <c r="T28" s="5">
        <v>495.30836125123489</v>
      </c>
      <c r="U28" s="5">
        <v>479.02298923827021</v>
      </c>
      <c r="V28" s="5">
        <v>543.74037691705496</v>
      </c>
      <c r="W28" s="5">
        <v>711.30249218497534</v>
      </c>
      <c r="X28" s="5">
        <v>674.6228958693348</v>
      </c>
      <c r="Y28" s="5">
        <v>683.33863450110493</v>
      </c>
      <c r="Z28" s="5">
        <v>642.27556187184018</v>
      </c>
      <c r="AA28" s="5">
        <v>488.00654800424991</v>
      </c>
      <c r="AB28" s="5">
        <v>498.15920159723998</v>
      </c>
      <c r="AC28" s="5">
        <v>439.63612207521493</v>
      </c>
      <c r="AD28" s="5">
        <v>481.0934929296501</v>
      </c>
      <c r="AE28" s="5">
        <v>470.74110928738031</v>
      </c>
      <c r="AF28" s="5">
        <v>389.38434538333507</v>
      </c>
      <c r="AG28" s="5">
        <v>478.268596900185</v>
      </c>
    </row>
    <row r="29" spans="1:33">
      <c r="A29" s="56" t="s">
        <v>60</v>
      </c>
      <c r="B29" s="56" t="s">
        <v>199</v>
      </c>
      <c r="C29" s="56" t="s">
        <v>266</v>
      </c>
      <c r="D29" s="56" t="s">
        <v>267</v>
      </c>
      <c r="E29" s="56" t="s">
        <v>217</v>
      </c>
      <c r="F29" s="5">
        <v>157.7349477214951</v>
      </c>
      <c r="G29" s="5">
        <v>146.53091026912509</v>
      </c>
      <c r="H29" s="5">
        <v>203.67295949274009</v>
      </c>
      <c r="I29" s="5">
        <v>199.44124753751001</v>
      </c>
      <c r="J29" s="5">
        <v>189.75416888297491</v>
      </c>
      <c r="K29" s="5">
        <v>183.60781293888999</v>
      </c>
      <c r="L29" s="5">
        <v>152.24269185025989</v>
      </c>
      <c r="M29" s="5">
        <v>166.39811026917499</v>
      </c>
      <c r="N29" s="5">
        <v>168.44469433852009</v>
      </c>
      <c r="O29" s="5">
        <v>177.31158776636499</v>
      </c>
      <c r="P29" s="5">
        <v>185.58975452882501</v>
      </c>
      <c r="Q29" s="5">
        <v>187.39908143853</v>
      </c>
      <c r="R29" s="5">
        <v>177.60460745444001</v>
      </c>
      <c r="S29" s="5">
        <v>181.909538105015</v>
      </c>
      <c r="T29" s="5">
        <v>198.90428263679999</v>
      </c>
      <c r="U29" s="5">
        <v>195.76828896490011</v>
      </c>
      <c r="V29" s="5">
        <v>214.536002714495</v>
      </c>
      <c r="W29" s="5">
        <v>259.56775657104521</v>
      </c>
      <c r="X29" s="5">
        <v>162.8133869079951</v>
      </c>
      <c r="Y29" s="5">
        <v>159.53777486083499</v>
      </c>
      <c r="Z29" s="5">
        <v>155.58372008046501</v>
      </c>
      <c r="AA29" s="5">
        <v>170.00390625149001</v>
      </c>
      <c r="AB29" s="5">
        <v>162.59611588644501</v>
      </c>
      <c r="AC29" s="5">
        <v>150.06291448438</v>
      </c>
      <c r="AD29" s="5">
        <v>160.8467405811549</v>
      </c>
      <c r="AE29" s="5">
        <v>153.2877321501548</v>
      </c>
      <c r="AF29" s="5">
        <v>0</v>
      </c>
      <c r="AG29" s="5">
        <v>0</v>
      </c>
    </row>
    <row r="30" spans="1:33">
      <c r="A30" s="56" t="s">
        <v>60</v>
      </c>
      <c r="B30" s="56" t="s">
        <v>199</v>
      </c>
      <c r="C30" s="56" t="s">
        <v>268</v>
      </c>
      <c r="D30" s="56" t="s">
        <v>269</v>
      </c>
      <c r="E30" s="56" t="s">
        <v>217</v>
      </c>
      <c r="F30" s="5">
        <v>24.711060546390001</v>
      </c>
      <c r="G30" s="5">
        <v>18.615717268259999</v>
      </c>
      <c r="H30" s="5">
        <v>24.357217199010002</v>
      </c>
      <c r="I30" s="5">
        <v>29.454391167444999</v>
      </c>
      <c r="J30" s="5">
        <v>31.13355319274001</v>
      </c>
      <c r="K30" s="5">
        <v>28.730035884789999</v>
      </c>
      <c r="L30" s="5">
        <v>28.477727700940001</v>
      </c>
      <c r="M30" s="5">
        <v>29.274131248900002</v>
      </c>
      <c r="N30" s="5">
        <v>17.995703787149999</v>
      </c>
      <c r="O30" s="5">
        <v>18.055507221875011</v>
      </c>
      <c r="P30" s="5">
        <v>19.764885041934999</v>
      </c>
      <c r="Q30" s="5">
        <v>20.134656149234999</v>
      </c>
      <c r="R30" s="5">
        <v>18.469136447109999</v>
      </c>
      <c r="S30" s="5">
        <v>21.021355712304999</v>
      </c>
      <c r="T30" s="5">
        <v>21.092791724725</v>
      </c>
      <c r="U30" s="5">
        <v>25.29533786888501</v>
      </c>
      <c r="V30" s="5">
        <v>23.929418399804991</v>
      </c>
      <c r="W30" s="5">
        <v>28.138160587070001</v>
      </c>
      <c r="X30" s="5">
        <v>12.043894545164999</v>
      </c>
      <c r="Y30" s="5">
        <v>10.60506443159</v>
      </c>
      <c r="Z30" s="5">
        <v>10.736907428175</v>
      </c>
      <c r="AA30" s="5">
        <v>10.720442476804999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</row>
    <row r="31" spans="1:33">
      <c r="A31" s="56" t="s">
        <v>60</v>
      </c>
      <c r="B31" s="56" t="s">
        <v>199</v>
      </c>
      <c r="C31" s="56" t="s">
        <v>270</v>
      </c>
      <c r="D31" s="56" t="s">
        <v>271</v>
      </c>
      <c r="E31" s="56" t="s">
        <v>217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</row>
    <row r="32" spans="1:33">
      <c r="A32" s="56" t="s">
        <v>60</v>
      </c>
      <c r="B32" s="56" t="s">
        <v>199</v>
      </c>
      <c r="C32" s="56" t="s">
        <v>272</v>
      </c>
      <c r="D32" s="56" t="s">
        <v>273</v>
      </c>
      <c r="E32" s="56" t="s">
        <v>217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</row>
    <row r="33" spans="1:33">
      <c r="A33" s="56" t="s">
        <v>60</v>
      </c>
      <c r="B33" s="56" t="s">
        <v>199</v>
      </c>
      <c r="C33" s="56" t="s">
        <v>274</v>
      </c>
      <c r="D33" s="56" t="s">
        <v>275</v>
      </c>
      <c r="E33" s="56" t="s">
        <v>217</v>
      </c>
      <c r="F33" s="5">
        <v>441.1781811511749</v>
      </c>
      <c r="G33" s="5">
        <v>343.43233097980499</v>
      </c>
      <c r="H33" s="5">
        <v>464.38760083370011</v>
      </c>
      <c r="I33" s="5">
        <v>462.70519074632972</v>
      </c>
      <c r="J33" s="5">
        <v>448.54532081028009</v>
      </c>
      <c r="K33" s="5">
        <v>437.23355550765501</v>
      </c>
      <c r="L33" s="5">
        <v>378.9313102321949</v>
      </c>
      <c r="M33" s="5">
        <v>420.08300915502491</v>
      </c>
      <c r="N33" s="5">
        <v>413.15896451978517</v>
      </c>
      <c r="O33" s="5">
        <v>423.97263063559501</v>
      </c>
      <c r="P33" s="5">
        <v>427.64857064786997</v>
      </c>
      <c r="Q33" s="5">
        <v>428.68210792236471</v>
      </c>
      <c r="R33" s="5">
        <v>414.39803387751982</v>
      </c>
      <c r="S33" s="5">
        <v>437.34954362538508</v>
      </c>
      <c r="T33" s="5">
        <v>452.72400711016508</v>
      </c>
      <c r="U33" s="5">
        <v>475.80195467515517</v>
      </c>
      <c r="V33" s="5">
        <v>503.92889660013958</v>
      </c>
      <c r="W33" s="5">
        <v>583.96836070493009</v>
      </c>
      <c r="X33" s="5">
        <v>596.11184733721484</v>
      </c>
      <c r="Y33" s="5">
        <v>571.38975906817996</v>
      </c>
      <c r="Z33" s="5">
        <v>547.02311118437024</v>
      </c>
      <c r="AA33" s="5">
        <v>156.01266032689489</v>
      </c>
      <c r="AB33" s="5">
        <v>149.8698044194351</v>
      </c>
      <c r="AC33" s="5">
        <v>142.02395101082001</v>
      </c>
      <c r="AD33" s="5">
        <v>0</v>
      </c>
      <c r="AE33" s="5">
        <v>0</v>
      </c>
      <c r="AF33" s="5">
        <v>0</v>
      </c>
      <c r="AG33" s="5">
        <v>0</v>
      </c>
    </row>
    <row r="34" spans="1:33">
      <c r="A34" s="56" t="s">
        <v>60</v>
      </c>
      <c r="B34" s="56" t="s">
        <v>199</v>
      </c>
      <c r="C34" s="56" t="s">
        <v>276</v>
      </c>
      <c r="D34" s="56" t="s">
        <v>277</v>
      </c>
      <c r="E34" s="56" t="s">
        <v>217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</row>
    <row r="35" spans="1:33">
      <c r="A35" s="56" t="s">
        <v>60</v>
      </c>
      <c r="B35" s="56" t="s">
        <v>199</v>
      </c>
      <c r="C35" s="56" t="s">
        <v>278</v>
      </c>
      <c r="D35" s="56" t="s">
        <v>279</v>
      </c>
      <c r="E35" s="56" t="s">
        <v>217</v>
      </c>
      <c r="F35" s="5">
        <v>0</v>
      </c>
      <c r="G35" s="5">
        <v>0</v>
      </c>
      <c r="H35" s="5">
        <v>0</v>
      </c>
      <c r="I35" s="5">
        <v>0</v>
      </c>
      <c r="J35" s="5">
        <v>2.1355000000000002E-8</v>
      </c>
      <c r="K35" s="5">
        <v>1.7308499999999999E-7</v>
      </c>
      <c r="L35" s="5">
        <v>3.956999999999999E-8</v>
      </c>
      <c r="M35" s="5">
        <v>2.6124300000000002E-6</v>
      </c>
      <c r="N35" s="5">
        <v>2.528309999999999E-6</v>
      </c>
      <c r="O35" s="5">
        <v>2.212395000000002E-6</v>
      </c>
      <c r="P35" s="5">
        <v>3.0571550000000029E-6</v>
      </c>
      <c r="Q35" s="5">
        <v>3.8528550000000002E-6</v>
      </c>
      <c r="R35" s="5">
        <v>4.3756699999999974E-6</v>
      </c>
      <c r="S35" s="5">
        <v>5.340905000000002E-6</v>
      </c>
      <c r="T35" s="5">
        <v>7.4621999999999952E-6</v>
      </c>
      <c r="U35" s="5">
        <v>8.2416400000000036E-6</v>
      </c>
      <c r="V35" s="5">
        <v>8.2499050000000075E-6</v>
      </c>
      <c r="W35" s="5">
        <v>1.0694865000000001E-5</v>
      </c>
      <c r="X35" s="5">
        <v>1.1896654999999999E-5</v>
      </c>
      <c r="Y35" s="5">
        <v>1.3817499999999999E-5</v>
      </c>
      <c r="Z35" s="5">
        <v>2.0364285E-5</v>
      </c>
      <c r="AA35" s="5">
        <v>2.6449814999999979E-5</v>
      </c>
      <c r="AB35" s="5">
        <v>4.9698599999999999E-5</v>
      </c>
      <c r="AC35" s="5">
        <v>4.5406335000000008E-5</v>
      </c>
      <c r="AD35" s="5">
        <v>1.3224440500000001E-4</v>
      </c>
      <c r="AE35" s="5">
        <v>1.4767002500000001E-4</v>
      </c>
      <c r="AF35" s="5">
        <v>874.25052673896982</v>
      </c>
      <c r="AG35" s="5">
        <v>930.21309744346479</v>
      </c>
    </row>
    <row r="36" spans="1:33">
      <c r="A36" s="56" t="s">
        <v>60</v>
      </c>
      <c r="B36" s="56" t="s">
        <v>199</v>
      </c>
      <c r="C36" s="56" t="s">
        <v>280</v>
      </c>
      <c r="D36" s="56" t="s">
        <v>281</v>
      </c>
      <c r="E36" s="56" t="s">
        <v>217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</row>
    <row r="37" spans="1:33">
      <c r="A37" s="56" t="s">
        <v>60</v>
      </c>
      <c r="B37" s="56" t="s">
        <v>199</v>
      </c>
      <c r="C37" s="56" t="s">
        <v>282</v>
      </c>
      <c r="D37" s="56" t="s">
        <v>283</v>
      </c>
      <c r="E37" s="56" t="s">
        <v>217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</row>
    <row r="38" spans="1:33">
      <c r="A38" s="56" t="s">
        <v>60</v>
      </c>
      <c r="B38" s="56" t="s">
        <v>200</v>
      </c>
      <c r="C38" s="56" t="s">
        <v>284</v>
      </c>
      <c r="D38" s="56" t="s">
        <v>285</v>
      </c>
      <c r="E38" s="56" t="s">
        <v>217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</row>
    <row r="39" spans="1:33">
      <c r="A39" s="56" t="s">
        <v>60</v>
      </c>
      <c r="B39" s="56" t="s">
        <v>200</v>
      </c>
      <c r="C39" s="56" t="s">
        <v>286</v>
      </c>
      <c r="D39" s="56" t="s">
        <v>287</v>
      </c>
      <c r="E39" s="56" t="s">
        <v>217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</row>
    <row r="40" spans="1:33">
      <c r="A40" s="56" t="s">
        <v>60</v>
      </c>
      <c r="B40" s="56" t="s">
        <v>200</v>
      </c>
      <c r="C40" s="56" t="s">
        <v>288</v>
      </c>
      <c r="D40" s="56" t="s">
        <v>303</v>
      </c>
      <c r="E40" s="56" t="s">
        <v>217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</row>
    <row r="41" spans="1:33" ht="16.5" customHeight="1"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33">
      <c r="A42" s="56" t="s">
        <v>60</v>
      </c>
      <c r="B42" s="56" t="s">
        <v>197</v>
      </c>
      <c r="C42" s="56" t="s">
        <v>215</v>
      </c>
      <c r="D42" s="56" t="s">
        <v>216</v>
      </c>
      <c r="E42" s="56" t="s">
        <v>142</v>
      </c>
      <c r="F42" s="5">
        <v>1295.0963475293599</v>
      </c>
      <c r="G42" s="5">
        <v>2777.29126877508</v>
      </c>
      <c r="H42" s="5">
        <v>3067.2533394500801</v>
      </c>
      <c r="I42" s="5">
        <v>3512.4704525295801</v>
      </c>
      <c r="J42" s="5">
        <v>3553.7752260601042</v>
      </c>
      <c r="K42" s="5">
        <v>3775.526112814543</v>
      </c>
      <c r="L42" s="5">
        <v>3934.1680038748791</v>
      </c>
      <c r="M42" s="5">
        <v>3198.0222581375401</v>
      </c>
      <c r="N42" s="5">
        <v>3636.8422442736669</v>
      </c>
      <c r="O42" s="5">
        <v>3390.7849243070159</v>
      </c>
      <c r="P42" s="5">
        <v>3490.979976918466</v>
      </c>
      <c r="Q42" s="5">
        <v>3644.64154783807</v>
      </c>
      <c r="R42" s="5">
        <v>3659.363006409983</v>
      </c>
      <c r="S42" s="5">
        <v>3722.1775787515212</v>
      </c>
      <c r="T42" s="5">
        <v>3287.6455036744551</v>
      </c>
      <c r="U42" s="5">
        <v>3385.1481720549809</v>
      </c>
      <c r="V42" s="5">
        <v>3665.095421205865</v>
      </c>
      <c r="W42" s="5">
        <v>3793.834560897606</v>
      </c>
      <c r="X42" s="5">
        <v>3402.6706430731551</v>
      </c>
      <c r="Y42" s="5">
        <v>3807.4503120847148</v>
      </c>
      <c r="Z42" s="5">
        <v>3692.1641989061268</v>
      </c>
      <c r="AA42" s="5">
        <v>3727.662793848302</v>
      </c>
      <c r="AB42" s="5">
        <v>3831.7873689876701</v>
      </c>
      <c r="AC42" s="5">
        <v>3807.491639718015</v>
      </c>
      <c r="AD42" s="5">
        <v>3956.5741885104189</v>
      </c>
      <c r="AE42" s="5">
        <v>3094.067742534191</v>
      </c>
      <c r="AF42" s="5">
        <v>3336.5959250228711</v>
      </c>
      <c r="AG42" s="5">
        <v>3616.4548492067051</v>
      </c>
    </row>
    <row r="43" spans="1:33">
      <c r="A43" s="56" t="s">
        <v>60</v>
      </c>
      <c r="B43" s="56" t="s">
        <v>197</v>
      </c>
      <c r="C43" s="56" t="s">
        <v>218</v>
      </c>
      <c r="D43" s="56" t="s">
        <v>219</v>
      </c>
      <c r="E43" s="56" t="s">
        <v>142</v>
      </c>
      <c r="F43" s="5">
        <v>101.6138176455151</v>
      </c>
      <c r="G43" s="5">
        <v>110.04001088584999</v>
      </c>
      <c r="H43" s="5">
        <v>112.65985923717</v>
      </c>
      <c r="I43" s="5">
        <v>100.028236062635</v>
      </c>
      <c r="J43" s="5">
        <v>106.56530942355499</v>
      </c>
      <c r="K43" s="5">
        <v>104.5388066970999</v>
      </c>
      <c r="L43" s="5">
        <v>113.6445951686149</v>
      </c>
      <c r="M43" s="5">
        <v>90.999236403044947</v>
      </c>
      <c r="N43" s="5">
        <v>106.7894874817199</v>
      </c>
      <c r="O43" s="5">
        <v>99.870666931025028</v>
      </c>
      <c r="P43" s="5">
        <v>95.473029562714956</v>
      </c>
      <c r="Q43" s="5">
        <v>102.78336099704011</v>
      </c>
      <c r="R43" s="5">
        <v>105.0901301193899</v>
      </c>
      <c r="S43" s="5">
        <v>107.642159368425</v>
      </c>
      <c r="T43" s="5">
        <v>94.45981892819502</v>
      </c>
      <c r="U43" s="5">
        <v>102.18551674862999</v>
      </c>
      <c r="V43" s="5">
        <v>101.04920571572509</v>
      </c>
      <c r="W43" s="5">
        <v>109.803593745255</v>
      </c>
      <c r="X43" s="5">
        <v>92.748221926719978</v>
      </c>
      <c r="Y43" s="5">
        <v>108.6419468607351</v>
      </c>
      <c r="Z43" s="5">
        <v>648.14639794634968</v>
      </c>
      <c r="AA43" s="5">
        <v>1745.52552593985</v>
      </c>
      <c r="AB43" s="5">
        <v>2615.7601475127049</v>
      </c>
      <c r="AC43" s="5">
        <v>2852.6909484654661</v>
      </c>
      <c r="AD43" s="5">
        <v>2715.3558410871351</v>
      </c>
      <c r="AE43" s="5">
        <v>2321.5381039473591</v>
      </c>
      <c r="AF43" s="5">
        <v>2608.7484639458389</v>
      </c>
      <c r="AG43" s="5">
        <v>2696.7190050321451</v>
      </c>
    </row>
    <row r="44" spans="1:33">
      <c r="A44" s="56" t="s">
        <v>60</v>
      </c>
      <c r="B44" s="56" t="s">
        <v>197</v>
      </c>
      <c r="C44" s="56" t="s">
        <v>220</v>
      </c>
      <c r="D44" s="56" t="s">
        <v>221</v>
      </c>
      <c r="E44" s="56" t="s">
        <v>142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</row>
    <row r="45" spans="1:33">
      <c r="A45" s="56" t="s">
        <v>60</v>
      </c>
      <c r="B45" s="56" t="s">
        <v>197</v>
      </c>
      <c r="C45" s="56" t="s">
        <v>222</v>
      </c>
      <c r="D45" s="56" t="s">
        <v>223</v>
      </c>
      <c r="E45" s="56" t="s">
        <v>142</v>
      </c>
      <c r="F45" s="5">
        <v>0</v>
      </c>
      <c r="G45" s="5">
        <v>3.7061150000000002E-6</v>
      </c>
      <c r="H45" s="5">
        <v>3.1097299999999992E-6</v>
      </c>
      <c r="I45" s="5">
        <v>5.6432799999999993E-6</v>
      </c>
      <c r="J45" s="5">
        <v>1.2994415E-5</v>
      </c>
      <c r="K45" s="5">
        <v>1.2126365000000001E-5</v>
      </c>
      <c r="L45" s="5">
        <v>2.046143999999999E-5</v>
      </c>
      <c r="M45" s="5">
        <v>1.8045295000000001E-5</v>
      </c>
      <c r="N45" s="5">
        <v>2.1206704999999998E-5</v>
      </c>
      <c r="O45" s="5">
        <v>2.1247815000000001E-5</v>
      </c>
      <c r="P45" s="5">
        <v>2.1251125000000009E-5</v>
      </c>
      <c r="Q45" s="5">
        <v>2.4920945E-5</v>
      </c>
      <c r="R45" s="5">
        <v>2.5276114999999981E-5</v>
      </c>
      <c r="S45" s="5">
        <v>2.489551499999999E-5</v>
      </c>
      <c r="T45" s="5">
        <v>3.2253869999999977E-5</v>
      </c>
      <c r="U45" s="5">
        <v>1.405601E-4</v>
      </c>
      <c r="V45" s="5">
        <v>1.3417347000000001E-4</v>
      </c>
      <c r="W45" s="5">
        <v>1.535952750000002E-4</v>
      </c>
      <c r="X45" s="5">
        <v>1.3023359500000001E-4</v>
      </c>
      <c r="Y45" s="5">
        <v>2155.5486963195108</v>
      </c>
      <c r="Z45" s="5">
        <v>3145.6348917327282</v>
      </c>
      <c r="AA45" s="5">
        <v>3075.854413049818</v>
      </c>
      <c r="AB45" s="5">
        <v>3227.8414962462261</v>
      </c>
      <c r="AC45" s="5">
        <v>3266.163079440757</v>
      </c>
      <c r="AD45" s="5">
        <v>3092.6851431309751</v>
      </c>
      <c r="AE45" s="5">
        <v>2840.2000457142281</v>
      </c>
      <c r="AF45" s="5">
        <v>2957.8883856123548</v>
      </c>
      <c r="AG45" s="5">
        <v>2836.3916602579588</v>
      </c>
    </row>
    <row r="46" spans="1:33">
      <c r="A46" s="56" t="s">
        <v>60</v>
      </c>
      <c r="B46" s="56" t="s">
        <v>197</v>
      </c>
      <c r="C46" s="56" t="s">
        <v>224</v>
      </c>
      <c r="D46" s="56" t="s">
        <v>225</v>
      </c>
      <c r="E46" s="56" t="s">
        <v>142</v>
      </c>
      <c r="F46" s="5">
        <v>0</v>
      </c>
      <c r="G46" s="5">
        <v>2.5674249999999998E-6</v>
      </c>
      <c r="H46" s="5">
        <v>2.9853599999999979E-6</v>
      </c>
      <c r="I46" s="5">
        <v>5.0327049999999996E-6</v>
      </c>
      <c r="J46" s="5">
        <v>9.7076599999999991E-6</v>
      </c>
      <c r="K46" s="5">
        <v>1.0122004999999999E-5</v>
      </c>
      <c r="L46" s="5">
        <v>1.2692379999999999E-5</v>
      </c>
      <c r="M46" s="5">
        <v>1.1464070000000001E-5</v>
      </c>
      <c r="N46" s="5">
        <v>1.4524204999999991E-5</v>
      </c>
      <c r="O46" s="5">
        <v>1.3018405000000009E-5</v>
      </c>
      <c r="P46" s="5">
        <v>1.2767555E-5</v>
      </c>
      <c r="Q46" s="5">
        <v>1.5043304999999991E-5</v>
      </c>
      <c r="R46" s="5">
        <v>1.5354324999999991E-5</v>
      </c>
      <c r="S46" s="5">
        <v>1.7995605000000011E-5</v>
      </c>
      <c r="T46" s="5">
        <v>2.2290734999999989E-5</v>
      </c>
      <c r="U46" s="5">
        <v>3.0152054999999999E-5</v>
      </c>
      <c r="V46" s="5">
        <v>3.5386834999999987E-5</v>
      </c>
      <c r="W46" s="5">
        <v>3.7999459999999991E-5</v>
      </c>
      <c r="X46" s="5">
        <v>3.1646725000000012E-5</v>
      </c>
      <c r="Y46" s="5">
        <v>7.1617920000000012E-5</v>
      </c>
      <c r="Z46" s="5">
        <v>6.5804469999999947E-5</v>
      </c>
      <c r="AA46" s="5">
        <v>1.6533711770000001E-2</v>
      </c>
      <c r="AB46" s="5">
        <v>1.683017252500001E-2</v>
      </c>
      <c r="AC46" s="5">
        <v>1.6213316475E-2</v>
      </c>
      <c r="AD46" s="5">
        <v>1.6719866525000009E-2</v>
      </c>
      <c r="AE46" s="5">
        <v>250.91000294933519</v>
      </c>
      <c r="AF46" s="5">
        <v>261.41420992075001</v>
      </c>
      <c r="AG46" s="5">
        <v>263.03820667943501</v>
      </c>
    </row>
    <row r="47" spans="1:33">
      <c r="A47" s="56" t="s">
        <v>60</v>
      </c>
      <c r="B47" s="56" t="s">
        <v>197</v>
      </c>
      <c r="C47" s="56" t="s">
        <v>226</v>
      </c>
      <c r="D47" s="56" t="s">
        <v>227</v>
      </c>
      <c r="E47" s="56" t="s">
        <v>142</v>
      </c>
      <c r="F47" s="5">
        <v>0</v>
      </c>
      <c r="G47" s="5">
        <v>1.0398919999999999E-5</v>
      </c>
      <c r="H47" s="5">
        <v>1.0120214999999999E-5</v>
      </c>
      <c r="I47" s="5">
        <v>3.0929690000000002E-5</v>
      </c>
      <c r="J47" s="5">
        <v>7.1724549999999964E-5</v>
      </c>
      <c r="K47" s="5">
        <v>7.0736899999999963E-5</v>
      </c>
      <c r="L47" s="5">
        <v>8.8629152499999919E-4</v>
      </c>
      <c r="M47" s="5">
        <v>7.7646297500000066E-4</v>
      </c>
      <c r="N47" s="5">
        <v>8.2479430500000009E-4</v>
      </c>
      <c r="O47" s="5">
        <v>8.6118669500000059E-4</v>
      </c>
      <c r="P47" s="5">
        <v>8.8248842500000043E-4</v>
      </c>
      <c r="Q47" s="5">
        <v>8.8015798000000021E-4</v>
      </c>
      <c r="R47" s="5">
        <v>8.7368692999999979E-4</v>
      </c>
      <c r="S47" s="5">
        <v>8.4133244499999971E-4</v>
      </c>
      <c r="T47" s="5">
        <v>348.65581987354989</v>
      </c>
      <c r="U47" s="5">
        <v>2268.921427127289</v>
      </c>
      <c r="V47" s="5">
        <v>2736.764533293202</v>
      </c>
      <c r="W47" s="5">
        <v>3033.024680809438</v>
      </c>
      <c r="X47" s="5">
        <v>2715.666557891233</v>
      </c>
      <c r="Y47" s="5">
        <v>2875.9046555009322</v>
      </c>
      <c r="Z47" s="5">
        <v>2995.0123653154801</v>
      </c>
      <c r="AA47" s="5">
        <v>3610.3551856683571</v>
      </c>
      <c r="AB47" s="5">
        <v>3575.7239532744561</v>
      </c>
      <c r="AC47" s="5">
        <v>3508.8131084532042</v>
      </c>
      <c r="AD47" s="5">
        <v>3649.3267400114751</v>
      </c>
      <c r="AE47" s="5">
        <v>3449.236949150788</v>
      </c>
      <c r="AF47" s="5">
        <v>3461.7763164522712</v>
      </c>
      <c r="AG47" s="5">
        <v>3406.8587815217029</v>
      </c>
    </row>
    <row r="48" spans="1:33">
      <c r="A48" s="56" t="s">
        <v>60</v>
      </c>
      <c r="B48" s="56" t="s">
        <v>197</v>
      </c>
      <c r="C48" s="56" t="s">
        <v>228</v>
      </c>
      <c r="D48" s="56" t="s">
        <v>229</v>
      </c>
      <c r="E48" s="56" t="s">
        <v>142</v>
      </c>
      <c r="F48" s="5">
        <v>0</v>
      </c>
      <c r="G48" s="5">
        <v>2.6395650000000002E-6</v>
      </c>
      <c r="H48" s="5">
        <v>3.8847600000000011E-6</v>
      </c>
      <c r="I48" s="5">
        <v>8.2476749999999989E-6</v>
      </c>
      <c r="J48" s="5">
        <v>1.3015725E-5</v>
      </c>
      <c r="K48" s="5">
        <v>1.580744999999999E-5</v>
      </c>
      <c r="L48" s="5">
        <v>1.6405239999999999E-5</v>
      </c>
      <c r="M48" s="5">
        <v>1.7302104999999999E-5</v>
      </c>
      <c r="N48" s="5">
        <v>2.044052500000001E-5</v>
      </c>
      <c r="O48" s="5">
        <v>2.1722620000000009E-5</v>
      </c>
      <c r="P48" s="5">
        <v>2.2598005E-5</v>
      </c>
      <c r="Q48" s="5">
        <v>2.5067809999999991E-5</v>
      </c>
      <c r="R48" s="5">
        <v>2.1420865000000011E-5</v>
      </c>
      <c r="S48" s="5">
        <v>2.4294965000000011E-5</v>
      </c>
      <c r="T48" s="5">
        <v>3.4308809999999973E-5</v>
      </c>
      <c r="U48" s="5">
        <v>4.0136829999999987E-5</v>
      </c>
      <c r="V48" s="5">
        <v>4.5776909999999999E-5</v>
      </c>
      <c r="W48" s="5">
        <v>4.8094059999999981E-5</v>
      </c>
      <c r="X48" s="5">
        <v>4.465264000000001E-5</v>
      </c>
      <c r="Y48" s="5">
        <v>268.09794310726983</v>
      </c>
      <c r="Z48" s="5">
        <v>1569.8291523793409</v>
      </c>
      <c r="AA48" s="5">
        <v>1543.1160276656001</v>
      </c>
      <c r="AB48" s="5">
        <v>1526.466828751825</v>
      </c>
      <c r="AC48" s="5">
        <v>1356.10908743661</v>
      </c>
      <c r="AD48" s="5">
        <v>1482.986676539115</v>
      </c>
      <c r="AE48" s="5">
        <v>1389.686369019279</v>
      </c>
      <c r="AF48" s="5">
        <v>1381.4802277418389</v>
      </c>
      <c r="AG48" s="5">
        <v>1404.821162394381</v>
      </c>
    </row>
    <row r="49" spans="1:33">
      <c r="A49" s="56" t="s">
        <v>60</v>
      </c>
      <c r="B49" s="56" t="s">
        <v>197</v>
      </c>
      <c r="C49" s="56" t="s">
        <v>230</v>
      </c>
      <c r="D49" s="56" t="s">
        <v>231</v>
      </c>
      <c r="E49" s="56" t="s">
        <v>142</v>
      </c>
      <c r="F49" s="5">
        <v>2675.387841949605</v>
      </c>
      <c r="G49" s="5">
        <v>2778.8887409535109</v>
      </c>
      <c r="H49" s="5">
        <v>2848.761195202113</v>
      </c>
      <c r="I49" s="5">
        <v>3415.0348162904602</v>
      </c>
      <c r="J49" s="5">
        <v>3858.8067613529411</v>
      </c>
      <c r="K49" s="5">
        <v>4049.822926832247</v>
      </c>
      <c r="L49" s="5">
        <v>5886.0740975775207</v>
      </c>
      <c r="M49" s="5">
        <v>5303.3221349333053</v>
      </c>
      <c r="N49" s="5">
        <v>5594.337552030187</v>
      </c>
      <c r="O49" s="5">
        <v>5625.0490484184047</v>
      </c>
      <c r="P49" s="5">
        <v>5684.0237560072956</v>
      </c>
      <c r="Q49" s="5">
        <v>5663.9313780648909</v>
      </c>
      <c r="R49" s="5">
        <v>5602.5186657840013</v>
      </c>
      <c r="S49" s="5">
        <v>5667.5206344494036</v>
      </c>
      <c r="T49" s="5">
        <v>6366.9126265824916</v>
      </c>
      <c r="U49" s="5">
        <v>6755.3342206733359</v>
      </c>
      <c r="V49" s="5">
        <v>7293.5544084389467</v>
      </c>
      <c r="W49" s="5">
        <v>7603.6429045414952</v>
      </c>
      <c r="X49" s="5">
        <v>7169.693117004249</v>
      </c>
      <c r="Y49" s="5">
        <v>9108.1600535419402</v>
      </c>
      <c r="Z49" s="5">
        <v>9121.0309112313262</v>
      </c>
      <c r="AA49" s="5">
        <v>9507.4309640062183</v>
      </c>
      <c r="AB49" s="5">
        <v>9591.7346306050276</v>
      </c>
      <c r="AC49" s="5">
        <v>9414.1290968021094</v>
      </c>
      <c r="AD49" s="5">
        <v>12592.03690126312</v>
      </c>
      <c r="AE49" s="5">
        <v>12359.94634062908</v>
      </c>
      <c r="AF49" s="5">
        <v>11670.447627170761</v>
      </c>
      <c r="AG49" s="5">
        <v>11976.313782033199</v>
      </c>
    </row>
    <row r="50" spans="1:33">
      <c r="A50" s="56" t="s">
        <v>60</v>
      </c>
      <c r="B50" s="56" t="s">
        <v>197</v>
      </c>
      <c r="C50" s="56" t="s">
        <v>232</v>
      </c>
      <c r="D50" s="56" t="s">
        <v>233</v>
      </c>
      <c r="E50" s="56" t="s">
        <v>142</v>
      </c>
      <c r="F50" s="5">
        <v>0</v>
      </c>
      <c r="G50" s="5">
        <v>1.2821599999999999E-6</v>
      </c>
      <c r="H50" s="5">
        <v>1.326195E-6</v>
      </c>
      <c r="I50" s="5">
        <v>3.1931050000000029E-6</v>
      </c>
      <c r="J50" s="5">
        <v>4.7388800000000016E-6</v>
      </c>
      <c r="K50" s="5">
        <v>6.5895200000000016E-6</v>
      </c>
      <c r="L50" s="5">
        <v>7.251144999999998E-6</v>
      </c>
      <c r="M50" s="5">
        <v>7.4459549999999964E-6</v>
      </c>
      <c r="N50" s="5">
        <v>8.6152100000000025E-6</v>
      </c>
      <c r="O50" s="5">
        <v>8.9882749999999965E-6</v>
      </c>
      <c r="P50" s="5">
        <v>8.8549600000000047E-6</v>
      </c>
      <c r="Q50" s="5">
        <v>1.0493090000000001E-5</v>
      </c>
      <c r="R50" s="5">
        <v>9.7036549999999883E-6</v>
      </c>
      <c r="S50" s="5">
        <v>1.030081E-5</v>
      </c>
      <c r="T50" s="5">
        <v>1.442629E-5</v>
      </c>
      <c r="U50" s="5">
        <v>1.599332000000001E-5</v>
      </c>
      <c r="V50" s="5">
        <v>1.6670430000000001E-5</v>
      </c>
      <c r="W50" s="5">
        <v>1.815904E-5</v>
      </c>
      <c r="X50" s="5">
        <v>1.6108995000000011E-5</v>
      </c>
      <c r="Y50" s="5">
        <v>4.2357144999999998E-5</v>
      </c>
      <c r="Z50" s="5">
        <v>330.76090435351978</v>
      </c>
      <c r="AA50" s="5">
        <v>313.27392696966012</v>
      </c>
      <c r="AB50" s="5">
        <v>316.51318874833498</v>
      </c>
      <c r="AC50" s="5">
        <v>301.27859781206001</v>
      </c>
      <c r="AD50" s="5">
        <v>301.13952252675011</v>
      </c>
      <c r="AE50" s="5">
        <v>283.27568248800509</v>
      </c>
      <c r="AF50" s="5">
        <v>277.02579780946502</v>
      </c>
      <c r="AG50" s="5">
        <v>284.27984339531019</v>
      </c>
    </row>
    <row r="51" spans="1:33">
      <c r="A51" s="56" t="s">
        <v>60</v>
      </c>
      <c r="B51" s="56" t="s">
        <v>163</v>
      </c>
      <c r="C51" s="56" t="s">
        <v>234</v>
      </c>
      <c r="D51" s="56" t="s">
        <v>235</v>
      </c>
      <c r="E51" s="56" t="s">
        <v>142</v>
      </c>
      <c r="F51" s="5">
        <v>2.8533000000000008E-7</v>
      </c>
      <c r="G51" s="5">
        <v>2.9610084150000029E-3</v>
      </c>
      <c r="H51" s="5">
        <v>1269.659213123105</v>
      </c>
      <c r="I51" s="5">
        <v>1311.2035867255499</v>
      </c>
      <c r="J51" s="5">
        <v>1239.4489052887991</v>
      </c>
      <c r="K51" s="5">
        <v>1331.10992025781</v>
      </c>
      <c r="L51" s="5">
        <v>1206.39665450797</v>
      </c>
      <c r="M51" s="5">
        <v>1315.247713104611</v>
      </c>
      <c r="N51" s="5">
        <v>1277.5580004679539</v>
      </c>
      <c r="O51" s="5">
        <v>1410.4748233283401</v>
      </c>
      <c r="P51" s="5">
        <v>1270.8746761244349</v>
      </c>
      <c r="Q51" s="5">
        <v>1309.38372606547</v>
      </c>
      <c r="R51" s="5">
        <v>1326.5364095370251</v>
      </c>
      <c r="S51" s="5">
        <v>1286.0019848305701</v>
      </c>
      <c r="T51" s="5">
        <v>1352.744840528695</v>
      </c>
      <c r="U51" s="5">
        <v>1260.753643739494</v>
      </c>
      <c r="V51" s="5">
        <v>1378.9426248136899</v>
      </c>
      <c r="W51" s="5">
        <v>1328.2921064014499</v>
      </c>
      <c r="X51" s="5">
        <v>2797.791224740105</v>
      </c>
      <c r="Y51" s="5">
        <v>5105.7475407946076</v>
      </c>
      <c r="Z51" s="5">
        <v>5557.0700250640421</v>
      </c>
      <c r="AA51" s="5">
        <v>5232.7009491514436</v>
      </c>
      <c r="AB51" s="5">
        <v>5152.9120889283786</v>
      </c>
      <c r="AC51" s="5">
        <v>5054.6093206586484</v>
      </c>
      <c r="AD51" s="5">
        <v>5056.7969888328234</v>
      </c>
      <c r="AE51" s="5">
        <v>5236.5469349248224</v>
      </c>
      <c r="AF51" s="5">
        <v>4727.8201269066712</v>
      </c>
      <c r="AG51" s="5">
        <v>5140.3616252522452</v>
      </c>
    </row>
    <row r="52" spans="1:33">
      <c r="A52" s="56" t="s">
        <v>60</v>
      </c>
      <c r="B52" s="56" t="s">
        <v>163</v>
      </c>
      <c r="C52" s="56" t="s">
        <v>236</v>
      </c>
      <c r="D52" s="56" t="s">
        <v>237</v>
      </c>
      <c r="E52" s="56" t="s">
        <v>142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</row>
    <row r="53" spans="1:33">
      <c r="A53" s="56" t="s">
        <v>60</v>
      </c>
      <c r="B53" s="56" t="s">
        <v>163</v>
      </c>
      <c r="C53" s="56" t="s">
        <v>238</v>
      </c>
      <c r="D53" s="56" t="s">
        <v>239</v>
      </c>
      <c r="E53" s="56" t="s">
        <v>142</v>
      </c>
      <c r="F53" s="5">
        <v>1255.412729948355</v>
      </c>
      <c r="G53" s="5">
        <v>1798.796027866475</v>
      </c>
      <c r="H53" s="5">
        <v>2124.7520138434402</v>
      </c>
      <c r="I53" s="5">
        <v>3986.6089533008849</v>
      </c>
      <c r="J53" s="5">
        <v>9613.9143281466986</v>
      </c>
      <c r="K53" s="5">
        <v>12550.161109363489</v>
      </c>
      <c r="L53" s="5">
        <v>11509.62974246796</v>
      </c>
      <c r="M53" s="5">
        <v>11532.35980179706</v>
      </c>
      <c r="N53" s="5">
        <v>12163.71144248444</v>
      </c>
      <c r="O53" s="5">
        <v>13270.41213599712</v>
      </c>
      <c r="P53" s="5">
        <v>12516.32700691732</v>
      </c>
      <c r="Q53" s="5">
        <v>12404.934200452981</v>
      </c>
      <c r="R53" s="5">
        <v>11678.842220422939</v>
      </c>
      <c r="S53" s="5">
        <v>12176.44021668777</v>
      </c>
      <c r="T53" s="5">
        <v>11499.605368174691</v>
      </c>
      <c r="U53" s="5">
        <v>11252.26365923485</v>
      </c>
      <c r="V53" s="5">
        <v>12044.26897620069</v>
      </c>
      <c r="W53" s="5">
        <v>11703.82895256387</v>
      </c>
      <c r="X53" s="5">
        <v>11393.991626884381</v>
      </c>
      <c r="Y53" s="5">
        <v>12676.121392831539</v>
      </c>
      <c r="Z53" s="5">
        <v>13368.698374632229</v>
      </c>
      <c r="AA53" s="5">
        <v>12521.54289326556</v>
      </c>
      <c r="AB53" s="5">
        <v>22649.86901517395</v>
      </c>
      <c r="AC53" s="5">
        <v>21121.054606445861</v>
      </c>
      <c r="AD53" s="5">
        <v>22331.034696974009</v>
      </c>
      <c r="AE53" s="5">
        <v>21139.773563403021</v>
      </c>
      <c r="AF53" s="5">
        <v>22371.41282619457</v>
      </c>
      <c r="AG53" s="5">
        <v>24164.128355465509</v>
      </c>
    </row>
    <row r="54" spans="1:33">
      <c r="A54" s="56" t="s">
        <v>60</v>
      </c>
      <c r="B54" s="56" t="s">
        <v>163</v>
      </c>
      <c r="C54" s="56" t="s">
        <v>240</v>
      </c>
      <c r="D54" s="56" t="s">
        <v>241</v>
      </c>
      <c r="E54" s="56" t="s">
        <v>142</v>
      </c>
      <c r="F54" s="5">
        <v>337.70087514780971</v>
      </c>
      <c r="G54" s="5">
        <v>1410.2939123853489</v>
      </c>
      <c r="H54" s="5">
        <v>2743.3806228808321</v>
      </c>
      <c r="I54" s="5">
        <v>2786.585470626294</v>
      </c>
      <c r="J54" s="5">
        <v>2584.9072767215612</v>
      </c>
      <c r="K54" s="5">
        <v>2856.0298659368541</v>
      </c>
      <c r="L54" s="5">
        <v>2657.7073530014291</v>
      </c>
      <c r="M54" s="5">
        <v>2695.1546120583098</v>
      </c>
      <c r="N54" s="5">
        <v>2743.901479780372</v>
      </c>
      <c r="O54" s="5">
        <v>2917.3045213760511</v>
      </c>
      <c r="P54" s="5">
        <v>2869.5326763289108</v>
      </c>
      <c r="Q54" s="5">
        <v>2862.7064685751579</v>
      </c>
      <c r="R54" s="5">
        <v>2764.4353041378808</v>
      </c>
      <c r="S54" s="5">
        <v>2764.219891560067</v>
      </c>
      <c r="T54" s="5">
        <v>2812.8493303314158</v>
      </c>
      <c r="U54" s="5">
        <v>2608.740200276618</v>
      </c>
      <c r="V54" s="5">
        <v>2909.985011079179</v>
      </c>
      <c r="W54" s="5">
        <v>2823.2250290432571</v>
      </c>
      <c r="X54" s="5">
        <v>2783.8174297776709</v>
      </c>
      <c r="Y54" s="5">
        <v>4186.9621720891146</v>
      </c>
      <c r="Z54" s="5">
        <v>6494.9672471723952</v>
      </c>
      <c r="AA54" s="5">
        <v>6449.6338661981972</v>
      </c>
      <c r="AB54" s="5">
        <v>6269.8872494342449</v>
      </c>
      <c r="AC54" s="5">
        <v>6024.235109126168</v>
      </c>
      <c r="AD54" s="5">
        <v>9139.5100723483501</v>
      </c>
      <c r="AE54" s="5">
        <v>9059.9457482297948</v>
      </c>
      <c r="AF54" s="5">
        <v>8191.677789362504</v>
      </c>
      <c r="AG54" s="5">
        <v>8760.9238335408627</v>
      </c>
    </row>
    <row r="55" spans="1:33">
      <c r="A55" s="56" t="s">
        <v>60</v>
      </c>
      <c r="B55" s="56" t="s">
        <v>163</v>
      </c>
      <c r="C55" s="56" t="s">
        <v>242</v>
      </c>
      <c r="D55" s="56" t="s">
        <v>243</v>
      </c>
      <c r="E55" s="56" t="s">
        <v>142</v>
      </c>
      <c r="F55" s="5">
        <v>635.05123749043992</v>
      </c>
      <c r="G55" s="5">
        <v>630.78010437830062</v>
      </c>
      <c r="H55" s="5">
        <v>663.77249911988986</v>
      </c>
      <c r="I55" s="5">
        <v>647.76898373514996</v>
      </c>
      <c r="J55" s="5">
        <v>604.3760511002298</v>
      </c>
      <c r="K55" s="5">
        <v>657.8165138964099</v>
      </c>
      <c r="L55" s="5">
        <v>584.23435966271984</v>
      </c>
      <c r="M55" s="5">
        <v>567.96797889618051</v>
      </c>
      <c r="N55" s="5">
        <v>634.15808313070977</v>
      </c>
      <c r="O55" s="5">
        <v>643.23813077309467</v>
      </c>
      <c r="P55" s="5">
        <v>640.58762563976472</v>
      </c>
      <c r="Q55" s="5">
        <v>606.61919764504978</v>
      </c>
      <c r="R55" s="5">
        <v>621.20187962604496</v>
      </c>
      <c r="S55" s="5">
        <v>633.7061589352295</v>
      </c>
      <c r="T55" s="5">
        <v>623.17207899202458</v>
      </c>
      <c r="U55" s="5">
        <v>585.33366424587507</v>
      </c>
      <c r="V55" s="5">
        <v>632.30885043753017</v>
      </c>
      <c r="W55" s="5">
        <v>602.32053348633519</v>
      </c>
      <c r="X55" s="5">
        <v>571.23227497421499</v>
      </c>
      <c r="Y55" s="5">
        <v>639.2195049869905</v>
      </c>
      <c r="Z55" s="5">
        <v>4.0059969999999997E-5</v>
      </c>
      <c r="AA55" s="5">
        <v>4.9981435000000018E-5</v>
      </c>
      <c r="AB55" s="5">
        <v>5.7910020000000008E-5</v>
      </c>
      <c r="AC55" s="5">
        <v>5.4674115000000007E-5</v>
      </c>
      <c r="AD55" s="5">
        <v>9.3122075000000006E-5</v>
      </c>
      <c r="AE55" s="5">
        <v>2.2229821000000001E-4</v>
      </c>
      <c r="AF55" s="5">
        <v>1.9876660500000009E-4</v>
      </c>
      <c r="AG55" s="5">
        <v>2.1913042000000019E-4</v>
      </c>
    </row>
    <row r="56" spans="1:33">
      <c r="A56" s="56" t="s">
        <v>60</v>
      </c>
      <c r="B56" s="56" t="s">
        <v>163</v>
      </c>
      <c r="C56" s="56" t="s">
        <v>244</v>
      </c>
      <c r="D56" s="56" t="s">
        <v>245</v>
      </c>
      <c r="E56" s="56" t="s">
        <v>142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</row>
    <row r="57" spans="1:33">
      <c r="A57" s="56" t="s">
        <v>60</v>
      </c>
      <c r="B57" s="56" t="s">
        <v>163</v>
      </c>
      <c r="C57" s="56" t="s">
        <v>246</v>
      </c>
      <c r="D57" s="56" t="s">
        <v>247</v>
      </c>
      <c r="E57" s="56" t="s">
        <v>142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</row>
    <row r="58" spans="1:33">
      <c r="A58" s="56" t="s">
        <v>60</v>
      </c>
      <c r="B58" s="56" t="s">
        <v>163</v>
      </c>
      <c r="C58" s="56" t="s">
        <v>248</v>
      </c>
      <c r="D58" s="56" t="s">
        <v>249</v>
      </c>
      <c r="E58" s="56" t="s">
        <v>142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>
      <c r="A59" s="56" t="s">
        <v>60</v>
      </c>
      <c r="B59" s="56" t="s">
        <v>163</v>
      </c>
      <c r="C59" s="56" t="s">
        <v>250</v>
      </c>
      <c r="D59" s="56" t="s">
        <v>251</v>
      </c>
      <c r="E59" s="56" t="s">
        <v>142</v>
      </c>
      <c r="F59" s="5">
        <v>358.28606738127007</v>
      </c>
      <c r="G59" s="5">
        <v>696.17422077947981</v>
      </c>
      <c r="H59" s="5">
        <v>654.36009994300014</v>
      </c>
      <c r="I59" s="5">
        <v>1315.6324375480449</v>
      </c>
      <c r="J59" s="5">
        <v>1317.365702422635</v>
      </c>
      <c r="K59" s="5">
        <v>1353.7255208113111</v>
      </c>
      <c r="L59" s="5">
        <v>1256.667605138505</v>
      </c>
      <c r="M59" s="5">
        <v>1334.0892698383291</v>
      </c>
      <c r="N59" s="5">
        <v>1287.00010026524</v>
      </c>
      <c r="O59" s="5">
        <v>1321.3626553796551</v>
      </c>
      <c r="P59" s="5">
        <v>1326.542683413755</v>
      </c>
      <c r="Q59" s="5">
        <v>1380.631010950025</v>
      </c>
      <c r="R59" s="5">
        <v>1384.662645098789</v>
      </c>
      <c r="S59" s="5">
        <v>1291.950859434121</v>
      </c>
      <c r="T59" s="5">
        <v>1345.110372506681</v>
      </c>
      <c r="U59" s="5">
        <v>1330.735962561035</v>
      </c>
      <c r="V59" s="5">
        <v>1389.34258880884</v>
      </c>
      <c r="W59" s="5">
        <v>1260.8830461122641</v>
      </c>
      <c r="X59" s="5">
        <v>1303.3177529071761</v>
      </c>
      <c r="Y59" s="5">
        <v>1247.313783529745</v>
      </c>
      <c r="Z59" s="5">
        <v>1272.580682497719</v>
      </c>
      <c r="AA59" s="5">
        <v>1279.5022621543999</v>
      </c>
      <c r="AB59" s="5">
        <v>2341.6118673166538</v>
      </c>
      <c r="AC59" s="5">
        <v>2315.0660200356551</v>
      </c>
      <c r="AD59" s="5">
        <v>2706.94706308389</v>
      </c>
      <c r="AE59" s="5">
        <v>2764.4141419551561</v>
      </c>
      <c r="AF59" s="5">
        <v>2679.6516444277549</v>
      </c>
      <c r="AG59" s="5">
        <v>2800.0369638624152</v>
      </c>
    </row>
    <row r="60" spans="1:33">
      <c r="A60" s="56" t="s">
        <v>60</v>
      </c>
      <c r="B60" s="56" t="s">
        <v>198</v>
      </c>
      <c r="C60" s="56" t="s">
        <v>252</v>
      </c>
      <c r="D60" s="56" t="s">
        <v>253</v>
      </c>
      <c r="E60" s="56" t="s">
        <v>142</v>
      </c>
      <c r="F60" s="5">
        <v>0</v>
      </c>
      <c r="G60" s="5">
        <v>4.6171960000000029E-5</v>
      </c>
      <c r="H60" s="5">
        <v>4.3059439999999999E-5</v>
      </c>
      <c r="I60" s="5">
        <v>3.6908115000000021E-5</v>
      </c>
      <c r="J60" s="5">
        <v>3.4121364999999992E-5</v>
      </c>
      <c r="K60" s="5">
        <v>3.4517914999999998E-5</v>
      </c>
      <c r="L60" s="5">
        <v>3.2518590000000003E-5</v>
      </c>
      <c r="M60" s="5">
        <v>3.843029999999999E-5</v>
      </c>
      <c r="N60" s="5">
        <v>3.4901185000000003E-5</v>
      </c>
      <c r="O60" s="5">
        <v>3.418026500000002E-5</v>
      </c>
      <c r="P60" s="5">
        <v>3.971773999999997E-5</v>
      </c>
      <c r="Q60" s="5">
        <v>3.5784025000000003E-5</v>
      </c>
      <c r="R60" s="5">
        <v>4.152466999999999E-5</v>
      </c>
      <c r="S60" s="5">
        <v>3.4958309999999981E-5</v>
      </c>
      <c r="T60" s="5">
        <v>4.5970045000000012E-5</v>
      </c>
      <c r="U60" s="5">
        <v>4.5157634999999998E-5</v>
      </c>
      <c r="V60" s="5">
        <v>5.0279450000000002E-5</v>
      </c>
      <c r="W60" s="5">
        <v>7.5027304999999999E-5</v>
      </c>
      <c r="X60" s="5">
        <v>8.2682455000000017E-5</v>
      </c>
      <c r="Y60" s="5">
        <v>7.3422854999999961E-5</v>
      </c>
      <c r="Z60" s="5">
        <v>7.5308369999999976E-5</v>
      </c>
      <c r="AA60" s="5">
        <v>1.7735932E-4</v>
      </c>
      <c r="AB60" s="5">
        <v>3.4612740450000018E-3</v>
      </c>
      <c r="AC60" s="5">
        <v>3.8413832950000009E-3</v>
      </c>
      <c r="AD60" s="5">
        <v>3.2653190050000009E-3</v>
      </c>
      <c r="AE60" s="5">
        <v>1279.20981797373</v>
      </c>
      <c r="AF60" s="5">
        <v>1186.0079828263099</v>
      </c>
      <c r="AG60" s="5">
        <v>1248.190200281681</v>
      </c>
    </row>
    <row r="61" spans="1:33">
      <c r="A61" s="56" t="s">
        <v>60</v>
      </c>
      <c r="B61" s="56" t="s">
        <v>198</v>
      </c>
      <c r="C61" s="56" t="s">
        <v>254</v>
      </c>
      <c r="D61" s="56" t="s">
        <v>255</v>
      </c>
      <c r="E61" s="56" t="s">
        <v>142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</row>
    <row r="62" spans="1:33">
      <c r="A62" s="56" t="s">
        <v>60</v>
      </c>
      <c r="B62" s="56" t="s">
        <v>198</v>
      </c>
      <c r="C62" s="56" t="s">
        <v>256</v>
      </c>
      <c r="D62" s="56" t="s">
        <v>257</v>
      </c>
      <c r="E62" s="56" t="s">
        <v>142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>
      <c r="A63" s="56" t="s">
        <v>60</v>
      </c>
      <c r="B63" s="56" t="s">
        <v>198</v>
      </c>
      <c r="C63" s="56" t="s">
        <v>258</v>
      </c>
      <c r="D63" s="56" t="s">
        <v>259</v>
      </c>
      <c r="E63" s="56" t="s">
        <v>142</v>
      </c>
      <c r="F63" s="5">
        <v>5042.732485232732</v>
      </c>
      <c r="G63" s="5">
        <v>5131.1431652154952</v>
      </c>
      <c r="H63" s="5">
        <v>5029.4940577266098</v>
      </c>
      <c r="I63" s="5">
        <v>5161.8302097010092</v>
      </c>
      <c r="J63" s="5">
        <v>4863.3230838367263</v>
      </c>
      <c r="K63" s="5">
        <v>5109.4106968515389</v>
      </c>
      <c r="L63" s="5">
        <v>4977.0337434475659</v>
      </c>
      <c r="M63" s="5">
        <v>5167.7750578598016</v>
      </c>
      <c r="N63" s="5">
        <v>4960.6201911507014</v>
      </c>
      <c r="O63" s="5">
        <v>4958.4576781004253</v>
      </c>
      <c r="P63" s="5">
        <v>5179.1372647307053</v>
      </c>
      <c r="Q63" s="5">
        <v>4829.4258683925455</v>
      </c>
      <c r="R63" s="5">
        <v>5453.8402256905329</v>
      </c>
      <c r="S63" s="5">
        <v>4847.8897433647862</v>
      </c>
      <c r="T63" s="5">
        <v>4965.7004271090491</v>
      </c>
      <c r="U63" s="5">
        <v>4689.264408242404</v>
      </c>
      <c r="V63" s="5">
        <v>4656.8005635661493</v>
      </c>
      <c r="W63" s="5">
        <v>5512.3714001962462</v>
      </c>
      <c r="X63" s="5">
        <v>5772.393310698295</v>
      </c>
      <c r="Y63" s="5">
        <v>6192.7943724585066</v>
      </c>
      <c r="Z63" s="5">
        <v>5960.2432094996784</v>
      </c>
      <c r="AA63" s="5">
        <v>6264.6518492750502</v>
      </c>
      <c r="AB63" s="5">
        <v>5844.4648282731696</v>
      </c>
      <c r="AC63" s="5">
        <v>6822.150673576798</v>
      </c>
      <c r="AD63" s="5">
        <v>5786.5882381182273</v>
      </c>
      <c r="AE63" s="5">
        <v>6608.6537694969893</v>
      </c>
      <c r="AF63" s="5">
        <v>5849.4638835069609</v>
      </c>
      <c r="AG63" s="5">
        <v>6394.8086503217237</v>
      </c>
    </row>
    <row r="64" spans="1:33">
      <c r="A64" s="56" t="s">
        <v>60</v>
      </c>
      <c r="B64" s="56" t="s">
        <v>198</v>
      </c>
      <c r="C64" s="56" t="s">
        <v>260</v>
      </c>
      <c r="D64" s="56" t="s">
        <v>261</v>
      </c>
      <c r="E64" s="56" t="s">
        <v>142</v>
      </c>
      <c r="F64" s="5">
        <v>5259.4984848905597</v>
      </c>
      <c r="G64" s="5">
        <v>5576.2023121496586</v>
      </c>
      <c r="H64" s="5">
        <v>5345.1858929693944</v>
      </c>
      <c r="I64" s="5">
        <v>5717.8229524218186</v>
      </c>
      <c r="J64" s="5">
        <v>5362.3905348682556</v>
      </c>
      <c r="K64" s="5">
        <v>5676.9988513482549</v>
      </c>
      <c r="L64" s="5">
        <v>5611.5155622312441</v>
      </c>
      <c r="M64" s="5">
        <v>5565.8726537714301</v>
      </c>
      <c r="N64" s="5">
        <v>5195.6333235292404</v>
      </c>
      <c r="O64" s="5">
        <v>5373.7422606337996</v>
      </c>
      <c r="P64" s="5">
        <v>5759.7326045210848</v>
      </c>
      <c r="Q64" s="5">
        <v>5253.0940561900434</v>
      </c>
      <c r="R64" s="5">
        <v>6088.6724001734756</v>
      </c>
      <c r="S64" s="5">
        <v>5287.5912410849096</v>
      </c>
      <c r="T64" s="5">
        <v>5443.9513121979453</v>
      </c>
      <c r="U64" s="5">
        <v>4314.8482264603908</v>
      </c>
      <c r="V64" s="5">
        <v>4669.2754747476911</v>
      </c>
      <c r="W64" s="5">
        <v>4491.593878563519</v>
      </c>
      <c r="X64" s="5">
        <v>4571.5686502322651</v>
      </c>
      <c r="Y64" s="5">
        <v>4128.1066582885742</v>
      </c>
      <c r="Z64" s="5">
        <v>3715.2620529362598</v>
      </c>
      <c r="AA64" s="5">
        <v>6206.2587861302191</v>
      </c>
      <c r="AB64" s="5">
        <v>8512.2150028108717</v>
      </c>
      <c r="AC64" s="5">
        <v>9706.6823950174712</v>
      </c>
      <c r="AD64" s="5">
        <v>8577.1944439309482</v>
      </c>
      <c r="AE64" s="5">
        <v>9407.2223366607705</v>
      </c>
      <c r="AF64" s="5">
        <v>9359.9115961848547</v>
      </c>
      <c r="AG64" s="5">
        <v>9214.3382371346434</v>
      </c>
    </row>
    <row r="65" spans="1:33">
      <c r="A65" s="56" t="s">
        <v>60</v>
      </c>
      <c r="B65" s="56" t="s">
        <v>198</v>
      </c>
      <c r="C65" s="56" t="s">
        <v>262</v>
      </c>
      <c r="D65" s="56" t="s">
        <v>263</v>
      </c>
      <c r="E65" s="56" t="s">
        <v>142</v>
      </c>
      <c r="F65" s="5">
        <v>0</v>
      </c>
      <c r="G65" s="5">
        <v>1799.997439574224</v>
      </c>
      <c r="H65" s="5">
        <v>1652.804323328045</v>
      </c>
      <c r="I65" s="5">
        <v>1568.3095223410301</v>
      </c>
      <c r="J65" s="5">
        <v>1500.1343477220339</v>
      </c>
      <c r="K65" s="5">
        <v>1495.158393501612</v>
      </c>
      <c r="L65" s="5">
        <v>1457.562456620401</v>
      </c>
      <c r="M65" s="5">
        <v>1550.120528253188</v>
      </c>
      <c r="N65" s="5">
        <v>1446.387645339611</v>
      </c>
      <c r="O65" s="5">
        <v>1455.93297525359</v>
      </c>
      <c r="P65" s="5">
        <v>1511.10503663287</v>
      </c>
      <c r="Q65" s="5">
        <v>1414.3076973054799</v>
      </c>
      <c r="R65" s="5">
        <v>1660.1577587851459</v>
      </c>
      <c r="S65" s="5">
        <v>1447.529486826598</v>
      </c>
      <c r="T65" s="5">
        <v>1544.2885435466701</v>
      </c>
      <c r="U65" s="5">
        <v>1487.935609387705</v>
      </c>
      <c r="V65" s="5">
        <v>1559.37142085301</v>
      </c>
      <c r="W65" s="5">
        <v>1660.349198991604</v>
      </c>
      <c r="X65" s="5">
        <v>1728.361203090946</v>
      </c>
      <c r="Y65" s="5">
        <v>1604.706263902875</v>
      </c>
      <c r="Z65" s="5">
        <v>1617.6602255897601</v>
      </c>
      <c r="AA65" s="5">
        <v>1660.8343526078261</v>
      </c>
      <c r="AB65" s="5">
        <v>1575.65160881376</v>
      </c>
      <c r="AC65" s="5">
        <v>4885.9862624942853</v>
      </c>
      <c r="AD65" s="5">
        <v>5741.7855862698489</v>
      </c>
      <c r="AE65" s="5">
        <v>6079.3213839543369</v>
      </c>
      <c r="AF65" s="5">
        <v>5809.3874961059546</v>
      </c>
      <c r="AG65" s="5">
        <v>5979.371355058729</v>
      </c>
    </row>
    <row r="66" spans="1:33">
      <c r="A66" s="56" t="s">
        <v>60</v>
      </c>
      <c r="B66" s="56" t="s">
        <v>198</v>
      </c>
      <c r="C66" s="56" t="s">
        <v>264</v>
      </c>
      <c r="D66" s="56" t="s">
        <v>265</v>
      </c>
      <c r="E66" s="56" t="s">
        <v>142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</row>
    <row r="67" spans="1:33">
      <c r="A67" s="56" t="s">
        <v>60</v>
      </c>
      <c r="B67" s="56" t="s">
        <v>199</v>
      </c>
      <c r="C67" s="56" t="s">
        <v>266</v>
      </c>
      <c r="D67" s="56" t="s">
        <v>267</v>
      </c>
      <c r="E67" s="56" t="s">
        <v>142</v>
      </c>
      <c r="F67" s="5">
        <v>638.10620472249036</v>
      </c>
      <c r="G67" s="5">
        <v>648.43135372719985</v>
      </c>
      <c r="H67" s="5">
        <v>675.7215787465949</v>
      </c>
      <c r="I67" s="5">
        <v>690.4185325971298</v>
      </c>
      <c r="J67" s="5">
        <v>658.83094597950981</v>
      </c>
      <c r="K67" s="5">
        <v>706.22370775485535</v>
      </c>
      <c r="L67" s="5">
        <v>671.94661930623477</v>
      </c>
      <c r="M67" s="5">
        <v>597.15466017062511</v>
      </c>
      <c r="N67" s="5">
        <v>561.77748946196004</v>
      </c>
      <c r="O67" s="5">
        <v>549.76393172255518</v>
      </c>
      <c r="P67" s="5">
        <v>597.64044076054972</v>
      </c>
      <c r="Q67" s="5">
        <v>561.28957231332492</v>
      </c>
      <c r="R67" s="5">
        <v>459.29920708881542</v>
      </c>
      <c r="S67" s="5">
        <v>406.02281971960008</v>
      </c>
      <c r="T67" s="5">
        <v>425.27161443367009</v>
      </c>
      <c r="U67" s="5">
        <v>87.984575815064957</v>
      </c>
      <c r="V67" s="5">
        <v>1051.7682360938891</v>
      </c>
      <c r="W67" s="5">
        <v>1269.9314041191501</v>
      </c>
      <c r="X67" s="5">
        <v>1274.6918276484</v>
      </c>
      <c r="Y67" s="5">
        <v>1385.6100280829151</v>
      </c>
      <c r="Z67" s="5">
        <v>1405.5296394071111</v>
      </c>
      <c r="AA67" s="5">
        <v>1453.150731854374</v>
      </c>
      <c r="AB67" s="5">
        <v>2384.281059173039</v>
      </c>
      <c r="AC67" s="5">
        <v>2845.95042613448</v>
      </c>
      <c r="AD67" s="5">
        <v>2510.6287164485252</v>
      </c>
      <c r="AE67" s="5">
        <v>2574.4318388029892</v>
      </c>
      <c r="AF67" s="5">
        <v>2263.048334908417</v>
      </c>
      <c r="AG67" s="5">
        <v>2611.8788320098438</v>
      </c>
    </row>
    <row r="68" spans="1:33">
      <c r="A68" s="56" t="s">
        <v>60</v>
      </c>
      <c r="B68" s="56" t="s">
        <v>199</v>
      </c>
      <c r="C68" s="56" t="s">
        <v>268</v>
      </c>
      <c r="D68" s="56" t="s">
        <v>269</v>
      </c>
      <c r="E68" s="56" t="s">
        <v>142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</row>
    <row r="69" spans="1:33">
      <c r="A69" s="56" t="s">
        <v>60</v>
      </c>
      <c r="B69" s="56" t="s">
        <v>199</v>
      </c>
      <c r="C69" s="56" t="s">
        <v>270</v>
      </c>
      <c r="D69" s="56" t="s">
        <v>271</v>
      </c>
      <c r="E69" s="56" t="s">
        <v>142</v>
      </c>
      <c r="F69" s="5">
        <v>3437.4949079584198</v>
      </c>
      <c r="G69" s="5">
        <v>3643.89163097235</v>
      </c>
      <c r="H69" s="5">
        <v>3608.5763094923659</v>
      </c>
      <c r="I69" s="5">
        <v>3774.5487068375</v>
      </c>
      <c r="J69" s="5">
        <v>3480.160560649309</v>
      </c>
      <c r="K69" s="5">
        <v>3923.252094569581</v>
      </c>
      <c r="L69" s="5">
        <v>3666.5859478423149</v>
      </c>
      <c r="M69" s="5">
        <v>3659.3733329576048</v>
      </c>
      <c r="N69" s="5">
        <v>3567.9661640845252</v>
      </c>
      <c r="O69" s="5">
        <v>3669.832769743115</v>
      </c>
      <c r="P69" s="5">
        <v>3460.11002255226</v>
      </c>
      <c r="Q69" s="5">
        <v>3220.2607908121508</v>
      </c>
      <c r="R69" s="5">
        <v>3377.5227694239502</v>
      </c>
      <c r="S69" s="5">
        <v>2541.9516432487999</v>
      </c>
      <c r="T69" s="5">
        <v>2718.4216782862291</v>
      </c>
      <c r="U69" s="5">
        <v>2598.2688384814201</v>
      </c>
      <c r="V69" s="5">
        <v>2530.7833215821452</v>
      </c>
      <c r="W69" s="5">
        <v>3643.8666240441089</v>
      </c>
      <c r="X69" s="5">
        <v>5907.0768481837731</v>
      </c>
      <c r="Y69" s="5">
        <v>5784.9779328582208</v>
      </c>
      <c r="Z69" s="5">
        <v>5214.5764700487016</v>
      </c>
      <c r="AA69" s="5">
        <v>5322.0446900058942</v>
      </c>
      <c r="AB69" s="5">
        <v>6938.1500705796716</v>
      </c>
      <c r="AC69" s="5">
        <v>7542.0478771850994</v>
      </c>
      <c r="AD69" s="5">
        <v>8087.4819483884203</v>
      </c>
      <c r="AE69" s="5">
        <v>8112.0393083340423</v>
      </c>
      <c r="AF69" s="5">
        <v>7180.3783069327601</v>
      </c>
      <c r="AG69" s="5">
        <v>8326.5273636177917</v>
      </c>
    </row>
    <row r="70" spans="1:33">
      <c r="A70" s="56" t="s">
        <v>60</v>
      </c>
      <c r="B70" s="56" t="s">
        <v>199</v>
      </c>
      <c r="C70" s="56" t="s">
        <v>272</v>
      </c>
      <c r="D70" s="56" t="s">
        <v>273</v>
      </c>
      <c r="E70" s="56" t="s">
        <v>142</v>
      </c>
      <c r="F70" s="5">
        <v>236.90241695959011</v>
      </c>
      <c r="G70" s="5">
        <v>236.84351659356</v>
      </c>
      <c r="H70" s="5">
        <v>250.54019903667509</v>
      </c>
      <c r="I70" s="5">
        <v>259.07303633874011</v>
      </c>
      <c r="J70" s="5">
        <v>233.72181059309</v>
      </c>
      <c r="K70" s="5">
        <v>251.6749716923851</v>
      </c>
      <c r="L70" s="5">
        <v>1.519115E-6</v>
      </c>
      <c r="M70" s="5">
        <v>5.6072149999999996E-6</v>
      </c>
      <c r="N70" s="5">
        <v>6.2970900000000012E-6</v>
      </c>
      <c r="O70" s="5">
        <v>6.3655799999999983E-6</v>
      </c>
      <c r="P70" s="5">
        <v>9.184225000000001E-6</v>
      </c>
      <c r="Q70" s="5">
        <v>9.4425099999999971E-6</v>
      </c>
      <c r="R70" s="5">
        <v>1.6538160000000001E-5</v>
      </c>
      <c r="S70" s="5">
        <v>2.049094000000001E-5</v>
      </c>
      <c r="T70" s="5">
        <v>4.5448564999999988E-5</v>
      </c>
      <c r="U70" s="5">
        <v>4.156340999999999E-5</v>
      </c>
      <c r="V70" s="5">
        <v>1.4421856999999991E-4</v>
      </c>
      <c r="W70" s="5">
        <v>4.1791792000000019E-4</v>
      </c>
      <c r="X70" s="5">
        <v>4.0097682500000022E-4</v>
      </c>
      <c r="Y70" s="5">
        <v>4.0010025500000009E-4</v>
      </c>
      <c r="Z70" s="5">
        <v>4.0965057499999983E-4</v>
      </c>
      <c r="AA70" s="5">
        <v>9.2804942499999984E-4</v>
      </c>
      <c r="AB70" s="5">
        <v>294.60041186685498</v>
      </c>
      <c r="AC70" s="5">
        <v>334.99814768390507</v>
      </c>
      <c r="AD70" s="5">
        <v>302.42405368878008</v>
      </c>
      <c r="AE70" s="5">
        <v>306.89811308689002</v>
      </c>
      <c r="AF70" s="5">
        <v>273.89696212870501</v>
      </c>
      <c r="AG70" s="5">
        <v>309.48727193958467</v>
      </c>
    </row>
    <row r="71" spans="1:33">
      <c r="A71" s="56" t="s">
        <v>60</v>
      </c>
      <c r="B71" s="56" t="s">
        <v>199</v>
      </c>
      <c r="C71" s="56" t="s">
        <v>274</v>
      </c>
      <c r="D71" s="56" t="s">
        <v>275</v>
      </c>
      <c r="E71" s="56" t="s">
        <v>142</v>
      </c>
      <c r="F71" s="5">
        <v>1092.12243137163</v>
      </c>
      <c r="G71" s="5">
        <v>1082.5136535909601</v>
      </c>
      <c r="H71" s="5">
        <v>1161.661621626555</v>
      </c>
      <c r="I71" s="5">
        <v>1090.375290003715</v>
      </c>
      <c r="J71" s="5">
        <v>1112.9253900567151</v>
      </c>
      <c r="K71" s="5">
        <v>1142.08822309568</v>
      </c>
      <c r="L71" s="5">
        <v>1167.6422902623401</v>
      </c>
      <c r="M71" s="5">
        <v>1077.8970507399099</v>
      </c>
      <c r="N71" s="5">
        <v>1138.4196505211901</v>
      </c>
      <c r="O71" s="5">
        <v>1069.8119086153649</v>
      </c>
      <c r="P71" s="5">
        <v>1082.8255346353801</v>
      </c>
      <c r="Q71" s="5">
        <v>1178.013375413065</v>
      </c>
      <c r="R71" s="5">
        <v>1265.8349253843551</v>
      </c>
      <c r="S71" s="5">
        <v>1207.409740447154</v>
      </c>
      <c r="T71" s="5">
        <v>1068.236698656385</v>
      </c>
      <c r="U71" s="5">
        <v>1092.7953961179451</v>
      </c>
      <c r="V71" s="5">
        <v>1171.6082113457951</v>
      </c>
      <c r="W71" s="5">
        <v>1263.2468293136039</v>
      </c>
      <c r="X71" s="5">
        <v>1182.172864290374</v>
      </c>
      <c r="Y71" s="5">
        <v>1183.1781261649451</v>
      </c>
      <c r="Z71" s="5">
        <v>1130.5285421799949</v>
      </c>
      <c r="AA71" s="5">
        <v>1187.207971193091</v>
      </c>
      <c r="AB71" s="5">
        <v>645.93783605689498</v>
      </c>
      <c r="AC71" s="5">
        <v>700.95661663080477</v>
      </c>
      <c r="AD71" s="5">
        <v>700.16618001758457</v>
      </c>
      <c r="AE71" s="5">
        <v>580.81378782729075</v>
      </c>
      <c r="AF71" s="5">
        <v>610.0239612226901</v>
      </c>
      <c r="AG71" s="5">
        <v>644.93868848269562</v>
      </c>
    </row>
    <row r="72" spans="1:33">
      <c r="A72" s="56" t="s">
        <v>60</v>
      </c>
      <c r="B72" s="56" t="s">
        <v>199</v>
      </c>
      <c r="C72" s="56" t="s">
        <v>276</v>
      </c>
      <c r="D72" s="56" t="s">
        <v>277</v>
      </c>
      <c r="E72" s="56" t="s">
        <v>142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</row>
    <row r="73" spans="1:33">
      <c r="A73" s="56" t="s">
        <v>60</v>
      </c>
      <c r="B73" s="56" t="s">
        <v>199</v>
      </c>
      <c r="C73" s="56" t="s">
        <v>278</v>
      </c>
      <c r="D73" s="56" t="s">
        <v>279</v>
      </c>
      <c r="E73" s="56" t="s">
        <v>142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</row>
    <row r="74" spans="1:33">
      <c r="A74" s="56" t="s">
        <v>60</v>
      </c>
      <c r="B74" s="56" t="s">
        <v>199</v>
      </c>
      <c r="C74" s="56" t="s">
        <v>280</v>
      </c>
      <c r="D74" s="56" t="s">
        <v>281</v>
      </c>
      <c r="E74" s="56" t="s">
        <v>142</v>
      </c>
      <c r="F74" s="5">
        <v>315.01308904803011</v>
      </c>
      <c r="G74" s="5">
        <v>321.23805910719472</v>
      </c>
      <c r="H74" s="5">
        <v>330.1037852490299</v>
      </c>
      <c r="I74" s="5">
        <v>331.95507440697497</v>
      </c>
      <c r="J74" s="5">
        <v>297.94147192999498</v>
      </c>
      <c r="K74" s="5">
        <v>330.39283205140009</v>
      </c>
      <c r="L74" s="5">
        <v>308.25564672290488</v>
      </c>
      <c r="M74" s="5">
        <v>136.504678200505</v>
      </c>
      <c r="N74" s="5">
        <v>164.93516863622509</v>
      </c>
      <c r="O74" s="5">
        <v>162.11387900809009</v>
      </c>
      <c r="P74" s="5">
        <v>168.0385506194549</v>
      </c>
      <c r="Q74" s="5">
        <v>165.66873634793001</v>
      </c>
      <c r="R74" s="5">
        <v>187.23952270924511</v>
      </c>
      <c r="S74" s="5">
        <v>1.041249E-5</v>
      </c>
      <c r="T74" s="5">
        <v>1.6513210000000011E-5</v>
      </c>
      <c r="U74" s="5">
        <v>1.487661E-5</v>
      </c>
      <c r="V74" s="5">
        <v>4.8828469999999973E-5</v>
      </c>
      <c r="W74" s="5">
        <v>7.253384500000003E-5</v>
      </c>
      <c r="X74" s="5">
        <v>6.8552350000000082E-5</v>
      </c>
      <c r="Y74" s="5">
        <v>6.8204189999999986E-5</v>
      </c>
      <c r="Z74" s="5">
        <v>6.6734914999999964E-5</v>
      </c>
      <c r="AA74" s="5">
        <v>8.972453499999996E-5</v>
      </c>
      <c r="AB74" s="5">
        <v>7.8246018500000014E-4</v>
      </c>
      <c r="AC74" s="5">
        <v>7.9478127500000003E-4</v>
      </c>
      <c r="AD74" s="5">
        <v>7.222944999999998E-4</v>
      </c>
      <c r="AE74" s="5">
        <v>6.9477866999999999E-4</v>
      </c>
      <c r="AF74" s="5">
        <v>6.362136849999996E-4</v>
      </c>
      <c r="AG74" s="5">
        <v>397.27012559149028</v>
      </c>
    </row>
    <row r="75" spans="1:33">
      <c r="A75" s="56" t="s">
        <v>60</v>
      </c>
      <c r="B75" s="56" t="s">
        <v>199</v>
      </c>
      <c r="C75" s="56" t="s">
        <v>282</v>
      </c>
      <c r="D75" s="56" t="s">
        <v>283</v>
      </c>
      <c r="E75" s="56" t="s">
        <v>142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</row>
    <row r="76" spans="1:33">
      <c r="A76" s="56" t="s">
        <v>60</v>
      </c>
      <c r="B76" s="56" t="s">
        <v>200</v>
      </c>
      <c r="C76" s="56" t="s">
        <v>284</v>
      </c>
      <c r="D76" s="56" t="s">
        <v>285</v>
      </c>
      <c r="E76" s="56" t="s">
        <v>142</v>
      </c>
      <c r="F76" s="5">
        <v>539.77936215729505</v>
      </c>
      <c r="G76" s="5">
        <v>563.21890676230055</v>
      </c>
      <c r="H76" s="5">
        <v>536.43535421125989</v>
      </c>
      <c r="I76" s="5">
        <v>545.50419445871512</v>
      </c>
      <c r="J76" s="5">
        <v>1040.7952644910411</v>
      </c>
      <c r="K76" s="5">
        <v>968.47961019048023</v>
      </c>
      <c r="L76" s="5">
        <v>981.59696490971487</v>
      </c>
      <c r="M76" s="5">
        <v>1007.198923944014</v>
      </c>
      <c r="N76" s="5">
        <v>903.49724743627507</v>
      </c>
      <c r="O76" s="5">
        <v>984.09522552729516</v>
      </c>
      <c r="P76" s="5">
        <v>1049.3225873981801</v>
      </c>
      <c r="Q76" s="5">
        <v>1002.650920774049</v>
      </c>
      <c r="R76" s="5">
        <v>1088.219608899901</v>
      </c>
      <c r="S76" s="5">
        <v>1069.5717873267099</v>
      </c>
      <c r="T76" s="5">
        <v>1118.898383370084</v>
      </c>
      <c r="U76" s="5">
        <v>1179.528837965825</v>
      </c>
      <c r="V76" s="5">
        <v>1118.1621295140101</v>
      </c>
      <c r="W76" s="5">
        <v>1286.5549552628011</v>
      </c>
      <c r="X76" s="5">
        <v>1317.6538259870849</v>
      </c>
      <c r="Y76" s="5">
        <v>1200.834737835175</v>
      </c>
      <c r="Z76" s="5">
        <v>1273.5454792188191</v>
      </c>
      <c r="AA76" s="5">
        <v>1213.9807697123799</v>
      </c>
      <c r="AB76" s="5">
        <v>1150.7217272503699</v>
      </c>
      <c r="AC76" s="5">
        <v>1192.6006282158351</v>
      </c>
      <c r="AD76" s="5">
        <v>1209.8102659010949</v>
      </c>
      <c r="AE76" s="5">
        <v>1206.21004039224</v>
      </c>
      <c r="AF76" s="5">
        <v>1267.3344429444501</v>
      </c>
      <c r="AG76" s="5">
        <v>726.32008108690047</v>
      </c>
    </row>
    <row r="77" spans="1:33">
      <c r="A77" s="56" t="s">
        <v>60</v>
      </c>
      <c r="B77" s="56" t="s">
        <v>200</v>
      </c>
      <c r="C77" s="56" t="s">
        <v>286</v>
      </c>
      <c r="D77" s="56" t="s">
        <v>287</v>
      </c>
      <c r="E77" s="56" t="s">
        <v>142</v>
      </c>
      <c r="F77" s="5">
        <v>846.66667014417999</v>
      </c>
      <c r="G77" s="5">
        <v>932.51721106925447</v>
      </c>
      <c r="H77" s="5">
        <v>860.82892912381999</v>
      </c>
      <c r="I77" s="5">
        <v>832.61608695085033</v>
      </c>
      <c r="J77" s="5">
        <v>814.6901855492597</v>
      </c>
      <c r="K77" s="5">
        <v>840.20978244855564</v>
      </c>
      <c r="L77" s="5">
        <v>797.641832291995</v>
      </c>
      <c r="M77" s="5">
        <v>812.52213901323512</v>
      </c>
      <c r="N77" s="5">
        <v>759.46824651335487</v>
      </c>
      <c r="O77" s="5">
        <v>788.4862287082143</v>
      </c>
      <c r="P77" s="5">
        <v>921.73419823711504</v>
      </c>
      <c r="Q77" s="5">
        <v>1354.341889033185</v>
      </c>
      <c r="R77" s="5">
        <v>2013.5665238599049</v>
      </c>
      <c r="S77" s="5">
        <v>2486.6890544717298</v>
      </c>
      <c r="T77" s="5">
        <v>2991.2603841780988</v>
      </c>
      <c r="U77" s="5">
        <v>3577.864645749039</v>
      </c>
      <c r="V77" s="5">
        <v>4246.2556993157732</v>
      </c>
      <c r="W77" s="5">
        <v>4508.406260930783</v>
      </c>
      <c r="X77" s="5">
        <v>4724.3409142482287</v>
      </c>
      <c r="Y77" s="5">
        <v>4486.9018050070617</v>
      </c>
      <c r="Z77" s="5">
        <v>4616.8937844204893</v>
      </c>
      <c r="AA77" s="5">
        <v>4391.519947953203</v>
      </c>
      <c r="AB77" s="5">
        <v>4190.5175738885218</v>
      </c>
      <c r="AC77" s="5">
        <v>4613.7967951691471</v>
      </c>
      <c r="AD77" s="5">
        <v>4540.9050350019606</v>
      </c>
      <c r="AE77" s="5">
        <v>4331.392515461519</v>
      </c>
      <c r="AF77" s="5">
        <v>4356.2758309926876</v>
      </c>
      <c r="AG77" s="5">
        <v>3956.898125634963</v>
      </c>
    </row>
    <row r="78" spans="1:33">
      <c r="A78" s="56" t="s">
        <v>60</v>
      </c>
      <c r="B78" s="56" t="s">
        <v>200</v>
      </c>
      <c r="C78" s="56" t="s">
        <v>288</v>
      </c>
      <c r="D78" s="56" t="s">
        <v>303</v>
      </c>
      <c r="E78" s="56" t="s">
        <v>142</v>
      </c>
      <c r="F78" s="5">
        <v>458.47278261820998</v>
      </c>
      <c r="G78" s="5">
        <v>1171.4372869669951</v>
      </c>
      <c r="H78" s="5">
        <v>1750.0157252916599</v>
      </c>
      <c r="I78" s="5">
        <v>2265.1368467590501</v>
      </c>
      <c r="J78" s="5">
        <v>2262.0726507346499</v>
      </c>
      <c r="K78" s="5">
        <v>2837.0129679073029</v>
      </c>
      <c r="L78" s="5">
        <v>3439.0206560272641</v>
      </c>
      <c r="M78" s="5">
        <v>4135.4970451019508</v>
      </c>
      <c r="N78" s="5">
        <v>4481.860870070057</v>
      </c>
      <c r="O78" s="5">
        <v>5073.3684477388924</v>
      </c>
      <c r="P78" s="5">
        <v>5111.8866449853322</v>
      </c>
      <c r="Q78" s="5">
        <v>4934.0282464336806</v>
      </c>
      <c r="R78" s="5">
        <v>5354.0070201347371</v>
      </c>
      <c r="S78" s="5">
        <v>5113.8737920941603</v>
      </c>
      <c r="T78" s="5">
        <v>4959.6719534110107</v>
      </c>
      <c r="U78" s="5">
        <v>5131.3258541856476</v>
      </c>
      <c r="V78" s="5">
        <v>5222.1383557878708</v>
      </c>
      <c r="W78" s="5">
        <v>5743.1641821439734</v>
      </c>
      <c r="X78" s="5">
        <v>5828.6382131128448</v>
      </c>
      <c r="Y78" s="5">
        <v>5539.8870732227406</v>
      </c>
      <c r="Z78" s="5">
        <v>5718.5742677392409</v>
      </c>
      <c r="AA78" s="5">
        <v>5180.7809728689408</v>
      </c>
      <c r="AB78" s="5">
        <v>4963.9622196274131</v>
      </c>
      <c r="AC78" s="5">
        <v>5379.1689562234797</v>
      </c>
      <c r="AD78" s="5">
        <v>5274.4278533714823</v>
      </c>
      <c r="AE78" s="5">
        <v>4950.6126247455759</v>
      </c>
      <c r="AF78" s="5">
        <v>5108.4791162095626</v>
      </c>
      <c r="AG78" s="5">
        <v>5203.9233976795858</v>
      </c>
    </row>
    <row r="80" spans="1:33">
      <c r="A80" s="56" t="s">
        <v>60</v>
      </c>
      <c r="B80" s="56" t="s">
        <v>163</v>
      </c>
      <c r="C80" s="56" t="s">
        <v>290</v>
      </c>
      <c r="D80" s="56" t="s">
        <v>291</v>
      </c>
      <c r="E80" s="56" t="s">
        <v>141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</row>
    <row r="81" spans="1:33">
      <c r="A81" s="56" t="s">
        <v>60</v>
      </c>
      <c r="B81" s="56" t="s">
        <v>163</v>
      </c>
      <c r="C81" s="56" t="s">
        <v>292</v>
      </c>
      <c r="D81" s="56" t="s">
        <v>293</v>
      </c>
      <c r="E81" s="56" t="s">
        <v>141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</row>
    <row r="82" spans="1:33">
      <c r="A82" s="56" t="s">
        <v>60</v>
      </c>
      <c r="B82" s="56" t="s">
        <v>198</v>
      </c>
      <c r="C82" s="56" t="s">
        <v>294</v>
      </c>
      <c r="D82" s="56" t="s">
        <v>295</v>
      </c>
      <c r="E82" s="56" t="s">
        <v>141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</row>
    <row r="83" spans="1:33">
      <c r="A83" s="56" t="s">
        <v>60</v>
      </c>
      <c r="B83" s="56" t="s">
        <v>200</v>
      </c>
      <c r="C83" s="56" t="s">
        <v>296</v>
      </c>
      <c r="D83" s="56" t="s">
        <v>297</v>
      </c>
      <c r="E83" s="56" t="s">
        <v>141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>
      <c r="A84" s="56" t="s">
        <v>60</v>
      </c>
      <c r="B84" s="56" t="s">
        <v>198</v>
      </c>
      <c r="C84" s="56" t="s">
        <v>298</v>
      </c>
      <c r="D84" s="56" t="s">
        <v>299</v>
      </c>
      <c r="E84" s="56" t="s">
        <v>141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>
      <c r="A85" s="56" t="s">
        <v>60</v>
      </c>
      <c r="B85" s="56" t="s">
        <v>199</v>
      </c>
      <c r="C85" s="56" t="s">
        <v>300</v>
      </c>
      <c r="D85" s="56" t="s">
        <v>301</v>
      </c>
      <c r="E85" s="56" t="s">
        <v>141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</row>
    <row r="87" spans="1:33">
      <c r="A87" s="56" t="s">
        <v>70</v>
      </c>
      <c r="B87" s="56" t="s">
        <v>197</v>
      </c>
      <c r="C87" s="56" t="s">
        <v>215</v>
      </c>
      <c r="D87" s="56" t="s">
        <v>216</v>
      </c>
      <c r="E87" s="56" t="s">
        <v>217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</row>
    <row r="88" spans="1:33">
      <c r="A88" s="56" t="s">
        <v>70</v>
      </c>
      <c r="B88" s="56" t="s">
        <v>197</v>
      </c>
      <c r="C88" s="56" t="s">
        <v>218</v>
      </c>
      <c r="D88" s="56" t="s">
        <v>219</v>
      </c>
      <c r="E88" s="56" t="s">
        <v>217</v>
      </c>
      <c r="F88" s="5">
        <v>142.90565375283501</v>
      </c>
      <c r="G88" s="5">
        <v>161.91171263105491</v>
      </c>
      <c r="H88" s="5">
        <v>172.26504675000001</v>
      </c>
      <c r="I88" s="5">
        <v>157.9776853909899</v>
      </c>
      <c r="J88" s="5">
        <v>174.39382520689</v>
      </c>
      <c r="K88" s="5">
        <v>190.4428564577851</v>
      </c>
      <c r="L88" s="5">
        <v>146.45142176576491</v>
      </c>
      <c r="M88" s="5">
        <v>162.67169531667491</v>
      </c>
      <c r="N88" s="5">
        <v>167.41225256227489</v>
      </c>
      <c r="O88" s="5">
        <v>152.01353461654</v>
      </c>
      <c r="P88" s="5">
        <v>172.2785488083199</v>
      </c>
      <c r="Q88" s="5">
        <v>161.83837826313999</v>
      </c>
      <c r="R88" s="5">
        <v>172.74165865827999</v>
      </c>
      <c r="S88" s="5">
        <v>174.4068951350099</v>
      </c>
      <c r="T88" s="5">
        <v>68.165246465329986</v>
      </c>
      <c r="U88" s="5">
        <v>68.744912980044973</v>
      </c>
      <c r="V88" s="5">
        <v>29.716354010085009</v>
      </c>
      <c r="W88" s="5">
        <v>36.890030203394957</v>
      </c>
      <c r="X88" s="5">
        <v>37.050529250049983</v>
      </c>
      <c r="Y88" s="5">
        <v>33.314958992944987</v>
      </c>
      <c r="Z88" s="5">
        <v>31.941517695224992</v>
      </c>
      <c r="AA88" s="5">
        <v>33.037058070614997</v>
      </c>
      <c r="AB88" s="5">
        <v>34.098274523519983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</row>
    <row r="89" spans="1:33">
      <c r="A89" s="56" t="s">
        <v>70</v>
      </c>
      <c r="B89" s="56" t="s">
        <v>197</v>
      </c>
      <c r="C89" s="56" t="s">
        <v>220</v>
      </c>
      <c r="D89" s="56" t="s">
        <v>221</v>
      </c>
      <c r="E89" s="56" t="s">
        <v>217</v>
      </c>
      <c r="F89" s="5">
        <v>765.35399419794487</v>
      </c>
      <c r="G89" s="5">
        <v>791.40320025042479</v>
      </c>
      <c r="H89" s="5">
        <v>890.4627655158647</v>
      </c>
      <c r="I89" s="5">
        <v>947.44450948224494</v>
      </c>
      <c r="J89" s="5">
        <v>951.27119848387019</v>
      </c>
      <c r="K89" s="5">
        <v>976.76784412602024</v>
      </c>
      <c r="L89" s="5">
        <v>872.10957560420024</v>
      </c>
      <c r="M89" s="5">
        <v>805.90886151557015</v>
      </c>
      <c r="N89" s="5">
        <v>826.4673574219355</v>
      </c>
      <c r="O89" s="5">
        <v>690.46138625434014</v>
      </c>
      <c r="P89" s="5">
        <v>750.07494521010005</v>
      </c>
      <c r="Q89" s="5">
        <v>830.11123686049507</v>
      </c>
      <c r="R89" s="5">
        <v>831.91163910028035</v>
      </c>
      <c r="S89" s="5">
        <v>900.07786721237972</v>
      </c>
      <c r="T89" s="5">
        <v>917.91488507267491</v>
      </c>
      <c r="U89" s="5">
        <v>888.51026094606493</v>
      </c>
      <c r="V89" s="5">
        <v>953.65729943863039</v>
      </c>
      <c r="W89" s="5">
        <v>937.69185207432497</v>
      </c>
      <c r="X89" s="5">
        <v>1015.610925069135</v>
      </c>
      <c r="Y89" s="5">
        <v>751.96623764711478</v>
      </c>
      <c r="Z89" s="5">
        <v>391.61716646742502</v>
      </c>
      <c r="AA89" s="5">
        <v>443.7769431808249</v>
      </c>
      <c r="AB89" s="5">
        <v>435.99744270316512</v>
      </c>
      <c r="AC89" s="5">
        <v>455.02532313210008</v>
      </c>
      <c r="AD89" s="5">
        <v>234.96330302419489</v>
      </c>
      <c r="AE89" s="5">
        <v>207.38556149822489</v>
      </c>
      <c r="AF89" s="5">
        <v>0</v>
      </c>
      <c r="AG89" s="5">
        <v>0</v>
      </c>
    </row>
    <row r="90" spans="1:33">
      <c r="A90" s="56" t="s">
        <v>70</v>
      </c>
      <c r="B90" s="56" t="s">
        <v>197</v>
      </c>
      <c r="C90" s="56" t="s">
        <v>222</v>
      </c>
      <c r="D90" s="56" t="s">
        <v>223</v>
      </c>
      <c r="E90" s="56" t="s">
        <v>217</v>
      </c>
      <c r="F90" s="5">
        <v>1040.8589576044451</v>
      </c>
      <c r="G90" s="5">
        <v>1107.1872466141599</v>
      </c>
      <c r="H90" s="5">
        <v>1263.877438840005</v>
      </c>
      <c r="I90" s="5">
        <v>1215.4768536200249</v>
      </c>
      <c r="J90" s="5">
        <v>1216.1130632793449</v>
      </c>
      <c r="K90" s="5">
        <v>1354.8939783931339</v>
      </c>
      <c r="L90" s="5">
        <v>1108.450576342995</v>
      </c>
      <c r="M90" s="5">
        <v>1155.045443108525</v>
      </c>
      <c r="N90" s="5">
        <v>1220.8293766373449</v>
      </c>
      <c r="O90" s="5">
        <v>1056.664872346415</v>
      </c>
      <c r="P90" s="5">
        <v>1197.01497770322</v>
      </c>
      <c r="Q90" s="5">
        <v>1180.7339205435101</v>
      </c>
      <c r="R90" s="5">
        <v>1207.717278744145</v>
      </c>
      <c r="S90" s="5">
        <v>1298.204072680225</v>
      </c>
      <c r="T90" s="5">
        <v>1317.1778829974851</v>
      </c>
      <c r="U90" s="5">
        <v>1267.263264419805</v>
      </c>
      <c r="V90" s="5">
        <v>1399.906381133135</v>
      </c>
      <c r="W90" s="5">
        <v>1348.6167329576849</v>
      </c>
      <c r="X90" s="5">
        <v>1385.31138981551</v>
      </c>
      <c r="Y90" s="5">
        <v>1410.4745748575299</v>
      </c>
      <c r="Z90" s="5">
        <v>1149.281004667625</v>
      </c>
      <c r="AA90" s="5">
        <v>1209.4354919818099</v>
      </c>
      <c r="AB90" s="5">
        <v>1233.64776072474</v>
      </c>
      <c r="AC90" s="5">
        <v>1220.1951796895501</v>
      </c>
      <c r="AD90" s="5">
        <v>1270.92486226136</v>
      </c>
      <c r="AE90" s="5">
        <v>335.30859391452981</v>
      </c>
      <c r="AF90" s="5">
        <v>49.393821075065027</v>
      </c>
      <c r="AG90" s="5">
        <v>0</v>
      </c>
    </row>
    <row r="91" spans="1:33">
      <c r="A91" s="56" t="s">
        <v>70</v>
      </c>
      <c r="B91" s="56" t="s">
        <v>197</v>
      </c>
      <c r="C91" s="56" t="s">
        <v>224</v>
      </c>
      <c r="D91" s="56" t="s">
        <v>225</v>
      </c>
      <c r="E91" s="56" t="s">
        <v>217</v>
      </c>
      <c r="F91" s="5">
        <v>25.587920325775031</v>
      </c>
      <c r="G91" s="5">
        <v>27.66558068121001</v>
      </c>
      <c r="H91" s="5">
        <v>29.48682307320502</v>
      </c>
      <c r="I91" s="5">
        <v>27.993174192494969</v>
      </c>
      <c r="J91" s="5">
        <v>28.490144142935002</v>
      </c>
      <c r="K91" s="5">
        <v>32.420692781559978</v>
      </c>
      <c r="L91" s="5">
        <v>28.851721006030001</v>
      </c>
      <c r="M91" s="5">
        <v>25.96912428183002</v>
      </c>
      <c r="N91" s="5">
        <v>26.563294720195</v>
      </c>
      <c r="O91" s="5">
        <v>24.959345166575002</v>
      </c>
      <c r="P91" s="5">
        <v>25.979155164394999</v>
      </c>
      <c r="Q91" s="5">
        <v>27.431845879615</v>
      </c>
      <c r="R91" s="5">
        <v>27.939017661365011</v>
      </c>
      <c r="S91" s="5">
        <v>28.560581281164989</v>
      </c>
      <c r="T91" s="5">
        <v>27.860447357009971</v>
      </c>
      <c r="U91" s="5">
        <v>28.026018264485</v>
      </c>
      <c r="V91" s="5">
        <v>30.648527938249991</v>
      </c>
      <c r="W91" s="5">
        <v>31.538826599435001</v>
      </c>
      <c r="X91" s="5">
        <v>30.41221137440003</v>
      </c>
      <c r="Y91" s="5">
        <v>31.136143015819979</v>
      </c>
      <c r="Z91" s="5">
        <v>89.741907517725053</v>
      </c>
      <c r="AA91" s="5">
        <v>188.75066543093999</v>
      </c>
      <c r="AB91" s="5">
        <v>183.12266703392481</v>
      </c>
      <c r="AC91" s="5">
        <v>186.5690726711201</v>
      </c>
      <c r="AD91" s="5">
        <v>184.39483650627511</v>
      </c>
      <c r="AE91" s="5">
        <v>164.44736156854501</v>
      </c>
      <c r="AF91" s="5">
        <v>158.51239579275509</v>
      </c>
      <c r="AG91" s="5">
        <v>172.67390557089979</v>
      </c>
    </row>
    <row r="92" spans="1:33">
      <c r="A92" s="56" t="s">
        <v>70</v>
      </c>
      <c r="B92" s="56" t="s">
        <v>197</v>
      </c>
      <c r="C92" s="56" t="s">
        <v>226</v>
      </c>
      <c r="D92" s="56" t="s">
        <v>227</v>
      </c>
      <c r="E92" s="56" t="s">
        <v>217</v>
      </c>
      <c r="F92" s="5">
        <v>138.38704812900011</v>
      </c>
      <c r="G92" s="5">
        <v>167.65751184793979</v>
      </c>
      <c r="H92" s="5">
        <v>164.43988038405999</v>
      </c>
      <c r="I92" s="5">
        <v>122.190458343355</v>
      </c>
      <c r="J92" s="5">
        <v>126.4037343277451</v>
      </c>
      <c r="K92" s="5">
        <v>156.02842719760011</v>
      </c>
      <c r="L92" s="5">
        <v>112.31678537390511</v>
      </c>
      <c r="M92" s="5">
        <v>162.41011501097509</v>
      </c>
      <c r="N92" s="5">
        <v>165.00152222515001</v>
      </c>
      <c r="O92" s="5">
        <v>154.65436445308509</v>
      </c>
      <c r="P92" s="5">
        <v>173.90145784687499</v>
      </c>
      <c r="Q92" s="5">
        <v>177.21738642308</v>
      </c>
      <c r="R92" s="5">
        <v>181.49191042437999</v>
      </c>
      <c r="S92" s="5">
        <v>193.1388813994848</v>
      </c>
      <c r="T92" s="5">
        <v>173.2677095333751</v>
      </c>
      <c r="U92" s="5">
        <v>176.09802087729491</v>
      </c>
      <c r="V92" s="5">
        <v>183.73427506956011</v>
      </c>
      <c r="W92" s="5">
        <v>181.41650627287541</v>
      </c>
      <c r="X92" s="5">
        <v>188.63634647451011</v>
      </c>
      <c r="Y92" s="5">
        <v>181.2847889453549</v>
      </c>
      <c r="Z92" s="5">
        <v>157.7731020934001</v>
      </c>
      <c r="AA92" s="5">
        <v>1406.070519170486</v>
      </c>
      <c r="AB92" s="5">
        <v>1389.66975305089</v>
      </c>
      <c r="AC92" s="5">
        <v>3751.9166572191298</v>
      </c>
      <c r="AD92" s="5">
        <v>4982.228169413017</v>
      </c>
      <c r="AE92" s="5">
        <v>6727.487981199306</v>
      </c>
      <c r="AF92" s="5">
        <v>6435.6416735749081</v>
      </c>
      <c r="AG92" s="5">
        <v>6688.1141267335652</v>
      </c>
    </row>
    <row r="93" spans="1:33">
      <c r="A93" s="56" t="s">
        <v>70</v>
      </c>
      <c r="B93" s="56" t="s">
        <v>197</v>
      </c>
      <c r="C93" s="56" t="s">
        <v>228</v>
      </c>
      <c r="D93" s="56" t="s">
        <v>229</v>
      </c>
      <c r="E93" s="56" t="s">
        <v>217</v>
      </c>
      <c r="F93" s="5">
        <v>588.41144471744508</v>
      </c>
      <c r="G93" s="5">
        <v>855.53037113772984</v>
      </c>
      <c r="H93" s="5">
        <v>918.30764650157982</v>
      </c>
      <c r="I93" s="5">
        <v>940.8982904526606</v>
      </c>
      <c r="J93" s="5">
        <v>1015.280140435015</v>
      </c>
      <c r="K93" s="5">
        <v>1078.6412208499389</v>
      </c>
      <c r="L93" s="5">
        <v>871.04958708744971</v>
      </c>
      <c r="M93" s="5">
        <v>835.06067144444978</v>
      </c>
      <c r="N93" s="5">
        <v>861.5813294839802</v>
      </c>
      <c r="O93" s="5">
        <v>792.23445799095998</v>
      </c>
      <c r="P93" s="5">
        <v>872.88580403853484</v>
      </c>
      <c r="Q93" s="5">
        <v>886.82739717543996</v>
      </c>
      <c r="R93" s="5">
        <v>949.14489488792924</v>
      </c>
      <c r="S93" s="5">
        <v>958.64031400319993</v>
      </c>
      <c r="T93" s="5">
        <v>999.4853635965701</v>
      </c>
      <c r="U93" s="5">
        <v>983.4973827449453</v>
      </c>
      <c r="V93" s="5">
        <v>1080.6692426356849</v>
      </c>
      <c r="W93" s="5">
        <v>1051.0656159647899</v>
      </c>
      <c r="X93" s="5">
        <v>1068.2150843565801</v>
      </c>
      <c r="Y93" s="5">
        <v>1067.0255562187999</v>
      </c>
      <c r="Z93" s="5">
        <v>910.0500623458845</v>
      </c>
      <c r="AA93" s="5">
        <v>993.37350343696517</v>
      </c>
      <c r="AB93" s="5">
        <v>975.17440259299485</v>
      </c>
      <c r="AC93" s="5">
        <v>1014.752161708125</v>
      </c>
      <c r="AD93" s="5">
        <v>687.98119412915457</v>
      </c>
      <c r="AE93" s="5">
        <v>667.69113101209007</v>
      </c>
      <c r="AF93" s="5">
        <v>396.05896004900512</v>
      </c>
      <c r="AG93" s="5">
        <v>418.61364189697491</v>
      </c>
    </row>
    <row r="94" spans="1:33">
      <c r="A94" s="56" t="s">
        <v>70</v>
      </c>
      <c r="B94" s="56" t="s">
        <v>197</v>
      </c>
      <c r="C94" s="56" t="s">
        <v>230</v>
      </c>
      <c r="D94" s="56" t="s">
        <v>231</v>
      </c>
      <c r="E94" s="56" t="s">
        <v>217</v>
      </c>
      <c r="F94" s="5">
        <v>2027.059023110904</v>
      </c>
      <c r="G94" s="5">
        <v>2523.1211280519401</v>
      </c>
      <c r="H94" s="5">
        <v>2687.7330264493248</v>
      </c>
      <c r="I94" s="5">
        <v>2651.356460434994</v>
      </c>
      <c r="J94" s="5">
        <v>2866.631827304815</v>
      </c>
      <c r="K94" s="5">
        <v>3090.7242962540449</v>
      </c>
      <c r="L94" s="5">
        <v>2642.9543348687048</v>
      </c>
      <c r="M94" s="5">
        <v>2474.7745495439399</v>
      </c>
      <c r="N94" s="5">
        <v>2547.4085138737491</v>
      </c>
      <c r="O94" s="5">
        <v>2354.022554089845</v>
      </c>
      <c r="P94" s="5">
        <v>2543.2539950314408</v>
      </c>
      <c r="Q94" s="5">
        <v>2641.556578169856</v>
      </c>
      <c r="R94" s="5">
        <v>2810.821279289014</v>
      </c>
      <c r="S94" s="5">
        <v>2589.3744926501759</v>
      </c>
      <c r="T94" s="5">
        <v>2633.968438079396</v>
      </c>
      <c r="U94" s="5">
        <v>2650.0709917474051</v>
      </c>
      <c r="V94" s="5">
        <v>2885.1028636851702</v>
      </c>
      <c r="W94" s="5">
        <v>2893.6374943547098</v>
      </c>
      <c r="X94" s="5">
        <v>2891.9659852611312</v>
      </c>
      <c r="Y94" s="5">
        <v>2786.7489562037849</v>
      </c>
      <c r="Z94" s="5">
        <v>2347.108939729435</v>
      </c>
      <c r="AA94" s="5">
        <v>2316.8180584461552</v>
      </c>
      <c r="AB94" s="5">
        <v>3908.8584345287368</v>
      </c>
      <c r="AC94" s="5">
        <v>3913.8266181516842</v>
      </c>
      <c r="AD94" s="5">
        <v>3790.0208227397579</v>
      </c>
      <c r="AE94" s="5">
        <v>4200.6320039132606</v>
      </c>
      <c r="AF94" s="5">
        <v>5453.2534797675517</v>
      </c>
      <c r="AG94" s="5">
        <v>5771.6969899956584</v>
      </c>
    </row>
    <row r="95" spans="1:33">
      <c r="A95" s="56" t="s">
        <v>70</v>
      </c>
      <c r="B95" s="56" t="s">
        <v>197</v>
      </c>
      <c r="C95" s="56" t="s">
        <v>232</v>
      </c>
      <c r="D95" s="56" t="s">
        <v>233</v>
      </c>
      <c r="E95" s="56" t="s">
        <v>217</v>
      </c>
      <c r="F95" s="5">
        <v>0</v>
      </c>
      <c r="G95" s="5">
        <v>0</v>
      </c>
      <c r="H95" s="5">
        <v>6.2299999999999994E-9</v>
      </c>
      <c r="I95" s="5">
        <v>5.4230500000000012E-7</v>
      </c>
      <c r="J95" s="5">
        <v>2.7553449999999999E-6</v>
      </c>
      <c r="K95" s="5">
        <v>3.6224400000000009E-6</v>
      </c>
      <c r="L95" s="5">
        <v>3.5264349999999989E-6</v>
      </c>
      <c r="M95" s="5">
        <v>4.8103099999999994E-6</v>
      </c>
      <c r="N95" s="5">
        <v>4.7379749999999968E-6</v>
      </c>
      <c r="O95" s="5">
        <v>3.6988000000000009E-6</v>
      </c>
      <c r="P95" s="5">
        <v>4.7357699999999984E-6</v>
      </c>
      <c r="Q95" s="5">
        <v>5.053600000000001E-6</v>
      </c>
      <c r="R95" s="5">
        <v>6.5268500000000051E-6</v>
      </c>
      <c r="S95" s="5">
        <v>7.7833050000000042E-6</v>
      </c>
      <c r="T95" s="5">
        <v>1.054958499999999E-5</v>
      </c>
      <c r="U95" s="5">
        <v>1.113117500000002E-5</v>
      </c>
      <c r="V95" s="5">
        <v>1.2181865E-5</v>
      </c>
      <c r="W95" s="5">
        <v>1.379450999999999E-5</v>
      </c>
      <c r="X95" s="5">
        <v>2.0275814999999981E-5</v>
      </c>
      <c r="Y95" s="5">
        <v>5.6877789999999992E-5</v>
      </c>
      <c r="Z95" s="5">
        <v>7.3585970000000035E-5</v>
      </c>
      <c r="AA95" s="5">
        <v>304.59331814107969</v>
      </c>
      <c r="AB95" s="5">
        <v>290.64676078772999</v>
      </c>
      <c r="AC95" s="5">
        <v>315.41442815174997</v>
      </c>
      <c r="AD95" s="5">
        <v>308.71764721026523</v>
      </c>
      <c r="AE95" s="5">
        <v>295.19773303239998</v>
      </c>
      <c r="AF95" s="5">
        <v>291.64375263087499</v>
      </c>
      <c r="AG95" s="5">
        <v>314.41398475433999</v>
      </c>
    </row>
    <row r="96" spans="1:33">
      <c r="A96" s="56" t="s">
        <v>70</v>
      </c>
      <c r="B96" s="56" t="s">
        <v>163</v>
      </c>
      <c r="C96" s="56" t="s">
        <v>234</v>
      </c>
      <c r="D96" s="56" t="s">
        <v>235</v>
      </c>
      <c r="E96" s="56" t="s">
        <v>217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</row>
    <row r="97" spans="1:33">
      <c r="A97" s="56" t="s">
        <v>70</v>
      </c>
      <c r="B97" s="56" t="s">
        <v>163</v>
      </c>
      <c r="C97" s="56" t="s">
        <v>236</v>
      </c>
      <c r="D97" s="56" t="s">
        <v>237</v>
      </c>
      <c r="E97" s="56" t="s">
        <v>217</v>
      </c>
      <c r="F97" s="5">
        <v>279.40552219657002</v>
      </c>
      <c r="G97" s="5">
        <v>155.39147842330999</v>
      </c>
      <c r="H97" s="5">
        <v>184.01174692538001</v>
      </c>
      <c r="I97" s="5">
        <v>164.38788181990989</v>
      </c>
      <c r="J97" s="5">
        <v>319.65327831184987</v>
      </c>
      <c r="K97" s="5">
        <v>381.87204113355011</v>
      </c>
      <c r="L97" s="5">
        <v>545.31142164456003</v>
      </c>
      <c r="M97" s="5">
        <v>574.40119598883985</v>
      </c>
      <c r="N97" s="5">
        <v>607.05921889750994</v>
      </c>
      <c r="O97" s="5">
        <v>600.06039767006973</v>
      </c>
      <c r="P97" s="5">
        <v>602.10954543914511</v>
      </c>
      <c r="Q97" s="5">
        <v>621.70283655241997</v>
      </c>
      <c r="R97" s="5">
        <v>626.85931878104986</v>
      </c>
      <c r="S97" s="5">
        <v>622.12047489053555</v>
      </c>
      <c r="T97" s="5">
        <v>621.85570759264033</v>
      </c>
      <c r="U97" s="5">
        <v>619.48265500425987</v>
      </c>
      <c r="V97" s="5">
        <v>659.02827651905977</v>
      </c>
      <c r="W97" s="5">
        <v>656.85323042697974</v>
      </c>
      <c r="X97" s="5">
        <v>633.88115004020506</v>
      </c>
      <c r="Y97" s="5">
        <v>656.67354937566006</v>
      </c>
      <c r="Z97" s="5">
        <v>639.81895511348523</v>
      </c>
      <c r="AA97" s="5">
        <v>646.83403292062508</v>
      </c>
      <c r="AB97" s="5">
        <v>650.00218771662981</v>
      </c>
      <c r="AC97" s="5">
        <v>646.5433934223704</v>
      </c>
      <c r="AD97" s="5">
        <v>638.72238221412465</v>
      </c>
      <c r="AE97" s="5">
        <v>605.51262535393005</v>
      </c>
      <c r="AF97" s="5">
        <v>577.68034635625963</v>
      </c>
      <c r="AG97" s="5">
        <v>613.90371535939494</v>
      </c>
    </row>
    <row r="98" spans="1:33">
      <c r="A98" s="56" t="s">
        <v>70</v>
      </c>
      <c r="B98" s="56" t="s">
        <v>163</v>
      </c>
      <c r="C98" s="56" t="s">
        <v>238</v>
      </c>
      <c r="D98" s="56" t="s">
        <v>239</v>
      </c>
      <c r="E98" s="56" t="s">
        <v>217</v>
      </c>
      <c r="F98" s="5">
        <v>853.52871177412976</v>
      </c>
      <c r="G98" s="5">
        <v>418.09865036069482</v>
      </c>
      <c r="H98" s="5">
        <v>479.93433558174991</v>
      </c>
      <c r="I98" s="5">
        <v>449.15975775318498</v>
      </c>
      <c r="J98" s="5">
        <v>983.61550178887933</v>
      </c>
      <c r="K98" s="5">
        <v>3855.8846130896732</v>
      </c>
      <c r="L98" s="5">
        <v>5200.9041578166871</v>
      </c>
      <c r="M98" s="5">
        <v>5967.9802318728644</v>
      </c>
      <c r="N98" s="5">
        <v>6343.0063853484598</v>
      </c>
      <c r="O98" s="5">
        <v>5614.9385601613558</v>
      </c>
      <c r="P98" s="5">
        <v>5909.7895012548561</v>
      </c>
      <c r="Q98" s="5">
        <v>6382.8743014319898</v>
      </c>
      <c r="R98" s="5">
        <v>6675.6765702319017</v>
      </c>
      <c r="S98" s="5">
        <v>6472.9467538593626</v>
      </c>
      <c r="T98" s="5">
        <v>6785.2176608529326</v>
      </c>
      <c r="U98" s="5">
        <v>6513.1333951062097</v>
      </c>
      <c r="V98" s="5">
        <v>7304.9485567373958</v>
      </c>
      <c r="W98" s="5">
        <v>7217.6382930467626</v>
      </c>
      <c r="X98" s="5">
        <v>6932.1861148807702</v>
      </c>
      <c r="Y98" s="5">
        <v>6803.5028768836019</v>
      </c>
      <c r="Z98" s="5">
        <v>5893.8279120885554</v>
      </c>
      <c r="AA98" s="5">
        <v>6212.8899573163271</v>
      </c>
      <c r="AB98" s="5">
        <v>7038.3613220984389</v>
      </c>
      <c r="AC98" s="5">
        <v>7394.8642632075171</v>
      </c>
      <c r="AD98" s="5">
        <v>7613.3411205058464</v>
      </c>
      <c r="AE98" s="5">
        <v>7670.0837220830481</v>
      </c>
      <c r="AF98" s="5">
        <v>7182.7694965391947</v>
      </c>
      <c r="AG98" s="5">
        <v>7958.2428487601746</v>
      </c>
    </row>
    <row r="99" spans="1:33">
      <c r="A99" s="56" t="s">
        <v>70</v>
      </c>
      <c r="B99" s="56" t="s">
        <v>163</v>
      </c>
      <c r="C99" s="56" t="s">
        <v>240</v>
      </c>
      <c r="D99" s="56" t="s">
        <v>241</v>
      </c>
      <c r="E99" s="56" t="s">
        <v>217</v>
      </c>
      <c r="F99" s="5">
        <v>1453.918256591375</v>
      </c>
      <c r="G99" s="5">
        <v>1213.783218965094</v>
      </c>
      <c r="H99" s="5">
        <v>1385.1398321993099</v>
      </c>
      <c r="I99" s="5">
        <v>1373.9414199562</v>
      </c>
      <c r="J99" s="5">
        <v>1391.8366699691201</v>
      </c>
      <c r="K99" s="5">
        <v>1544.973455393839</v>
      </c>
      <c r="L99" s="5">
        <v>1208.3670282353501</v>
      </c>
      <c r="M99" s="5">
        <v>1353.8364176878999</v>
      </c>
      <c r="N99" s="5">
        <v>1427.7649960183301</v>
      </c>
      <c r="O99" s="5">
        <v>1293.581351994445</v>
      </c>
      <c r="P99" s="5">
        <v>1338.4582176854351</v>
      </c>
      <c r="Q99" s="5">
        <v>1486.3255073524749</v>
      </c>
      <c r="R99" s="5">
        <v>1462.2942134325001</v>
      </c>
      <c r="S99" s="5">
        <v>1462.3926545350259</v>
      </c>
      <c r="T99" s="5">
        <v>1457.37070003385</v>
      </c>
      <c r="U99" s="5">
        <v>1464.191374644595</v>
      </c>
      <c r="V99" s="5">
        <v>1624.86353687326</v>
      </c>
      <c r="W99" s="5">
        <v>1610.7695273781401</v>
      </c>
      <c r="X99" s="5">
        <v>1564.63914249297</v>
      </c>
      <c r="Y99" s="5">
        <v>1318.0685714495751</v>
      </c>
      <c r="Z99" s="5">
        <v>1168.3926014635149</v>
      </c>
      <c r="AA99" s="5">
        <v>1220.7447354493199</v>
      </c>
      <c r="AB99" s="5">
        <v>1326.60256014518</v>
      </c>
      <c r="AC99" s="5">
        <v>1303.8500577007001</v>
      </c>
      <c r="AD99" s="5">
        <v>1517.95870532667</v>
      </c>
      <c r="AE99" s="5">
        <v>5070.1859018739779</v>
      </c>
      <c r="AF99" s="5">
        <v>7327.8184101950101</v>
      </c>
      <c r="AG99" s="5">
        <v>7857.588827830662</v>
      </c>
    </row>
    <row r="100" spans="1:33">
      <c r="A100" s="56" t="s">
        <v>70</v>
      </c>
      <c r="B100" s="56" t="s">
        <v>163</v>
      </c>
      <c r="C100" s="56" t="s">
        <v>242</v>
      </c>
      <c r="D100" s="56" t="s">
        <v>243</v>
      </c>
      <c r="E100" s="56" t="s">
        <v>217</v>
      </c>
      <c r="F100" s="5">
        <v>96.978214147614935</v>
      </c>
      <c r="G100" s="5">
        <v>85.076937657339954</v>
      </c>
      <c r="H100" s="5">
        <v>94.199415365940055</v>
      </c>
      <c r="I100" s="5">
        <v>89.964665967715007</v>
      </c>
      <c r="J100" s="5">
        <v>94.781853385670033</v>
      </c>
      <c r="K100" s="5">
        <v>101.96363618904</v>
      </c>
      <c r="L100" s="5">
        <v>422.18115730424512</v>
      </c>
      <c r="M100" s="5">
        <v>504.95518132079508</v>
      </c>
      <c r="N100" s="5">
        <v>505.41185719680999</v>
      </c>
      <c r="O100" s="5">
        <v>494.52761519935478</v>
      </c>
      <c r="P100" s="5">
        <v>514.56088041091994</v>
      </c>
      <c r="Q100" s="5">
        <v>524.23507756039999</v>
      </c>
      <c r="R100" s="5">
        <v>517.46962950729983</v>
      </c>
      <c r="S100" s="5">
        <v>530.94367914868951</v>
      </c>
      <c r="T100" s="5">
        <v>507.67079388257503</v>
      </c>
      <c r="U100" s="5">
        <v>526.84071350176532</v>
      </c>
      <c r="V100" s="5">
        <v>577.32150369864985</v>
      </c>
      <c r="W100" s="5">
        <v>592.59682864411013</v>
      </c>
      <c r="X100" s="5">
        <v>606.16340931236005</v>
      </c>
      <c r="Y100" s="5">
        <v>574.81160845923023</v>
      </c>
      <c r="Z100" s="5">
        <v>450.7973595358701</v>
      </c>
      <c r="AA100" s="5">
        <v>476.30045337843001</v>
      </c>
      <c r="AB100" s="5">
        <v>469.69621456343458</v>
      </c>
      <c r="AC100" s="5">
        <v>455.61646651353988</v>
      </c>
      <c r="AD100" s="5">
        <v>471.64734669671532</v>
      </c>
      <c r="AE100" s="5">
        <v>416.1295577466102</v>
      </c>
      <c r="AF100" s="5">
        <v>533.67499055853023</v>
      </c>
      <c r="AG100" s="5">
        <v>581.05952173735477</v>
      </c>
    </row>
    <row r="101" spans="1:33">
      <c r="A101" s="56" t="s">
        <v>70</v>
      </c>
      <c r="B101" s="56" t="s">
        <v>163</v>
      </c>
      <c r="C101" s="56" t="s">
        <v>244</v>
      </c>
      <c r="D101" s="56" t="s">
        <v>245</v>
      </c>
      <c r="E101" s="56" t="s">
        <v>217</v>
      </c>
      <c r="F101" s="5">
        <v>1666.7954719961699</v>
      </c>
      <c r="G101" s="5">
        <v>1491.086313485155</v>
      </c>
      <c r="H101" s="5">
        <v>2263.127257145899</v>
      </c>
      <c r="I101" s="5">
        <v>2277.0534948679551</v>
      </c>
      <c r="J101" s="5">
        <v>2256.4913470688248</v>
      </c>
      <c r="K101" s="5">
        <v>2575.8797329936851</v>
      </c>
      <c r="L101" s="5">
        <v>2060.6939469151598</v>
      </c>
      <c r="M101" s="5">
        <v>2400.3053837228849</v>
      </c>
      <c r="N101" s="5">
        <v>2570.2069401386311</v>
      </c>
      <c r="O101" s="5">
        <v>2314.5891976942189</v>
      </c>
      <c r="P101" s="5">
        <v>2485.4176287599012</v>
      </c>
      <c r="Q101" s="5">
        <v>2624.5569368219049</v>
      </c>
      <c r="R101" s="5">
        <v>2393.5137293224311</v>
      </c>
      <c r="S101" s="5">
        <v>2516.4794845351598</v>
      </c>
      <c r="T101" s="5">
        <v>2516.23194854247</v>
      </c>
      <c r="U101" s="5">
        <v>2145.38934899283</v>
      </c>
      <c r="V101" s="5">
        <v>2299.1747560353751</v>
      </c>
      <c r="W101" s="5">
        <v>2290.6119051504611</v>
      </c>
      <c r="X101" s="5">
        <v>2278.192834528676</v>
      </c>
      <c r="Y101" s="5">
        <v>2269.310981820935</v>
      </c>
      <c r="Z101" s="5">
        <v>2017.0928636552801</v>
      </c>
      <c r="AA101" s="5">
        <v>2166.636394974611</v>
      </c>
      <c r="AB101" s="5">
        <v>2233.510975384826</v>
      </c>
      <c r="AC101" s="5">
        <v>2083.61305010454</v>
      </c>
      <c r="AD101" s="5">
        <v>2277.2258520322448</v>
      </c>
      <c r="AE101" s="5">
        <v>2156.058126402881</v>
      </c>
      <c r="AF101" s="5">
        <v>1353.223568700555</v>
      </c>
      <c r="AG101" s="5">
        <v>837.15302884840503</v>
      </c>
    </row>
    <row r="102" spans="1:33">
      <c r="A102" s="56" t="s">
        <v>70</v>
      </c>
      <c r="B102" s="56" t="s">
        <v>163</v>
      </c>
      <c r="C102" s="56" t="s">
        <v>246</v>
      </c>
      <c r="D102" s="56" t="s">
        <v>247</v>
      </c>
      <c r="E102" s="56" t="s">
        <v>217</v>
      </c>
      <c r="F102" s="5">
        <v>831.56937029602</v>
      </c>
      <c r="G102" s="5">
        <v>649.18469197979994</v>
      </c>
      <c r="H102" s="5">
        <v>889.94036038443528</v>
      </c>
      <c r="I102" s="5">
        <v>876.59851492447024</v>
      </c>
      <c r="J102" s="5">
        <v>832.01016106764041</v>
      </c>
      <c r="K102" s="5">
        <v>918.81287174648025</v>
      </c>
      <c r="L102" s="5">
        <v>712.20889113582518</v>
      </c>
      <c r="M102" s="5">
        <v>818.9846592510803</v>
      </c>
      <c r="N102" s="5">
        <v>876.31467504092507</v>
      </c>
      <c r="O102" s="5">
        <v>783.90840110906015</v>
      </c>
      <c r="P102" s="5">
        <v>812.11527149028518</v>
      </c>
      <c r="Q102" s="5">
        <v>853.06714750455512</v>
      </c>
      <c r="R102" s="5">
        <v>864.97257998823954</v>
      </c>
      <c r="S102" s="5">
        <v>910.6075560208302</v>
      </c>
      <c r="T102" s="5">
        <v>881.46007884426047</v>
      </c>
      <c r="U102" s="5">
        <v>870.5239524744751</v>
      </c>
      <c r="V102" s="5">
        <v>955.03312066445528</v>
      </c>
      <c r="W102" s="5">
        <v>933.08389058481987</v>
      </c>
      <c r="X102" s="5">
        <v>928.37388921068521</v>
      </c>
      <c r="Y102" s="5">
        <v>934.69456682621535</v>
      </c>
      <c r="Z102" s="5">
        <v>827.83945623743512</v>
      </c>
      <c r="AA102" s="5">
        <v>881.65605846458516</v>
      </c>
      <c r="AB102" s="5">
        <v>929.56446354824516</v>
      </c>
      <c r="AC102" s="5">
        <v>873.84154729749957</v>
      </c>
      <c r="AD102" s="5">
        <v>896.53904871498503</v>
      </c>
      <c r="AE102" s="5">
        <v>859.90590295148525</v>
      </c>
      <c r="AF102" s="5">
        <v>848.65459028759517</v>
      </c>
      <c r="AG102" s="5">
        <v>593.11666012415014</v>
      </c>
    </row>
    <row r="103" spans="1:33">
      <c r="A103" s="56" t="s">
        <v>70</v>
      </c>
      <c r="B103" s="56" t="s">
        <v>163</v>
      </c>
      <c r="C103" s="56" t="s">
        <v>248</v>
      </c>
      <c r="D103" s="56" t="s">
        <v>249</v>
      </c>
      <c r="E103" s="56" t="s">
        <v>217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</row>
    <row r="104" spans="1:33">
      <c r="A104" s="56" t="s">
        <v>70</v>
      </c>
      <c r="B104" s="56" t="s">
        <v>163</v>
      </c>
      <c r="C104" s="56" t="s">
        <v>250</v>
      </c>
      <c r="D104" s="56" t="s">
        <v>251</v>
      </c>
      <c r="E104" s="56" t="s">
        <v>217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</row>
    <row r="105" spans="1:33">
      <c r="A105" s="56" t="s">
        <v>70</v>
      </c>
      <c r="B105" s="56" t="s">
        <v>198</v>
      </c>
      <c r="C105" s="56" t="s">
        <v>252</v>
      </c>
      <c r="D105" s="56" t="s">
        <v>253</v>
      </c>
      <c r="E105" s="56" t="s">
        <v>217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>
      <c r="A106" s="56" t="s">
        <v>70</v>
      </c>
      <c r="B106" s="56" t="s">
        <v>198</v>
      </c>
      <c r="C106" s="56" t="s">
        <v>254</v>
      </c>
      <c r="D106" s="56" t="s">
        <v>255</v>
      </c>
      <c r="E106" s="56" t="s">
        <v>217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</row>
    <row r="107" spans="1:33">
      <c r="A107" s="56" t="s">
        <v>70</v>
      </c>
      <c r="B107" s="56" t="s">
        <v>198</v>
      </c>
      <c r="C107" s="56" t="s">
        <v>256</v>
      </c>
      <c r="D107" s="56" t="s">
        <v>257</v>
      </c>
      <c r="E107" s="56" t="s">
        <v>217</v>
      </c>
      <c r="F107" s="5">
        <v>956.05133428388024</v>
      </c>
      <c r="G107" s="5">
        <v>712.39913701494993</v>
      </c>
      <c r="H107" s="5">
        <v>882.80346914020492</v>
      </c>
      <c r="I107" s="5">
        <v>880.82081738990496</v>
      </c>
      <c r="J107" s="5">
        <v>812.03586867171521</v>
      </c>
      <c r="K107" s="5">
        <v>805.81151338959478</v>
      </c>
      <c r="L107" s="5">
        <v>717.87987411771496</v>
      </c>
      <c r="M107" s="5">
        <v>756.50102596384977</v>
      </c>
      <c r="N107" s="5">
        <v>784.29727399262026</v>
      </c>
      <c r="O107" s="5">
        <v>772.10742444683478</v>
      </c>
      <c r="P107" s="5">
        <v>786.46132065467009</v>
      </c>
      <c r="Q107" s="5">
        <v>792.2452595821153</v>
      </c>
      <c r="R107" s="5">
        <v>726.08571875323469</v>
      </c>
      <c r="S107" s="5">
        <v>804.11637548039516</v>
      </c>
      <c r="T107" s="5">
        <v>800.18429159560992</v>
      </c>
      <c r="U107" s="5">
        <v>811.97975672418011</v>
      </c>
      <c r="V107" s="5">
        <v>899.12768633738006</v>
      </c>
      <c r="W107" s="5">
        <v>1360.4111777652299</v>
      </c>
      <c r="X107" s="5">
        <v>1317.66749762935</v>
      </c>
      <c r="Y107" s="5">
        <v>1270.782624044391</v>
      </c>
      <c r="Z107" s="5">
        <v>1157.450449218956</v>
      </c>
      <c r="AA107" s="5">
        <v>1290.12107351754</v>
      </c>
      <c r="AB107" s="5">
        <v>1276.880246681076</v>
      </c>
      <c r="AC107" s="5">
        <v>1191.7132830530199</v>
      </c>
      <c r="AD107" s="5">
        <v>1309.7952891556499</v>
      </c>
      <c r="AE107" s="5">
        <v>942.17166847085525</v>
      </c>
      <c r="AF107" s="5">
        <v>134.44309469253</v>
      </c>
      <c r="AG107" s="5">
        <v>0</v>
      </c>
    </row>
    <row r="108" spans="1:33">
      <c r="A108" s="56" t="s">
        <v>70</v>
      </c>
      <c r="B108" s="56" t="s">
        <v>198</v>
      </c>
      <c r="C108" s="56" t="s">
        <v>258</v>
      </c>
      <c r="D108" s="56" t="s">
        <v>259</v>
      </c>
      <c r="E108" s="56" t="s">
        <v>217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</row>
    <row r="109" spans="1:33">
      <c r="A109" s="56" t="s">
        <v>70</v>
      </c>
      <c r="B109" s="56" t="s">
        <v>198</v>
      </c>
      <c r="C109" s="56" t="s">
        <v>260</v>
      </c>
      <c r="D109" s="56" t="s">
        <v>261</v>
      </c>
      <c r="E109" s="56" t="s">
        <v>217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</row>
    <row r="110" spans="1:33">
      <c r="A110" s="56" t="s">
        <v>70</v>
      </c>
      <c r="B110" s="56" t="s">
        <v>198</v>
      </c>
      <c r="C110" s="56" t="s">
        <v>262</v>
      </c>
      <c r="D110" s="56" t="s">
        <v>263</v>
      </c>
      <c r="E110" s="56" t="s">
        <v>217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</row>
    <row r="111" spans="1:33">
      <c r="A111" s="56" t="s">
        <v>70</v>
      </c>
      <c r="B111" s="56" t="s">
        <v>198</v>
      </c>
      <c r="C111" s="56" t="s">
        <v>264</v>
      </c>
      <c r="D111" s="56" t="s">
        <v>265</v>
      </c>
      <c r="E111" s="56" t="s">
        <v>217</v>
      </c>
      <c r="F111" s="5">
        <v>574.08552923977982</v>
      </c>
      <c r="G111" s="5">
        <v>410.57457981485987</v>
      </c>
      <c r="H111" s="5">
        <v>526.89091431199017</v>
      </c>
      <c r="I111" s="5">
        <v>514.64512238056489</v>
      </c>
      <c r="J111" s="5">
        <v>441.03636835355019</v>
      </c>
      <c r="K111" s="5">
        <v>427.14913604968501</v>
      </c>
      <c r="L111" s="5">
        <v>344.89755781932018</v>
      </c>
      <c r="M111" s="5">
        <v>437.66621552376489</v>
      </c>
      <c r="N111" s="5">
        <v>454.2556410864201</v>
      </c>
      <c r="O111" s="5">
        <v>437.70784964184509</v>
      </c>
      <c r="P111" s="5">
        <v>464.02799969464007</v>
      </c>
      <c r="Q111" s="5">
        <v>440.52735127457998</v>
      </c>
      <c r="R111" s="5">
        <v>426.14563516368997</v>
      </c>
      <c r="S111" s="5">
        <v>482.63097044202988</v>
      </c>
      <c r="T111" s="5">
        <v>495.30836125123489</v>
      </c>
      <c r="U111" s="5">
        <v>479.02298923827021</v>
      </c>
      <c r="V111" s="5">
        <v>543.74037691705496</v>
      </c>
      <c r="W111" s="5">
        <v>711.30249218497534</v>
      </c>
      <c r="X111" s="5">
        <v>674.6228958693348</v>
      </c>
      <c r="Y111" s="5">
        <v>683.33863450110493</v>
      </c>
      <c r="Z111" s="5">
        <v>642.27556187184018</v>
      </c>
      <c r="AA111" s="5">
        <v>488.00654800424991</v>
      </c>
      <c r="AB111" s="5">
        <v>498.15920159723998</v>
      </c>
      <c r="AC111" s="5">
        <v>439.63612207521493</v>
      </c>
      <c r="AD111" s="5">
        <v>481.0934929296501</v>
      </c>
      <c r="AE111" s="5">
        <v>470.74110928738031</v>
      </c>
      <c r="AF111" s="5">
        <v>389.38434538333507</v>
      </c>
      <c r="AG111" s="5">
        <v>478.268596900185</v>
      </c>
    </row>
    <row r="112" spans="1:33">
      <c r="A112" s="56" t="s">
        <v>70</v>
      </c>
      <c r="B112" s="56" t="s">
        <v>199</v>
      </c>
      <c r="C112" s="56" t="s">
        <v>266</v>
      </c>
      <c r="D112" s="56" t="s">
        <v>267</v>
      </c>
      <c r="E112" s="56" t="s">
        <v>217</v>
      </c>
      <c r="F112" s="5">
        <v>157.7349477214951</v>
      </c>
      <c r="G112" s="5">
        <v>146.53091026912509</v>
      </c>
      <c r="H112" s="5">
        <v>203.67295949274009</v>
      </c>
      <c r="I112" s="5">
        <v>199.44124753751001</v>
      </c>
      <c r="J112" s="5">
        <v>189.75416888297491</v>
      </c>
      <c r="K112" s="5">
        <v>183.60781293888999</v>
      </c>
      <c r="L112" s="5">
        <v>152.24269185025989</v>
      </c>
      <c r="M112" s="5">
        <v>166.39811026917499</v>
      </c>
      <c r="N112" s="5">
        <v>168.44469433852009</v>
      </c>
      <c r="O112" s="5">
        <v>177.31158776636499</v>
      </c>
      <c r="P112" s="5">
        <v>185.58975452882501</v>
      </c>
      <c r="Q112" s="5">
        <v>187.39908143853</v>
      </c>
      <c r="R112" s="5">
        <v>177.60460745444001</v>
      </c>
      <c r="S112" s="5">
        <v>181.909538105015</v>
      </c>
      <c r="T112" s="5">
        <v>198.90428263679999</v>
      </c>
      <c r="U112" s="5">
        <v>195.76828896490011</v>
      </c>
      <c r="V112" s="5">
        <v>214.536002714495</v>
      </c>
      <c r="W112" s="5">
        <v>259.56775657104521</v>
      </c>
      <c r="X112" s="5">
        <v>162.8133869079951</v>
      </c>
      <c r="Y112" s="5">
        <v>159.53777486083499</v>
      </c>
      <c r="Z112" s="5">
        <v>155.58372008046501</v>
      </c>
      <c r="AA112" s="5">
        <v>170.00390625149001</v>
      </c>
      <c r="AB112" s="5">
        <v>162.59611588644501</v>
      </c>
      <c r="AC112" s="5">
        <v>150.06291448438</v>
      </c>
      <c r="AD112" s="5">
        <v>160.8467405811549</v>
      </c>
      <c r="AE112" s="5">
        <v>153.2877321501548</v>
      </c>
      <c r="AF112" s="5">
        <v>0</v>
      </c>
      <c r="AG112" s="5">
        <v>0</v>
      </c>
    </row>
    <row r="113" spans="1:33">
      <c r="A113" s="56" t="s">
        <v>70</v>
      </c>
      <c r="B113" s="56" t="s">
        <v>199</v>
      </c>
      <c r="C113" s="56" t="s">
        <v>268</v>
      </c>
      <c r="D113" s="56" t="s">
        <v>269</v>
      </c>
      <c r="E113" s="56" t="s">
        <v>217</v>
      </c>
      <c r="F113" s="5">
        <v>24.711060546390001</v>
      </c>
      <c r="G113" s="5">
        <v>18.615717268259999</v>
      </c>
      <c r="H113" s="5">
        <v>24.357217199010002</v>
      </c>
      <c r="I113" s="5">
        <v>29.454391167444999</v>
      </c>
      <c r="J113" s="5">
        <v>31.13355319274001</v>
      </c>
      <c r="K113" s="5">
        <v>28.730035884789999</v>
      </c>
      <c r="L113" s="5">
        <v>28.477727700940001</v>
      </c>
      <c r="M113" s="5">
        <v>29.274131248900002</v>
      </c>
      <c r="N113" s="5">
        <v>17.995703787149999</v>
      </c>
      <c r="O113" s="5">
        <v>18.055507221875011</v>
      </c>
      <c r="P113" s="5">
        <v>19.764885041934999</v>
      </c>
      <c r="Q113" s="5">
        <v>20.134656149234999</v>
      </c>
      <c r="R113" s="5">
        <v>18.469136447109999</v>
      </c>
      <c r="S113" s="5">
        <v>21.021355712304999</v>
      </c>
      <c r="T113" s="5">
        <v>21.092791724725</v>
      </c>
      <c r="U113" s="5">
        <v>25.29533786888501</v>
      </c>
      <c r="V113" s="5">
        <v>23.929418399804991</v>
      </c>
      <c r="W113" s="5">
        <v>28.138160587070001</v>
      </c>
      <c r="X113" s="5">
        <v>12.043894545164999</v>
      </c>
      <c r="Y113" s="5">
        <v>10.60506443159</v>
      </c>
      <c r="Z113" s="5">
        <v>10.736907428175</v>
      </c>
      <c r="AA113" s="5">
        <v>10.720442476804999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</row>
    <row r="114" spans="1:33">
      <c r="A114" s="56" t="s">
        <v>70</v>
      </c>
      <c r="B114" s="56" t="s">
        <v>199</v>
      </c>
      <c r="C114" s="56" t="s">
        <v>270</v>
      </c>
      <c r="D114" s="56" t="s">
        <v>271</v>
      </c>
      <c r="E114" s="56" t="s">
        <v>217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</row>
    <row r="115" spans="1:33">
      <c r="A115" s="56" t="s">
        <v>70</v>
      </c>
      <c r="B115" s="56" t="s">
        <v>199</v>
      </c>
      <c r="C115" s="56" t="s">
        <v>272</v>
      </c>
      <c r="D115" s="56" t="s">
        <v>273</v>
      </c>
      <c r="E115" s="56" t="s">
        <v>217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</row>
    <row r="116" spans="1:33">
      <c r="A116" s="56" t="s">
        <v>70</v>
      </c>
      <c r="B116" s="56" t="s">
        <v>199</v>
      </c>
      <c r="C116" s="56" t="s">
        <v>274</v>
      </c>
      <c r="D116" s="56" t="s">
        <v>275</v>
      </c>
      <c r="E116" s="56" t="s">
        <v>217</v>
      </c>
      <c r="F116" s="5">
        <v>441.1781811511749</v>
      </c>
      <c r="G116" s="5">
        <v>343.43233097980499</v>
      </c>
      <c r="H116" s="5">
        <v>464.38760083370011</v>
      </c>
      <c r="I116" s="5">
        <v>462.70519074632972</v>
      </c>
      <c r="J116" s="5">
        <v>448.54532081028009</v>
      </c>
      <c r="K116" s="5">
        <v>437.23355550765501</v>
      </c>
      <c r="L116" s="5">
        <v>378.9313102321949</v>
      </c>
      <c r="M116" s="5">
        <v>420.08300915502491</v>
      </c>
      <c r="N116" s="5">
        <v>413.15896451978517</v>
      </c>
      <c r="O116" s="5">
        <v>423.97263063559501</v>
      </c>
      <c r="P116" s="5">
        <v>427.64857064786997</v>
      </c>
      <c r="Q116" s="5">
        <v>428.68210792236471</v>
      </c>
      <c r="R116" s="5">
        <v>414.39803387751982</v>
      </c>
      <c r="S116" s="5">
        <v>437.34954362538508</v>
      </c>
      <c r="T116" s="5">
        <v>452.72400711016508</v>
      </c>
      <c r="U116" s="5">
        <v>475.80195467515517</v>
      </c>
      <c r="V116" s="5">
        <v>503.92889660013958</v>
      </c>
      <c r="W116" s="5">
        <v>583.96836070493009</v>
      </c>
      <c r="X116" s="5">
        <v>596.11184733721484</v>
      </c>
      <c r="Y116" s="5">
        <v>571.38975906817996</v>
      </c>
      <c r="Z116" s="5">
        <v>547.02311118437024</v>
      </c>
      <c r="AA116" s="5">
        <v>156.01266032689489</v>
      </c>
      <c r="AB116" s="5">
        <v>149.8698044194351</v>
      </c>
      <c r="AC116" s="5">
        <v>142.02395101082001</v>
      </c>
      <c r="AD116" s="5">
        <v>0</v>
      </c>
      <c r="AE116" s="5">
        <v>0</v>
      </c>
      <c r="AF116" s="5">
        <v>0</v>
      </c>
      <c r="AG116" s="5">
        <v>0</v>
      </c>
    </row>
    <row r="117" spans="1:33">
      <c r="A117" s="56" t="s">
        <v>70</v>
      </c>
      <c r="B117" s="56" t="s">
        <v>199</v>
      </c>
      <c r="C117" s="56" t="s">
        <v>276</v>
      </c>
      <c r="D117" s="56" t="s">
        <v>277</v>
      </c>
      <c r="E117" s="56" t="s">
        <v>217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</row>
    <row r="118" spans="1:33">
      <c r="A118" s="56" t="s">
        <v>70</v>
      </c>
      <c r="B118" s="56" t="s">
        <v>199</v>
      </c>
      <c r="C118" s="56" t="s">
        <v>278</v>
      </c>
      <c r="D118" s="56" t="s">
        <v>279</v>
      </c>
      <c r="E118" s="56" t="s">
        <v>217</v>
      </c>
      <c r="F118" s="5">
        <v>0</v>
      </c>
      <c r="G118" s="5">
        <v>0</v>
      </c>
      <c r="H118" s="5">
        <v>0</v>
      </c>
      <c r="I118" s="5">
        <v>0</v>
      </c>
      <c r="J118" s="5">
        <v>2.1355000000000002E-8</v>
      </c>
      <c r="K118" s="5">
        <v>1.7308499999999999E-7</v>
      </c>
      <c r="L118" s="5">
        <v>3.956999999999999E-8</v>
      </c>
      <c r="M118" s="5">
        <v>2.6124300000000002E-6</v>
      </c>
      <c r="N118" s="5">
        <v>2.528309999999999E-6</v>
      </c>
      <c r="O118" s="5">
        <v>2.212395000000002E-6</v>
      </c>
      <c r="P118" s="5">
        <v>3.0571550000000029E-6</v>
      </c>
      <c r="Q118" s="5">
        <v>3.8528550000000002E-6</v>
      </c>
      <c r="R118" s="5">
        <v>4.3756699999999974E-6</v>
      </c>
      <c r="S118" s="5">
        <v>5.340905000000002E-6</v>
      </c>
      <c r="T118" s="5">
        <v>7.4621999999999952E-6</v>
      </c>
      <c r="U118" s="5">
        <v>8.2416400000000036E-6</v>
      </c>
      <c r="V118" s="5">
        <v>8.2499050000000075E-6</v>
      </c>
      <c r="W118" s="5">
        <v>1.0694865000000001E-5</v>
      </c>
      <c r="X118" s="5">
        <v>1.1896654999999999E-5</v>
      </c>
      <c r="Y118" s="5">
        <v>1.3817499999999999E-5</v>
      </c>
      <c r="Z118" s="5">
        <v>2.0364285E-5</v>
      </c>
      <c r="AA118" s="5">
        <v>2.6449814999999979E-5</v>
      </c>
      <c r="AB118" s="5">
        <v>4.9698599999999999E-5</v>
      </c>
      <c r="AC118" s="5">
        <v>4.5406335000000008E-5</v>
      </c>
      <c r="AD118" s="5">
        <v>1.3224440500000001E-4</v>
      </c>
      <c r="AE118" s="5">
        <v>1.4767002500000001E-4</v>
      </c>
      <c r="AF118" s="5">
        <v>874.25052673896982</v>
      </c>
      <c r="AG118" s="5">
        <v>930.21309744346479</v>
      </c>
    </row>
    <row r="119" spans="1:33">
      <c r="A119" s="56" t="s">
        <v>70</v>
      </c>
      <c r="B119" s="56" t="s">
        <v>199</v>
      </c>
      <c r="C119" s="56" t="s">
        <v>280</v>
      </c>
      <c r="D119" s="56" t="s">
        <v>281</v>
      </c>
      <c r="E119" s="56" t="s">
        <v>217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</row>
    <row r="120" spans="1:33">
      <c r="A120" s="56" t="s">
        <v>70</v>
      </c>
      <c r="B120" s="56" t="s">
        <v>199</v>
      </c>
      <c r="C120" s="56" t="s">
        <v>282</v>
      </c>
      <c r="D120" s="56" t="s">
        <v>283</v>
      </c>
      <c r="E120" s="56" t="s">
        <v>217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</row>
    <row r="121" spans="1:33">
      <c r="A121" s="56" t="s">
        <v>70</v>
      </c>
      <c r="B121" s="56" t="s">
        <v>200</v>
      </c>
      <c r="C121" s="56" t="s">
        <v>284</v>
      </c>
      <c r="D121" s="56" t="s">
        <v>285</v>
      </c>
      <c r="E121" s="56" t="s">
        <v>217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</row>
    <row r="122" spans="1:33">
      <c r="A122" s="56" t="s">
        <v>70</v>
      </c>
      <c r="B122" s="56" t="s">
        <v>200</v>
      </c>
      <c r="C122" s="56" t="s">
        <v>286</v>
      </c>
      <c r="D122" s="56" t="s">
        <v>287</v>
      </c>
      <c r="E122" s="56" t="s">
        <v>217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</row>
    <row r="123" spans="1:33">
      <c r="A123" s="56" t="s">
        <v>70</v>
      </c>
      <c r="B123" s="56" t="s">
        <v>200</v>
      </c>
      <c r="C123" s="56" t="s">
        <v>288</v>
      </c>
      <c r="D123" s="56" t="s">
        <v>303</v>
      </c>
      <c r="E123" s="56" t="s">
        <v>217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</row>
    <row r="124" spans="1:33" ht="16.5" customHeight="1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spans="1:33">
      <c r="A125" s="56" t="s">
        <v>70</v>
      </c>
      <c r="B125" s="56" t="s">
        <v>197</v>
      </c>
      <c r="C125" s="56" t="s">
        <v>215</v>
      </c>
      <c r="D125" s="56" t="s">
        <v>216</v>
      </c>
      <c r="E125" s="56" t="s">
        <v>142</v>
      </c>
      <c r="F125" s="5">
        <v>1295.0963475293599</v>
      </c>
      <c r="G125" s="5">
        <v>2777.29126877508</v>
      </c>
      <c r="H125" s="5">
        <v>3067.2533394500801</v>
      </c>
      <c r="I125" s="5">
        <v>3512.4704525295801</v>
      </c>
      <c r="J125" s="5">
        <v>3553.7752260601042</v>
      </c>
      <c r="K125" s="5">
        <v>3775.526112814543</v>
      </c>
      <c r="L125" s="5">
        <v>3934.1680038748791</v>
      </c>
      <c r="M125" s="5">
        <v>3198.0222581375401</v>
      </c>
      <c r="N125" s="5">
        <v>3636.8422442736669</v>
      </c>
      <c r="O125" s="5">
        <v>3390.7849243070159</v>
      </c>
      <c r="P125" s="5">
        <v>3490.979976918466</v>
      </c>
      <c r="Q125" s="5">
        <v>3644.64154783807</v>
      </c>
      <c r="R125" s="5">
        <v>3659.363006409983</v>
      </c>
      <c r="S125" s="5">
        <v>3722.1775787515212</v>
      </c>
      <c r="T125" s="5">
        <v>3287.6455036744551</v>
      </c>
      <c r="U125" s="5">
        <v>3385.1481720549809</v>
      </c>
      <c r="V125" s="5">
        <v>3665.095421205865</v>
      </c>
      <c r="W125" s="5">
        <v>3793.834560897606</v>
      </c>
      <c r="X125" s="5">
        <v>3402.6706430731551</v>
      </c>
      <c r="Y125" s="5">
        <v>3807.4503120847148</v>
      </c>
      <c r="Z125" s="5">
        <v>3692.1641989061268</v>
      </c>
      <c r="AA125" s="5">
        <v>3727.662793848302</v>
      </c>
      <c r="AB125" s="5">
        <v>3831.7873689876701</v>
      </c>
      <c r="AC125" s="5">
        <v>3807.491639718015</v>
      </c>
      <c r="AD125" s="5">
        <v>3956.5741885104189</v>
      </c>
      <c r="AE125" s="5">
        <v>3094.067742534191</v>
      </c>
      <c r="AF125" s="5">
        <v>3336.5959250228711</v>
      </c>
      <c r="AG125" s="5">
        <v>3616.4548492067051</v>
      </c>
    </row>
    <row r="126" spans="1:33">
      <c r="A126" s="56" t="s">
        <v>70</v>
      </c>
      <c r="B126" s="56" t="s">
        <v>197</v>
      </c>
      <c r="C126" s="56" t="s">
        <v>218</v>
      </c>
      <c r="D126" s="56" t="s">
        <v>219</v>
      </c>
      <c r="E126" s="56" t="s">
        <v>142</v>
      </c>
      <c r="F126" s="5">
        <v>101.6138176455151</v>
      </c>
      <c r="G126" s="5">
        <v>110.04001088584999</v>
      </c>
      <c r="H126" s="5">
        <v>112.65985923717</v>
      </c>
      <c r="I126" s="5">
        <v>100.028236062635</v>
      </c>
      <c r="J126" s="5">
        <v>106.56530942355499</v>
      </c>
      <c r="K126" s="5">
        <v>104.5388066970999</v>
      </c>
      <c r="L126" s="5">
        <v>113.6445951686149</v>
      </c>
      <c r="M126" s="5">
        <v>90.999236403044947</v>
      </c>
      <c r="N126" s="5">
        <v>106.7894874817199</v>
      </c>
      <c r="O126" s="5">
        <v>99.870666931025028</v>
      </c>
      <c r="P126" s="5">
        <v>95.473029562714956</v>
      </c>
      <c r="Q126" s="5">
        <v>102.78336099704011</v>
      </c>
      <c r="R126" s="5">
        <v>105.0901301193899</v>
      </c>
      <c r="S126" s="5">
        <v>107.642159368425</v>
      </c>
      <c r="T126" s="5">
        <v>94.45981892819502</v>
      </c>
      <c r="U126" s="5">
        <v>102.18551674862999</v>
      </c>
      <c r="V126" s="5">
        <v>101.04920571572509</v>
      </c>
      <c r="W126" s="5">
        <v>109.803593745255</v>
      </c>
      <c r="X126" s="5">
        <v>92.748221926719978</v>
      </c>
      <c r="Y126" s="5">
        <v>108.6419468607351</v>
      </c>
      <c r="Z126" s="5">
        <v>648.14639794634968</v>
      </c>
      <c r="AA126" s="5">
        <v>1745.52552593985</v>
      </c>
      <c r="AB126" s="5">
        <v>2615.7601475127049</v>
      </c>
      <c r="AC126" s="5">
        <v>2852.6909484654661</v>
      </c>
      <c r="AD126" s="5">
        <v>2715.3558410871351</v>
      </c>
      <c r="AE126" s="5">
        <v>2321.5381039473591</v>
      </c>
      <c r="AF126" s="5">
        <v>2608.7484639458389</v>
      </c>
      <c r="AG126" s="5">
        <v>2696.7190050321451</v>
      </c>
    </row>
    <row r="127" spans="1:33">
      <c r="A127" s="56" t="s">
        <v>70</v>
      </c>
      <c r="B127" s="56" t="s">
        <v>197</v>
      </c>
      <c r="C127" s="56" t="s">
        <v>220</v>
      </c>
      <c r="D127" s="56" t="s">
        <v>221</v>
      </c>
      <c r="E127" s="56" t="s">
        <v>142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>
      <c r="A128" s="56" t="s">
        <v>70</v>
      </c>
      <c r="B128" s="56" t="s">
        <v>197</v>
      </c>
      <c r="C128" s="56" t="s">
        <v>222</v>
      </c>
      <c r="D128" s="56" t="s">
        <v>223</v>
      </c>
      <c r="E128" s="56" t="s">
        <v>142</v>
      </c>
      <c r="F128" s="5">
        <v>0</v>
      </c>
      <c r="G128" s="5">
        <v>3.7061150000000002E-6</v>
      </c>
      <c r="H128" s="5">
        <v>3.1097299999999992E-6</v>
      </c>
      <c r="I128" s="5">
        <v>5.6432799999999993E-6</v>
      </c>
      <c r="J128" s="5">
        <v>1.2994415E-5</v>
      </c>
      <c r="K128" s="5">
        <v>1.2126365000000001E-5</v>
      </c>
      <c r="L128" s="5">
        <v>2.046143999999999E-5</v>
      </c>
      <c r="M128" s="5">
        <v>1.8045295000000001E-5</v>
      </c>
      <c r="N128" s="5">
        <v>2.1206704999999998E-5</v>
      </c>
      <c r="O128" s="5">
        <v>2.1247815000000001E-5</v>
      </c>
      <c r="P128" s="5">
        <v>2.1251125000000009E-5</v>
      </c>
      <c r="Q128" s="5">
        <v>2.4920945E-5</v>
      </c>
      <c r="R128" s="5">
        <v>2.5276114999999981E-5</v>
      </c>
      <c r="S128" s="5">
        <v>2.489551499999999E-5</v>
      </c>
      <c r="T128" s="5">
        <v>3.2253869999999977E-5</v>
      </c>
      <c r="U128" s="5">
        <v>1.405601E-4</v>
      </c>
      <c r="V128" s="5">
        <v>1.3417347000000001E-4</v>
      </c>
      <c r="W128" s="5">
        <v>1.535952750000002E-4</v>
      </c>
      <c r="X128" s="5">
        <v>1.3023359500000001E-4</v>
      </c>
      <c r="Y128" s="5">
        <v>2155.5486963195108</v>
      </c>
      <c r="Z128" s="5">
        <v>3145.6348917327282</v>
      </c>
      <c r="AA128" s="5">
        <v>3075.854413049818</v>
      </c>
      <c r="AB128" s="5">
        <v>3227.8414962462261</v>
      </c>
      <c r="AC128" s="5">
        <v>3266.163079440757</v>
      </c>
      <c r="AD128" s="5">
        <v>3092.6851431309751</v>
      </c>
      <c r="AE128" s="5">
        <v>2840.2000457142281</v>
      </c>
      <c r="AF128" s="5">
        <v>2957.8883856123548</v>
      </c>
      <c r="AG128" s="5">
        <v>2836.3916602579588</v>
      </c>
    </row>
    <row r="129" spans="1:33">
      <c r="A129" s="56" t="s">
        <v>70</v>
      </c>
      <c r="B129" s="56" t="s">
        <v>197</v>
      </c>
      <c r="C129" s="56" t="s">
        <v>224</v>
      </c>
      <c r="D129" s="56" t="s">
        <v>225</v>
      </c>
      <c r="E129" s="56" t="s">
        <v>142</v>
      </c>
      <c r="F129" s="5">
        <v>0</v>
      </c>
      <c r="G129" s="5">
        <v>2.5674249999999998E-6</v>
      </c>
      <c r="H129" s="5">
        <v>2.9853599999999979E-6</v>
      </c>
      <c r="I129" s="5">
        <v>5.0327049999999996E-6</v>
      </c>
      <c r="J129" s="5">
        <v>9.7076599999999991E-6</v>
      </c>
      <c r="K129" s="5">
        <v>1.0122004999999999E-5</v>
      </c>
      <c r="L129" s="5">
        <v>1.2692379999999999E-5</v>
      </c>
      <c r="M129" s="5">
        <v>1.1464070000000001E-5</v>
      </c>
      <c r="N129" s="5">
        <v>1.4524204999999991E-5</v>
      </c>
      <c r="O129" s="5">
        <v>1.3018405000000009E-5</v>
      </c>
      <c r="P129" s="5">
        <v>1.2767555E-5</v>
      </c>
      <c r="Q129" s="5">
        <v>1.5043304999999991E-5</v>
      </c>
      <c r="R129" s="5">
        <v>1.5354324999999991E-5</v>
      </c>
      <c r="S129" s="5">
        <v>1.7995605000000011E-5</v>
      </c>
      <c r="T129" s="5">
        <v>2.2290734999999989E-5</v>
      </c>
      <c r="U129" s="5">
        <v>3.0152054999999999E-5</v>
      </c>
      <c r="V129" s="5">
        <v>3.5386834999999987E-5</v>
      </c>
      <c r="W129" s="5">
        <v>3.7999459999999991E-5</v>
      </c>
      <c r="X129" s="5">
        <v>3.1646725000000012E-5</v>
      </c>
      <c r="Y129" s="5">
        <v>7.1617920000000012E-5</v>
      </c>
      <c r="Z129" s="5">
        <v>6.5804469999999947E-5</v>
      </c>
      <c r="AA129" s="5">
        <v>1.6533711770000001E-2</v>
      </c>
      <c r="AB129" s="5">
        <v>1.683017252500001E-2</v>
      </c>
      <c r="AC129" s="5">
        <v>1.6213316475E-2</v>
      </c>
      <c r="AD129" s="5">
        <v>1.6719866525000009E-2</v>
      </c>
      <c r="AE129" s="5">
        <v>250.91000294933519</v>
      </c>
      <c r="AF129" s="5">
        <v>261.41420992075001</v>
      </c>
      <c r="AG129" s="5">
        <v>263.03820667943501</v>
      </c>
    </row>
    <row r="130" spans="1:33">
      <c r="A130" s="56" t="s">
        <v>70</v>
      </c>
      <c r="B130" s="56" t="s">
        <v>197</v>
      </c>
      <c r="C130" s="56" t="s">
        <v>226</v>
      </c>
      <c r="D130" s="56" t="s">
        <v>227</v>
      </c>
      <c r="E130" s="56" t="s">
        <v>142</v>
      </c>
      <c r="F130" s="5">
        <v>0</v>
      </c>
      <c r="G130" s="5">
        <v>1.0398919999999999E-5</v>
      </c>
      <c r="H130" s="5">
        <v>1.0120214999999999E-5</v>
      </c>
      <c r="I130" s="5">
        <v>3.0929690000000002E-5</v>
      </c>
      <c r="J130" s="5">
        <v>7.1724549999999964E-5</v>
      </c>
      <c r="K130" s="5">
        <v>7.0736899999999963E-5</v>
      </c>
      <c r="L130" s="5">
        <v>8.8629152499999919E-4</v>
      </c>
      <c r="M130" s="5">
        <v>7.7646297500000066E-4</v>
      </c>
      <c r="N130" s="5">
        <v>8.2479430500000009E-4</v>
      </c>
      <c r="O130" s="5">
        <v>8.6118669500000059E-4</v>
      </c>
      <c r="P130" s="5">
        <v>8.8248842500000043E-4</v>
      </c>
      <c r="Q130" s="5">
        <v>8.8015798000000021E-4</v>
      </c>
      <c r="R130" s="5">
        <v>8.7368692999999979E-4</v>
      </c>
      <c r="S130" s="5">
        <v>8.4133244499999971E-4</v>
      </c>
      <c r="T130" s="5">
        <v>348.65581987354989</v>
      </c>
      <c r="U130" s="5">
        <v>2268.921427127289</v>
      </c>
      <c r="V130" s="5">
        <v>2736.764533293202</v>
      </c>
      <c r="W130" s="5">
        <v>3033.024680809438</v>
      </c>
      <c r="X130" s="5">
        <v>2715.666557891233</v>
      </c>
      <c r="Y130" s="5">
        <v>2875.9046555009322</v>
      </c>
      <c r="Z130" s="5">
        <v>2995.0123653154801</v>
      </c>
      <c r="AA130" s="5">
        <v>3610.3551856683571</v>
      </c>
      <c r="AB130" s="5">
        <v>3575.7239532744561</v>
      </c>
      <c r="AC130" s="5">
        <v>3508.8131084532042</v>
      </c>
      <c r="AD130" s="5">
        <v>3649.3267400114751</v>
      </c>
      <c r="AE130" s="5">
        <v>3449.236949150788</v>
      </c>
      <c r="AF130" s="5">
        <v>3461.7763164522712</v>
      </c>
      <c r="AG130" s="5">
        <v>3406.8587815217029</v>
      </c>
    </row>
    <row r="131" spans="1:33">
      <c r="A131" s="56" t="s">
        <v>70</v>
      </c>
      <c r="B131" s="56" t="s">
        <v>197</v>
      </c>
      <c r="C131" s="56" t="s">
        <v>228</v>
      </c>
      <c r="D131" s="56" t="s">
        <v>229</v>
      </c>
      <c r="E131" s="56" t="s">
        <v>142</v>
      </c>
      <c r="F131" s="5">
        <v>0</v>
      </c>
      <c r="G131" s="5">
        <v>2.6395650000000002E-6</v>
      </c>
      <c r="H131" s="5">
        <v>3.8847600000000011E-6</v>
      </c>
      <c r="I131" s="5">
        <v>8.2476749999999989E-6</v>
      </c>
      <c r="J131" s="5">
        <v>1.3015725E-5</v>
      </c>
      <c r="K131" s="5">
        <v>1.580744999999999E-5</v>
      </c>
      <c r="L131" s="5">
        <v>1.6405239999999999E-5</v>
      </c>
      <c r="M131" s="5">
        <v>1.7302104999999999E-5</v>
      </c>
      <c r="N131" s="5">
        <v>2.044052500000001E-5</v>
      </c>
      <c r="O131" s="5">
        <v>2.1722620000000009E-5</v>
      </c>
      <c r="P131" s="5">
        <v>2.2598005E-5</v>
      </c>
      <c r="Q131" s="5">
        <v>2.5067809999999991E-5</v>
      </c>
      <c r="R131" s="5">
        <v>2.1420865000000011E-5</v>
      </c>
      <c r="S131" s="5">
        <v>2.4294965000000011E-5</v>
      </c>
      <c r="T131" s="5">
        <v>3.4308809999999973E-5</v>
      </c>
      <c r="U131" s="5">
        <v>4.0136829999999987E-5</v>
      </c>
      <c r="V131" s="5">
        <v>4.5776909999999999E-5</v>
      </c>
      <c r="W131" s="5">
        <v>4.8094059999999981E-5</v>
      </c>
      <c r="X131" s="5">
        <v>4.465264000000001E-5</v>
      </c>
      <c r="Y131" s="5">
        <v>268.09794310726983</v>
      </c>
      <c r="Z131" s="5">
        <v>1569.8291523793409</v>
      </c>
      <c r="AA131" s="5">
        <v>1543.1160276656001</v>
      </c>
      <c r="AB131" s="5">
        <v>1526.466828751825</v>
      </c>
      <c r="AC131" s="5">
        <v>1356.10908743661</v>
      </c>
      <c r="AD131" s="5">
        <v>1482.986676539115</v>
      </c>
      <c r="AE131" s="5">
        <v>1389.686369019279</v>
      </c>
      <c r="AF131" s="5">
        <v>1381.4802277418389</v>
      </c>
      <c r="AG131" s="5">
        <v>1404.821162394381</v>
      </c>
    </row>
    <row r="132" spans="1:33">
      <c r="A132" s="56" t="s">
        <v>70</v>
      </c>
      <c r="B132" s="56" t="s">
        <v>197</v>
      </c>
      <c r="C132" s="56" t="s">
        <v>230</v>
      </c>
      <c r="D132" s="56" t="s">
        <v>231</v>
      </c>
      <c r="E132" s="56" t="s">
        <v>142</v>
      </c>
      <c r="F132" s="5">
        <v>2675.387841949605</v>
      </c>
      <c r="G132" s="5">
        <v>2778.8887409535109</v>
      </c>
      <c r="H132" s="5">
        <v>2848.761195202113</v>
      </c>
      <c r="I132" s="5">
        <v>3415.0348162904602</v>
      </c>
      <c r="J132" s="5">
        <v>3858.8067613529411</v>
      </c>
      <c r="K132" s="5">
        <v>4049.822926832247</v>
      </c>
      <c r="L132" s="5">
        <v>5886.0740975775207</v>
      </c>
      <c r="M132" s="5">
        <v>5303.3221349333053</v>
      </c>
      <c r="N132" s="5">
        <v>5594.337552030187</v>
      </c>
      <c r="O132" s="5">
        <v>5625.0490484184047</v>
      </c>
      <c r="P132" s="5">
        <v>5684.0237560072956</v>
      </c>
      <c r="Q132" s="5">
        <v>5663.9313780648909</v>
      </c>
      <c r="R132" s="5">
        <v>5602.5186657840013</v>
      </c>
      <c r="S132" s="5">
        <v>5667.5206344494036</v>
      </c>
      <c r="T132" s="5">
        <v>6366.9126265824916</v>
      </c>
      <c r="U132" s="5">
        <v>6755.3342206733359</v>
      </c>
      <c r="V132" s="5">
        <v>7293.5544084389467</v>
      </c>
      <c r="W132" s="5">
        <v>7603.6429045414952</v>
      </c>
      <c r="X132" s="5">
        <v>7169.693117004249</v>
      </c>
      <c r="Y132" s="5">
        <v>9108.1600535419402</v>
      </c>
      <c r="Z132" s="5">
        <v>9121.0309112313262</v>
      </c>
      <c r="AA132" s="5">
        <v>9507.4309640062183</v>
      </c>
      <c r="AB132" s="5">
        <v>9591.7346306050276</v>
      </c>
      <c r="AC132" s="5">
        <v>9414.1290968021094</v>
      </c>
      <c r="AD132" s="5">
        <v>12592.03690126312</v>
      </c>
      <c r="AE132" s="5">
        <v>12359.94634062908</v>
      </c>
      <c r="AF132" s="5">
        <v>11670.447627170761</v>
      </c>
      <c r="AG132" s="5">
        <v>11976.313782033199</v>
      </c>
    </row>
    <row r="133" spans="1:33">
      <c r="A133" s="56" t="s">
        <v>70</v>
      </c>
      <c r="B133" s="56" t="s">
        <v>197</v>
      </c>
      <c r="C133" s="56" t="s">
        <v>232</v>
      </c>
      <c r="D133" s="56" t="s">
        <v>233</v>
      </c>
      <c r="E133" s="56" t="s">
        <v>142</v>
      </c>
      <c r="F133" s="5">
        <v>0</v>
      </c>
      <c r="G133" s="5">
        <v>1.2821599999999999E-6</v>
      </c>
      <c r="H133" s="5">
        <v>1.326195E-6</v>
      </c>
      <c r="I133" s="5">
        <v>3.1931050000000029E-6</v>
      </c>
      <c r="J133" s="5">
        <v>4.7388800000000016E-6</v>
      </c>
      <c r="K133" s="5">
        <v>6.5895200000000016E-6</v>
      </c>
      <c r="L133" s="5">
        <v>7.251144999999998E-6</v>
      </c>
      <c r="M133" s="5">
        <v>7.4459549999999964E-6</v>
      </c>
      <c r="N133" s="5">
        <v>8.6152100000000025E-6</v>
      </c>
      <c r="O133" s="5">
        <v>8.9882749999999965E-6</v>
      </c>
      <c r="P133" s="5">
        <v>8.8549600000000047E-6</v>
      </c>
      <c r="Q133" s="5">
        <v>1.0493090000000001E-5</v>
      </c>
      <c r="R133" s="5">
        <v>9.7036549999999883E-6</v>
      </c>
      <c r="S133" s="5">
        <v>1.030081E-5</v>
      </c>
      <c r="T133" s="5">
        <v>1.442629E-5</v>
      </c>
      <c r="U133" s="5">
        <v>1.599332000000001E-5</v>
      </c>
      <c r="V133" s="5">
        <v>1.6670430000000001E-5</v>
      </c>
      <c r="W133" s="5">
        <v>1.815904E-5</v>
      </c>
      <c r="X133" s="5">
        <v>1.6108995000000011E-5</v>
      </c>
      <c r="Y133" s="5">
        <v>4.2357144999999998E-5</v>
      </c>
      <c r="Z133" s="5">
        <v>330.76090435351978</v>
      </c>
      <c r="AA133" s="5">
        <v>313.27392696966012</v>
      </c>
      <c r="AB133" s="5">
        <v>316.51318874833498</v>
      </c>
      <c r="AC133" s="5">
        <v>301.27859781206001</v>
      </c>
      <c r="AD133" s="5">
        <v>301.13952252675011</v>
      </c>
      <c r="AE133" s="5">
        <v>283.27568248800509</v>
      </c>
      <c r="AF133" s="5">
        <v>277.02579780946502</v>
      </c>
      <c r="AG133" s="5">
        <v>284.27984339531019</v>
      </c>
    </row>
    <row r="134" spans="1:33">
      <c r="A134" s="56" t="s">
        <v>70</v>
      </c>
      <c r="B134" s="56" t="s">
        <v>163</v>
      </c>
      <c r="C134" s="56" t="s">
        <v>234</v>
      </c>
      <c r="D134" s="56" t="s">
        <v>235</v>
      </c>
      <c r="E134" s="56" t="s">
        <v>142</v>
      </c>
      <c r="F134" s="5">
        <v>2.8533000000000008E-7</v>
      </c>
      <c r="G134" s="5">
        <v>2.9610084150000029E-3</v>
      </c>
      <c r="H134" s="5">
        <v>1269.659213123105</v>
      </c>
      <c r="I134" s="5">
        <v>1311.2035867255499</v>
      </c>
      <c r="J134" s="5">
        <v>1239.4489052887991</v>
      </c>
      <c r="K134" s="5">
        <v>1331.10992025781</v>
      </c>
      <c r="L134" s="5">
        <v>1206.39665450797</v>
      </c>
      <c r="M134" s="5">
        <v>1315.247713104611</v>
      </c>
      <c r="N134" s="5">
        <v>1277.5580004679539</v>
      </c>
      <c r="O134" s="5">
        <v>1410.4748233283401</v>
      </c>
      <c r="P134" s="5">
        <v>1270.8746761244349</v>
      </c>
      <c r="Q134" s="5">
        <v>1309.38372606547</v>
      </c>
      <c r="R134" s="5">
        <v>1326.5364095370251</v>
      </c>
      <c r="S134" s="5">
        <v>1286.0019848305701</v>
      </c>
      <c r="T134" s="5">
        <v>1352.744840528695</v>
      </c>
      <c r="U134" s="5">
        <v>1260.753643739494</v>
      </c>
      <c r="V134" s="5">
        <v>1378.9426248136899</v>
      </c>
      <c r="W134" s="5">
        <v>1328.2921064014499</v>
      </c>
      <c r="X134" s="5">
        <v>2797.791224740105</v>
      </c>
      <c r="Y134" s="5">
        <v>5105.7475407946076</v>
      </c>
      <c r="Z134" s="5">
        <v>5557.0700250640421</v>
      </c>
      <c r="AA134" s="5">
        <v>5232.7009491514436</v>
      </c>
      <c r="AB134" s="5">
        <v>5152.9120889283786</v>
      </c>
      <c r="AC134" s="5">
        <v>5054.6093206586484</v>
      </c>
      <c r="AD134" s="5">
        <v>5056.7969888328234</v>
      </c>
      <c r="AE134" s="5">
        <v>5236.5469349248224</v>
      </c>
      <c r="AF134" s="5">
        <v>4727.8201269066712</v>
      </c>
      <c r="AG134" s="5">
        <v>5140.3616252522452</v>
      </c>
    </row>
    <row r="135" spans="1:33">
      <c r="A135" s="56" t="s">
        <v>70</v>
      </c>
      <c r="B135" s="56" t="s">
        <v>163</v>
      </c>
      <c r="C135" s="56" t="s">
        <v>236</v>
      </c>
      <c r="D135" s="56" t="s">
        <v>237</v>
      </c>
      <c r="E135" s="56" t="s">
        <v>142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</row>
    <row r="136" spans="1:33">
      <c r="A136" s="56" t="s">
        <v>70</v>
      </c>
      <c r="B136" s="56" t="s">
        <v>163</v>
      </c>
      <c r="C136" s="56" t="s">
        <v>238</v>
      </c>
      <c r="D136" s="56" t="s">
        <v>239</v>
      </c>
      <c r="E136" s="56" t="s">
        <v>142</v>
      </c>
      <c r="F136" s="5">
        <v>1255.412729948355</v>
      </c>
      <c r="G136" s="5">
        <v>1798.796027866475</v>
      </c>
      <c r="H136" s="5">
        <v>2124.7520138434402</v>
      </c>
      <c r="I136" s="5">
        <v>3986.6089533008849</v>
      </c>
      <c r="J136" s="5">
        <v>9613.9143281466986</v>
      </c>
      <c r="K136" s="5">
        <v>12550.161109363489</v>
      </c>
      <c r="L136" s="5">
        <v>11509.62974246796</v>
      </c>
      <c r="M136" s="5">
        <v>11532.35980179706</v>
      </c>
      <c r="N136" s="5">
        <v>12163.71144248444</v>
      </c>
      <c r="O136" s="5">
        <v>13270.41213599712</v>
      </c>
      <c r="P136" s="5">
        <v>12516.32700691732</v>
      </c>
      <c r="Q136" s="5">
        <v>12404.934200452981</v>
      </c>
      <c r="R136" s="5">
        <v>11678.842220422939</v>
      </c>
      <c r="S136" s="5">
        <v>12176.44021668777</v>
      </c>
      <c r="T136" s="5">
        <v>11499.605368174691</v>
      </c>
      <c r="U136" s="5">
        <v>11252.26365923485</v>
      </c>
      <c r="V136" s="5">
        <v>12044.26897620069</v>
      </c>
      <c r="W136" s="5">
        <v>11703.82895256387</v>
      </c>
      <c r="X136" s="5">
        <v>11393.991626884381</v>
      </c>
      <c r="Y136" s="5">
        <v>12676.121392831539</v>
      </c>
      <c r="Z136" s="5">
        <v>13368.698374632229</v>
      </c>
      <c r="AA136" s="5">
        <v>12521.54289326556</v>
      </c>
      <c r="AB136" s="5">
        <v>22649.86901517395</v>
      </c>
      <c r="AC136" s="5">
        <v>21121.054606445861</v>
      </c>
      <c r="AD136" s="5">
        <v>22331.034696974009</v>
      </c>
      <c r="AE136" s="5">
        <v>21139.773563403021</v>
      </c>
      <c r="AF136" s="5">
        <v>22371.41282619457</v>
      </c>
      <c r="AG136" s="5">
        <v>24164.128355465509</v>
      </c>
    </row>
    <row r="137" spans="1:33">
      <c r="A137" s="56" t="s">
        <v>70</v>
      </c>
      <c r="B137" s="56" t="s">
        <v>163</v>
      </c>
      <c r="C137" s="56" t="s">
        <v>240</v>
      </c>
      <c r="D137" s="56" t="s">
        <v>241</v>
      </c>
      <c r="E137" s="56" t="s">
        <v>142</v>
      </c>
      <c r="F137" s="5">
        <v>337.70087514780971</v>
      </c>
      <c r="G137" s="5">
        <v>1410.2939123853489</v>
      </c>
      <c r="H137" s="5">
        <v>2743.3806228808321</v>
      </c>
      <c r="I137" s="5">
        <v>2786.585470626294</v>
      </c>
      <c r="J137" s="5">
        <v>2584.9072767215612</v>
      </c>
      <c r="K137" s="5">
        <v>2856.0298659368541</v>
      </c>
      <c r="L137" s="5">
        <v>2657.7073530014291</v>
      </c>
      <c r="M137" s="5">
        <v>2695.1546120583098</v>
      </c>
      <c r="N137" s="5">
        <v>2743.901479780372</v>
      </c>
      <c r="O137" s="5">
        <v>2917.3045213760511</v>
      </c>
      <c r="P137" s="5">
        <v>2869.5326763289108</v>
      </c>
      <c r="Q137" s="5">
        <v>2862.7064685751579</v>
      </c>
      <c r="R137" s="5">
        <v>2764.4353041378808</v>
      </c>
      <c r="S137" s="5">
        <v>2764.219891560067</v>
      </c>
      <c r="T137" s="5">
        <v>2812.8493303314158</v>
      </c>
      <c r="U137" s="5">
        <v>2608.740200276618</v>
      </c>
      <c r="V137" s="5">
        <v>2909.985011079179</v>
      </c>
      <c r="W137" s="5">
        <v>2823.2250290432571</v>
      </c>
      <c r="X137" s="5">
        <v>2783.8174297776709</v>
      </c>
      <c r="Y137" s="5">
        <v>4186.9621720891146</v>
      </c>
      <c r="Z137" s="5">
        <v>6494.9672471723952</v>
      </c>
      <c r="AA137" s="5">
        <v>6449.6338661981972</v>
      </c>
      <c r="AB137" s="5">
        <v>6269.8872494342449</v>
      </c>
      <c r="AC137" s="5">
        <v>6024.235109126168</v>
      </c>
      <c r="AD137" s="5">
        <v>9139.5100723483501</v>
      </c>
      <c r="AE137" s="5">
        <v>9059.9457482297948</v>
      </c>
      <c r="AF137" s="5">
        <v>8191.677789362504</v>
      </c>
      <c r="AG137" s="5">
        <v>8760.9238335408627</v>
      </c>
    </row>
    <row r="138" spans="1:33">
      <c r="A138" s="56" t="s">
        <v>70</v>
      </c>
      <c r="B138" s="56" t="s">
        <v>163</v>
      </c>
      <c r="C138" s="56" t="s">
        <v>242</v>
      </c>
      <c r="D138" s="56" t="s">
        <v>243</v>
      </c>
      <c r="E138" s="56" t="s">
        <v>142</v>
      </c>
      <c r="F138" s="5">
        <v>635.05123749043992</v>
      </c>
      <c r="G138" s="5">
        <v>630.78010437830062</v>
      </c>
      <c r="H138" s="5">
        <v>663.77249911988986</v>
      </c>
      <c r="I138" s="5">
        <v>647.76898373514996</v>
      </c>
      <c r="J138" s="5">
        <v>604.3760511002298</v>
      </c>
      <c r="K138" s="5">
        <v>657.8165138964099</v>
      </c>
      <c r="L138" s="5">
        <v>584.23435966271984</v>
      </c>
      <c r="M138" s="5">
        <v>567.96797889618051</v>
      </c>
      <c r="N138" s="5">
        <v>634.15808313070977</v>
      </c>
      <c r="O138" s="5">
        <v>643.23813077309467</v>
      </c>
      <c r="P138" s="5">
        <v>640.58762563976472</v>
      </c>
      <c r="Q138" s="5">
        <v>606.61919764504978</v>
      </c>
      <c r="R138" s="5">
        <v>621.20187962604496</v>
      </c>
      <c r="S138" s="5">
        <v>633.7061589352295</v>
      </c>
      <c r="T138" s="5">
        <v>623.17207899202458</v>
      </c>
      <c r="U138" s="5">
        <v>585.33366424587507</v>
      </c>
      <c r="V138" s="5">
        <v>632.30885043753017</v>
      </c>
      <c r="W138" s="5">
        <v>602.32053348633519</v>
      </c>
      <c r="X138" s="5">
        <v>571.23227497421499</v>
      </c>
      <c r="Y138" s="5">
        <v>639.2195049869905</v>
      </c>
      <c r="Z138" s="5">
        <v>4.0059969999999997E-5</v>
      </c>
      <c r="AA138" s="5">
        <v>4.9981435000000018E-5</v>
      </c>
      <c r="AB138" s="5">
        <v>5.7910020000000008E-5</v>
      </c>
      <c r="AC138" s="5">
        <v>5.4674115000000007E-5</v>
      </c>
      <c r="AD138" s="5">
        <v>9.3122075000000006E-5</v>
      </c>
      <c r="AE138" s="5">
        <v>2.2229821000000001E-4</v>
      </c>
      <c r="AF138" s="5">
        <v>1.9876660500000009E-4</v>
      </c>
      <c r="AG138" s="5">
        <v>2.1913042000000019E-4</v>
      </c>
    </row>
    <row r="139" spans="1:33">
      <c r="A139" s="56" t="s">
        <v>70</v>
      </c>
      <c r="B139" s="56" t="s">
        <v>163</v>
      </c>
      <c r="C139" s="56" t="s">
        <v>244</v>
      </c>
      <c r="D139" s="56" t="s">
        <v>245</v>
      </c>
      <c r="E139" s="56" t="s">
        <v>142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</row>
    <row r="140" spans="1:33">
      <c r="A140" s="56" t="s">
        <v>70</v>
      </c>
      <c r="B140" s="56" t="s">
        <v>163</v>
      </c>
      <c r="C140" s="56" t="s">
        <v>246</v>
      </c>
      <c r="D140" s="56" t="s">
        <v>247</v>
      </c>
      <c r="E140" s="56" t="s">
        <v>142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</row>
    <row r="141" spans="1:33">
      <c r="A141" s="56" t="s">
        <v>70</v>
      </c>
      <c r="B141" s="56" t="s">
        <v>163</v>
      </c>
      <c r="C141" s="56" t="s">
        <v>248</v>
      </c>
      <c r="D141" s="56" t="s">
        <v>249</v>
      </c>
      <c r="E141" s="56" t="s">
        <v>142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>
      <c r="A142" s="56" t="s">
        <v>70</v>
      </c>
      <c r="B142" s="56" t="s">
        <v>163</v>
      </c>
      <c r="C142" s="56" t="s">
        <v>250</v>
      </c>
      <c r="D142" s="56" t="s">
        <v>251</v>
      </c>
      <c r="E142" s="56" t="s">
        <v>142</v>
      </c>
      <c r="F142" s="5">
        <v>358.28606738127007</v>
      </c>
      <c r="G142" s="5">
        <v>696.17422077947981</v>
      </c>
      <c r="H142" s="5">
        <v>654.36009994300014</v>
      </c>
      <c r="I142" s="5">
        <v>1315.6324375480449</v>
      </c>
      <c r="J142" s="5">
        <v>1317.365702422635</v>
      </c>
      <c r="K142" s="5">
        <v>1353.7255208113111</v>
      </c>
      <c r="L142" s="5">
        <v>1256.667605138505</v>
      </c>
      <c r="M142" s="5">
        <v>1334.0892698383291</v>
      </c>
      <c r="N142" s="5">
        <v>1287.00010026524</v>
      </c>
      <c r="O142" s="5">
        <v>1321.3626553796551</v>
      </c>
      <c r="P142" s="5">
        <v>1326.542683413755</v>
      </c>
      <c r="Q142" s="5">
        <v>1380.631010950025</v>
      </c>
      <c r="R142" s="5">
        <v>1384.662645098789</v>
      </c>
      <c r="S142" s="5">
        <v>1291.950859434121</v>
      </c>
      <c r="T142" s="5">
        <v>1345.110372506681</v>
      </c>
      <c r="U142" s="5">
        <v>1330.735962561035</v>
      </c>
      <c r="V142" s="5">
        <v>1389.34258880884</v>
      </c>
      <c r="W142" s="5">
        <v>1260.8830461122641</v>
      </c>
      <c r="X142" s="5">
        <v>1303.3177529071761</v>
      </c>
      <c r="Y142" s="5">
        <v>1247.313783529745</v>
      </c>
      <c r="Z142" s="5">
        <v>1272.580682497719</v>
      </c>
      <c r="AA142" s="5">
        <v>1279.5022621543999</v>
      </c>
      <c r="AB142" s="5">
        <v>2341.6118673166538</v>
      </c>
      <c r="AC142" s="5">
        <v>2315.0660200356551</v>
      </c>
      <c r="AD142" s="5">
        <v>2706.94706308389</v>
      </c>
      <c r="AE142" s="5">
        <v>2764.4141419551561</v>
      </c>
      <c r="AF142" s="5">
        <v>2679.6516444277549</v>
      </c>
      <c r="AG142" s="5">
        <v>2800.0369638624152</v>
      </c>
    </row>
    <row r="143" spans="1:33">
      <c r="A143" s="56" t="s">
        <v>70</v>
      </c>
      <c r="B143" s="56" t="s">
        <v>198</v>
      </c>
      <c r="C143" s="56" t="s">
        <v>252</v>
      </c>
      <c r="D143" s="56" t="s">
        <v>253</v>
      </c>
      <c r="E143" s="56" t="s">
        <v>142</v>
      </c>
      <c r="F143" s="5">
        <v>0</v>
      </c>
      <c r="G143" s="5">
        <v>4.6171960000000029E-5</v>
      </c>
      <c r="H143" s="5">
        <v>4.3059439999999999E-5</v>
      </c>
      <c r="I143" s="5">
        <v>3.6908115000000021E-5</v>
      </c>
      <c r="J143" s="5">
        <v>3.4121364999999992E-5</v>
      </c>
      <c r="K143" s="5">
        <v>3.4517914999999998E-5</v>
      </c>
      <c r="L143" s="5">
        <v>3.2518590000000003E-5</v>
      </c>
      <c r="M143" s="5">
        <v>3.843029999999999E-5</v>
      </c>
      <c r="N143" s="5">
        <v>3.4901185000000003E-5</v>
      </c>
      <c r="O143" s="5">
        <v>3.418026500000002E-5</v>
      </c>
      <c r="P143" s="5">
        <v>3.971773999999997E-5</v>
      </c>
      <c r="Q143" s="5">
        <v>3.5784025000000003E-5</v>
      </c>
      <c r="R143" s="5">
        <v>4.152466999999999E-5</v>
      </c>
      <c r="S143" s="5">
        <v>3.4958309999999981E-5</v>
      </c>
      <c r="T143" s="5">
        <v>4.5970045000000012E-5</v>
      </c>
      <c r="U143" s="5">
        <v>4.5157634999999998E-5</v>
      </c>
      <c r="V143" s="5">
        <v>5.0279450000000002E-5</v>
      </c>
      <c r="W143" s="5">
        <v>7.5027304999999999E-5</v>
      </c>
      <c r="X143" s="5">
        <v>8.2682455000000017E-5</v>
      </c>
      <c r="Y143" s="5">
        <v>7.3422854999999961E-5</v>
      </c>
      <c r="Z143" s="5">
        <v>7.5308369999999976E-5</v>
      </c>
      <c r="AA143" s="5">
        <v>1.7735932E-4</v>
      </c>
      <c r="AB143" s="5">
        <v>3.4612740450000018E-3</v>
      </c>
      <c r="AC143" s="5">
        <v>3.8413832950000009E-3</v>
      </c>
      <c r="AD143" s="5">
        <v>3.2653190050000009E-3</v>
      </c>
      <c r="AE143" s="5">
        <v>1279.20981797373</v>
      </c>
      <c r="AF143" s="5">
        <v>1186.0079828263099</v>
      </c>
      <c r="AG143" s="5">
        <v>1248.190200281681</v>
      </c>
    </row>
    <row r="144" spans="1:33">
      <c r="A144" s="56" t="s">
        <v>70</v>
      </c>
      <c r="B144" s="56" t="s">
        <v>198</v>
      </c>
      <c r="C144" s="56" t="s">
        <v>254</v>
      </c>
      <c r="D144" s="56" t="s">
        <v>255</v>
      </c>
      <c r="E144" s="56" t="s">
        <v>142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>
      <c r="A145" s="56" t="s">
        <v>70</v>
      </c>
      <c r="B145" s="56" t="s">
        <v>198</v>
      </c>
      <c r="C145" s="56" t="s">
        <v>256</v>
      </c>
      <c r="D145" s="56" t="s">
        <v>257</v>
      </c>
      <c r="E145" s="56" t="s">
        <v>142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</row>
    <row r="146" spans="1:33">
      <c r="A146" s="56" t="s">
        <v>70</v>
      </c>
      <c r="B146" s="56" t="s">
        <v>198</v>
      </c>
      <c r="C146" s="56" t="s">
        <v>258</v>
      </c>
      <c r="D146" s="56" t="s">
        <v>259</v>
      </c>
      <c r="E146" s="56" t="s">
        <v>142</v>
      </c>
      <c r="F146" s="5">
        <v>5042.732485232732</v>
      </c>
      <c r="G146" s="5">
        <v>5131.1431652154952</v>
      </c>
      <c r="H146" s="5">
        <v>5029.4940577266098</v>
      </c>
      <c r="I146" s="5">
        <v>5161.8302097010092</v>
      </c>
      <c r="J146" s="5">
        <v>4863.3230838367263</v>
      </c>
      <c r="K146" s="5">
        <v>5109.4106968515389</v>
      </c>
      <c r="L146" s="5">
        <v>4977.0337434475659</v>
      </c>
      <c r="M146" s="5">
        <v>5167.7750578598016</v>
      </c>
      <c r="N146" s="5">
        <v>4960.6201911507014</v>
      </c>
      <c r="O146" s="5">
        <v>4958.4576781004253</v>
      </c>
      <c r="P146" s="5">
        <v>5179.1372647307053</v>
      </c>
      <c r="Q146" s="5">
        <v>4829.4258683925455</v>
      </c>
      <c r="R146" s="5">
        <v>5453.8402256905329</v>
      </c>
      <c r="S146" s="5">
        <v>4847.8897433647862</v>
      </c>
      <c r="T146" s="5">
        <v>4965.7004271090491</v>
      </c>
      <c r="U146" s="5">
        <v>4689.264408242404</v>
      </c>
      <c r="V146" s="5">
        <v>4656.8005635661493</v>
      </c>
      <c r="W146" s="5">
        <v>5512.3714001962462</v>
      </c>
      <c r="X146" s="5">
        <v>5772.393310698295</v>
      </c>
      <c r="Y146" s="5">
        <v>6192.7943724585066</v>
      </c>
      <c r="Z146" s="5">
        <v>5960.2432094996784</v>
      </c>
      <c r="AA146" s="5">
        <v>6264.6518492750502</v>
      </c>
      <c r="AB146" s="5">
        <v>5844.4648282731696</v>
      </c>
      <c r="AC146" s="5">
        <v>6822.150673576798</v>
      </c>
      <c r="AD146" s="5">
        <v>5786.5882381182273</v>
      </c>
      <c r="AE146" s="5">
        <v>6608.6537694969893</v>
      </c>
      <c r="AF146" s="5">
        <v>5849.4638835069609</v>
      </c>
      <c r="AG146" s="5">
        <v>6394.8086503217237</v>
      </c>
    </row>
    <row r="147" spans="1:33">
      <c r="A147" s="56" t="s">
        <v>70</v>
      </c>
      <c r="B147" s="56" t="s">
        <v>198</v>
      </c>
      <c r="C147" s="56" t="s">
        <v>260</v>
      </c>
      <c r="D147" s="56" t="s">
        <v>261</v>
      </c>
      <c r="E147" s="56" t="s">
        <v>142</v>
      </c>
      <c r="F147" s="5">
        <v>5259.4984848905597</v>
      </c>
      <c r="G147" s="5">
        <v>5576.2023121496586</v>
      </c>
      <c r="H147" s="5">
        <v>5345.1858929693944</v>
      </c>
      <c r="I147" s="5">
        <v>5717.8229524218186</v>
      </c>
      <c r="J147" s="5">
        <v>5362.3905348682556</v>
      </c>
      <c r="K147" s="5">
        <v>5676.9988513482549</v>
      </c>
      <c r="L147" s="5">
        <v>5611.5155622312441</v>
      </c>
      <c r="M147" s="5">
        <v>5565.8726537714301</v>
      </c>
      <c r="N147" s="5">
        <v>5195.6333235292404</v>
      </c>
      <c r="O147" s="5">
        <v>5373.7422606337996</v>
      </c>
      <c r="P147" s="5">
        <v>5759.7326045210848</v>
      </c>
      <c r="Q147" s="5">
        <v>5253.0940561900434</v>
      </c>
      <c r="R147" s="5">
        <v>6088.6724001734756</v>
      </c>
      <c r="S147" s="5">
        <v>5287.5912410849096</v>
      </c>
      <c r="T147" s="5">
        <v>5443.9513121979453</v>
      </c>
      <c r="U147" s="5">
        <v>4314.8482264603908</v>
      </c>
      <c r="V147" s="5">
        <v>4669.2754747476911</v>
      </c>
      <c r="W147" s="5">
        <v>4491.593878563519</v>
      </c>
      <c r="X147" s="5">
        <v>4571.5686502322651</v>
      </c>
      <c r="Y147" s="5">
        <v>4128.1066582885742</v>
      </c>
      <c r="Z147" s="5">
        <v>3715.2620529362598</v>
      </c>
      <c r="AA147" s="5">
        <v>6206.2587861302191</v>
      </c>
      <c r="AB147" s="5">
        <v>8512.2150028108717</v>
      </c>
      <c r="AC147" s="5">
        <v>9706.6823950174712</v>
      </c>
      <c r="AD147" s="5">
        <v>8577.1944439309482</v>
      </c>
      <c r="AE147" s="5">
        <v>9407.2223366607705</v>
      </c>
      <c r="AF147" s="5">
        <v>9359.9115961848547</v>
      </c>
      <c r="AG147" s="5">
        <v>9214.3382371346434</v>
      </c>
    </row>
    <row r="148" spans="1:33">
      <c r="A148" s="56" t="s">
        <v>70</v>
      </c>
      <c r="B148" s="56" t="s">
        <v>198</v>
      </c>
      <c r="C148" s="56" t="s">
        <v>262</v>
      </c>
      <c r="D148" s="56" t="s">
        <v>263</v>
      </c>
      <c r="E148" s="56" t="s">
        <v>142</v>
      </c>
      <c r="F148" s="5">
        <v>0</v>
      </c>
      <c r="G148" s="5">
        <v>1799.997439574224</v>
      </c>
      <c r="H148" s="5">
        <v>1652.804323328045</v>
      </c>
      <c r="I148" s="5">
        <v>1568.3095223410301</v>
      </c>
      <c r="J148" s="5">
        <v>1500.1343477220339</v>
      </c>
      <c r="K148" s="5">
        <v>1495.158393501612</v>
      </c>
      <c r="L148" s="5">
        <v>1457.562456620401</v>
      </c>
      <c r="M148" s="5">
        <v>1550.120528253188</v>
      </c>
      <c r="N148" s="5">
        <v>1446.387645339611</v>
      </c>
      <c r="O148" s="5">
        <v>1455.93297525359</v>
      </c>
      <c r="P148" s="5">
        <v>1511.10503663287</v>
      </c>
      <c r="Q148" s="5">
        <v>1414.3076973054799</v>
      </c>
      <c r="R148" s="5">
        <v>1660.1577587851459</v>
      </c>
      <c r="S148" s="5">
        <v>1447.529486826598</v>
      </c>
      <c r="T148" s="5">
        <v>1544.2885435466701</v>
      </c>
      <c r="U148" s="5">
        <v>1487.935609387705</v>
      </c>
      <c r="V148" s="5">
        <v>1559.37142085301</v>
      </c>
      <c r="W148" s="5">
        <v>1660.349198991604</v>
      </c>
      <c r="X148" s="5">
        <v>1728.361203090946</v>
      </c>
      <c r="Y148" s="5">
        <v>1604.706263902875</v>
      </c>
      <c r="Z148" s="5">
        <v>1617.6602255897601</v>
      </c>
      <c r="AA148" s="5">
        <v>1660.8343526078261</v>
      </c>
      <c r="AB148" s="5">
        <v>1575.65160881376</v>
      </c>
      <c r="AC148" s="5">
        <v>4885.9862624942853</v>
      </c>
      <c r="AD148" s="5">
        <v>5741.7855862698489</v>
      </c>
      <c r="AE148" s="5">
        <v>6079.3213839543369</v>
      </c>
      <c r="AF148" s="5">
        <v>5809.3874961059546</v>
      </c>
      <c r="AG148" s="5">
        <v>5979.371355058729</v>
      </c>
    </row>
    <row r="149" spans="1:33">
      <c r="A149" s="56" t="s">
        <v>70</v>
      </c>
      <c r="B149" s="56" t="s">
        <v>198</v>
      </c>
      <c r="C149" s="56" t="s">
        <v>264</v>
      </c>
      <c r="D149" s="56" t="s">
        <v>265</v>
      </c>
      <c r="E149" s="56" t="s">
        <v>142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</row>
    <row r="150" spans="1:33">
      <c r="A150" s="56" t="s">
        <v>70</v>
      </c>
      <c r="B150" s="56" t="s">
        <v>199</v>
      </c>
      <c r="C150" s="56" t="s">
        <v>266</v>
      </c>
      <c r="D150" s="56" t="s">
        <v>267</v>
      </c>
      <c r="E150" s="56" t="s">
        <v>142</v>
      </c>
      <c r="F150" s="5">
        <v>638.10620472249036</v>
      </c>
      <c r="G150" s="5">
        <v>648.43135372719985</v>
      </c>
      <c r="H150" s="5">
        <v>675.7215787465949</v>
      </c>
      <c r="I150" s="5">
        <v>690.4185325971298</v>
      </c>
      <c r="J150" s="5">
        <v>658.83094597950981</v>
      </c>
      <c r="K150" s="5">
        <v>706.22370775485535</v>
      </c>
      <c r="L150" s="5">
        <v>671.94661930623477</v>
      </c>
      <c r="M150" s="5">
        <v>597.15466017062511</v>
      </c>
      <c r="N150" s="5">
        <v>561.77748946196004</v>
      </c>
      <c r="O150" s="5">
        <v>549.76393172255518</v>
      </c>
      <c r="P150" s="5">
        <v>597.64044076054972</v>
      </c>
      <c r="Q150" s="5">
        <v>561.28957231332492</v>
      </c>
      <c r="R150" s="5">
        <v>459.29920708881542</v>
      </c>
      <c r="S150" s="5">
        <v>406.02281971960008</v>
      </c>
      <c r="T150" s="5">
        <v>425.27161443367009</v>
      </c>
      <c r="U150" s="5">
        <v>87.984575815064957</v>
      </c>
      <c r="V150" s="5">
        <v>1051.7682360938891</v>
      </c>
      <c r="W150" s="5">
        <v>1269.9314041191501</v>
      </c>
      <c r="X150" s="5">
        <v>1274.6918276484</v>
      </c>
      <c r="Y150" s="5">
        <v>1385.6100280829151</v>
      </c>
      <c r="Z150" s="5">
        <v>1405.5296394071111</v>
      </c>
      <c r="AA150" s="5">
        <v>1453.150731854374</v>
      </c>
      <c r="AB150" s="5">
        <v>2384.281059173039</v>
      </c>
      <c r="AC150" s="5">
        <v>2845.95042613448</v>
      </c>
      <c r="AD150" s="5">
        <v>2510.6287164485252</v>
      </c>
      <c r="AE150" s="5">
        <v>2574.4318388029892</v>
      </c>
      <c r="AF150" s="5">
        <v>2263.048334908417</v>
      </c>
      <c r="AG150" s="5">
        <v>2611.8788320098438</v>
      </c>
    </row>
    <row r="151" spans="1:33">
      <c r="A151" s="56" t="s">
        <v>70</v>
      </c>
      <c r="B151" s="56" t="s">
        <v>199</v>
      </c>
      <c r="C151" s="56" t="s">
        <v>268</v>
      </c>
      <c r="D151" s="56" t="s">
        <v>269</v>
      </c>
      <c r="E151" s="56" t="s">
        <v>142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>
      <c r="A152" s="56" t="s">
        <v>70</v>
      </c>
      <c r="B152" s="56" t="s">
        <v>199</v>
      </c>
      <c r="C152" s="56" t="s">
        <v>270</v>
      </c>
      <c r="D152" s="56" t="s">
        <v>271</v>
      </c>
      <c r="E152" s="56" t="s">
        <v>142</v>
      </c>
      <c r="F152" s="5">
        <v>3437.4949079584198</v>
      </c>
      <c r="G152" s="5">
        <v>3643.89163097235</v>
      </c>
      <c r="H152" s="5">
        <v>3608.5763094923659</v>
      </c>
      <c r="I152" s="5">
        <v>3774.5487068375</v>
      </c>
      <c r="J152" s="5">
        <v>3480.160560649309</v>
      </c>
      <c r="K152" s="5">
        <v>3923.252094569581</v>
      </c>
      <c r="L152" s="5">
        <v>3666.5859478423149</v>
      </c>
      <c r="M152" s="5">
        <v>3659.3733329576048</v>
      </c>
      <c r="N152" s="5">
        <v>3567.9661640845252</v>
      </c>
      <c r="O152" s="5">
        <v>3669.832769743115</v>
      </c>
      <c r="P152" s="5">
        <v>3460.11002255226</v>
      </c>
      <c r="Q152" s="5">
        <v>3220.2607908121508</v>
      </c>
      <c r="R152" s="5">
        <v>3377.5227694239502</v>
      </c>
      <c r="S152" s="5">
        <v>2541.9516432487999</v>
      </c>
      <c r="T152" s="5">
        <v>2718.4216782862291</v>
      </c>
      <c r="U152" s="5">
        <v>2598.2688384814201</v>
      </c>
      <c r="V152" s="5">
        <v>2530.7833215821452</v>
      </c>
      <c r="W152" s="5">
        <v>3643.8666240441089</v>
      </c>
      <c r="X152" s="5">
        <v>5907.0768481837731</v>
      </c>
      <c r="Y152" s="5">
        <v>5784.9779328582208</v>
      </c>
      <c r="Z152" s="5">
        <v>5214.5764700487016</v>
      </c>
      <c r="AA152" s="5">
        <v>5322.0446900058942</v>
      </c>
      <c r="AB152" s="5">
        <v>6938.1500705796716</v>
      </c>
      <c r="AC152" s="5">
        <v>7542.0478771850994</v>
      </c>
      <c r="AD152" s="5">
        <v>8087.4819483884203</v>
      </c>
      <c r="AE152" s="5">
        <v>8112.0393083340423</v>
      </c>
      <c r="AF152" s="5">
        <v>7180.3783069327601</v>
      </c>
      <c r="AG152" s="5">
        <v>8326.5273636177917</v>
      </c>
    </row>
    <row r="153" spans="1:33">
      <c r="A153" s="56" t="s">
        <v>70</v>
      </c>
      <c r="B153" s="56" t="s">
        <v>199</v>
      </c>
      <c r="C153" s="56" t="s">
        <v>272</v>
      </c>
      <c r="D153" s="56" t="s">
        <v>273</v>
      </c>
      <c r="E153" s="56" t="s">
        <v>142</v>
      </c>
      <c r="F153" s="5">
        <v>236.90241695959011</v>
      </c>
      <c r="G153" s="5">
        <v>236.84351659356</v>
      </c>
      <c r="H153" s="5">
        <v>250.54019903667509</v>
      </c>
      <c r="I153" s="5">
        <v>259.07303633874011</v>
      </c>
      <c r="J153" s="5">
        <v>233.72181059309</v>
      </c>
      <c r="K153" s="5">
        <v>251.6749716923851</v>
      </c>
      <c r="L153" s="5">
        <v>1.519115E-6</v>
      </c>
      <c r="M153" s="5">
        <v>5.6072149999999996E-6</v>
      </c>
      <c r="N153" s="5">
        <v>6.2970900000000012E-6</v>
      </c>
      <c r="O153" s="5">
        <v>6.3655799999999983E-6</v>
      </c>
      <c r="P153" s="5">
        <v>9.184225000000001E-6</v>
      </c>
      <c r="Q153" s="5">
        <v>9.4425099999999971E-6</v>
      </c>
      <c r="R153" s="5">
        <v>1.6538160000000001E-5</v>
      </c>
      <c r="S153" s="5">
        <v>2.049094000000001E-5</v>
      </c>
      <c r="T153" s="5">
        <v>4.5448564999999988E-5</v>
      </c>
      <c r="U153" s="5">
        <v>4.156340999999999E-5</v>
      </c>
      <c r="V153" s="5">
        <v>1.4421856999999991E-4</v>
      </c>
      <c r="W153" s="5">
        <v>4.1791792000000019E-4</v>
      </c>
      <c r="X153" s="5">
        <v>4.0097682500000022E-4</v>
      </c>
      <c r="Y153" s="5">
        <v>4.0010025500000009E-4</v>
      </c>
      <c r="Z153" s="5">
        <v>4.0965057499999983E-4</v>
      </c>
      <c r="AA153" s="5">
        <v>9.2804942499999984E-4</v>
      </c>
      <c r="AB153" s="5">
        <v>294.60041186685498</v>
      </c>
      <c r="AC153" s="5">
        <v>334.99814768390507</v>
      </c>
      <c r="AD153" s="5">
        <v>302.42405368878008</v>
      </c>
      <c r="AE153" s="5">
        <v>306.89811308689002</v>
      </c>
      <c r="AF153" s="5">
        <v>273.89696212870501</v>
      </c>
      <c r="AG153" s="5">
        <v>309.48727193958467</v>
      </c>
    </row>
    <row r="154" spans="1:33">
      <c r="A154" s="56" t="s">
        <v>70</v>
      </c>
      <c r="B154" s="56" t="s">
        <v>199</v>
      </c>
      <c r="C154" s="56" t="s">
        <v>274</v>
      </c>
      <c r="D154" s="56" t="s">
        <v>275</v>
      </c>
      <c r="E154" s="56" t="s">
        <v>142</v>
      </c>
      <c r="F154" s="5">
        <v>1092.12243137163</v>
      </c>
      <c r="G154" s="5">
        <v>1082.5136535909601</v>
      </c>
      <c r="H154" s="5">
        <v>1161.661621626555</v>
      </c>
      <c r="I154" s="5">
        <v>1090.375290003715</v>
      </c>
      <c r="J154" s="5">
        <v>1112.9253900567151</v>
      </c>
      <c r="K154" s="5">
        <v>1142.08822309568</v>
      </c>
      <c r="L154" s="5">
        <v>1167.6422902623401</v>
      </c>
      <c r="M154" s="5">
        <v>1077.8970507399099</v>
      </c>
      <c r="N154" s="5">
        <v>1138.4196505211901</v>
      </c>
      <c r="O154" s="5">
        <v>1069.8119086153649</v>
      </c>
      <c r="P154" s="5">
        <v>1082.8255346353801</v>
      </c>
      <c r="Q154" s="5">
        <v>1178.013375413065</v>
      </c>
      <c r="R154" s="5">
        <v>1265.8349253843551</v>
      </c>
      <c r="S154" s="5">
        <v>1207.409740447154</v>
      </c>
      <c r="T154" s="5">
        <v>1068.236698656385</v>
      </c>
      <c r="U154" s="5">
        <v>1092.7953961179451</v>
      </c>
      <c r="V154" s="5">
        <v>1171.6082113457951</v>
      </c>
      <c r="W154" s="5">
        <v>1263.2468293136039</v>
      </c>
      <c r="X154" s="5">
        <v>1182.172864290374</v>
      </c>
      <c r="Y154" s="5">
        <v>1183.1781261649451</v>
      </c>
      <c r="Z154" s="5">
        <v>1130.5285421799949</v>
      </c>
      <c r="AA154" s="5">
        <v>1187.207971193091</v>
      </c>
      <c r="AB154" s="5">
        <v>645.93783605689498</v>
      </c>
      <c r="AC154" s="5">
        <v>700.95661663080477</v>
      </c>
      <c r="AD154" s="5">
        <v>700.16618001758457</v>
      </c>
      <c r="AE154" s="5">
        <v>580.81378782729075</v>
      </c>
      <c r="AF154" s="5">
        <v>610.0239612226901</v>
      </c>
      <c r="AG154" s="5">
        <v>644.93868848269562</v>
      </c>
    </row>
    <row r="155" spans="1:33">
      <c r="A155" s="56" t="s">
        <v>70</v>
      </c>
      <c r="B155" s="56" t="s">
        <v>199</v>
      </c>
      <c r="C155" s="56" t="s">
        <v>276</v>
      </c>
      <c r="D155" s="56" t="s">
        <v>277</v>
      </c>
      <c r="E155" s="56" t="s">
        <v>142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</row>
    <row r="156" spans="1:33">
      <c r="A156" s="56" t="s">
        <v>70</v>
      </c>
      <c r="B156" s="56" t="s">
        <v>199</v>
      </c>
      <c r="C156" s="56" t="s">
        <v>278</v>
      </c>
      <c r="D156" s="56" t="s">
        <v>279</v>
      </c>
      <c r="E156" s="56" t="s">
        <v>142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>
      <c r="A157" s="56" t="s">
        <v>70</v>
      </c>
      <c r="B157" s="56" t="s">
        <v>199</v>
      </c>
      <c r="C157" s="56" t="s">
        <v>280</v>
      </c>
      <c r="D157" s="56" t="s">
        <v>281</v>
      </c>
      <c r="E157" s="56" t="s">
        <v>142</v>
      </c>
      <c r="F157" s="5">
        <v>315.01308904803011</v>
      </c>
      <c r="G157" s="5">
        <v>321.23805910719472</v>
      </c>
      <c r="H157" s="5">
        <v>330.1037852490299</v>
      </c>
      <c r="I157" s="5">
        <v>331.95507440697497</v>
      </c>
      <c r="J157" s="5">
        <v>297.94147192999498</v>
      </c>
      <c r="K157" s="5">
        <v>330.39283205140009</v>
      </c>
      <c r="L157" s="5">
        <v>308.25564672290488</v>
      </c>
      <c r="M157" s="5">
        <v>136.504678200505</v>
      </c>
      <c r="N157" s="5">
        <v>164.93516863622509</v>
      </c>
      <c r="O157" s="5">
        <v>162.11387900809009</v>
      </c>
      <c r="P157" s="5">
        <v>168.0385506194549</v>
      </c>
      <c r="Q157" s="5">
        <v>165.66873634793001</v>
      </c>
      <c r="R157" s="5">
        <v>187.23952270924511</v>
      </c>
      <c r="S157" s="5">
        <v>1.041249E-5</v>
      </c>
      <c r="T157" s="5">
        <v>1.6513210000000011E-5</v>
      </c>
      <c r="U157" s="5">
        <v>1.487661E-5</v>
      </c>
      <c r="V157" s="5">
        <v>4.8828469999999973E-5</v>
      </c>
      <c r="W157" s="5">
        <v>7.253384500000003E-5</v>
      </c>
      <c r="X157" s="5">
        <v>6.8552350000000082E-5</v>
      </c>
      <c r="Y157" s="5">
        <v>6.8204189999999986E-5</v>
      </c>
      <c r="Z157" s="5">
        <v>6.6734914999999964E-5</v>
      </c>
      <c r="AA157" s="5">
        <v>8.972453499999996E-5</v>
      </c>
      <c r="AB157" s="5">
        <v>7.8246018500000014E-4</v>
      </c>
      <c r="AC157" s="5">
        <v>7.9478127500000003E-4</v>
      </c>
      <c r="AD157" s="5">
        <v>7.222944999999998E-4</v>
      </c>
      <c r="AE157" s="5">
        <v>6.9477866999999999E-4</v>
      </c>
      <c r="AF157" s="5">
        <v>6.362136849999996E-4</v>
      </c>
      <c r="AG157" s="5">
        <v>397.27012559149028</v>
      </c>
    </row>
    <row r="158" spans="1:33">
      <c r="A158" s="56" t="s">
        <v>70</v>
      </c>
      <c r="B158" s="56" t="s">
        <v>199</v>
      </c>
      <c r="C158" s="56" t="s">
        <v>282</v>
      </c>
      <c r="D158" s="56" t="s">
        <v>283</v>
      </c>
      <c r="E158" s="56" t="s">
        <v>142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</row>
    <row r="159" spans="1:33">
      <c r="A159" s="56" t="s">
        <v>70</v>
      </c>
      <c r="B159" s="56" t="s">
        <v>200</v>
      </c>
      <c r="C159" s="56" t="s">
        <v>284</v>
      </c>
      <c r="D159" s="56" t="s">
        <v>285</v>
      </c>
      <c r="E159" s="56" t="s">
        <v>142</v>
      </c>
      <c r="F159" s="5">
        <v>539.77936215729505</v>
      </c>
      <c r="G159" s="5">
        <v>563.21890676230055</v>
      </c>
      <c r="H159" s="5">
        <v>536.43535421125989</v>
      </c>
      <c r="I159" s="5">
        <v>545.50419445871512</v>
      </c>
      <c r="J159" s="5">
        <v>1040.7952644910411</v>
      </c>
      <c r="K159" s="5">
        <v>968.47961019048023</v>
      </c>
      <c r="L159" s="5">
        <v>981.59696490971487</v>
      </c>
      <c r="M159" s="5">
        <v>1007.198923944014</v>
      </c>
      <c r="N159" s="5">
        <v>903.49724743627507</v>
      </c>
      <c r="O159" s="5">
        <v>984.09522552729516</v>
      </c>
      <c r="P159" s="5">
        <v>1049.3225873981801</v>
      </c>
      <c r="Q159" s="5">
        <v>1002.650920774049</v>
      </c>
      <c r="R159" s="5">
        <v>1088.219608899901</v>
      </c>
      <c r="S159" s="5">
        <v>1069.5717873267099</v>
      </c>
      <c r="T159" s="5">
        <v>1118.898383370084</v>
      </c>
      <c r="U159" s="5">
        <v>1179.528837965825</v>
      </c>
      <c r="V159" s="5">
        <v>1118.1621295140101</v>
      </c>
      <c r="W159" s="5">
        <v>1286.5549552628011</v>
      </c>
      <c r="X159" s="5">
        <v>1317.6538259870849</v>
      </c>
      <c r="Y159" s="5">
        <v>1200.834737835175</v>
      </c>
      <c r="Z159" s="5">
        <v>1273.5454792188191</v>
      </c>
      <c r="AA159" s="5">
        <v>1213.9807697123799</v>
      </c>
      <c r="AB159" s="5">
        <v>1150.7217272503699</v>
      </c>
      <c r="AC159" s="5">
        <v>1192.6006282158351</v>
      </c>
      <c r="AD159" s="5">
        <v>1209.8102659010949</v>
      </c>
      <c r="AE159" s="5">
        <v>1206.21004039224</v>
      </c>
      <c r="AF159" s="5">
        <v>1267.3344429444501</v>
      </c>
      <c r="AG159" s="5">
        <v>726.32008108690047</v>
      </c>
    </row>
    <row r="160" spans="1:33">
      <c r="A160" s="56" t="s">
        <v>70</v>
      </c>
      <c r="B160" s="56" t="s">
        <v>200</v>
      </c>
      <c r="C160" s="56" t="s">
        <v>286</v>
      </c>
      <c r="D160" s="56" t="s">
        <v>287</v>
      </c>
      <c r="E160" s="56" t="s">
        <v>142</v>
      </c>
      <c r="F160" s="5">
        <v>846.66667014417999</v>
      </c>
      <c r="G160" s="5">
        <v>932.51721106925447</v>
      </c>
      <c r="H160" s="5">
        <v>860.82892912381999</v>
      </c>
      <c r="I160" s="5">
        <v>832.61608695085033</v>
      </c>
      <c r="J160" s="5">
        <v>814.6901855492597</v>
      </c>
      <c r="K160" s="5">
        <v>840.20978244855564</v>
      </c>
      <c r="L160" s="5">
        <v>797.641832291995</v>
      </c>
      <c r="M160" s="5">
        <v>812.52213901323512</v>
      </c>
      <c r="N160" s="5">
        <v>759.46824651335487</v>
      </c>
      <c r="O160" s="5">
        <v>788.4862287082143</v>
      </c>
      <c r="P160" s="5">
        <v>921.73419823711504</v>
      </c>
      <c r="Q160" s="5">
        <v>1354.341889033185</v>
      </c>
      <c r="R160" s="5">
        <v>2013.5665238599049</v>
      </c>
      <c r="S160" s="5">
        <v>2486.6890544717298</v>
      </c>
      <c r="T160" s="5">
        <v>2991.2603841780988</v>
      </c>
      <c r="U160" s="5">
        <v>3577.864645749039</v>
      </c>
      <c r="V160" s="5">
        <v>4246.2556993157732</v>
      </c>
      <c r="W160" s="5">
        <v>4508.406260930783</v>
      </c>
      <c r="X160" s="5">
        <v>4724.3409142482287</v>
      </c>
      <c r="Y160" s="5">
        <v>4486.9018050070617</v>
      </c>
      <c r="Z160" s="5">
        <v>4616.8937844204893</v>
      </c>
      <c r="AA160" s="5">
        <v>4391.519947953203</v>
      </c>
      <c r="AB160" s="5">
        <v>4190.5175738885218</v>
      </c>
      <c r="AC160" s="5">
        <v>4613.7967951691471</v>
      </c>
      <c r="AD160" s="5">
        <v>4540.9050350019606</v>
      </c>
      <c r="AE160" s="5">
        <v>4331.392515461519</v>
      </c>
      <c r="AF160" s="5">
        <v>4356.2758309926876</v>
      </c>
      <c r="AG160" s="5">
        <v>3956.898125634963</v>
      </c>
    </row>
    <row r="161" spans="1:33">
      <c r="A161" s="56" t="s">
        <v>70</v>
      </c>
      <c r="B161" s="56" t="s">
        <v>200</v>
      </c>
      <c r="C161" s="56" t="s">
        <v>288</v>
      </c>
      <c r="D161" s="56" t="s">
        <v>303</v>
      </c>
      <c r="E161" s="56" t="s">
        <v>142</v>
      </c>
      <c r="F161" s="5">
        <v>458.47278261820998</v>
      </c>
      <c r="G161" s="5">
        <v>1171.4372869669951</v>
      </c>
      <c r="H161" s="5">
        <v>1750.0157252916599</v>
      </c>
      <c r="I161" s="5">
        <v>2265.1368467590501</v>
      </c>
      <c r="J161" s="5">
        <v>2262.0726507346499</v>
      </c>
      <c r="K161" s="5">
        <v>2837.0129679073029</v>
      </c>
      <c r="L161" s="5">
        <v>3439.0206560272641</v>
      </c>
      <c r="M161" s="5">
        <v>4135.4970451019508</v>
      </c>
      <c r="N161" s="5">
        <v>4481.860870070057</v>
      </c>
      <c r="O161" s="5">
        <v>5073.3684477388924</v>
      </c>
      <c r="P161" s="5">
        <v>5111.8866449853322</v>
      </c>
      <c r="Q161" s="5">
        <v>4934.0282464336806</v>
      </c>
      <c r="R161" s="5">
        <v>5354.0070201347371</v>
      </c>
      <c r="S161" s="5">
        <v>5113.8737920941603</v>
      </c>
      <c r="T161" s="5">
        <v>4959.6719534110107</v>
      </c>
      <c r="U161" s="5">
        <v>5131.3258541856476</v>
      </c>
      <c r="V161" s="5">
        <v>5222.1383557878708</v>
      </c>
      <c r="W161" s="5">
        <v>5743.1641821439734</v>
      </c>
      <c r="X161" s="5">
        <v>5828.6382131128448</v>
      </c>
      <c r="Y161" s="5">
        <v>5539.8870732227406</v>
      </c>
      <c r="Z161" s="5">
        <v>5718.5742677392409</v>
      </c>
      <c r="AA161" s="5">
        <v>5180.7809728689408</v>
      </c>
      <c r="AB161" s="5">
        <v>4963.9622196274131</v>
      </c>
      <c r="AC161" s="5">
        <v>5379.1689562234797</v>
      </c>
      <c r="AD161" s="5">
        <v>5274.4278533714823</v>
      </c>
      <c r="AE161" s="5">
        <v>4950.6126247455759</v>
      </c>
      <c r="AF161" s="5">
        <v>5108.4791162095626</v>
      </c>
      <c r="AG161" s="5">
        <v>5203.9233976795858</v>
      </c>
    </row>
    <row r="163" spans="1:33">
      <c r="A163" s="56" t="s">
        <v>70</v>
      </c>
      <c r="B163" s="56" t="s">
        <v>163</v>
      </c>
      <c r="C163" s="56" t="s">
        <v>290</v>
      </c>
      <c r="D163" s="56" t="s">
        <v>291</v>
      </c>
      <c r="E163" s="56" t="s">
        <v>141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>
      <c r="A164" s="56" t="s">
        <v>70</v>
      </c>
      <c r="B164" s="56" t="s">
        <v>163</v>
      </c>
      <c r="C164" s="56" t="s">
        <v>292</v>
      </c>
      <c r="D164" s="56" t="s">
        <v>293</v>
      </c>
      <c r="E164" s="56" t="s">
        <v>141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</row>
    <row r="165" spans="1:33">
      <c r="A165" s="56" t="s">
        <v>70</v>
      </c>
      <c r="B165" s="56" t="s">
        <v>198</v>
      </c>
      <c r="C165" s="56" t="s">
        <v>294</v>
      </c>
      <c r="D165" s="56" t="s">
        <v>295</v>
      </c>
      <c r="E165" s="56" t="s">
        <v>141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>
      <c r="A166" s="56" t="s">
        <v>70</v>
      </c>
      <c r="B166" s="56" t="s">
        <v>200</v>
      </c>
      <c r="C166" s="56" t="s">
        <v>296</v>
      </c>
      <c r="D166" s="56" t="s">
        <v>297</v>
      </c>
      <c r="E166" s="56" t="s">
        <v>141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</row>
    <row r="167" spans="1:33">
      <c r="A167" s="56" t="s">
        <v>70</v>
      </c>
      <c r="B167" s="56" t="s">
        <v>198</v>
      </c>
      <c r="C167" s="56" t="s">
        <v>298</v>
      </c>
      <c r="D167" s="56" t="s">
        <v>299</v>
      </c>
      <c r="E167" s="56" t="s">
        <v>141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>
      <c r="A168" s="56" t="s">
        <v>70</v>
      </c>
      <c r="B168" s="56" t="s">
        <v>199</v>
      </c>
      <c r="C168" s="56" t="s">
        <v>300</v>
      </c>
      <c r="D168" s="56" t="s">
        <v>301</v>
      </c>
      <c r="E168" s="56" t="s">
        <v>141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70" spans="1:33">
      <c r="A170" s="56" t="s">
        <v>73</v>
      </c>
      <c r="B170" s="56" t="s">
        <v>197</v>
      </c>
      <c r="C170" s="56" t="s">
        <v>215</v>
      </c>
      <c r="D170" s="56" t="s">
        <v>216</v>
      </c>
      <c r="E170" s="56" t="s">
        <v>217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</row>
    <row r="171" spans="1:33">
      <c r="A171" s="56" t="s">
        <v>73</v>
      </c>
      <c r="B171" s="56" t="s">
        <v>197</v>
      </c>
      <c r="C171" s="56" t="s">
        <v>218</v>
      </c>
      <c r="D171" s="56" t="s">
        <v>219</v>
      </c>
      <c r="E171" s="56" t="s">
        <v>217</v>
      </c>
      <c r="F171" s="5">
        <v>142.918255915305</v>
      </c>
      <c r="G171" s="5">
        <v>162.89011924963989</v>
      </c>
      <c r="H171" s="5">
        <v>173.08552830593999</v>
      </c>
      <c r="I171" s="5">
        <v>157.22991100695501</v>
      </c>
      <c r="J171" s="5">
        <v>176.18831458382499</v>
      </c>
      <c r="K171" s="5">
        <v>190.94702659857509</v>
      </c>
      <c r="L171" s="5">
        <v>145.55445642039001</v>
      </c>
      <c r="M171" s="5">
        <v>161.050651682905</v>
      </c>
      <c r="N171" s="5">
        <v>156.99022744607021</v>
      </c>
      <c r="O171" s="5">
        <v>150.704607942465</v>
      </c>
      <c r="P171" s="5">
        <v>153.17094010195501</v>
      </c>
      <c r="Q171" s="5">
        <v>165.5804119276151</v>
      </c>
      <c r="R171" s="5">
        <v>167.109162493875</v>
      </c>
      <c r="S171" s="5">
        <v>176.00621231252501</v>
      </c>
      <c r="T171" s="5">
        <v>68.153597392395014</v>
      </c>
      <c r="U171" s="5">
        <v>68.752046308834991</v>
      </c>
      <c r="V171" s="5">
        <v>29.736074769584999</v>
      </c>
      <c r="W171" s="5">
        <v>36.894332448465008</v>
      </c>
      <c r="X171" s="5">
        <v>37.048489540054987</v>
      </c>
      <c r="Y171" s="5">
        <v>33.310764892960009</v>
      </c>
      <c r="Z171" s="5">
        <v>31.935169249290009</v>
      </c>
      <c r="AA171" s="5">
        <v>33.258046586879978</v>
      </c>
      <c r="AB171" s="5">
        <v>34.06388990712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</row>
    <row r="172" spans="1:33">
      <c r="A172" s="56" t="s">
        <v>73</v>
      </c>
      <c r="B172" s="56" t="s">
        <v>197</v>
      </c>
      <c r="C172" s="56" t="s">
        <v>220</v>
      </c>
      <c r="D172" s="56" t="s">
        <v>221</v>
      </c>
      <c r="E172" s="56" t="s">
        <v>217</v>
      </c>
      <c r="F172" s="5">
        <v>757.57655047607489</v>
      </c>
      <c r="G172" s="5">
        <v>800.84677304607476</v>
      </c>
      <c r="H172" s="5">
        <v>891.81269644235977</v>
      </c>
      <c r="I172" s="5">
        <v>938.07886638828461</v>
      </c>
      <c r="J172" s="5">
        <v>945.01555945119503</v>
      </c>
      <c r="K172" s="5">
        <v>975.42623106271515</v>
      </c>
      <c r="L172" s="5">
        <v>872.56333600378025</v>
      </c>
      <c r="M172" s="5">
        <v>792.77136220358511</v>
      </c>
      <c r="N172" s="5">
        <v>834.30070654740518</v>
      </c>
      <c r="O172" s="5">
        <v>699.93879196275998</v>
      </c>
      <c r="P172" s="5">
        <v>811.72916290327498</v>
      </c>
      <c r="Q172" s="5">
        <v>808.33675226221953</v>
      </c>
      <c r="R172" s="5">
        <v>849.16442876254519</v>
      </c>
      <c r="S172" s="5">
        <v>971.66222650369468</v>
      </c>
      <c r="T172" s="5">
        <v>918.00262311893971</v>
      </c>
      <c r="U172" s="5">
        <v>888.90465177726014</v>
      </c>
      <c r="V172" s="5">
        <v>953.98110430875522</v>
      </c>
      <c r="W172" s="5">
        <v>937.89551061023508</v>
      </c>
      <c r="X172" s="5">
        <v>1015.817422840075</v>
      </c>
      <c r="Y172" s="5">
        <v>752.16135704658996</v>
      </c>
      <c r="Z172" s="5">
        <v>391.67980214638499</v>
      </c>
      <c r="AA172" s="5">
        <v>442.37098780014003</v>
      </c>
      <c r="AB172" s="5">
        <v>438.4204855474851</v>
      </c>
      <c r="AC172" s="5">
        <v>454.99729730577008</v>
      </c>
      <c r="AD172" s="5">
        <v>234.62760954083521</v>
      </c>
      <c r="AE172" s="5">
        <v>210.956824653685</v>
      </c>
      <c r="AF172" s="5">
        <v>0</v>
      </c>
      <c r="AG172" s="5">
        <v>0</v>
      </c>
    </row>
    <row r="173" spans="1:33">
      <c r="A173" s="56" t="s">
        <v>73</v>
      </c>
      <c r="B173" s="56" t="s">
        <v>197</v>
      </c>
      <c r="C173" s="56" t="s">
        <v>222</v>
      </c>
      <c r="D173" s="56" t="s">
        <v>223</v>
      </c>
      <c r="E173" s="56" t="s">
        <v>217</v>
      </c>
      <c r="F173" s="5">
        <v>1029.0163524253751</v>
      </c>
      <c r="G173" s="5">
        <v>1102.19870184724</v>
      </c>
      <c r="H173" s="5">
        <v>1261.6638935394751</v>
      </c>
      <c r="I173" s="5">
        <v>1225.1928453932701</v>
      </c>
      <c r="J173" s="5">
        <v>1220.2101457783299</v>
      </c>
      <c r="K173" s="5">
        <v>1355.9326815550501</v>
      </c>
      <c r="L173" s="5">
        <v>1109.421073694376</v>
      </c>
      <c r="M173" s="5">
        <v>1151.4415890845801</v>
      </c>
      <c r="N173" s="5">
        <v>1208.2124431043951</v>
      </c>
      <c r="O173" s="5">
        <v>1049.4727440816951</v>
      </c>
      <c r="P173" s="5">
        <v>1202.3223843437449</v>
      </c>
      <c r="Q173" s="5">
        <v>1244.761677651235</v>
      </c>
      <c r="R173" s="5">
        <v>1238.012442153004</v>
      </c>
      <c r="S173" s="5">
        <v>1279.7395889515151</v>
      </c>
      <c r="T173" s="5">
        <v>1317.47439825587</v>
      </c>
      <c r="U173" s="5">
        <v>1267.9423179738651</v>
      </c>
      <c r="V173" s="5">
        <v>1400.370350062185</v>
      </c>
      <c r="W173" s="5">
        <v>1349.1653149143649</v>
      </c>
      <c r="X173" s="5">
        <v>1385.870898913251</v>
      </c>
      <c r="Y173" s="5">
        <v>1410.991394894575</v>
      </c>
      <c r="Z173" s="5">
        <v>1149.3378918672199</v>
      </c>
      <c r="AA173" s="5">
        <v>1210.7445232263649</v>
      </c>
      <c r="AB173" s="5">
        <v>1231.035900185045</v>
      </c>
      <c r="AC173" s="5">
        <v>1219.58226687042</v>
      </c>
      <c r="AD173" s="5">
        <v>1271.8262218375651</v>
      </c>
      <c r="AE173" s="5">
        <v>332.19881092887482</v>
      </c>
      <c r="AF173" s="5">
        <v>49.390108761024983</v>
      </c>
      <c r="AG173" s="5">
        <v>0</v>
      </c>
    </row>
    <row r="174" spans="1:33">
      <c r="A174" s="56" t="s">
        <v>73</v>
      </c>
      <c r="B174" s="56" t="s">
        <v>197</v>
      </c>
      <c r="C174" s="56" t="s">
        <v>224</v>
      </c>
      <c r="D174" s="56" t="s">
        <v>225</v>
      </c>
      <c r="E174" s="56" t="s">
        <v>217</v>
      </c>
      <c r="F174" s="5">
        <v>25.613246115214999</v>
      </c>
      <c r="G174" s="5">
        <v>27.664940452300041</v>
      </c>
      <c r="H174" s="5">
        <v>29.48647778454999</v>
      </c>
      <c r="I174" s="5">
        <v>27.993217561224998</v>
      </c>
      <c r="J174" s="5">
        <v>28.489671870985021</v>
      </c>
      <c r="K174" s="5">
        <v>32.422156160700013</v>
      </c>
      <c r="L174" s="5">
        <v>28.856961805645021</v>
      </c>
      <c r="M174" s="5">
        <v>25.964928347724989</v>
      </c>
      <c r="N174" s="5">
        <v>26.53410059716499</v>
      </c>
      <c r="O174" s="5">
        <v>24.929844192135</v>
      </c>
      <c r="P174" s="5">
        <v>25.983493113319991</v>
      </c>
      <c r="Q174" s="5">
        <v>27.39588637422499</v>
      </c>
      <c r="R174" s="5">
        <v>27.929667133864999</v>
      </c>
      <c r="S174" s="5">
        <v>28.53262520464499</v>
      </c>
      <c r="T174" s="5">
        <v>27.83484583157999</v>
      </c>
      <c r="U174" s="5">
        <v>27.963732797675011</v>
      </c>
      <c r="V174" s="5">
        <v>30.659476604285011</v>
      </c>
      <c r="W174" s="5">
        <v>31.513077402554998</v>
      </c>
      <c r="X174" s="5">
        <v>30.40158766030498</v>
      </c>
      <c r="Y174" s="5">
        <v>31.13174033936998</v>
      </c>
      <c r="Z174" s="5">
        <v>84.256280761544886</v>
      </c>
      <c r="AA174" s="5">
        <v>189.12164416363979</v>
      </c>
      <c r="AB174" s="5">
        <v>183.189870624425</v>
      </c>
      <c r="AC174" s="5">
        <v>186.43818803054489</v>
      </c>
      <c r="AD174" s="5">
        <v>184.60533014236009</v>
      </c>
      <c r="AE174" s="5">
        <v>165.24650473693501</v>
      </c>
      <c r="AF174" s="5">
        <v>158.87336561153509</v>
      </c>
      <c r="AG174" s="5">
        <v>173.11600457367501</v>
      </c>
    </row>
    <row r="175" spans="1:33">
      <c r="A175" s="56" t="s">
        <v>73</v>
      </c>
      <c r="B175" s="56" t="s">
        <v>197</v>
      </c>
      <c r="C175" s="56" t="s">
        <v>226</v>
      </c>
      <c r="D175" s="56" t="s">
        <v>227</v>
      </c>
      <c r="E175" s="56" t="s">
        <v>217</v>
      </c>
      <c r="F175" s="5">
        <v>142.75408219484501</v>
      </c>
      <c r="G175" s="5">
        <v>162.33483941742981</v>
      </c>
      <c r="H175" s="5">
        <v>164.55781592128491</v>
      </c>
      <c r="I175" s="5">
        <v>121.918136584785</v>
      </c>
      <c r="J175" s="5">
        <v>125.678790814415</v>
      </c>
      <c r="K175" s="5">
        <v>156.07478664973999</v>
      </c>
      <c r="L175" s="5">
        <v>112.542876291985</v>
      </c>
      <c r="M175" s="5">
        <v>164.77662173064991</v>
      </c>
      <c r="N175" s="5">
        <v>172.88146758495</v>
      </c>
      <c r="O175" s="5">
        <v>147.7937724073652</v>
      </c>
      <c r="P175" s="5">
        <v>157.56409062101989</v>
      </c>
      <c r="Q175" s="5">
        <v>155.98183198887489</v>
      </c>
      <c r="R175" s="5">
        <v>160.43200806523001</v>
      </c>
      <c r="S175" s="5">
        <v>136.1497054626449</v>
      </c>
      <c r="T175" s="5">
        <v>173.29962265230009</v>
      </c>
      <c r="U175" s="5">
        <v>176.11858120036999</v>
      </c>
      <c r="V175" s="5">
        <v>183.89402564874999</v>
      </c>
      <c r="W175" s="5">
        <v>181.5436823942853</v>
      </c>
      <c r="X175" s="5">
        <v>188.7346044474501</v>
      </c>
      <c r="Y175" s="5">
        <v>181.40347502096489</v>
      </c>
      <c r="Z175" s="5">
        <v>157.77449124817511</v>
      </c>
      <c r="AA175" s="5">
        <v>1404.2539322661901</v>
      </c>
      <c r="AB175" s="5">
        <v>1387.50269971954</v>
      </c>
      <c r="AC175" s="5">
        <v>3763.2486807721771</v>
      </c>
      <c r="AD175" s="5">
        <v>4965.9814843924414</v>
      </c>
      <c r="AE175" s="5">
        <v>6753.2088156565378</v>
      </c>
      <c r="AF175" s="5">
        <v>6456.3468899524923</v>
      </c>
      <c r="AG175" s="5">
        <v>6709.8667094396169</v>
      </c>
    </row>
    <row r="176" spans="1:33">
      <c r="A176" s="56" t="s">
        <v>73</v>
      </c>
      <c r="B176" s="56" t="s">
        <v>197</v>
      </c>
      <c r="C176" s="56" t="s">
        <v>228</v>
      </c>
      <c r="D176" s="56" t="s">
        <v>229</v>
      </c>
      <c r="E176" s="56" t="s">
        <v>217</v>
      </c>
      <c r="F176" s="5">
        <v>591.029733094515</v>
      </c>
      <c r="G176" s="5">
        <v>855.48382302436471</v>
      </c>
      <c r="H176" s="5">
        <v>918.33385436928484</v>
      </c>
      <c r="I176" s="5">
        <v>940.97470484889527</v>
      </c>
      <c r="J176" s="5">
        <v>1015.287436900795</v>
      </c>
      <c r="K176" s="5">
        <v>1078.82268394319</v>
      </c>
      <c r="L176" s="5">
        <v>871.4631286335748</v>
      </c>
      <c r="M176" s="5">
        <v>834.87125049042527</v>
      </c>
      <c r="N176" s="5">
        <v>861.00656769107502</v>
      </c>
      <c r="O176" s="5">
        <v>791.74277049164493</v>
      </c>
      <c r="P176" s="5">
        <v>872.77376037252498</v>
      </c>
      <c r="Q176" s="5">
        <v>886.19125390121508</v>
      </c>
      <c r="R176" s="5">
        <v>948.99357083539996</v>
      </c>
      <c r="S176" s="5">
        <v>957.74184134521977</v>
      </c>
      <c r="T176" s="5">
        <v>999.64860102683497</v>
      </c>
      <c r="U176" s="5">
        <v>983.94973561601023</v>
      </c>
      <c r="V176" s="5">
        <v>1081.2297227235249</v>
      </c>
      <c r="W176" s="5">
        <v>1051.5379269682201</v>
      </c>
      <c r="X176" s="5">
        <v>1068.6766126862001</v>
      </c>
      <c r="Y176" s="5">
        <v>1067.120089470804</v>
      </c>
      <c r="Z176" s="5">
        <v>910.23216750782444</v>
      </c>
      <c r="AA176" s="5">
        <v>993.21898531281522</v>
      </c>
      <c r="AB176" s="5">
        <v>974.77872680002963</v>
      </c>
      <c r="AC176" s="5">
        <v>1013.793647308</v>
      </c>
      <c r="AD176" s="5">
        <v>688.33042324788505</v>
      </c>
      <c r="AE176" s="5">
        <v>668.85474414246494</v>
      </c>
      <c r="AF176" s="5">
        <v>396.13133266093018</v>
      </c>
      <c r="AG176" s="5">
        <v>418.63710848298513</v>
      </c>
    </row>
    <row r="177" spans="1:33">
      <c r="A177" s="56" t="s">
        <v>73</v>
      </c>
      <c r="B177" s="56" t="s">
        <v>197</v>
      </c>
      <c r="C177" s="56" t="s">
        <v>230</v>
      </c>
      <c r="D177" s="56" t="s">
        <v>231</v>
      </c>
      <c r="E177" s="56" t="s">
        <v>217</v>
      </c>
      <c r="F177" s="5">
        <v>2011.979211494285</v>
      </c>
      <c r="G177" s="5">
        <v>2522.8439490293099</v>
      </c>
      <c r="H177" s="5">
        <v>2687.711665695495</v>
      </c>
      <c r="I177" s="5">
        <v>2651.2768191844648</v>
      </c>
      <c r="J177" s="5">
        <v>2866.6323037992461</v>
      </c>
      <c r="K177" s="5">
        <v>3091.0288287493199</v>
      </c>
      <c r="L177" s="5">
        <v>2643.6898653979911</v>
      </c>
      <c r="M177" s="5">
        <v>2475.2555448139401</v>
      </c>
      <c r="N177" s="5">
        <v>2547.1678312480958</v>
      </c>
      <c r="O177" s="5">
        <v>2353.6273139710711</v>
      </c>
      <c r="P177" s="5">
        <v>2543.1817608138758</v>
      </c>
      <c r="Q177" s="5">
        <v>2640.5612148669652</v>
      </c>
      <c r="R177" s="5">
        <v>2811.5150783540489</v>
      </c>
      <c r="S177" s="5">
        <v>2588.59363466993</v>
      </c>
      <c r="T177" s="5">
        <v>2635.1736045675511</v>
      </c>
      <c r="U177" s="5">
        <v>2652.4609666323499</v>
      </c>
      <c r="V177" s="5">
        <v>2885.9718079621648</v>
      </c>
      <c r="W177" s="5">
        <v>2894.98982686522</v>
      </c>
      <c r="X177" s="5">
        <v>2893.1636612992302</v>
      </c>
      <c r="Y177" s="5">
        <v>2788.014822217945</v>
      </c>
      <c r="Z177" s="5">
        <v>2347.4841240625451</v>
      </c>
      <c r="AA177" s="5">
        <v>2317.25621640391</v>
      </c>
      <c r="AB177" s="5">
        <v>3942.1802970241711</v>
      </c>
      <c r="AC177" s="5">
        <v>3992.7500757547741</v>
      </c>
      <c r="AD177" s="5">
        <v>3818.1318327586869</v>
      </c>
      <c r="AE177" s="5">
        <v>4128.6564096743796</v>
      </c>
      <c r="AF177" s="5">
        <v>5416.1515478398514</v>
      </c>
      <c r="AG177" s="5">
        <v>5731.9496009327822</v>
      </c>
    </row>
    <row r="178" spans="1:33">
      <c r="A178" s="56" t="s">
        <v>73</v>
      </c>
      <c r="B178" s="56" t="s">
        <v>197</v>
      </c>
      <c r="C178" s="56" t="s">
        <v>232</v>
      </c>
      <c r="D178" s="56" t="s">
        <v>233</v>
      </c>
      <c r="E178" s="56" t="s">
        <v>217</v>
      </c>
      <c r="F178" s="5">
        <v>0</v>
      </c>
      <c r="G178" s="5">
        <v>0</v>
      </c>
      <c r="H178" s="5">
        <v>0</v>
      </c>
      <c r="I178" s="5">
        <v>0</v>
      </c>
      <c r="J178" s="5">
        <v>7.5575E-8</v>
      </c>
      <c r="K178" s="5">
        <v>5.6829999999999987E-8</v>
      </c>
      <c r="L178" s="5">
        <v>1.2333500000000001E-7</v>
      </c>
      <c r="M178" s="5">
        <v>1.668490000000001E-6</v>
      </c>
      <c r="N178" s="5">
        <v>2.2728850000000009E-6</v>
      </c>
      <c r="O178" s="5">
        <v>1.555845000000001E-6</v>
      </c>
      <c r="P178" s="5">
        <v>3.1229100000000001E-6</v>
      </c>
      <c r="Q178" s="5">
        <v>3.9097999999999994E-6</v>
      </c>
      <c r="R178" s="5">
        <v>5.5158499999999999E-6</v>
      </c>
      <c r="S178" s="5">
        <v>6.699494999999992E-6</v>
      </c>
      <c r="T178" s="5">
        <v>9.7481450000000073E-6</v>
      </c>
      <c r="U178" s="5">
        <v>1.0296294999999989E-5</v>
      </c>
      <c r="V178" s="5">
        <v>1.1973215E-5</v>
      </c>
      <c r="W178" s="5">
        <v>1.521164E-5</v>
      </c>
      <c r="X178" s="5">
        <v>2.900914999999999E-5</v>
      </c>
      <c r="Y178" s="5">
        <v>8.095737500000001E-5</v>
      </c>
      <c r="Z178" s="5">
        <v>1.058862600000001E-4</v>
      </c>
      <c r="AA178" s="5">
        <v>296.17382546909499</v>
      </c>
      <c r="AB178" s="5">
        <v>282.42500088340489</v>
      </c>
      <c r="AC178" s="5">
        <v>303.77019649369498</v>
      </c>
      <c r="AD178" s="5">
        <v>298.21857205322499</v>
      </c>
      <c r="AE178" s="5">
        <v>291.68006483078989</v>
      </c>
      <c r="AF178" s="5">
        <v>284.77315297741012</v>
      </c>
      <c r="AG178" s="5">
        <v>306.83321643237508</v>
      </c>
    </row>
    <row r="179" spans="1:33">
      <c r="A179" s="56" t="s">
        <v>73</v>
      </c>
      <c r="B179" s="56" t="s">
        <v>163</v>
      </c>
      <c r="C179" s="56" t="s">
        <v>234</v>
      </c>
      <c r="D179" s="56" t="s">
        <v>235</v>
      </c>
      <c r="E179" s="56" t="s">
        <v>217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</row>
    <row r="180" spans="1:33">
      <c r="A180" s="56" t="s">
        <v>73</v>
      </c>
      <c r="B180" s="56" t="s">
        <v>163</v>
      </c>
      <c r="C180" s="56" t="s">
        <v>236</v>
      </c>
      <c r="D180" s="56" t="s">
        <v>237</v>
      </c>
      <c r="E180" s="56" t="s">
        <v>217</v>
      </c>
      <c r="F180" s="5">
        <v>279.37746562721497</v>
      </c>
      <c r="G180" s="5">
        <v>155.385608475515</v>
      </c>
      <c r="H180" s="5">
        <v>184.01960328373499</v>
      </c>
      <c r="I180" s="5">
        <v>181.52877109366</v>
      </c>
      <c r="J180" s="5">
        <v>377.31771155767518</v>
      </c>
      <c r="K180" s="5">
        <v>382.84688490515992</v>
      </c>
      <c r="L180" s="5">
        <v>550.75136618019496</v>
      </c>
      <c r="M180" s="5">
        <v>578.99968204078482</v>
      </c>
      <c r="N180" s="5">
        <v>611.84311598891009</v>
      </c>
      <c r="O180" s="5">
        <v>605.1833299763</v>
      </c>
      <c r="P180" s="5">
        <v>607.24227501499536</v>
      </c>
      <c r="Q180" s="5">
        <v>626.54750521530514</v>
      </c>
      <c r="R180" s="5">
        <v>632.17755313525504</v>
      </c>
      <c r="S180" s="5">
        <v>627.19546733576999</v>
      </c>
      <c r="T180" s="5">
        <v>627.02922072881506</v>
      </c>
      <c r="U180" s="5">
        <v>625.0300421935649</v>
      </c>
      <c r="V180" s="5">
        <v>664.17452296411977</v>
      </c>
      <c r="W180" s="5">
        <v>662.0347765756751</v>
      </c>
      <c r="X180" s="5">
        <v>638.90830574990503</v>
      </c>
      <c r="Y180" s="5">
        <v>662.40922386913496</v>
      </c>
      <c r="Z180" s="5">
        <v>645.4942974423202</v>
      </c>
      <c r="AA180" s="5">
        <v>652.75700043226527</v>
      </c>
      <c r="AB180" s="5">
        <v>655.51340204385997</v>
      </c>
      <c r="AC180" s="5">
        <v>652.69367191293509</v>
      </c>
      <c r="AD180" s="5">
        <v>644.83797162832559</v>
      </c>
      <c r="AE180" s="5">
        <v>611.45459947593054</v>
      </c>
      <c r="AF180" s="5">
        <v>583.12648537833479</v>
      </c>
      <c r="AG180" s="5">
        <v>618.91628964888014</v>
      </c>
    </row>
    <row r="181" spans="1:33">
      <c r="A181" s="56" t="s">
        <v>73</v>
      </c>
      <c r="B181" s="56" t="s">
        <v>163</v>
      </c>
      <c r="C181" s="56" t="s">
        <v>238</v>
      </c>
      <c r="D181" s="56" t="s">
        <v>239</v>
      </c>
      <c r="E181" s="56" t="s">
        <v>217</v>
      </c>
      <c r="F181" s="5">
        <v>853.3522488054698</v>
      </c>
      <c r="G181" s="5">
        <v>418.05660047555972</v>
      </c>
      <c r="H181" s="5">
        <v>479.93199567803492</v>
      </c>
      <c r="I181" s="5">
        <v>469.78082163571509</v>
      </c>
      <c r="J181" s="5">
        <v>1074.427361194769</v>
      </c>
      <c r="K181" s="5">
        <v>3302.3661275324762</v>
      </c>
      <c r="L181" s="5">
        <v>4998.1114054253003</v>
      </c>
      <c r="M181" s="5">
        <v>5735.0245539562393</v>
      </c>
      <c r="N181" s="5">
        <v>6094.9652537425236</v>
      </c>
      <c r="O181" s="5">
        <v>5389.8067322697816</v>
      </c>
      <c r="P181" s="5">
        <v>5673.2077367514057</v>
      </c>
      <c r="Q181" s="5">
        <v>6131.3072754615396</v>
      </c>
      <c r="R181" s="5">
        <v>6414.680493234172</v>
      </c>
      <c r="S181" s="5">
        <v>6216.2425964791246</v>
      </c>
      <c r="T181" s="5">
        <v>6521.254456218081</v>
      </c>
      <c r="U181" s="5">
        <v>6256.406262530134</v>
      </c>
      <c r="V181" s="5">
        <v>7019.5756089620327</v>
      </c>
      <c r="W181" s="5">
        <v>6938.2432212157464</v>
      </c>
      <c r="X181" s="5">
        <v>6662.719679347394</v>
      </c>
      <c r="Y181" s="5">
        <v>6534.4505163685444</v>
      </c>
      <c r="Z181" s="5">
        <v>5655.3735120128749</v>
      </c>
      <c r="AA181" s="5">
        <v>5963.461212193065</v>
      </c>
      <c r="AB181" s="5">
        <v>6835.1397874070026</v>
      </c>
      <c r="AC181" s="5">
        <v>7180.4599706021854</v>
      </c>
      <c r="AD181" s="5">
        <v>7615.105346286754</v>
      </c>
      <c r="AE181" s="5">
        <v>7671.9016033414291</v>
      </c>
      <c r="AF181" s="5">
        <v>7183.5986932260876</v>
      </c>
      <c r="AG181" s="5">
        <v>7963.6949518435094</v>
      </c>
    </row>
    <row r="182" spans="1:33">
      <c r="A182" s="56" t="s">
        <v>73</v>
      </c>
      <c r="B182" s="56" t="s">
        <v>163</v>
      </c>
      <c r="C182" s="56" t="s">
        <v>240</v>
      </c>
      <c r="D182" s="56" t="s">
        <v>241</v>
      </c>
      <c r="E182" s="56" t="s">
        <v>217</v>
      </c>
      <c r="F182" s="5">
        <v>1453.610635702245</v>
      </c>
      <c r="G182" s="5">
        <v>1213.2411353964851</v>
      </c>
      <c r="H182" s="5">
        <v>1384.771432395326</v>
      </c>
      <c r="I182" s="5">
        <v>1720.6082054946451</v>
      </c>
      <c r="J182" s="5">
        <v>1760.14880119384</v>
      </c>
      <c r="K182" s="5">
        <v>1795.802528286235</v>
      </c>
      <c r="L182" s="5">
        <v>1401.2232877860449</v>
      </c>
      <c r="M182" s="5">
        <v>1562.837344572386</v>
      </c>
      <c r="N182" s="5">
        <v>1646.885744911131</v>
      </c>
      <c r="O182" s="5">
        <v>1494.451166141135</v>
      </c>
      <c r="P182" s="5">
        <v>1546.1651577202799</v>
      </c>
      <c r="Q182" s="5">
        <v>1718.6853378738149</v>
      </c>
      <c r="R182" s="5">
        <v>1691.6087802800851</v>
      </c>
      <c r="S182" s="5">
        <v>1690.002645368395</v>
      </c>
      <c r="T182" s="5">
        <v>1687.4141832535399</v>
      </c>
      <c r="U182" s="5">
        <v>1697.2392023535849</v>
      </c>
      <c r="V182" s="5">
        <v>1883.003784076765</v>
      </c>
      <c r="W182" s="5">
        <v>1866.3966215390251</v>
      </c>
      <c r="X182" s="5">
        <v>1809.929182196061</v>
      </c>
      <c r="Y182" s="5">
        <v>1562.917343333191</v>
      </c>
      <c r="Z182" s="5">
        <v>1389.5553508360999</v>
      </c>
      <c r="AA182" s="5">
        <v>1451.23824780054</v>
      </c>
      <c r="AB182" s="5">
        <v>1572.731411754776</v>
      </c>
      <c r="AC182" s="5">
        <v>1542.5595386243399</v>
      </c>
      <c r="AD182" s="5">
        <v>1543.4273641199659</v>
      </c>
      <c r="AE182" s="5">
        <v>5127.348400597175</v>
      </c>
      <c r="AF182" s="5">
        <v>7352.1924400739172</v>
      </c>
      <c r="AG182" s="5">
        <v>7883.0957725952849</v>
      </c>
    </row>
    <row r="183" spans="1:33">
      <c r="A183" s="56" t="s">
        <v>73</v>
      </c>
      <c r="B183" s="56" t="s">
        <v>163</v>
      </c>
      <c r="C183" s="56" t="s">
        <v>242</v>
      </c>
      <c r="D183" s="56" t="s">
        <v>243</v>
      </c>
      <c r="E183" s="56" t="s">
        <v>217</v>
      </c>
      <c r="F183" s="5">
        <v>96.974815841735079</v>
      </c>
      <c r="G183" s="5">
        <v>85.072362799629971</v>
      </c>
      <c r="H183" s="5">
        <v>94.197578578024917</v>
      </c>
      <c r="I183" s="5">
        <v>366.19696168462002</v>
      </c>
      <c r="J183" s="5">
        <v>385.90477232949002</v>
      </c>
      <c r="K183" s="5">
        <v>377.84996403467483</v>
      </c>
      <c r="L183" s="5">
        <v>419.37572660046499</v>
      </c>
      <c r="M183" s="5">
        <v>500.93290783709517</v>
      </c>
      <c r="N183" s="5">
        <v>501.10418046608987</v>
      </c>
      <c r="O183" s="5">
        <v>490.06745127403968</v>
      </c>
      <c r="P183" s="5">
        <v>510.19006975450498</v>
      </c>
      <c r="Q183" s="5">
        <v>519.66070106473512</v>
      </c>
      <c r="R183" s="5">
        <v>512.80652118220019</v>
      </c>
      <c r="S183" s="5">
        <v>526.03369170625001</v>
      </c>
      <c r="T183" s="5">
        <v>503.85537815427972</v>
      </c>
      <c r="U183" s="5">
        <v>522.82649030405514</v>
      </c>
      <c r="V183" s="5">
        <v>572.53678908934489</v>
      </c>
      <c r="W183" s="5">
        <v>587.75730408159984</v>
      </c>
      <c r="X183" s="5">
        <v>601.21790751568983</v>
      </c>
      <c r="Y183" s="5">
        <v>570.37630642594502</v>
      </c>
      <c r="Z183" s="5">
        <v>445.82096913235472</v>
      </c>
      <c r="AA183" s="5">
        <v>471.02967842957497</v>
      </c>
      <c r="AB183" s="5">
        <v>464.43452154797001</v>
      </c>
      <c r="AC183" s="5">
        <v>450.44000218731009</v>
      </c>
      <c r="AD183" s="5">
        <v>466.8563892311949</v>
      </c>
      <c r="AE183" s="5">
        <v>411.92239729571492</v>
      </c>
      <c r="AF183" s="5">
        <v>534.3570098299997</v>
      </c>
      <c r="AG183" s="5">
        <v>581.63708938716957</v>
      </c>
    </row>
    <row r="184" spans="1:33">
      <c r="A184" s="56" t="s">
        <v>73</v>
      </c>
      <c r="B184" s="56" t="s">
        <v>163</v>
      </c>
      <c r="C184" s="56" t="s">
        <v>244</v>
      </c>
      <c r="D184" s="56" t="s">
        <v>245</v>
      </c>
      <c r="E184" s="56" t="s">
        <v>217</v>
      </c>
      <c r="F184" s="5">
        <v>1691.329691160721</v>
      </c>
      <c r="G184" s="5">
        <v>1498.62358296716</v>
      </c>
      <c r="H184" s="5">
        <v>2263.4827705736602</v>
      </c>
      <c r="I184" s="5">
        <v>2453.852192996655</v>
      </c>
      <c r="J184" s="5">
        <v>2449.3977295048098</v>
      </c>
      <c r="K184" s="5">
        <v>2579.1252770343649</v>
      </c>
      <c r="L184" s="5">
        <v>2058.482741848386</v>
      </c>
      <c r="M184" s="5">
        <v>2408.0500041198861</v>
      </c>
      <c r="N184" s="5">
        <v>2562.977753557906</v>
      </c>
      <c r="O184" s="5">
        <v>2314.49593583557</v>
      </c>
      <c r="P184" s="5">
        <v>2483.189877165185</v>
      </c>
      <c r="Q184" s="5">
        <v>2623.600070473266</v>
      </c>
      <c r="R184" s="5">
        <v>2399.4231185602912</v>
      </c>
      <c r="S184" s="5">
        <v>2530.76743408324</v>
      </c>
      <c r="T184" s="5">
        <v>2517.0235039283252</v>
      </c>
      <c r="U184" s="5">
        <v>2146.13887621401</v>
      </c>
      <c r="V184" s="5">
        <v>2299.489807564255</v>
      </c>
      <c r="W184" s="5">
        <v>2291.2304068481808</v>
      </c>
      <c r="X184" s="5">
        <v>2278.7745596640461</v>
      </c>
      <c r="Y184" s="5">
        <v>2269.7729923697489</v>
      </c>
      <c r="Z184" s="5">
        <v>2016.8957518715499</v>
      </c>
      <c r="AA184" s="5">
        <v>2166.6821266297911</v>
      </c>
      <c r="AB184" s="5">
        <v>2233.75005422299</v>
      </c>
      <c r="AC184" s="5">
        <v>2083.700241164755</v>
      </c>
      <c r="AD184" s="5">
        <v>2277.3945244476549</v>
      </c>
      <c r="AE184" s="5">
        <v>2156.2411988840599</v>
      </c>
      <c r="AF184" s="5">
        <v>1353.257023459485</v>
      </c>
      <c r="AG184" s="5">
        <v>836.95665555473954</v>
      </c>
    </row>
    <row r="185" spans="1:33">
      <c r="A185" s="56" t="s">
        <v>73</v>
      </c>
      <c r="B185" s="56" t="s">
        <v>163</v>
      </c>
      <c r="C185" s="56" t="s">
        <v>246</v>
      </c>
      <c r="D185" s="56" t="s">
        <v>247</v>
      </c>
      <c r="E185" s="56" t="s">
        <v>217</v>
      </c>
      <c r="F185" s="5">
        <v>819.99325228481518</v>
      </c>
      <c r="G185" s="5">
        <v>647.85220641834997</v>
      </c>
      <c r="H185" s="5">
        <v>890.02582205263047</v>
      </c>
      <c r="I185" s="5">
        <v>924.69486753745036</v>
      </c>
      <c r="J185" s="5">
        <v>905.40192387911043</v>
      </c>
      <c r="K185" s="5">
        <v>920.40815383602023</v>
      </c>
      <c r="L185" s="5">
        <v>710.6717945246653</v>
      </c>
      <c r="M185" s="5">
        <v>824.57442807610482</v>
      </c>
      <c r="N185" s="5">
        <v>885.31550052555519</v>
      </c>
      <c r="O185" s="5">
        <v>781.52823424342023</v>
      </c>
      <c r="P185" s="5">
        <v>811.80434054346551</v>
      </c>
      <c r="Q185" s="5">
        <v>852.92635975332496</v>
      </c>
      <c r="R185" s="5">
        <v>858.26488416010966</v>
      </c>
      <c r="S185" s="5">
        <v>915.02272466172008</v>
      </c>
      <c r="T185" s="5">
        <v>881.85206308549039</v>
      </c>
      <c r="U185" s="5">
        <v>871.09443821185528</v>
      </c>
      <c r="V185" s="5">
        <v>955.09790281158519</v>
      </c>
      <c r="W185" s="5">
        <v>933.24882884578494</v>
      </c>
      <c r="X185" s="5">
        <v>929.07446554212027</v>
      </c>
      <c r="Y185" s="5">
        <v>934.83676180741043</v>
      </c>
      <c r="Z185" s="5">
        <v>827.90967671539522</v>
      </c>
      <c r="AA185" s="5">
        <v>881.64659529538039</v>
      </c>
      <c r="AB185" s="5">
        <v>929.47305732212021</v>
      </c>
      <c r="AC185" s="5">
        <v>873.69429346267475</v>
      </c>
      <c r="AD185" s="5">
        <v>896.87904371720992</v>
      </c>
      <c r="AE185" s="5">
        <v>860.10895583588501</v>
      </c>
      <c r="AF185" s="5">
        <v>848.68990716037024</v>
      </c>
      <c r="AG185" s="5">
        <v>592.33459077296038</v>
      </c>
    </row>
    <row r="186" spans="1:33">
      <c r="A186" s="56" t="s">
        <v>73</v>
      </c>
      <c r="B186" s="56" t="s">
        <v>163</v>
      </c>
      <c r="C186" s="56" t="s">
        <v>248</v>
      </c>
      <c r="D186" s="56" t="s">
        <v>249</v>
      </c>
      <c r="E186" s="56" t="s">
        <v>217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</row>
    <row r="187" spans="1:33">
      <c r="A187" s="56" t="s">
        <v>73</v>
      </c>
      <c r="B187" s="56" t="s">
        <v>163</v>
      </c>
      <c r="C187" s="56" t="s">
        <v>250</v>
      </c>
      <c r="D187" s="56" t="s">
        <v>251</v>
      </c>
      <c r="E187" s="56" t="s">
        <v>217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</row>
    <row r="188" spans="1:33">
      <c r="A188" s="56" t="s">
        <v>73</v>
      </c>
      <c r="B188" s="56" t="s">
        <v>198</v>
      </c>
      <c r="C188" s="56" t="s">
        <v>252</v>
      </c>
      <c r="D188" s="56" t="s">
        <v>253</v>
      </c>
      <c r="E188" s="56" t="s">
        <v>217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</row>
    <row r="189" spans="1:33">
      <c r="A189" s="56" t="s">
        <v>73</v>
      </c>
      <c r="B189" s="56" t="s">
        <v>198</v>
      </c>
      <c r="C189" s="56" t="s">
        <v>254</v>
      </c>
      <c r="D189" s="56" t="s">
        <v>255</v>
      </c>
      <c r="E189" s="56" t="s">
        <v>217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</row>
    <row r="190" spans="1:33">
      <c r="A190" s="56" t="s">
        <v>73</v>
      </c>
      <c r="B190" s="56" t="s">
        <v>198</v>
      </c>
      <c r="C190" s="56" t="s">
        <v>256</v>
      </c>
      <c r="D190" s="56" t="s">
        <v>257</v>
      </c>
      <c r="E190" s="56" t="s">
        <v>217</v>
      </c>
      <c r="F190" s="5">
        <v>975.47716160366531</v>
      </c>
      <c r="G190" s="5">
        <v>699.76016035168016</v>
      </c>
      <c r="H190" s="5">
        <v>883.48678410567504</v>
      </c>
      <c r="I190" s="5">
        <v>923.46947126801513</v>
      </c>
      <c r="J190" s="5">
        <v>865.44127201645028</v>
      </c>
      <c r="K190" s="5">
        <v>809.78848168128491</v>
      </c>
      <c r="L190" s="5">
        <v>718.518148703615</v>
      </c>
      <c r="M190" s="5">
        <v>756.45357340999999</v>
      </c>
      <c r="N190" s="5">
        <v>785.42520655401029</v>
      </c>
      <c r="O190" s="5">
        <v>783.03149115925498</v>
      </c>
      <c r="P190" s="5">
        <v>790.11444244160987</v>
      </c>
      <c r="Q190" s="5">
        <v>797.60455049371512</v>
      </c>
      <c r="R190" s="5">
        <v>723.30784237608498</v>
      </c>
      <c r="S190" s="5">
        <v>792.85448843640506</v>
      </c>
      <c r="T190" s="5">
        <v>800.18274328607004</v>
      </c>
      <c r="U190" s="5">
        <v>812.25184603446019</v>
      </c>
      <c r="V190" s="5">
        <v>898.94177122077508</v>
      </c>
      <c r="W190" s="5">
        <v>1360.6551798345249</v>
      </c>
      <c r="X190" s="5">
        <v>1317.814063812114</v>
      </c>
      <c r="Y190" s="5">
        <v>1271.20025631352</v>
      </c>
      <c r="Z190" s="5">
        <v>1157.37742567178</v>
      </c>
      <c r="AA190" s="5">
        <v>1285.163063881366</v>
      </c>
      <c r="AB190" s="5">
        <v>1273.505170422535</v>
      </c>
      <c r="AC190" s="5">
        <v>1207.518563453561</v>
      </c>
      <c r="AD190" s="5">
        <v>1304.13113287478</v>
      </c>
      <c r="AE190" s="5">
        <v>943.431762524075</v>
      </c>
      <c r="AF190" s="5">
        <v>134.515990033755</v>
      </c>
      <c r="AG190" s="5">
        <v>0</v>
      </c>
    </row>
    <row r="191" spans="1:33">
      <c r="A191" s="56" t="s">
        <v>73</v>
      </c>
      <c r="B191" s="56" t="s">
        <v>198</v>
      </c>
      <c r="C191" s="56" t="s">
        <v>258</v>
      </c>
      <c r="D191" s="56" t="s">
        <v>259</v>
      </c>
      <c r="E191" s="56" t="s">
        <v>217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</row>
    <row r="192" spans="1:33">
      <c r="A192" s="56" t="s">
        <v>73</v>
      </c>
      <c r="B192" s="56" t="s">
        <v>198</v>
      </c>
      <c r="C192" s="56" t="s">
        <v>260</v>
      </c>
      <c r="D192" s="56" t="s">
        <v>261</v>
      </c>
      <c r="E192" s="56" t="s">
        <v>217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>
      <c r="A193" s="56" t="s">
        <v>73</v>
      </c>
      <c r="B193" s="56" t="s">
        <v>198</v>
      </c>
      <c r="C193" s="56" t="s">
        <v>262</v>
      </c>
      <c r="D193" s="56" t="s">
        <v>263</v>
      </c>
      <c r="E193" s="56" t="s">
        <v>217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</row>
    <row r="194" spans="1:33">
      <c r="A194" s="56" t="s">
        <v>73</v>
      </c>
      <c r="B194" s="56" t="s">
        <v>198</v>
      </c>
      <c r="C194" s="56" t="s">
        <v>264</v>
      </c>
      <c r="D194" s="56" t="s">
        <v>265</v>
      </c>
      <c r="E194" s="56" t="s">
        <v>217</v>
      </c>
      <c r="F194" s="5">
        <v>571.74019863865999</v>
      </c>
      <c r="G194" s="5">
        <v>419.16983710110497</v>
      </c>
      <c r="H194" s="5">
        <v>523.97886047341501</v>
      </c>
      <c r="I194" s="5">
        <v>566.61932393682491</v>
      </c>
      <c r="J194" s="5">
        <v>477.89010692151498</v>
      </c>
      <c r="K194" s="5">
        <v>430.53391883901003</v>
      </c>
      <c r="L194" s="5">
        <v>343.75439342730522</v>
      </c>
      <c r="M194" s="5">
        <v>436.08273530878478</v>
      </c>
      <c r="N194" s="5">
        <v>467.42747764535022</v>
      </c>
      <c r="O194" s="5">
        <v>451.4840816899852</v>
      </c>
      <c r="P194" s="5">
        <v>485.95168224824522</v>
      </c>
      <c r="Q194" s="5">
        <v>458.27040402059492</v>
      </c>
      <c r="R194" s="5">
        <v>395.32194905876992</v>
      </c>
      <c r="S194" s="5">
        <v>471.77926721164511</v>
      </c>
      <c r="T194" s="5">
        <v>495.31316309009492</v>
      </c>
      <c r="U194" s="5">
        <v>479.11574660818519</v>
      </c>
      <c r="V194" s="5">
        <v>543.61350675436483</v>
      </c>
      <c r="W194" s="5">
        <v>711.23451674650528</v>
      </c>
      <c r="X194" s="5">
        <v>674.65622811445473</v>
      </c>
      <c r="Y194" s="5">
        <v>683.50054644409988</v>
      </c>
      <c r="Z194" s="5">
        <v>642.26584445746005</v>
      </c>
      <c r="AA194" s="5">
        <v>486.55729209677997</v>
      </c>
      <c r="AB194" s="5">
        <v>495.24445320146492</v>
      </c>
      <c r="AC194" s="5">
        <v>445.58456607714999</v>
      </c>
      <c r="AD194" s="5">
        <v>476.98386053697499</v>
      </c>
      <c r="AE194" s="5">
        <v>472.20164143062033</v>
      </c>
      <c r="AF194" s="5">
        <v>389.54612749122492</v>
      </c>
      <c r="AG194" s="5">
        <v>480.39352548798013</v>
      </c>
    </row>
    <row r="195" spans="1:33">
      <c r="A195" s="56" t="s">
        <v>73</v>
      </c>
      <c r="B195" s="56" t="s">
        <v>199</v>
      </c>
      <c r="C195" s="56" t="s">
        <v>266</v>
      </c>
      <c r="D195" s="56" t="s">
        <v>267</v>
      </c>
      <c r="E195" s="56" t="s">
        <v>217</v>
      </c>
      <c r="F195" s="5">
        <v>157.70049378401509</v>
      </c>
      <c r="G195" s="5">
        <v>148.25165842711499</v>
      </c>
      <c r="H195" s="5">
        <v>202.79640275030999</v>
      </c>
      <c r="I195" s="5">
        <v>216.53227943798521</v>
      </c>
      <c r="J195" s="5">
        <v>202.11981285917011</v>
      </c>
      <c r="K195" s="5">
        <v>182.0830245130249</v>
      </c>
      <c r="L195" s="5">
        <v>153.051207342255</v>
      </c>
      <c r="M195" s="5">
        <v>164.29030310566989</v>
      </c>
      <c r="N195" s="5">
        <v>169.83197661968501</v>
      </c>
      <c r="O195" s="5">
        <v>176.79837255283999</v>
      </c>
      <c r="P195" s="5">
        <v>183.05299760540001</v>
      </c>
      <c r="Q195" s="5">
        <v>190.44424461542999</v>
      </c>
      <c r="R195" s="5">
        <v>175.97226211379001</v>
      </c>
      <c r="S195" s="5">
        <v>194.6500456621801</v>
      </c>
      <c r="T195" s="5">
        <v>198.93735471581991</v>
      </c>
      <c r="U195" s="5">
        <v>195.805532220365</v>
      </c>
      <c r="V195" s="5">
        <v>214.33622318553</v>
      </c>
      <c r="W195" s="5">
        <v>259.36408332716502</v>
      </c>
      <c r="X195" s="5">
        <v>162.82697343884519</v>
      </c>
      <c r="Y195" s="5">
        <v>159.538194044405</v>
      </c>
      <c r="Z195" s="5">
        <v>155.5402298202149</v>
      </c>
      <c r="AA195" s="5">
        <v>170.36785662019989</v>
      </c>
      <c r="AB195" s="5">
        <v>162.45139144276021</v>
      </c>
      <c r="AC195" s="5">
        <v>149.8807062212999</v>
      </c>
      <c r="AD195" s="5">
        <v>160.63779983664</v>
      </c>
      <c r="AE195" s="5">
        <v>152.52786824615001</v>
      </c>
      <c r="AF195" s="5">
        <v>0</v>
      </c>
      <c r="AG195" s="5">
        <v>0</v>
      </c>
    </row>
    <row r="196" spans="1:33">
      <c r="A196" s="56" t="s">
        <v>73</v>
      </c>
      <c r="B196" s="56" t="s">
        <v>199</v>
      </c>
      <c r="C196" s="56" t="s">
        <v>268</v>
      </c>
      <c r="D196" s="56" t="s">
        <v>269</v>
      </c>
      <c r="E196" s="56" t="s">
        <v>217</v>
      </c>
      <c r="F196" s="5">
        <v>24.710412668419998</v>
      </c>
      <c r="G196" s="5">
        <v>18.631300299340001</v>
      </c>
      <c r="H196" s="5">
        <v>24.696530782804999</v>
      </c>
      <c r="I196" s="5">
        <v>30.642091095840001</v>
      </c>
      <c r="J196" s="5">
        <v>32.832641036035</v>
      </c>
      <c r="K196" s="5">
        <v>28.995498823624999</v>
      </c>
      <c r="L196" s="5">
        <v>28.606804505509999</v>
      </c>
      <c r="M196" s="5">
        <v>30.451060245415</v>
      </c>
      <c r="N196" s="5">
        <v>19.92905088521</v>
      </c>
      <c r="O196" s="5">
        <v>19.026024387830009</v>
      </c>
      <c r="P196" s="5">
        <v>20.68451905073</v>
      </c>
      <c r="Q196" s="5">
        <v>19.670014783269998</v>
      </c>
      <c r="R196" s="5">
        <v>19.378293238215001</v>
      </c>
      <c r="S196" s="5">
        <v>18.973276453339999</v>
      </c>
      <c r="T196" s="5">
        <v>21.096447268960009</v>
      </c>
      <c r="U196" s="5">
        <v>25.29820781563501</v>
      </c>
      <c r="V196" s="5">
        <v>23.92535234242499</v>
      </c>
      <c r="W196" s="5">
        <v>28.153101286609999</v>
      </c>
      <c r="X196" s="5">
        <v>12.023406617085</v>
      </c>
      <c r="Y196" s="5">
        <v>10.59745545245999</v>
      </c>
      <c r="Z196" s="5">
        <v>10.742147481580011</v>
      </c>
      <c r="AA196" s="5">
        <v>10.63657429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</row>
    <row r="197" spans="1:33">
      <c r="A197" s="56" t="s">
        <v>73</v>
      </c>
      <c r="B197" s="56" t="s">
        <v>199</v>
      </c>
      <c r="C197" s="56" t="s">
        <v>270</v>
      </c>
      <c r="D197" s="56" t="s">
        <v>271</v>
      </c>
      <c r="E197" s="56" t="s">
        <v>217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</row>
    <row r="198" spans="1:33">
      <c r="A198" s="56" t="s">
        <v>73</v>
      </c>
      <c r="B198" s="56" t="s">
        <v>199</v>
      </c>
      <c r="C198" s="56" t="s">
        <v>272</v>
      </c>
      <c r="D198" s="56" t="s">
        <v>273</v>
      </c>
      <c r="E198" s="56" t="s">
        <v>217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</row>
    <row r="199" spans="1:33">
      <c r="A199" s="56" t="s">
        <v>73</v>
      </c>
      <c r="B199" s="56" t="s">
        <v>199</v>
      </c>
      <c r="C199" s="56" t="s">
        <v>274</v>
      </c>
      <c r="D199" s="56" t="s">
        <v>275</v>
      </c>
      <c r="E199" s="56" t="s">
        <v>217</v>
      </c>
      <c r="F199" s="5">
        <v>441.09016256975002</v>
      </c>
      <c r="G199" s="5">
        <v>337.27281739307989</v>
      </c>
      <c r="H199" s="5">
        <v>464.7811489974049</v>
      </c>
      <c r="I199" s="5">
        <v>488.70947072681503</v>
      </c>
      <c r="J199" s="5">
        <v>480.10574429377988</v>
      </c>
      <c r="K199" s="5">
        <v>437.91195110522011</v>
      </c>
      <c r="L199" s="5">
        <v>379.07471391625478</v>
      </c>
      <c r="M199" s="5">
        <v>419.53879649872488</v>
      </c>
      <c r="N199" s="5">
        <v>412.66416647203499</v>
      </c>
      <c r="O199" s="5">
        <v>424.57147627780017</v>
      </c>
      <c r="P199" s="5">
        <v>427.90314649016011</v>
      </c>
      <c r="Q199" s="5">
        <v>428.35243388432491</v>
      </c>
      <c r="R199" s="5">
        <v>413.17634348718008</v>
      </c>
      <c r="S199" s="5">
        <v>436.18259446956989</v>
      </c>
      <c r="T199" s="5">
        <v>452.78004391922008</v>
      </c>
      <c r="U199" s="5">
        <v>475.95783008432988</v>
      </c>
      <c r="V199" s="5">
        <v>503.53336913708972</v>
      </c>
      <c r="W199" s="5">
        <v>583.75252987187991</v>
      </c>
      <c r="X199" s="5">
        <v>596.04976172265515</v>
      </c>
      <c r="Y199" s="5">
        <v>571.43423113105985</v>
      </c>
      <c r="Z199" s="5">
        <v>546.90685509060006</v>
      </c>
      <c r="AA199" s="5">
        <v>155.95381490520001</v>
      </c>
      <c r="AB199" s="5">
        <v>149.8293666131201</v>
      </c>
      <c r="AC199" s="5">
        <v>141.83551710878999</v>
      </c>
      <c r="AD199" s="5">
        <v>0</v>
      </c>
      <c r="AE199" s="5">
        <v>0</v>
      </c>
      <c r="AF199" s="5">
        <v>0</v>
      </c>
      <c r="AG199" s="5">
        <v>0</v>
      </c>
    </row>
    <row r="200" spans="1:33">
      <c r="A200" s="56" t="s">
        <v>73</v>
      </c>
      <c r="B200" s="56" t="s">
        <v>199</v>
      </c>
      <c r="C200" s="56" t="s">
        <v>276</v>
      </c>
      <c r="D200" s="56" t="s">
        <v>277</v>
      </c>
      <c r="E200" s="56" t="s">
        <v>217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</row>
    <row r="201" spans="1:33">
      <c r="A201" s="56" t="s">
        <v>73</v>
      </c>
      <c r="B201" s="56" t="s">
        <v>199</v>
      </c>
      <c r="C201" s="56" t="s">
        <v>278</v>
      </c>
      <c r="D201" s="56" t="s">
        <v>279</v>
      </c>
      <c r="E201" s="56" t="s">
        <v>217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2.3643500000000009E-7</v>
      </c>
      <c r="N201" s="5">
        <v>1.393384999999999E-6</v>
      </c>
      <c r="O201" s="5">
        <v>1.315225E-6</v>
      </c>
      <c r="P201" s="5">
        <v>2.2331200000000008E-6</v>
      </c>
      <c r="Q201" s="5">
        <v>3.1116899999999978E-6</v>
      </c>
      <c r="R201" s="5">
        <v>3.607655E-6</v>
      </c>
      <c r="S201" s="5">
        <v>4.5468250000000028E-6</v>
      </c>
      <c r="T201" s="5">
        <v>6.7579800000000006E-6</v>
      </c>
      <c r="U201" s="5">
        <v>7.7059449999999983E-6</v>
      </c>
      <c r="V201" s="5">
        <v>7.6903899999999977E-6</v>
      </c>
      <c r="W201" s="5">
        <v>1.1782965E-5</v>
      </c>
      <c r="X201" s="5">
        <v>1.645397000000001E-5</v>
      </c>
      <c r="Y201" s="5">
        <v>1.9459114999999999E-5</v>
      </c>
      <c r="Z201" s="5">
        <v>2.8596434999999999E-5</v>
      </c>
      <c r="AA201" s="5">
        <v>3.6300805000000017E-5</v>
      </c>
      <c r="AB201" s="5">
        <v>4.4140410000000002E-5</v>
      </c>
      <c r="AC201" s="5">
        <v>4.0378190000000012E-5</v>
      </c>
      <c r="AD201" s="5">
        <v>1.1475495E-4</v>
      </c>
      <c r="AE201" s="5">
        <v>1.3282381500000001E-4</v>
      </c>
      <c r="AF201" s="5">
        <v>873.22484106200545</v>
      </c>
      <c r="AG201" s="5">
        <v>928.1635581858103</v>
      </c>
    </row>
    <row r="202" spans="1:33">
      <c r="A202" s="56" t="s">
        <v>73</v>
      </c>
      <c r="B202" s="56" t="s">
        <v>199</v>
      </c>
      <c r="C202" s="56" t="s">
        <v>280</v>
      </c>
      <c r="D202" s="56" t="s">
        <v>281</v>
      </c>
      <c r="E202" s="56" t="s">
        <v>217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</row>
    <row r="203" spans="1:33">
      <c r="A203" s="56" t="s">
        <v>73</v>
      </c>
      <c r="B203" s="56" t="s">
        <v>199</v>
      </c>
      <c r="C203" s="56" t="s">
        <v>282</v>
      </c>
      <c r="D203" s="56" t="s">
        <v>283</v>
      </c>
      <c r="E203" s="56" t="s">
        <v>217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</row>
    <row r="204" spans="1:33">
      <c r="A204" s="56" t="s">
        <v>73</v>
      </c>
      <c r="B204" s="56" t="s">
        <v>200</v>
      </c>
      <c r="C204" s="56" t="s">
        <v>284</v>
      </c>
      <c r="D204" s="56" t="s">
        <v>285</v>
      </c>
      <c r="E204" s="56" t="s">
        <v>217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</row>
    <row r="205" spans="1:33">
      <c r="A205" s="56" t="s">
        <v>73</v>
      </c>
      <c r="B205" s="56" t="s">
        <v>200</v>
      </c>
      <c r="C205" s="56" t="s">
        <v>286</v>
      </c>
      <c r="D205" s="56" t="s">
        <v>287</v>
      </c>
      <c r="E205" s="56" t="s">
        <v>217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</row>
    <row r="206" spans="1:33">
      <c r="A206" s="56" t="s">
        <v>73</v>
      </c>
      <c r="B206" s="56" t="s">
        <v>200</v>
      </c>
      <c r="C206" s="56" t="s">
        <v>288</v>
      </c>
      <c r="D206" s="56" t="s">
        <v>303</v>
      </c>
      <c r="E206" s="56" t="s">
        <v>217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</row>
    <row r="207" spans="1:33" ht="16.5" customHeight="1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33">
      <c r="A208" s="56" t="s">
        <v>73</v>
      </c>
      <c r="B208" s="56" t="s">
        <v>197</v>
      </c>
      <c r="C208" s="56" t="s">
        <v>215</v>
      </c>
      <c r="D208" s="56" t="s">
        <v>216</v>
      </c>
      <c r="E208" s="56" t="s">
        <v>142</v>
      </c>
      <c r="F208" s="5">
        <v>1311.20706183774</v>
      </c>
      <c r="G208" s="5">
        <v>2777.291868878915</v>
      </c>
      <c r="H208" s="5">
        <v>3067.2540585974639</v>
      </c>
      <c r="I208" s="5">
        <v>3512.470953278847</v>
      </c>
      <c r="J208" s="5">
        <v>3553.7756643355751</v>
      </c>
      <c r="K208" s="5">
        <v>3775.5266931813048</v>
      </c>
      <c r="L208" s="5">
        <v>3934.1721475336249</v>
      </c>
      <c r="M208" s="5">
        <v>3197.4639055716698</v>
      </c>
      <c r="N208" s="5">
        <v>3635.0562846792031</v>
      </c>
      <c r="O208" s="5">
        <v>3390.0705520941642</v>
      </c>
      <c r="P208" s="5">
        <v>3490.645355348071</v>
      </c>
      <c r="Q208" s="5">
        <v>3644.1229855989482</v>
      </c>
      <c r="R208" s="5">
        <v>3659.6840000116308</v>
      </c>
      <c r="S208" s="5">
        <v>3721.5704637095291</v>
      </c>
      <c r="T208" s="5">
        <v>3287.74627251941</v>
      </c>
      <c r="U208" s="5">
        <v>3385.489304482006</v>
      </c>
      <c r="V208" s="5">
        <v>3665.6857740869709</v>
      </c>
      <c r="W208" s="5">
        <v>3794.3275552510559</v>
      </c>
      <c r="X208" s="5">
        <v>3403.1957023459472</v>
      </c>
      <c r="Y208" s="5">
        <v>3807.9047495886721</v>
      </c>
      <c r="Z208" s="5">
        <v>3690.772683667185</v>
      </c>
      <c r="AA208" s="5">
        <v>3726.4657939452391</v>
      </c>
      <c r="AB208" s="5">
        <v>3829.68690693601</v>
      </c>
      <c r="AC208" s="5">
        <v>3805.0715060442189</v>
      </c>
      <c r="AD208" s="5">
        <v>3963.4118706381469</v>
      </c>
      <c r="AE208" s="5">
        <v>3097.4659224155071</v>
      </c>
      <c r="AF208" s="5">
        <v>3337.0849039708401</v>
      </c>
      <c r="AG208" s="5">
        <v>3616.3710688793062</v>
      </c>
    </row>
    <row r="209" spans="1:33">
      <c r="A209" s="56" t="s">
        <v>73</v>
      </c>
      <c r="B209" s="56" t="s">
        <v>197</v>
      </c>
      <c r="C209" s="56" t="s">
        <v>218</v>
      </c>
      <c r="D209" s="56" t="s">
        <v>219</v>
      </c>
      <c r="E209" s="56" t="s">
        <v>142</v>
      </c>
      <c r="F209" s="5">
        <v>102.3307481464699</v>
      </c>
      <c r="G209" s="5">
        <v>110.040265032235</v>
      </c>
      <c r="H209" s="5">
        <v>112.66012895929499</v>
      </c>
      <c r="I209" s="5">
        <v>100.02843999853501</v>
      </c>
      <c r="J209" s="5">
        <v>106.5655080797501</v>
      </c>
      <c r="K209" s="5">
        <v>104.5390851773</v>
      </c>
      <c r="L209" s="5">
        <v>113.645030156435</v>
      </c>
      <c r="M209" s="5">
        <v>91.293075923285002</v>
      </c>
      <c r="N209" s="5">
        <v>107.899006517</v>
      </c>
      <c r="O209" s="5">
        <v>100.06082853637</v>
      </c>
      <c r="P209" s="5">
        <v>95.665469766464966</v>
      </c>
      <c r="Q209" s="5">
        <v>102.74782067175509</v>
      </c>
      <c r="R209" s="5">
        <v>104.88271880145</v>
      </c>
      <c r="S209" s="5">
        <v>107.4809584046651</v>
      </c>
      <c r="T209" s="5">
        <v>94.468830510610033</v>
      </c>
      <c r="U209" s="5">
        <v>102.171034672405</v>
      </c>
      <c r="V209" s="5">
        <v>101.05530902846</v>
      </c>
      <c r="W209" s="5">
        <v>109.80350368274</v>
      </c>
      <c r="X209" s="5">
        <v>92.749619968954931</v>
      </c>
      <c r="Y209" s="5">
        <v>108.6468225986299</v>
      </c>
      <c r="Z209" s="5">
        <v>650.49443546880457</v>
      </c>
      <c r="AA209" s="5">
        <v>1744.791261574775</v>
      </c>
      <c r="AB209" s="5">
        <v>2616.960227809041</v>
      </c>
      <c r="AC209" s="5">
        <v>2849.5002009343762</v>
      </c>
      <c r="AD209" s="5">
        <v>2713.061303730999</v>
      </c>
      <c r="AE209" s="5">
        <v>2319.963162357798</v>
      </c>
      <c r="AF209" s="5">
        <v>2609.4315410911559</v>
      </c>
      <c r="AG209" s="5">
        <v>2697.4405099343148</v>
      </c>
    </row>
    <row r="210" spans="1:33">
      <c r="A210" s="56" t="s">
        <v>73</v>
      </c>
      <c r="B210" s="56" t="s">
        <v>197</v>
      </c>
      <c r="C210" s="56" t="s">
        <v>220</v>
      </c>
      <c r="D210" s="56" t="s">
        <v>221</v>
      </c>
      <c r="E210" s="56" t="s">
        <v>142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</row>
    <row r="211" spans="1:33">
      <c r="A211" s="56" t="s">
        <v>73</v>
      </c>
      <c r="B211" s="56" t="s">
        <v>197</v>
      </c>
      <c r="C211" s="56" t="s">
        <v>222</v>
      </c>
      <c r="D211" s="56" t="s">
        <v>223</v>
      </c>
      <c r="E211" s="56" t="s">
        <v>142</v>
      </c>
      <c r="F211" s="5">
        <v>0</v>
      </c>
      <c r="G211" s="5">
        <v>0</v>
      </c>
      <c r="H211" s="5">
        <v>0</v>
      </c>
      <c r="I211" s="5">
        <v>7.2177500000000017E-7</v>
      </c>
      <c r="J211" s="5">
        <v>4.4610150000000046E-6</v>
      </c>
      <c r="K211" s="5">
        <v>3.9275600000000009E-6</v>
      </c>
      <c r="L211" s="5">
        <v>7.897560000000001E-6</v>
      </c>
      <c r="M211" s="5">
        <v>6.8266249999999967E-6</v>
      </c>
      <c r="N211" s="5">
        <v>9.1438099999999961E-6</v>
      </c>
      <c r="O211" s="5">
        <v>9.0587200000000016E-6</v>
      </c>
      <c r="P211" s="5">
        <v>9.3062049999999977E-6</v>
      </c>
      <c r="Q211" s="5">
        <v>1.2987060000000021E-5</v>
      </c>
      <c r="R211" s="5">
        <v>1.3087304999999989E-5</v>
      </c>
      <c r="S211" s="5">
        <v>1.473185E-5</v>
      </c>
      <c r="T211" s="5">
        <v>3.9220509999999989E-5</v>
      </c>
      <c r="U211" s="5">
        <v>2.179825349999999E-4</v>
      </c>
      <c r="V211" s="5">
        <v>2.0849941500000001E-4</v>
      </c>
      <c r="W211" s="5">
        <v>2.3841545500000009E-4</v>
      </c>
      <c r="X211" s="5">
        <v>2.0224180000000001E-4</v>
      </c>
      <c r="Y211" s="5">
        <v>2176.8550405974938</v>
      </c>
      <c r="Z211" s="5">
        <v>3145.6740486996441</v>
      </c>
      <c r="AA211" s="5">
        <v>3076.0118256732658</v>
      </c>
      <c r="AB211" s="5">
        <v>3227.5341433496478</v>
      </c>
      <c r="AC211" s="5">
        <v>3265.6481804906998</v>
      </c>
      <c r="AD211" s="5">
        <v>3092.8987299908131</v>
      </c>
      <c r="AE211" s="5">
        <v>2840.7986707969112</v>
      </c>
      <c r="AF211" s="5">
        <v>2957.7979720994622</v>
      </c>
      <c r="AG211" s="5">
        <v>2836.2493731457348</v>
      </c>
    </row>
    <row r="212" spans="1:33">
      <c r="A212" s="56" t="s">
        <v>73</v>
      </c>
      <c r="B212" s="56" t="s">
        <v>197</v>
      </c>
      <c r="C212" s="56" t="s">
        <v>224</v>
      </c>
      <c r="D212" s="56" t="s">
        <v>225</v>
      </c>
      <c r="E212" s="56" t="s">
        <v>142</v>
      </c>
      <c r="F212" s="5">
        <v>0</v>
      </c>
      <c r="G212" s="5">
        <v>0</v>
      </c>
      <c r="H212" s="5">
        <v>0</v>
      </c>
      <c r="I212" s="5">
        <v>3.2269500000000002E-7</v>
      </c>
      <c r="J212" s="5">
        <v>2.9148050000000008E-6</v>
      </c>
      <c r="K212" s="5">
        <v>2.9998099999999999E-6</v>
      </c>
      <c r="L212" s="5">
        <v>4.4875450000000004E-6</v>
      </c>
      <c r="M212" s="5">
        <v>4.3941400000000011E-6</v>
      </c>
      <c r="N212" s="5">
        <v>6.2890650000000023E-6</v>
      </c>
      <c r="O212" s="5">
        <v>5.3074650000000014E-6</v>
      </c>
      <c r="P212" s="5">
        <v>5.3159800000000007E-6</v>
      </c>
      <c r="Q212" s="5">
        <v>8.2600299999999976E-6</v>
      </c>
      <c r="R212" s="5">
        <v>8.3693849999999971E-6</v>
      </c>
      <c r="S212" s="5">
        <v>1.2238025E-5</v>
      </c>
      <c r="T212" s="5">
        <v>2.0623679999999999E-5</v>
      </c>
      <c r="U212" s="5">
        <v>4.3180044999999993E-5</v>
      </c>
      <c r="V212" s="5">
        <v>5.1932355000000062E-5</v>
      </c>
      <c r="W212" s="5">
        <v>5.5723054999999999E-5</v>
      </c>
      <c r="X212" s="5">
        <v>4.6726654999999978E-5</v>
      </c>
      <c r="Y212" s="5">
        <v>1.021931050000001E-4</v>
      </c>
      <c r="Z212" s="5">
        <v>9.3934154999999989E-5</v>
      </c>
      <c r="AA212" s="5">
        <v>42.180400012214967</v>
      </c>
      <c r="AB212" s="5">
        <v>43.103613077835021</v>
      </c>
      <c r="AC212" s="5">
        <v>43.548293325750024</v>
      </c>
      <c r="AD212" s="5">
        <v>43.912433300354962</v>
      </c>
      <c r="AE212" s="5">
        <v>240.19638696193499</v>
      </c>
      <c r="AF212" s="5">
        <v>262.02948833017979</v>
      </c>
      <c r="AG212" s="5">
        <v>263.58454208283501</v>
      </c>
    </row>
    <row r="213" spans="1:33">
      <c r="A213" s="56" t="s">
        <v>73</v>
      </c>
      <c r="B213" s="56" t="s">
        <v>197</v>
      </c>
      <c r="C213" s="56" t="s">
        <v>226</v>
      </c>
      <c r="D213" s="56" t="s">
        <v>227</v>
      </c>
      <c r="E213" s="56" t="s">
        <v>142</v>
      </c>
      <c r="F213" s="5">
        <v>0</v>
      </c>
      <c r="G213" s="5">
        <v>1.9094249999999999E-6</v>
      </c>
      <c r="H213" s="5">
        <v>1.718249999999999E-6</v>
      </c>
      <c r="I213" s="5">
        <v>1.157231499999999E-5</v>
      </c>
      <c r="J213" s="5">
        <v>3.1030089999999992E-5</v>
      </c>
      <c r="K213" s="5">
        <v>3.0755495000000007E-5</v>
      </c>
      <c r="L213" s="5">
        <v>3.9779491999999999E-4</v>
      </c>
      <c r="M213" s="5">
        <v>3.4859865000000042E-4</v>
      </c>
      <c r="N213" s="5">
        <v>3.7154242999999979E-4</v>
      </c>
      <c r="O213" s="5">
        <v>3.8821356500000012E-4</v>
      </c>
      <c r="P213" s="5">
        <v>3.9875751500000002E-4</v>
      </c>
      <c r="Q213" s="5">
        <v>3.9965402499999951E-4</v>
      </c>
      <c r="R213" s="5">
        <v>3.9611223499999982E-4</v>
      </c>
      <c r="S213" s="5">
        <v>3.9682755499999978E-4</v>
      </c>
      <c r="T213" s="5">
        <v>329.9344788998153</v>
      </c>
      <c r="U213" s="5">
        <v>2282.4118850620848</v>
      </c>
      <c r="V213" s="5">
        <v>2736.845588380314</v>
      </c>
      <c r="W213" s="5">
        <v>3033.0093170764658</v>
      </c>
      <c r="X213" s="5">
        <v>2715.6545234399368</v>
      </c>
      <c r="Y213" s="5">
        <v>2875.935089759605</v>
      </c>
      <c r="Z213" s="5">
        <v>2994.9250138304301</v>
      </c>
      <c r="AA213" s="5">
        <v>3556.8637978557822</v>
      </c>
      <c r="AB213" s="5">
        <v>3522.0631108651569</v>
      </c>
      <c r="AC213" s="5">
        <v>3458.4608665569108</v>
      </c>
      <c r="AD213" s="5">
        <v>3626.5521596718199</v>
      </c>
      <c r="AE213" s="5">
        <v>3428.6902587638092</v>
      </c>
      <c r="AF213" s="5">
        <v>3439.8371516143402</v>
      </c>
      <c r="AG213" s="5">
        <v>3385.52662807769</v>
      </c>
    </row>
    <row r="214" spans="1:33">
      <c r="A214" s="56" t="s">
        <v>73</v>
      </c>
      <c r="B214" s="56" t="s">
        <v>197</v>
      </c>
      <c r="C214" s="56" t="s">
        <v>228</v>
      </c>
      <c r="D214" s="56" t="s">
        <v>229</v>
      </c>
      <c r="E214" s="56" t="s">
        <v>142</v>
      </c>
      <c r="F214" s="5">
        <v>0</v>
      </c>
      <c r="G214" s="5">
        <v>0</v>
      </c>
      <c r="H214" s="5">
        <v>0</v>
      </c>
      <c r="I214" s="5">
        <v>1.18788E-6</v>
      </c>
      <c r="J214" s="5">
        <v>3.221125E-6</v>
      </c>
      <c r="K214" s="5">
        <v>4.5436199999999997E-6</v>
      </c>
      <c r="L214" s="5">
        <v>4.2565750000000008E-6</v>
      </c>
      <c r="M214" s="5">
        <v>6.1721750000000008E-6</v>
      </c>
      <c r="N214" s="5">
        <v>9.1485149999999999E-6</v>
      </c>
      <c r="O214" s="5">
        <v>1.0106844999999999E-5</v>
      </c>
      <c r="P214" s="5">
        <v>1.2504314999999999E-5</v>
      </c>
      <c r="Q214" s="5">
        <v>1.655568499999999E-5</v>
      </c>
      <c r="R214" s="5">
        <v>1.39685E-5</v>
      </c>
      <c r="S214" s="5">
        <v>1.822816E-5</v>
      </c>
      <c r="T214" s="5">
        <v>3.4490564999999989E-5</v>
      </c>
      <c r="U214" s="5">
        <v>5.307685500000001E-5</v>
      </c>
      <c r="V214" s="5">
        <v>6.7029969999999998E-5</v>
      </c>
      <c r="W214" s="5">
        <v>6.9953459999999991E-5</v>
      </c>
      <c r="X214" s="5">
        <v>6.6308894999999991E-5</v>
      </c>
      <c r="Y214" s="5">
        <v>313.72607377047501</v>
      </c>
      <c r="Z214" s="5">
        <v>1569.68626614665</v>
      </c>
      <c r="AA214" s="5">
        <v>1543.31159243619</v>
      </c>
      <c r="AB214" s="5">
        <v>1526.310648165216</v>
      </c>
      <c r="AC214" s="5">
        <v>1356.0017044337951</v>
      </c>
      <c r="AD214" s="5">
        <v>1483.0360607610389</v>
      </c>
      <c r="AE214" s="5">
        <v>1389.894772481985</v>
      </c>
      <c r="AF214" s="5">
        <v>1381.3698477072951</v>
      </c>
      <c r="AG214" s="5">
        <v>1404.576460357629</v>
      </c>
    </row>
    <row r="215" spans="1:33">
      <c r="A215" s="56" t="s">
        <v>73</v>
      </c>
      <c r="B215" s="56" t="s">
        <v>197</v>
      </c>
      <c r="C215" s="56" t="s">
        <v>230</v>
      </c>
      <c r="D215" s="56" t="s">
        <v>231</v>
      </c>
      <c r="E215" s="56" t="s">
        <v>142</v>
      </c>
      <c r="F215" s="5">
        <v>2687.784069723079</v>
      </c>
      <c r="G215" s="5">
        <v>2778.8890281690151</v>
      </c>
      <c r="H215" s="5">
        <v>2848.7614850057689</v>
      </c>
      <c r="I215" s="5">
        <v>3415.0356718731309</v>
      </c>
      <c r="J215" s="5">
        <v>3858.8072938804312</v>
      </c>
      <c r="K215" s="5">
        <v>4049.0398454779138</v>
      </c>
      <c r="L215" s="5">
        <v>5884.2210036340011</v>
      </c>
      <c r="M215" s="5">
        <v>5300.8366174859366</v>
      </c>
      <c r="N215" s="5">
        <v>5591.1378760615271</v>
      </c>
      <c r="O215" s="5">
        <v>5621.8406313396208</v>
      </c>
      <c r="P215" s="5">
        <v>5681.2044576006238</v>
      </c>
      <c r="Q215" s="5">
        <v>5660.6219489300865</v>
      </c>
      <c r="R215" s="5">
        <v>5599.5525924673111</v>
      </c>
      <c r="S215" s="5">
        <v>5664.5214920159824</v>
      </c>
      <c r="T215" s="5">
        <v>6418.1331253742019</v>
      </c>
      <c r="U215" s="5">
        <v>6718.307316766527</v>
      </c>
      <c r="V215" s="5">
        <v>7293.2075737553114</v>
      </c>
      <c r="W215" s="5">
        <v>7603.009291580951</v>
      </c>
      <c r="X215" s="5">
        <v>7169.3631228366494</v>
      </c>
      <c r="Y215" s="5">
        <v>9047.8663586840812</v>
      </c>
      <c r="Z215" s="5">
        <v>9060.3708474562154</v>
      </c>
      <c r="AA215" s="5">
        <v>9458.0712357587254</v>
      </c>
      <c r="AB215" s="5">
        <v>9539.0718937261117</v>
      </c>
      <c r="AC215" s="5">
        <v>9362.8658297685433</v>
      </c>
      <c r="AD215" s="5">
        <v>12582.16934559143</v>
      </c>
      <c r="AE215" s="5">
        <v>12353.343236653811</v>
      </c>
      <c r="AF215" s="5">
        <v>11662.12998661392</v>
      </c>
      <c r="AG215" s="5">
        <v>11967.990004486919</v>
      </c>
    </row>
    <row r="216" spans="1:33">
      <c r="A216" s="56" t="s">
        <v>73</v>
      </c>
      <c r="B216" s="56" t="s">
        <v>197</v>
      </c>
      <c r="C216" s="56" t="s">
        <v>232</v>
      </c>
      <c r="D216" s="56" t="s">
        <v>233</v>
      </c>
      <c r="E216" s="56" t="s">
        <v>142</v>
      </c>
      <c r="F216" s="5">
        <v>0</v>
      </c>
      <c r="G216" s="5">
        <v>0</v>
      </c>
      <c r="H216" s="5">
        <v>0</v>
      </c>
      <c r="I216" s="5">
        <v>2.377E-8</v>
      </c>
      <c r="J216" s="5">
        <v>5.4299499999999979E-7</v>
      </c>
      <c r="K216" s="5">
        <v>1.4492550000000001E-6</v>
      </c>
      <c r="L216" s="5">
        <v>1.5970450000000001E-6</v>
      </c>
      <c r="M216" s="5">
        <v>2.2169200000000009E-6</v>
      </c>
      <c r="N216" s="5">
        <v>3.5374400000000022E-6</v>
      </c>
      <c r="O216" s="5">
        <v>3.8338649999999974E-6</v>
      </c>
      <c r="P216" s="5">
        <v>4.4685700000000029E-6</v>
      </c>
      <c r="Q216" s="5">
        <v>6.9787149999999991E-6</v>
      </c>
      <c r="R216" s="5">
        <v>6.4300250000000012E-6</v>
      </c>
      <c r="S216" s="5">
        <v>7.7278200000000022E-6</v>
      </c>
      <c r="T216" s="5">
        <v>1.397022E-5</v>
      </c>
      <c r="U216" s="5">
        <v>1.8063605000000001E-5</v>
      </c>
      <c r="V216" s="5">
        <v>2.415081499999998E-5</v>
      </c>
      <c r="W216" s="5">
        <v>2.6353954999999989E-5</v>
      </c>
      <c r="X216" s="5">
        <v>2.339013499999997E-5</v>
      </c>
      <c r="Y216" s="5">
        <v>6.0714524999999978E-5</v>
      </c>
      <c r="Z216" s="5">
        <v>380.27816482893979</v>
      </c>
      <c r="AA216" s="5">
        <v>359.66039278214032</v>
      </c>
      <c r="AB216" s="5">
        <v>363.57233449331011</v>
      </c>
      <c r="AC216" s="5">
        <v>346.51777633999501</v>
      </c>
      <c r="AD216" s="5">
        <v>346.73043653482989</v>
      </c>
      <c r="AE216" s="5">
        <v>325.50751399070032</v>
      </c>
      <c r="AF216" s="5">
        <v>318.81910530701037</v>
      </c>
      <c r="AG216" s="5">
        <v>326.90317862790499</v>
      </c>
    </row>
    <row r="217" spans="1:33">
      <c r="A217" s="56" t="s">
        <v>73</v>
      </c>
      <c r="B217" s="56" t="s">
        <v>163</v>
      </c>
      <c r="C217" s="56" t="s">
        <v>234</v>
      </c>
      <c r="D217" s="56" t="s">
        <v>235</v>
      </c>
      <c r="E217" s="56" t="s">
        <v>142</v>
      </c>
      <c r="F217" s="5">
        <v>0</v>
      </c>
      <c r="G217" s="5">
        <v>2.9107894349999991E-3</v>
      </c>
      <c r="H217" s="5">
        <v>1269.67088936237</v>
      </c>
      <c r="I217" s="5">
        <v>1334.9008218200411</v>
      </c>
      <c r="J217" s="5">
        <v>1268.448469061485</v>
      </c>
      <c r="K217" s="5">
        <v>1331.9110734415799</v>
      </c>
      <c r="L217" s="5">
        <v>1206.6160212707309</v>
      </c>
      <c r="M217" s="5">
        <v>1325.9965005609599</v>
      </c>
      <c r="N217" s="5">
        <v>1292.4400565274509</v>
      </c>
      <c r="O217" s="5">
        <v>1421.000510864741</v>
      </c>
      <c r="P217" s="5">
        <v>1281.0275401454551</v>
      </c>
      <c r="Q217" s="5">
        <v>1323.7237616246359</v>
      </c>
      <c r="R217" s="5">
        <v>1337.764459270825</v>
      </c>
      <c r="S217" s="5">
        <v>1312.7565432942611</v>
      </c>
      <c r="T217" s="5">
        <v>1352.8421994326759</v>
      </c>
      <c r="U217" s="5">
        <v>1260.830153874168</v>
      </c>
      <c r="V217" s="5">
        <v>1378.76499245286</v>
      </c>
      <c r="W217" s="5">
        <v>1328.3121610425651</v>
      </c>
      <c r="X217" s="5">
        <v>2816.0284625640229</v>
      </c>
      <c r="Y217" s="5">
        <v>5105.7379437191776</v>
      </c>
      <c r="Z217" s="5">
        <v>5556.7841356268636</v>
      </c>
      <c r="AA217" s="5">
        <v>5232.3366881546053</v>
      </c>
      <c r="AB217" s="5">
        <v>5152.4956501929746</v>
      </c>
      <c r="AC217" s="5">
        <v>5053.7719565812622</v>
      </c>
      <c r="AD217" s="5">
        <v>5057.3479422279952</v>
      </c>
      <c r="AE217" s="5">
        <v>5236.7889547453105</v>
      </c>
      <c r="AF217" s="5">
        <v>4727.7589028968696</v>
      </c>
      <c r="AG217" s="5">
        <v>5139.8243343496233</v>
      </c>
    </row>
    <row r="218" spans="1:33">
      <c r="A218" s="56" t="s">
        <v>73</v>
      </c>
      <c r="B218" s="56" t="s">
        <v>163</v>
      </c>
      <c r="C218" s="56" t="s">
        <v>236</v>
      </c>
      <c r="D218" s="56" t="s">
        <v>237</v>
      </c>
      <c r="E218" s="56" t="s">
        <v>142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>
      <c r="A219" s="56" t="s">
        <v>73</v>
      </c>
      <c r="B219" s="56" t="s">
        <v>163</v>
      </c>
      <c r="C219" s="56" t="s">
        <v>238</v>
      </c>
      <c r="D219" s="56" t="s">
        <v>239</v>
      </c>
      <c r="E219" s="56" t="s">
        <v>142</v>
      </c>
      <c r="F219" s="5">
        <v>1255.395622443114</v>
      </c>
      <c r="G219" s="5">
        <v>1799.397716716875</v>
      </c>
      <c r="H219" s="5">
        <v>2124.7297723080769</v>
      </c>
      <c r="I219" s="5">
        <v>3549.9523515754918</v>
      </c>
      <c r="J219" s="5">
        <v>9230.3595427510681</v>
      </c>
      <c r="K219" s="5">
        <v>12545.94444935012</v>
      </c>
      <c r="L219" s="5">
        <v>11499.538674601639</v>
      </c>
      <c r="M219" s="5">
        <v>11523.68457148481</v>
      </c>
      <c r="N219" s="5">
        <v>12164.27808409783</v>
      </c>
      <c r="O219" s="5">
        <v>13270.114959309411</v>
      </c>
      <c r="P219" s="5">
        <v>12514.497333923569</v>
      </c>
      <c r="Q219" s="5">
        <v>12410.74847430344</v>
      </c>
      <c r="R219" s="5">
        <v>11688.798923627701</v>
      </c>
      <c r="S219" s="5">
        <v>12183.56184764568</v>
      </c>
      <c r="T219" s="5">
        <v>11510.880593755881</v>
      </c>
      <c r="U219" s="5">
        <v>11260.09491542614</v>
      </c>
      <c r="V219" s="5">
        <v>12066.10027855614</v>
      </c>
      <c r="W219" s="5">
        <v>11726.809021511521</v>
      </c>
      <c r="X219" s="5">
        <v>11406.47360410605</v>
      </c>
      <c r="Y219" s="5">
        <v>12770.80715367154</v>
      </c>
      <c r="Z219" s="5">
        <v>13442.48221200923</v>
      </c>
      <c r="AA219" s="5">
        <v>12590.526713972309</v>
      </c>
      <c r="AB219" s="5">
        <v>22654.278828475759</v>
      </c>
      <c r="AC219" s="5">
        <v>21126.2200456424</v>
      </c>
      <c r="AD219" s="5">
        <v>22314.031762391449</v>
      </c>
      <c r="AE219" s="5">
        <v>21125.045111434662</v>
      </c>
      <c r="AF219" s="5">
        <v>22371.915997734861</v>
      </c>
      <c r="AG219" s="5">
        <v>24157.74986897983</v>
      </c>
    </row>
    <row r="220" spans="1:33">
      <c r="A220" s="56" t="s">
        <v>73</v>
      </c>
      <c r="B220" s="56" t="s">
        <v>163</v>
      </c>
      <c r="C220" s="56" t="s">
        <v>240</v>
      </c>
      <c r="D220" s="56" t="s">
        <v>241</v>
      </c>
      <c r="E220" s="56" t="s">
        <v>142</v>
      </c>
      <c r="F220" s="5">
        <v>337.69971392475509</v>
      </c>
      <c r="G220" s="5">
        <v>1409.337833059551</v>
      </c>
      <c r="H220" s="5">
        <v>2743.3197111210952</v>
      </c>
      <c r="I220" s="5">
        <v>2822.970757274727</v>
      </c>
      <c r="J220" s="5">
        <v>2632.5529644801159</v>
      </c>
      <c r="K220" s="5">
        <v>2856.6584705936061</v>
      </c>
      <c r="L220" s="5">
        <v>2657.67019355608</v>
      </c>
      <c r="M220" s="5">
        <v>2704.8122986376611</v>
      </c>
      <c r="N220" s="5">
        <v>2751.240105813727</v>
      </c>
      <c r="O220" s="5">
        <v>2924.7489170165331</v>
      </c>
      <c r="P220" s="5">
        <v>2875.6840946453631</v>
      </c>
      <c r="Q220" s="5">
        <v>2869.4175200496688</v>
      </c>
      <c r="R220" s="5">
        <v>2769.916698421614</v>
      </c>
      <c r="S220" s="5">
        <v>2770.9298838187101</v>
      </c>
      <c r="T220" s="5">
        <v>2812.7905415460482</v>
      </c>
      <c r="U220" s="5">
        <v>2608.8105417968941</v>
      </c>
      <c r="V220" s="5">
        <v>2909.5978941519102</v>
      </c>
      <c r="W220" s="5">
        <v>2822.9984563698399</v>
      </c>
      <c r="X220" s="5">
        <v>2783.690625226513</v>
      </c>
      <c r="Y220" s="5">
        <v>4119.7072941722672</v>
      </c>
      <c r="Z220" s="5">
        <v>6485.1733763296979</v>
      </c>
      <c r="AA220" s="5">
        <v>6439.804502359565</v>
      </c>
      <c r="AB220" s="5">
        <v>6260.2738721672358</v>
      </c>
      <c r="AC220" s="5">
        <v>6014.72000421958</v>
      </c>
      <c r="AD220" s="5">
        <v>9140.2709524817656</v>
      </c>
      <c r="AE220" s="5">
        <v>9060.0565529969208</v>
      </c>
      <c r="AF220" s="5">
        <v>8190.4995644114688</v>
      </c>
      <c r="AG220" s="5">
        <v>8759.6286993995564</v>
      </c>
    </row>
    <row r="221" spans="1:33">
      <c r="A221" s="56" t="s">
        <v>73</v>
      </c>
      <c r="B221" s="56" t="s">
        <v>163</v>
      </c>
      <c r="C221" s="56" t="s">
        <v>242</v>
      </c>
      <c r="D221" s="56" t="s">
        <v>243</v>
      </c>
      <c r="E221" s="56" t="s">
        <v>142</v>
      </c>
      <c r="F221" s="5">
        <v>635.04516021962013</v>
      </c>
      <c r="G221" s="5">
        <v>630.76973062279501</v>
      </c>
      <c r="H221" s="5">
        <v>663.77043807315431</v>
      </c>
      <c r="I221" s="5">
        <v>654.35216506940549</v>
      </c>
      <c r="J221" s="5">
        <v>614.43572538319506</v>
      </c>
      <c r="K221" s="5">
        <v>653.94909937896523</v>
      </c>
      <c r="L221" s="5">
        <v>584.81486596998491</v>
      </c>
      <c r="M221" s="5">
        <v>568.5117340398649</v>
      </c>
      <c r="N221" s="5">
        <v>635.03575067194492</v>
      </c>
      <c r="O221" s="5">
        <v>644.04399879426967</v>
      </c>
      <c r="P221" s="5">
        <v>641.84314269130471</v>
      </c>
      <c r="Q221" s="5">
        <v>607.54024765761028</v>
      </c>
      <c r="R221" s="5">
        <v>622.5075023525452</v>
      </c>
      <c r="S221" s="5">
        <v>635.08866981732967</v>
      </c>
      <c r="T221" s="5">
        <v>624.11335338169511</v>
      </c>
      <c r="U221" s="5">
        <v>586.54175741509994</v>
      </c>
      <c r="V221" s="5">
        <v>633.59425366609514</v>
      </c>
      <c r="W221" s="5">
        <v>603.63425036050978</v>
      </c>
      <c r="X221" s="5">
        <v>572.61378114049512</v>
      </c>
      <c r="Y221" s="5">
        <v>640.57791625446066</v>
      </c>
      <c r="Z221" s="5">
        <v>5.6456840000000007E-5</v>
      </c>
      <c r="AA221" s="5">
        <v>6.5972115000000067E-5</v>
      </c>
      <c r="AB221" s="5">
        <v>7.3624400000000026E-5</v>
      </c>
      <c r="AC221" s="5">
        <v>6.9637680000000032E-5</v>
      </c>
      <c r="AD221" s="5">
        <v>8.2261904999999979E-5</v>
      </c>
      <c r="AE221" s="5">
        <v>1.979870849999999E-4</v>
      </c>
      <c r="AF221" s="5">
        <v>1.770800250000001E-4</v>
      </c>
      <c r="AG221" s="5">
        <v>1.9515419000000001E-4</v>
      </c>
    </row>
    <row r="222" spans="1:33">
      <c r="A222" s="56" t="s">
        <v>73</v>
      </c>
      <c r="B222" s="56" t="s">
        <v>163</v>
      </c>
      <c r="C222" s="56" t="s">
        <v>244</v>
      </c>
      <c r="D222" s="56" t="s">
        <v>245</v>
      </c>
      <c r="E222" s="56" t="s">
        <v>142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</row>
    <row r="223" spans="1:33">
      <c r="A223" s="56" t="s">
        <v>73</v>
      </c>
      <c r="B223" s="56" t="s">
        <v>163</v>
      </c>
      <c r="C223" s="56" t="s">
        <v>246</v>
      </c>
      <c r="D223" s="56" t="s">
        <v>247</v>
      </c>
      <c r="E223" s="56" t="s">
        <v>142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</row>
    <row r="224" spans="1:33">
      <c r="A224" s="56" t="s">
        <v>73</v>
      </c>
      <c r="B224" s="56" t="s">
        <v>163</v>
      </c>
      <c r="C224" s="56" t="s">
        <v>248</v>
      </c>
      <c r="D224" s="56" t="s">
        <v>249</v>
      </c>
      <c r="E224" s="56" t="s">
        <v>142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</row>
    <row r="225" spans="1:33">
      <c r="A225" s="56" t="s">
        <v>73</v>
      </c>
      <c r="B225" s="56" t="s">
        <v>163</v>
      </c>
      <c r="C225" s="56" t="s">
        <v>250</v>
      </c>
      <c r="D225" s="56" t="s">
        <v>251</v>
      </c>
      <c r="E225" s="56" t="s">
        <v>142</v>
      </c>
      <c r="F225" s="5">
        <v>358.28178387072973</v>
      </c>
      <c r="G225" s="5">
        <v>696.1601651643756</v>
      </c>
      <c r="H225" s="5">
        <v>654.35391927758951</v>
      </c>
      <c r="I225" s="5">
        <v>1344.00391356301</v>
      </c>
      <c r="J225" s="5">
        <v>1357.6291065822511</v>
      </c>
      <c r="K225" s="5">
        <v>1354.67470073084</v>
      </c>
      <c r="L225" s="5">
        <v>1257.512196885705</v>
      </c>
      <c r="M225" s="5">
        <v>1334.48200618858</v>
      </c>
      <c r="N225" s="5">
        <v>1289.255777668385</v>
      </c>
      <c r="O225" s="5">
        <v>1323.82134380604</v>
      </c>
      <c r="P225" s="5">
        <v>1328.8694686835611</v>
      </c>
      <c r="Q225" s="5">
        <v>1382.500378858</v>
      </c>
      <c r="R225" s="5">
        <v>1386.387743689799</v>
      </c>
      <c r="S225" s="5">
        <v>1293.4199667964699</v>
      </c>
      <c r="T225" s="5">
        <v>1345.2402060613449</v>
      </c>
      <c r="U225" s="5">
        <v>1330.82108915145</v>
      </c>
      <c r="V225" s="5">
        <v>1389.0973840050899</v>
      </c>
      <c r="W225" s="5">
        <v>1260.6155499203551</v>
      </c>
      <c r="X225" s="5">
        <v>1303.028243168601</v>
      </c>
      <c r="Y225" s="5">
        <v>1247.2915505535441</v>
      </c>
      <c r="Z225" s="5">
        <v>1272.597962952751</v>
      </c>
      <c r="AA225" s="5">
        <v>1279.3610764764651</v>
      </c>
      <c r="AB225" s="5">
        <v>2304.824481773991</v>
      </c>
      <c r="AC225" s="5">
        <v>2278.4385489487008</v>
      </c>
      <c r="AD225" s="5">
        <v>2707.219188828507</v>
      </c>
      <c r="AE225" s="5">
        <v>2764.7040475270728</v>
      </c>
      <c r="AF225" s="5">
        <v>2679.717639839082</v>
      </c>
      <c r="AG225" s="5">
        <v>2799.667735489189</v>
      </c>
    </row>
    <row r="226" spans="1:33">
      <c r="A226" s="56" t="s">
        <v>73</v>
      </c>
      <c r="B226" s="56" t="s">
        <v>198</v>
      </c>
      <c r="C226" s="56" t="s">
        <v>252</v>
      </c>
      <c r="D226" s="56" t="s">
        <v>253</v>
      </c>
      <c r="E226" s="56" t="s">
        <v>142</v>
      </c>
      <c r="F226" s="5">
        <v>0</v>
      </c>
      <c r="G226" s="5">
        <v>1.9072040000000009E-5</v>
      </c>
      <c r="H226" s="5">
        <v>1.801055E-5</v>
      </c>
      <c r="I226" s="5">
        <v>1.5279205000000001E-5</v>
      </c>
      <c r="J226" s="5">
        <v>1.391403499999999E-5</v>
      </c>
      <c r="K226" s="5">
        <v>1.3937385E-5</v>
      </c>
      <c r="L226" s="5">
        <v>1.2948175000000001E-5</v>
      </c>
      <c r="M226" s="5">
        <v>1.540792E-5</v>
      </c>
      <c r="N226" s="5">
        <v>1.3925719999999999E-5</v>
      </c>
      <c r="O226" s="5">
        <v>1.3678200000000001E-5</v>
      </c>
      <c r="P226" s="5">
        <v>1.6065144999999989E-5</v>
      </c>
      <c r="Q226" s="5">
        <v>1.442352500000001E-5</v>
      </c>
      <c r="R226" s="5">
        <v>1.728837E-5</v>
      </c>
      <c r="S226" s="5">
        <v>1.459122000000001E-5</v>
      </c>
      <c r="T226" s="5">
        <v>2.267579000000001E-5</v>
      </c>
      <c r="U226" s="5">
        <v>2.403757E-5</v>
      </c>
      <c r="V226" s="5">
        <v>3.2500305000000012E-5</v>
      </c>
      <c r="W226" s="5">
        <v>1.01000835E-4</v>
      </c>
      <c r="X226" s="5">
        <v>1.0701142E-4</v>
      </c>
      <c r="Y226" s="5">
        <v>9.6539865000000018E-5</v>
      </c>
      <c r="Z226" s="5">
        <v>9.8913834999999963E-5</v>
      </c>
      <c r="AA226" s="5">
        <v>1.52497645E-4</v>
      </c>
      <c r="AB226" s="5">
        <v>3.5630040199999989E-3</v>
      </c>
      <c r="AC226" s="5">
        <v>3.9490228449999987E-3</v>
      </c>
      <c r="AD226" s="5">
        <v>3.3630357799999989E-3</v>
      </c>
      <c r="AE226" s="5">
        <v>1279.3418786690149</v>
      </c>
      <c r="AF226" s="5">
        <v>1186.017052709786</v>
      </c>
      <c r="AG226" s="5">
        <v>1248.1048347768301</v>
      </c>
    </row>
    <row r="227" spans="1:33">
      <c r="A227" s="56" t="s">
        <v>73</v>
      </c>
      <c r="B227" s="56" t="s">
        <v>198</v>
      </c>
      <c r="C227" s="56" t="s">
        <v>254</v>
      </c>
      <c r="D227" s="56" t="s">
        <v>255</v>
      </c>
      <c r="E227" s="56" t="s">
        <v>142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>
      <c r="A228" s="56" t="s">
        <v>73</v>
      </c>
      <c r="B228" s="56" t="s">
        <v>198</v>
      </c>
      <c r="C228" s="56" t="s">
        <v>256</v>
      </c>
      <c r="D228" s="56" t="s">
        <v>257</v>
      </c>
      <c r="E228" s="56" t="s">
        <v>142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>
      <c r="A229" s="56" t="s">
        <v>73</v>
      </c>
      <c r="B229" s="56" t="s">
        <v>198</v>
      </c>
      <c r="C229" s="56" t="s">
        <v>258</v>
      </c>
      <c r="D229" s="56" t="s">
        <v>259</v>
      </c>
      <c r="E229" s="56" t="s">
        <v>142</v>
      </c>
      <c r="F229" s="5">
        <v>5033.7777238345307</v>
      </c>
      <c r="G229" s="5">
        <v>5132.0024111670537</v>
      </c>
      <c r="H229" s="5">
        <v>5043.5479664100058</v>
      </c>
      <c r="I229" s="5">
        <v>5206.2994887897494</v>
      </c>
      <c r="J229" s="5">
        <v>4926.1995898617206</v>
      </c>
      <c r="K229" s="5">
        <v>5110.9722021650296</v>
      </c>
      <c r="L229" s="5">
        <v>4980.4978548883009</v>
      </c>
      <c r="M229" s="5">
        <v>5160.1847359946751</v>
      </c>
      <c r="N229" s="5">
        <v>4931.7265660806406</v>
      </c>
      <c r="O229" s="5">
        <v>4937.3386849095768</v>
      </c>
      <c r="P229" s="5">
        <v>5178.6243339598996</v>
      </c>
      <c r="Q229" s="5">
        <v>4770.864171693046</v>
      </c>
      <c r="R229" s="5">
        <v>5405.8531299066644</v>
      </c>
      <c r="S229" s="5">
        <v>4877.42429230365</v>
      </c>
      <c r="T229" s="5">
        <v>4965.9658321614297</v>
      </c>
      <c r="U229" s="5">
        <v>4689.5118555632243</v>
      </c>
      <c r="V229" s="5">
        <v>4656.674782932354</v>
      </c>
      <c r="W229" s="5">
        <v>5514.931132731881</v>
      </c>
      <c r="X229" s="5">
        <v>5772.0526976860392</v>
      </c>
      <c r="Y229" s="5">
        <v>6191.9497897670153</v>
      </c>
      <c r="Z229" s="5">
        <v>5959.0589801203496</v>
      </c>
      <c r="AA229" s="5">
        <v>6271.2829719102338</v>
      </c>
      <c r="AB229" s="5">
        <v>5856.2318265008143</v>
      </c>
      <c r="AC229" s="5">
        <v>6810.3019260626752</v>
      </c>
      <c r="AD229" s="5">
        <v>5765.7869638118373</v>
      </c>
      <c r="AE229" s="5">
        <v>6611.2420447920513</v>
      </c>
      <c r="AF229" s="5">
        <v>5848.7157337164354</v>
      </c>
      <c r="AG229" s="5">
        <v>6398.5381104610251</v>
      </c>
    </row>
    <row r="230" spans="1:33">
      <c r="A230" s="56" t="s">
        <v>73</v>
      </c>
      <c r="B230" s="56" t="s">
        <v>198</v>
      </c>
      <c r="C230" s="56" t="s">
        <v>260</v>
      </c>
      <c r="D230" s="56" t="s">
        <v>261</v>
      </c>
      <c r="E230" s="56" t="s">
        <v>142</v>
      </c>
      <c r="F230" s="5">
        <v>5256.1389624966996</v>
      </c>
      <c r="G230" s="5">
        <v>5576.8728490406411</v>
      </c>
      <c r="H230" s="5">
        <v>5333.3381907839139</v>
      </c>
      <c r="I230" s="5">
        <v>5757.3290739224012</v>
      </c>
      <c r="J230" s="5">
        <v>5413.2707987743106</v>
      </c>
      <c r="K230" s="5">
        <v>5675.217406196256</v>
      </c>
      <c r="L230" s="5">
        <v>5611.1339926813398</v>
      </c>
      <c r="M230" s="5">
        <v>5578.6639933044398</v>
      </c>
      <c r="N230" s="5">
        <v>5208.6757236243902</v>
      </c>
      <c r="O230" s="5">
        <v>5364.1360351450057</v>
      </c>
      <c r="P230" s="5">
        <v>5731.4413358638349</v>
      </c>
      <c r="Q230" s="5">
        <v>5282.963372522484</v>
      </c>
      <c r="R230" s="5">
        <v>6169.8575080796618</v>
      </c>
      <c r="S230" s="5">
        <v>5279.0571877702596</v>
      </c>
      <c r="T230" s="5">
        <v>5444.1963983142095</v>
      </c>
      <c r="U230" s="5">
        <v>4315.1745771057849</v>
      </c>
      <c r="V230" s="5">
        <v>4669.1521279866911</v>
      </c>
      <c r="W230" s="5">
        <v>4491.5422787759026</v>
      </c>
      <c r="X230" s="5">
        <v>4571.4730073283254</v>
      </c>
      <c r="Y230" s="5">
        <v>4128.2806834246194</v>
      </c>
      <c r="Z230" s="5">
        <v>3715.227773834119</v>
      </c>
      <c r="AA230" s="5">
        <v>6213.3875124288779</v>
      </c>
      <c r="AB230" s="5">
        <v>8507.97998934317</v>
      </c>
      <c r="AC230" s="5">
        <v>9697.1098724994554</v>
      </c>
      <c r="AD230" s="5">
        <v>8582.5753026386665</v>
      </c>
      <c r="AE230" s="5">
        <v>9410.2832010318762</v>
      </c>
      <c r="AF230" s="5">
        <v>9360.6705784151709</v>
      </c>
      <c r="AG230" s="5">
        <v>9213.9527427182184</v>
      </c>
    </row>
    <row r="231" spans="1:33">
      <c r="A231" s="56" t="s">
        <v>73</v>
      </c>
      <c r="B231" s="56" t="s">
        <v>198</v>
      </c>
      <c r="C231" s="56" t="s">
        <v>262</v>
      </c>
      <c r="D231" s="56" t="s">
        <v>263</v>
      </c>
      <c r="E231" s="56" t="s">
        <v>142</v>
      </c>
      <c r="F231" s="5">
        <v>0</v>
      </c>
      <c r="G231" s="5">
        <v>1799.9989719726</v>
      </c>
      <c r="H231" s="5">
        <v>1652.8043093193551</v>
      </c>
      <c r="I231" s="5">
        <v>1584.351074468042</v>
      </c>
      <c r="J231" s="5">
        <v>1519.571100577245</v>
      </c>
      <c r="K231" s="5">
        <v>1495.737298749435</v>
      </c>
      <c r="L231" s="5">
        <v>1457.857192694355</v>
      </c>
      <c r="M231" s="5">
        <v>1549.9420979739809</v>
      </c>
      <c r="N231" s="5">
        <v>1446.263397588325</v>
      </c>
      <c r="O231" s="5">
        <v>1455.770486132745</v>
      </c>
      <c r="P231" s="5">
        <v>1511.0548366540299</v>
      </c>
      <c r="Q231" s="5">
        <v>1414.0554572537001</v>
      </c>
      <c r="R231" s="5">
        <v>1660.0115609099851</v>
      </c>
      <c r="S231" s="5">
        <v>1447.359329167954</v>
      </c>
      <c r="T231" s="5">
        <v>1544.3203108190539</v>
      </c>
      <c r="U231" s="5">
        <v>1488.0945556867</v>
      </c>
      <c r="V231" s="5">
        <v>1559.1462557872319</v>
      </c>
      <c r="W231" s="5">
        <v>1660.2350273867789</v>
      </c>
      <c r="X231" s="5">
        <v>1728.3653217839851</v>
      </c>
      <c r="Y231" s="5">
        <v>1604.8778017702259</v>
      </c>
      <c r="Z231" s="5">
        <v>1617.7080601310149</v>
      </c>
      <c r="AA231" s="5">
        <v>1647.441336032535</v>
      </c>
      <c r="AB231" s="5">
        <v>1582.714281290115</v>
      </c>
      <c r="AC231" s="5">
        <v>4883.894664576962</v>
      </c>
      <c r="AD231" s="5">
        <v>5695.3145206021254</v>
      </c>
      <c r="AE231" s="5">
        <v>6072.7672895167871</v>
      </c>
      <c r="AF231" s="5">
        <v>5810.6142601631527</v>
      </c>
      <c r="AG231" s="5">
        <v>5973.5769400715562</v>
      </c>
    </row>
    <row r="232" spans="1:33">
      <c r="A232" s="56" t="s">
        <v>73</v>
      </c>
      <c r="B232" s="56" t="s">
        <v>198</v>
      </c>
      <c r="C232" s="56" t="s">
        <v>264</v>
      </c>
      <c r="D232" s="56" t="s">
        <v>265</v>
      </c>
      <c r="E232" s="56" t="s">
        <v>142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</row>
    <row r="233" spans="1:33">
      <c r="A233" s="56" t="s">
        <v>73</v>
      </c>
      <c r="B233" s="56" t="s">
        <v>199</v>
      </c>
      <c r="C233" s="56" t="s">
        <v>266</v>
      </c>
      <c r="D233" s="56" t="s">
        <v>267</v>
      </c>
      <c r="E233" s="56" t="s">
        <v>142</v>
      </c>
      <c r="F233" s="5">
        <v>638.06070455007534</v>
      </c>
      <c r="G233" s="5">
        <v>647.84963230508492</v>
      </c>
      <c r="H233" s="5">
        <v>675.36834141218992</v>
      </c>
      <c r="I233" s="5">
        <v>697.79858868490498</v>
      </c>
      <c r="J233" s="5">
        <v>673.01798738038474</v>
      </c>
      <c r="K233" s="5">
        <v>707.89506115465986</v>
      </c>
      <c r="L233" s="5">
        <v>671.65369890727493</v>
      </c>
      <c r="M233" s="5">
        <v>594.31703844148501</v>
      </c>
      <c r="N233" s="5">
        <v>553.66221766005492</v>
      </c>
      <c r="O233" s="5">
        <v>547.98247183497006</v>
      </c>
      <c r="P233" s="5">
        <v>598.01720454304973</v>
      </c>
      <c r="Q233" s="5">
        <v>560.65801194684536</v>
      </c>
      <c r="R233" s="5">
        <v>458.38930215702987</v>
      </c>
      <c r="S233" s="5">
        <v>400.22803041269498</v>
      </c>
      <c r="T233" s="5">
        <v>425.29198098700988</v>
      </c>
      <c r="U233" s="5">
        <v>87.989939913255029</v>
      </c>
      <c r="V233" s="5">
        <v>1051.5775636513661</v>
      </c>
      <c r="W233" s="5">
        <v>1269.7810566151361</v>
      </c>
      <c r="X233" s="5">
        <v>1274.6010013576449</v>
      </c>
      <c r="Y233" s="5">
        <v>1375.4056558472901</v>
      </c>
      <c r="Z233" s="5">
        <v>1395.079260133564</v>
      </c>
      <c r="AA233" s="5">
        <v>1442.3898512624089</v>
      </c>
      <c r="AB233" s="5">
        <v>2383.7822445143211</v>
      </c>
      <c r="AC233" s="5">
        <v>2845.1230181115939</v>
      </c>
      <c r="AD233" s="5">
        <v>2511.3127038077009</v>
      </c>
      <c r="AE233" s="5">
        <v>2574.8356989024219</v>
      </c>
      <c r="AF233" s="5">
        <v>2263.131796133955</v>
      </c>
      <c r="AG233" s="5">
        <v>2611.820088542454</v>
      </c>
    </row>
    <row r="234" spans="1:33">
      <c r="A234" s="56" t="s">
        <v>73</v>
      </c>
      <c r="B234" s="56" t="s">
        <v>199</v>
      </c>
      <c r="C234" s="56" t="s">
        <v>268</v>
      </c>
      <c r="D234" s="56" t="s">
        <v>269</v>
      </c>
      <c r="E234" s="56" t="s">
        <v>142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</row>
    <row r="235" spans="1:33">
      <c r="A235" s="56" t="s">
        <v>73</v>
      </c>
      <c r="B235" s="56" t="s">
        <v>199</v>
      </c>
      <c r="C235" s="56" t="s">
        <v>270</v>
      </c>
      <c r="D235" s="56" t="s">
        <v>271</v>
      </c>
      <c r="E235" s="56" t="s">
        <v>142</v>
      </c>
      <c r="F235" s="5">
        <v>3437.26733419314</v>
      </c>
      <c r="G235" s="5">
        <v>3640.5677348836052</v>
      </c>
      <c r="H235" s="5">
        <v>3602.7223062438711</v>
      </c>
      <c r="I235" s="5">
        <v>3824.8606927678788</v>
      </c>
      <c r="J235" s="5">
        <v>3552.0992155786598</v>
      </c>
      <c r="K235" s="5">
        <v>3926.7705635965799</v>
      </c>
      <c r="L235" s="5">
        <v>3664.0977082302611</v>
      </c>
      <c r="M235" s="5">
        <v>3664.8040406904452</v>
      </c>
      <c r="N235" s="5">
        <v>3543.4907759490802</v>
      </c>
      <c r="O235" s="5">
        <v>3646.1253956443788</v>
      </c>
      <c r="P235" s="5">
        <v>3456.8044023869552</v>
      </c>
      <c r="Q235" s="5">
        <v>3263.7927577749401</v>
      </c>
      <c r="R235" s="5">
        <v>3416.329774908691</v>
      </c>
      <c r="S235" s="5">
        <v>2620.9803160152251</v>
      </c>
      <c r="T235" s="5">
        <v>2718.5923559727739</v>
      </c>
      <c r="U235" s="5">
        <v>2598.6004117248049</v>
      </c>
      <c r="V235" s="5">
        <v>2547.8181857326649</v>
      </c>
      <c r="W235" s="5">
        <v>3643.7642294922412</v>
      </c>
      <c r="X235" s="5">
        <v>5907.040622312913</v>
      </c>
      <c r="Y235" s="5">
        <v>5785.0583898419563</v>
      </c>
      <c r="Z235" s="5">
        <v>5214.3439500581862</v>
      </c>
      <c r="AA235" s="5">
        <v>5317.2860683378613</v>
      </c>
      <c r="AB235" s="5">
        <v>6935.2636887387671</v>
      </c>
      <c r="AC235" s="5">
        <v>7539.2869811034034</v>
      </c>
      <c r="AD235" s="5">
        <v>8085.6484613657558</v>
      </c>
      <c r="AE235" s="5">
        <v>8108.2532869476381</v>
      </c>
      <c r="AF235" s="5">
        <v>7180.6405806544763</v>
      </c>
      <c r="AG235" s="5">
        <v>8323.8311563455809</v>
      </c>
    </row>
    <row r="236" spans="1:33">
      <c r="A236" s="56" t="s">
        <v>73</v>
      </c>
      <c r="B236" s="56" t="s">
        <v>199</v>
      </c>
      <c r="C236" s="56" t="s">
        <v>272</v>
      </c>
      <c r="D236" s="56" t="s">
        <v>273</v>
      </c>
      <c r="E236" s="56" t="s">
        <v>142</v>
      </c>
      <c r="F236" s="5">
        <v>236.88824971933511</v>
      </c>
      <c r="G236" s="5">
        <v>236.63261951157509</v>
      </c>
      <c r="H236" s="5">
        <v>250.53926371760491</v>
      </c>
      <c r="I236" s="5">
        <v>262.18777060198499</v>
      </c>
      <c r="J236" s="5">
        <v>238.24354267773509</v>
      </c>
      <c r="K236" s="5">
        <v>251.77777939029991</v>
      </c>
      <c r="L236" s="5">
        <v>0</v>
      </c>
      <c r="M236" s="5">
        <v>2.2933749999999999E-6</v>
      </c>
      <c r="N236" s="5">
        <v>4.1142499999999996E-6</v>
      </c>
      <c r="O236" s="5">
        <v>4.259779999999998E-6</v>
      </c>
      <c r="P236" s="5">
        <v>7.0090999999999987E-6</v>
      </c>
      <c r="Q236" s="5">
        <v>7.4437150000000032E-6</v>
      </c>
      <c r="R236" s="5">
        <v>1.357643499999999E-5</v>
      </c>
      <c r="S236" s="5">
        <v>1.7311830000000001E-5</v>
      </c>
      <c r="T236" s="5">
        <v>6.5335584999999977E-5</v>
      </c>
      <c r="U236" s="5">
        <v>6.0034964999999988E-5</v>
      </c>
      <c r="V236" s="5">
        <v>2.057988800000001E-4</v>
      </c>
      <c r="W236" s="5">
        <v>5.9348678499999996E-4</v>
      </c>
      <c r="X236" s="5">
        <v>5.6925793000000028E-4</v>
      </c>
      <c r="Y236" s="5">
        <v>5.704656849999999E-4</v>
      </c>
      <c r="Z236" s="5">
        <v>5.8382312500000039E-4</v>
      </c>
      <c r="AA236" s="5">
        <v>9.0699255000000021E-4</v>
      </c>
      <c r="AB236" s="5">
        <v>294.46566167824022</v>
      </c>
      <c r="AC236" s="5">
        <v>334.76744519414501</v>
      </c>
      <c r="AD236" s="5">
        <v>302.36387007384479</v>
      </c>
      <c r="AE236" s="5">
        <v>306.77322006627497</v>
      </c>
      <c r="AF236" s="5">
        <v>273.77272553255023</v>
      </c>
      <c r="AG236" s="5">
        <v>309.31740379424491</v>
      </c>
    </row>
    <row r="237" spans="1:33">
      <c r="A237" s="56" t="s">
        <v>73</v>
      </c>
      <c r="B237" s="56" t="s">
        <v>199</v>
      </c>
      <c r="C237" s="56" t="s">
        <v>274</v>
      </c>
      <c r="D237" s="56" t="s">
        <v>275</v>
      </c>
      <c r="E237" s="56" t="s">
        <v>142</v>
      </c>
      <c r="F237" s="5">
        <v>1092.0528807140849</v>
      </c>
      <c r="G237" s="5">
        <v>1086.5470969939799</v>
      </c>
      <c r="H237" s="5">
        <v>1166.8135852348701</v>
      </c>
      <c r="I237" s="5">
        <v>1102.7967326344699</v>
      </c>
      <c r="J237" s="5">
        <v>1131.2400017995899</v>
      </c>
      <c r="K237" s="5">
        <v>1143.183753855581</v>
      </c>
      <c r="L237" s="5">
        <v>1169.535998388925</v>
      </c>
      <c r="M237" s="5">
        <v>1071.7484423201799</v>
      </c>
      <c r="N237" s="5">
        <v>1161.5783647944199</v>
      </c>
      <c r="O237" s="5">
        <v>1087.335037770134</v>
      </c>
      <c r="P237" s="5">
        <v>1083.59121893875</v>
      </c>
      <c r="Q237" s="5">
        <v>1137.7194127796499</v>
      </c>
      <c r="R237" s="5">
        <v>1229.99633677679</v>
      </c>
      <c r="S237" s="5">
        <v>1129.2505241526751</v>
      </c>
      <c r="T237" s="5">
        <v>1068.282309201265</v>
      </c>
      <c r="U237" s="5">
        <v>1092.8730641570651</v>
      </c>
      <c r="V237" s="5">
        <v>1171.614510001169</v>
      </c>
      <c r="W237" s="5">
        <v>1263.1300335016749</v>
      </c>
      <c r="X237" s="5">
        <v>1182.1930704940351</v>
      </c>
      <c r="Y237" s="5">
        <v>1183.1841200017409</v>
      </c>
      <c r="Z237" s="5">
        <v>1130.4084405524441</v>
      </c>
      <c r="AA237" s="5">
        <v>1191.6902668365401</v>
      </c>
      <c r="AB237" s="5">
        <v>647.8882807444503</v>
      </c>
      <c r="AC237" s="5">
        <v>702.44392773494496</v>
      </c>
      <c r="AD237" s="5">
        <v>701.36638510490502</v>
      </c>
      <c r="AE237" s="5">
        <v>583.77737849034486</v>
      </c>
      <c r="AF237" s="5">
        <v>607.40823303985962</v>
      </c>
      <c r="AG237" s="5">
        <v>644.91318452523478</v>
      </c>
    </row>
    <row r="238" spans="1:33">
      <c r="A238" s="56" t="s">
        <v>73</v>
      </c>
      <c r="B238" s="56" t="s">
        <v>199</v>
      </c>
      <c r="C238" s="56" t="s">
        <v>276</v>
      </c>
      <c r="D238" s="56" t="s">
        <v>277</v>
      </c>
      <c r="E238" s="56" t="s">
        <v>142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</row>
    <row r="239" spans="1:33">
      <c r="A239" s="56" t="s">
        <v>73</v>
      </c>
      <c r="B239" s="56" t="s">
        <v>199</v>
      </c>
      <c r="C239" s="56" t="s">
        <v>278</v>
      </c>
      <c r="D239" s="56" t="s">
        <v>279</v>
      </c>
      <c r="E239" s="56" t="s">
        <v>142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>
      <c r="A240" s="56" t="s">
        <v>73</v>
      </c>
      <c r="B240" s="56" t="s">
        <v>199</v>
      </c>
      <c r="C240" s="56" t="s">
        <v>280</v>
      </c>
      <c r="D240" s="56" t="s">
        <v>281</v>
      </c>
      <c r="E240" s="56" t="s">
        <v>142</v>
      </c>
      <c r="F240" s="5">
        <v>315.00018803993009</v>
      </c>
      <c r="G240" s="5">
        <v>324.61848909858992</v>
      </c>
      <c r="H240" s="5">
        <v>330.08722808781499</v>
      </c>
      <c r="I240" s="5">
        <v>334.97313658167502</v>
      </c>
      <c r="J240" s="5">
        <v>302.10960135931509</v>
      </c>
      <c r="K240" s="5">
        <v>328.91676741301501</v>
      </c>
      <c r="L240" s="5">
        <v>309.22114939689988</v>
      </c>
      <c r="M240" s="5">
        <v>137.43329330795001</v>
      </c>
      <c r="N240" s="5">
        <v>166.47591458272001</v>
      </c>
      <c r="O240" s="5">
        <v>166.56101976045511</v>
      </c>
      <c r="P240" s="5">
        <v>170.77445582057501</v>
      </c>
      <c r="Q240" s="5">
        <v>162.66776858551509</v>
      </c>
      <c r="R240" s="5">
        <v>185.13283716702489</v>
      </c>
      <c r="S240" s="5">
        <v>8.7799999999999989E-6</v>
      </c>
      <c r="T240" s="5">
        <v>2.1682305000000011E-5</v>
      </c>
      <c r="U240" s="5">
        <v>1.9542365000000019E-5</v>
      </c>
      <c r="V240" s="5">
        <v>6.9896010000000065E-5</v>
      </c>
      <c r="W240" s="5">
        <v>1.0296047E-4</v>
      </c>
      <c r="X240" s="5">
        <v>9.7420300000000006E-5</v>
      </c>
      <c r="Y240" s="5">
        <v>9.6917040000000091E-5</v>
      </c>
      <c r="Z240" s="5">
        <v>9.4814229999999993E-5</v>
      </c>
      <c r="AA240" s="5">
        <v>1.1941330000000011E-4</v>
      </c>
      <c r="AB240" s="5">
        <v>6.7032358499999974E-4</v>
      </c>
      <c r="AC240" s="5">
        <v>6.7963245500000068E-4</v>
      </c>
      <c r="AD240" s="5">
        <v>6.187816000000002E-4</v>
      </c>
      <c r="AE240" s="5">
        <v>5.948759799999999E-4</v>
      </c>
      <c r="AF240" s="5">
        <v>5.4560428000000006E-4</v>
      </c>
      <c r="AG240" s="5">
        <v>399.52948784420511</v>
      </c>
    </row>
    <row r="241" spans="1:33">
      <c r="A241" s="56" t="s">
        <v>73</v>
      </c>
      <c r="B241" s="56" t="s">
        <v>199</v>
      </c>
      <c r="C241" s="56" t="s">
        <v>282</v>
      </c>
      <c r="D241" s="56" t="s">
        <v>283</v>
      </c>
      <c r="E241" s="56" t="s">
        <v>142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</row>
    <row r="242" spans="1:33">
      <c r="A242" s="56" t="s">
        <v>73</v>
      </c>
      <c r="B242" s="56" t="s">
        <v>200</v>
      </c>
      <c r="C242" s="56" t="s">
        <v>284</v>
      </c>
      <c r="D242" s="56" t="s">
        <v>285</v>
      </c>
      <c r="E242" s="56" t="s">
        <v>142</v>
      </c>
      <c r="F242" s="5">
        <v>539.77936300155557</v>
      </c>
      <c r="G242" s="5">
        <v>563.21867741849405</v>
      </c>
      <c r="H242" s="5">
        <v>536.43521823659989</v>
      </c>
      <c r="I242" s="5">
        <v>541.56282444820533</v>
      </c>
      <c r="J242" s="5">
        <v>1045.8473004759601</v>
      </c>
      <c r="K242" s="5">
        <v>966.51838733467991</v>
      </c>
      <c r="L242" s="5">
        <v>979.42991563276973</v>
      </c>
      <c r="M242" s="5">
        <v>1006.849404486775</v>
      </c>
      <c r="N242" s="5">
        <v>901.10296797654541</v>
      </c>
      <c r="O242" s="5">
        <v>987.18218244605475</v>
      </c>
      <c r="P242" s="5">
        <v>1052.279033155944</v>
      </c>
      <c r="Q242" s="5">
        <v>1005.62921042647</v>
      </c>
      <c r="R242" s="5">
        <v>1092.6405671243699</v>
      </c>
      <c r="S242" s="5">
        <v>1084.232116178265</v>
      </c>
      <c r="T242" s="5">
        <v>1118.8588928528941</v>
      </c>
      <c r="U242" s="5">
        <v>1179.5450353169699</v>
      </c>
      <c r="V242" s="5">
        <v>1118.10364861636</v>
      </c>
      <c r="W242" s="5">
        <v>1286.170687179314</v>
      </c>
      <c r="X242" s="5">
        <v>1317.576078177035</v>
      </c>
      <c r="Y242" s="5">
        <v>1200.7835805526011</v>
      </c>
      <c r="Z242" s="5">
        <v>1273.4784730739971</v>
      </c>
      <c r="AA242" s="5">
        <v>1214.2490267395649</v>
      </c>
      <c r="AB242" s="5">
        <v>1150.1243259021351</v>
      </c>
      <c r="AC242" s="5">
        <v>1193.1151828852301</v>
      </c>
      <c r="AD242" s="5">
        <v>1213.36925044598</v>
      </c>
      <c r="AE242" s="5">
        <v>1206.09474747482</v>
      </c>
      <c r="AF242" s="5">
        <v>1268.6391466732209</v>
      </c>
      <c r="AG242" s="5">
        <v>726.27637717487983</v>
      </c>
    </row>
    <row r="243" spans="1:33">
      <c r="A243" s="56" t="s">
        <v>73</v>
      </c>
      <c r="B243" s="56" t="s">
        <v>200</v>
      </c>
      <c r="C243" s="56" t="s">
        <v>286</v>
      </c>
      <c r="D243" s="56" t="s">
        <v>287</v>
      </c>
      <c r="E243" s="56" t="s">
        <v>142</v>
      </c>
      <c r="F243" s="5">
        <v>846.66667468195578</v>
      </c>
      <c r="G243" s="5">
        <v>932.51710063509472</v>
      </c>
      <c r="H243" s="5">
        <v>860.82879092667008</v>
      </c>
      <c r="I243" s="5">
        <v>833.0506598955501</v>
      </c>
      <c r="J243" s="5">
        <v>819.0168659165347</v>
      </c>
      <c r="K243" s="5">
        <v>841.26242822464974</v>
      </c>
      <c r="L243" s="5">
        <v>801.91021934968933</v>
      </c>
      <c r="M243" s="5">
        <v>812.67789252204921</v>
      </c>
      <c r="N243" s="5">
        <v>762.47783198823015</v>
      </c>
      <c r="O243" s="5">
        <v>784.09157256985509</v>
      </c>
      <c r="P243" s="5">
        <v>919.03219114240528</v>
      </c>
      <c r="Q243" s="5">
        <v>1349.308438399476</v>
      </c>
      <c r="R243" s="5">
        <v>2009.51717047637</v>
      </c>
      <c r="S243" s="5">
        <v>2468.478589947546</v>
      </c>
      <c r="T243" s="5">
        <v>2991.037005635103</v>
      </c>
      <c r="U243" s="5">
        <v>3577.7408496026692</v>
      </c>
      <c r="V243" s="5">
        <v>4245.8074754483487</v>
      </c>
      <c r="W243" s="5">
        <v>4507.9122013422866</v>
      </c>
      <c r="X243" s="5">
        <v>4723.9242518373321</v>
      </c>
      <c r="Y243" s="5">
        <v>4486.7787367255851</v>
      </c>
      <c r="Z243" s="5">
        <v>4616.5840790446164</v>
      </c>
      <c r="AA243" s="5">
        <v>4390.7522960323759</v>
      </c>
      <c r="AB243" s="5">
        <v>4190.0378762658647</v>
      </c>
      <c r="AC243" s="5">
        <v>4611.6986342833297</v>
      </c>
      <c r="AD243" s="5">
        <v>4538.0363505825007</v>
      </c>
      <c r="AE243" s="5">
        <v>4331.5793600055049</v>
      </c>
      <c r="AF243" s="5">
        <v>4354.6363508144696</v>
      </c>
      <c r="AG243" s="5">
        <v>3956.4403313370149</v>
      </c>
    </row>
    <row r="244" spans="1:33">
      <c r="A244" s="56" t="s">
        <v>73</v>
      </c>
      <c r="B244" s="56" t="s">
        <v>200</v>
      </c>
      <c r="C244" s="56" t="s">
        <v>288</v>
      </c>
      <c r="D244" s="56" t="s">
        <v>303</v>
      </c>
      <c r="E244" s="56" t="s">
        <v>142</v>
      </c>
      <c r="F244" s="5">
        <v>458.47278389563002</v>
      </c>
      <c r="G244" s="5">
        <v>1171.43814355411</v>
      </c>
      <c r="H244" s="5">
        <v>1750.017286197871</v>
      </c>
      <c r="I244" s="5">
        <v>2271.7176901321241</v>
      </c>
      <c r="J244" s="5">
        <v>2278.5246923796349</v>
      </c>
      <c r="K244" s="5">
        <v>2839.5815728970201</v>
      </c>
      <c r="L244" s="5">
        <v>3437.8741638563351</v>
      </c>
      <c r="M244" s="5">
        <v>4135.3909629442187</v>
      </c>
      <c r="N244" s="5">
        <v>4481.032845561007</v>
      </c>
      <c r="O244" s="5">
        <v>5074.0528824880494</v>
      </c>
      <c r="P244" s="5">
        <v>5111.8474585025642</v>
      </c>
      <c r="Q244" s="5">
        <v>4935.1994238666593</v>
      </c>
      <c r="R244" s="5">
        <v>5353.1092870012872</v>
      </c>
      <c r="S244" s="5">
        <v>5116.7498191007398</v>
      </c>
      <c r="T244" s="5">
        <v>4959.9313738690726</v>
      </c>
      <c r="U244" s="5">
        <v>5131.6741382176133</v>
      </c>
      <c r="V244" s="5">
        <v>5222.1239709858028</v>
      </c>
      <c r="W244" s="5">
        <v>5743.0324914738194</v>
      </c>
      <c r="X244" s="5">
        <v>5828.7569782003056</v>
      </c>
      <c r="Y244" s="5">
        <v>5540.318110125052</v>
      </c>
      <c r="Z244" s="5">
        <v>5718.8619233334784</v>
      </c>
      <c r="AA244" s="5">
        <v>5180.9485113164428</v>
      </c>
      <c r="AB244" s="5">
        <v>4963.7197787949744</v>
      </c>
      <c r="AC244" s="5">
        <v>5378.5780707799249</v>
      </c>
      <c r="AD244" s="5">
        <v>5275.6217240388296</v>
      </c>
      <c r="AE244" s="5">
        <v>4951.2439344630893</v>
      </c>
      <c r="AF244" s="5">
        <v>5108.8148679781252</v>
      </c>
      <c r="AG244" s="5">
        <v>5203.9467507221616</v>
      </c>
    </row>
    <row r="246" spans="1:33">
      <c r="A246" s="56" t="s">
        <v>73</v>
      </c>
      <c r="B246" s="56" t="s">
        <v>163</v>
      </c>
      <c r="C246" s="56" t="s">
        <v>290</v>
      </c>
      <c r="D246" s="56" t="s">
        <v>291</v>
      </c>
      <c r="E246" s="56" t="s">
        <v>141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</row>
    <row r="247" spans="1:33">
      <c r="A247" s="56" t="s">
        <v>73</v>
      </c>
      <c r="B247" s="56" t="s">
        <v>163</v>
      </c>
      <c r="C247" s="56" t="s">
        <v>292</v>
      </c>
      <c r="D247" s="56" t="s">
        <v>293</v>
      </c>
      <c r="E247" s="56" t="s">
        <v>141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</row>
    <row r="248" spans="1:33">
      <c r="A248" s="56" t="s">
        <v>73</v>
      </c>
      <c r="B248" s="56" t="s">
        <v>198</v>
      </c>
      <c r="C248" s="56" t="s">
        <v>294</v>
      </c>
      <c r="D248" s="56" t="s">
        <v>295</v>
      </c>
      <c r="E248" s="56" t="s">
        <v>141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</row>
    <row r="249" spans="1:33">
      <c r="A249" s="56" t="s">
        <v>73</v>
      </c>
      <c r="B249" s="56" t="s">
        <v>200</v>
      </c>
      <c r="C249" s="56" t="s">
        <v>296</v>
      </c>
      <c r="D249" s="56" t="s">
        <v>297</v>
      </c>
      <c r="E249" s="56" t="s">
        <v>141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>
      <c r="A250" s="56" t="s">
        <v>73</v>
      </c>
      <c r="B250" s="56" t="s">
        <v>198</v>
      </c>
      <c r="C250" s="56" t="s">
        <v>298</v>
      </c>
      <c r="D250" s="56" t="s">
        <v>299</v>
      </c>
      <c r="E250" s="56" t="s">
        <v>141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</row>
    <row r="251" spans="1:33">
      <c r="A251" s="56" t="s">
        <v>73</v>
      </c>
      <c r="B251" s="56" t="s">
        <v>199</v>
      </c>
      <c r="C251" s="56" t="s">
        <v>300</v>
      </c>
      <c r="D251" s="56" t="s">
        <v>301</v>
      </c>
      <c r="E251" s="56" t="s">
        <v>141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3" spans="1:33">
      <c r="A253" s="56" t="s">
        <v>75</v>
      </c>
      <c r="B253" s="56" t="s">
        <v>197</v>
      </c>
      <c r="C253" s="56" t="s">
        <v>215</v>
      </c>
      <c r="D253" s="56" t="s">
        <v>216</v>
      </c>
      <c r="E253" s="56" t="s">
        <v>217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</row>
    <row r="254" spans="1:33">
      <c r="A254" s="56" t="s">
        <v>75</v>
      </c>
      <c r="B254" s="56" t="s">
        <v>197</v>
      </c>
      <c r="C254" s="56" t="s">
        <v>218</v>
      </c>
      <c r="D254" s="56" t="s">
        <v>219</v>
      </c>
      <c r="E254" s="56" t="s">
        <v>217</v>
      </c>
      <c r="F254" s="5">
        <v>142.90565375283501</v>
      </c>
      <c r="G254" s="5">
        <v>161.91171263105491</v>
      </c>
      <c r="H254" s="5">
        <v>172.26504675000001</v>
      </c>
      <c r="I254" s="5">
        <v>157.9776853909899</v>
      </c>
      <c r="J254" s="5">
        <v>174.39382520689</v>
      </c>
      <c r="K254" s="5">
        <v>190.4428564577851</v>
      </c>
      <c r="L254" s="5">
        <v>146.45142176576491</v>
      </c>
      <c r="M254" s="5">
        <v>162.67169531667491</v>
      </c>
      <c r="N254" s="5">
        <v>167.41225256227489</v>
      </c>
      <c r="O254" s="5">
        <v>152.01353461654</v>
      </c>
      <c r="P254" s="5">
        <v>172.2785488083199</v>
      </c>
      <c r="Q254" s="5">
        <v>161.83837826313999</v>
      </c>
      <c r="R254" s="5">
        <v>172.74165865827999</v>
      </c>
      <c r="S254" s="5">
        <v>174.4068951350099</v>
      </c>
      <c r="T254" s="5">
        <v>68.165246465329986</v>
      </c>
      <c r="U254" s="5">
        <v>68.744912980044973</v>
      </c>
      <c r="V254" s="5">
        <v>29.716354010085009</v>
      </c>
      <c r="W254" s="5">
        <v>36.890030203394957</v>
      </c>
      <c r="X254" s="5">
        <v>37.050529250049983</v>
      </c>
      <c r="Y254" s="5">
        <v>33.314958992944987</v>
      </c>
      <c r="Z254" s="5">
        <v>31.941517695224992</v>
      </c>
      <c r="AA254" s="5">
        <v>33.037058070614997</v>
      </c>
      <c r="AB254" s="5">
        <v>34.098274523519983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</row>
    <row r="255" spans="1:33">
      <c r="A255" s="56" t="s">
        <v>75</v>
      </c>
      <c r="B255" s="56" t="s">
        <v>197</v>
      </c>
      <c r="C255" s="56" t="s">
        <v>220</v>
      </c>
      <c r="D255" s="56" t="s">
        <v>221</v>
      </c>
      <c r="E255" s="56" t="s">
        <v>217</v>
      </c>
      <c r="F255" s="5">
        <v>765.35399419794487</v>
      </c>
      <c r="G255" s="5">
        <v>791.40320025042479</v>
      </c>
      <c r="H255" s="5">
        <v>890.4627655158647</v>
      </c>
      <c r="I255" s="5">
        <v>947.44450948224494</v>
      </c>
      <c r="J255" s="5">
        <v>951.27119848387019</v>
      </c>
      <c r="K255" s="5">
        <v>976.76784412602024</v>
      </c>
      <c r="L255" s="5">
        <v>872.10957560420024</v>
      </c>
      <c r="M255" s="5">
        <v>805.90886151557015</v>
      </c>
      <c r="N255" s="5">
        <v>826.4673574219355</v>
      </c>
      <c r="O255" s="5">
        <v>690.46138625434014</v>
      </c>
      <c r="P255" s="5">
        <v>750.07494521010005</v>
      </c>
      <c r="Q255" s="5">
        <v>830.11123686049507</v>
      </c>
      <c r="R255" s="5">
        <v>831.91163910028035</v>
      </c>
      <c r="S255" s="5">
        <v>900.07786721237972</v>
      </c>
      <c r="T255" s="5">
        <v>917.91488507267491</v>
      </c>
      <c r="U255" s="5">
        <v>888.51026094606493</v>
      </c>
      <c r="V255" s="5">
        <v>953.65729943863039</v>
      </c>
      <c r="W255" s="5">
        <v>937.69185207432497</v>
      </c>
      <c r="X255" s="5">
        <v>1015.610925069135</v>
      </c>
      <c r="Y255" s="5">
        <v>751.96623764711478</v>
      </c>
      <c r="Z255" s="5">
        <v>391.61716646742502</v>
      </c>
      <c r="AA255" s="5">
        <v>443.7769431808249</v>
      </c>
      <c r="AB255" s="5">
        <v>435.99744270316512</v>
      </c>
      <c r="AC255" s="5">
        <v>455.02532313210008</v>
      </c>
      <c r="AD255" s="5">
        <v>234.96330302419489</v>
      </c>
      <c r="AE255" s="5">
        <v>207.38556149822489</v>
      </c>
      <c r="AF255" s="5">
        <v>0</v>
      </c>
      <c r="AG255" s="5">
        <v>0</v>
      </c>
    </row>
    <row r="256" spans="1:33">
      <c r="A256" s="56" t="s">
        <v>75</v>
      </c>
      <c r="B256" s="56" t="s">
        <v>197</v>
      </c>
      <c r="C256" s="56" t="s">
        <v>222</v>
      </c>
      <c r="D256" s="56" t="s">
        <v>223</v>
      </c>
      <c r="E256" s="56" t="s">
        <v>217</v>
      </c>
      <c r="F256" s="5">
        <v>1040.8589576044451</v>
      </c>
      <c r="G256" s="5">
        <v>1107.1872466141599</v>
      </c>
      <c r="H256" s="5">
        <v>1263.877438840005</v>
      </c>
      <c r="I256" s="5">
        <v>1215.4768536200249</v>
      </c>
      <c r="J256" s="5">
        <v>1216.1130632793449</v>
      </c>
      <c r="K256" s="5">
        <v>1354.8939783931339</v>
      </c>
      <c r="L256" s="5">
        <v>1108.450576342995</v>
      </c>
      <c r="M256" s="5">
        <v>1155.045443108525</v>
      </c>
      <c r="N256" s="5">
        <v>1220.8293766373449</v>
      </c>
      <c r="O256" s="5">
        <v>1056.664872346415</v>
      </c>
      <c r="P256" s="5">
        <v>1197.01497770322</v>
      </c>
      <c r="Q256" s="5">
        <v>1180.7339205435101</v>
      </c>
      <c r="R256" s="5">
        <v>1207.717278744145</v>
      </c>
      <c r="S256" s="5">
        <v>1298.204072680225</v>
      </c>
      <c r="T256" s="5">
        <v>1317.1778829974851</v>
      </c>
      <c r="U256" s="5">
        <v>1267.263264419805</v>
      </c>
      <c r="V256" s="5">
        <v>1399.906381133135</v>
      </c>
      <c r="W256" s="5">
        <v>1348.6167329576849</v>
      </c>
      <c r="X256" s="5">
        <v>1385.31138981551</v>
      </c>
      <c r="Y256" s="5">
        <v>1410.4745748575299</v>
      </c>
      <c r="Z256" s="5">
        <v>1149.281004667625</v>
      </c>
      <c r="AA256" s="5">
        <v>1209.4354919818099</v>
      </c>
      <c r="AB256" s="5">
        <v>1233.64776072474</v>
      </c>
      <c r="AC256" s="5">
        <v>1220.1951796895501</v>
      </c>
      <c r="AD256" s="5">
        <v>1270.92486226136</v>
      </c>
      <c r="AE256" s="5">
        <v>335.30859391452981</v>
      </c>
      <c r="AF256" s="5">
        <v>49.393821075065027</v>
      </c>
      <c r="AG256" s="5">
        <v>0</v>
      </c>
    </row>
    <row r="257" spans="1:33">
      <c r="A257" s="56" t="s">
        <v>75</v>
      </c>
      <c r="B257" s="56" t="s">
        <v>197</v>
      </c>
      <c r="C257" s="56" t="s">
        <v>224</v>
      </c>
      <c r="D257" s="56" t="s">
        <v>225</v>
      </c>
      <c r="E257" s="56" t="s">
        <v>217</v>
      </c>
      <c r="F257" s="5">
        <v>25.587920325775031</v>
      </c>
      <c r="G257" s="5">
        <v>27.66558068121001</v>
      </c>
      <c r="H257" s="5">
        <v>29.48682307320502</v>
      </c>
      <c r="I257" s="5">
        <v>27.993174192494969</v>
      </c>
      <c r="J257" s="5">
        <v>28.490144142935002</v>
      </c>
      <c r="K257" s="5">
        <v>32.420692781559978</v>
      </c>
      <c r="L257" s="5">
        <v>28.851721006030001</v>
      </c>
      <c r="M257" s="5">
        <v>25.96912428183002</v>
      </c>
      <c r="N257" s="5">
        <v>26.563294720195</v>
      </c>
      <c r="O257" s="5">
        <v>24.959345166575002</v>
      </c>
      <c r="P257" s="5">
        <v>25.979155164394999</v>
      </c>
      <c r="Q257" s="5">
        <v>27.431845879615</v>
      </c>
      <c r="R257" s="5">
        <v>27.939017661365011</v>
      </c>
      <c r="S257" s="5">
        <v>28.560581281164989</v>
      </c>
      <c r="T257" s="5">
        <v>27.860447357009971</v>
      </c>
      <c r="U257" s="5">
        <v>28.026018264485</v>
      </c>
      <c r="V257" s="5">
        <v>30.648527938249991</v>
      </c>
      <c r="W257" s="5">
        <v>31.538826599435001</v>
      </c>
      <c r="X257" s="5">
        <v>30.41221137440003</v>
      </c>
      <c r="Y257" s="5">
        <v>31.136143015819979</v>
      </c>
      <c r="Z257" s="5">
        <v>89.741907517725053</v>
      </c>
      <c r="AA257" s="5">
        <v>188.75066543093999</v>
      </c>
      <c r="AB257" s="5">
        <v>183.12266703392481</v>
      </c>
      <c r="AC257" s="5">
        <v>186.5690726711201</v>
      </c>
      <c r="AD257" s="5">
        <v>184.39483650627511</v>
      </c>
      <c r="AE257" s="5">
        <v>164.44736156854501</v>
      </c>
      <c r="AF257" s="5">
        <v>158.51239579275509</v>
      </c>
      <c r="AG257" s="5">
        <v>172.67390557089979</v>
      </c>
    </row>
    <row r="258" spans="1:33">
      <c r="A258" s="56" t="s">
        <v>75</v>
      </c>
      <c r="B258" s="56" t="s">
        <v>197</v>
      </c>
      <c r="C258" s="56" t="s">
        <v>226</v>
      </c>
      <c r="D258" s="56" t="s">
        <v>227</v>
      </c>
      <c r="E258" s="56" t="s">
        <v>217</v>
      </c>
      <c r="F258" s="5">
        <v>138.38704812900011</v>
      </c>
      <c r="G258" s="5">
        <v>167.65751184793979</v>
      </c>
      <c r="H258" s="5">
        <v>164.43988038405999</v>
      </c>
      <c r="I258" s="5">
        <v>122.190458343355</v>
      </c>
      <c r="J258" s="5">
        <v>126.4037343277451</v>
      </c>
      <c r="K258" s="5">
        <v>156.02842719760011</v>
      </c>
      <c r="L258" s="5">
        <v>112.31678537390511</v>
      </c>
      <c r="M258" s="5">
        <v>162.41011501097509</v>
      </c>
      <c r="N258" s="5">
        <v>165.00152222515001</v>
      </c>
      <c r="O258" s="5">
        <v>154.65436445308509</v>
      </c>
      <c r="P258" s="5">
        <v>173.90145784687499</v>
      </c>
      <c r="Q258" s="5">
        <v>177.21738642308</v>
      </c>
      <c r="R258" s="5">
        <v>181.49191042437999</v>
      </c>
      <c r="S258" s="5">
        <v>193.1388813994848</v>
      </c>
      <c r="T258" s="5">
        <v>173.2677095333751</v>
      </c>
      <c r="U258" s="5">
        <v>176.09802087729491</v>
      </c>
      <c r="V258" s="5">
        <v>183.73427506956011</v>
      </c>
      <c r="W258" s="5">
        <v>181.41650627287541</v>
      </c>
      <c r="X258" s="5">
        <v>188.63634647451011</v>
      </c>
      <c r="Y258" s="5">
        <v>181.2847889453549</v>
      </c>
      <c r="Z258" s="5">
        <v>157.7731020934001</v>
      </c>
      <c r="AA258" s="5">
        <v>1406.070519170486</v>
      </c>
      <c r="AB258" s="5">
        <v>1389.66975305089</v>
      </c>
      <c r="AC258" s="5">
        <v>3751.9166572191298</v>
      </c>
      <c r="AD258" s="5">
        <v>4982.228169413017</v>
      </c>
      <c r="AE258" s="5">
        <v>6727.487981199306</v>
      </c>
      <c r="AF258" s="5">
        <v>6435.6416735749081</v>
      </c>
      <c r="AG258" s="5">
        <v>6688.1141267335652</v>
      </c>
    </row>
    <row r="259" spans="1:33">
      <c r="A259" s="56" t="s">
        <v>75</v>
      </c>
      <c r="B259" s="56" t="s">
        <v>197</v>
      </c>
      <c r="C259" s="56" t="s">
        <v>228</v>
      </c>
      <c r="D259" s="56" t="s">
        <v>229</v>
      </c>
      <c r="E259" s="56" t="s">
        <v>217</v>
      </c>
      <c r="F259" s="5">
        <v>588.41144471744508</v>
      </c>
      <c r="G259" s="5">
        <v>855.53037113772984</v>
      </c>
      <c r="H259" s="5">
        <v>918.30764650157982</v>
      </c>
      <c r="I259" s="5">
        <v>940.8982904526606</v>
      </c>
      <c r="J259" s="5">
        <v>1015.280140435015</v>
      </c>
      <c r="K259" s="5">
        <v>1078.6412208499389</v>
      </c>
      <c r="L259" s="5">
        <v>871.04958708744971</v>
      </c>
      <c r="M259" s="5">
        <v>835.06067144444978</v>
      </c>
      <c r="N259" s="5">
        <v>861.5813294839802</v>
      </c>
      <c r="O259" s="5">
        <v>792.23445799095998</v>
      </c>
      <c r="P259" s="5">
        <v>872.88580403853484</v>
      </c>
      <c r="Q259" s="5">
        <v>886.82739717543996</v>
      </c>
      <c r="R259" s="5">
        <v>949.14489488792924</v>
      </c>
      <c r="S259" s="5">
        <v>958.64031400319993</v>
      </c>
      <c r="T259" s="5">
        <v>999.4853635965701</v>
      </c>
      <c r="U259" s="5">
        <v>983.4973827449453</v>
      </c>
      <c r="V259" s="5">
        <v>1080.6692426356849</v>
      </c>
      <c r="W259" s="5">
        <v>1051.0656159647899</v>
      </c>
      <c r="X259" s="5">
        <v>1068.2150843565801</v>
      </c>
      <c r="Y259" s="5">
        <v>1067.0255562187999</v>
      </c>
      <c r="Z259" s="5">
        <v>910.0500623458845</v>
      </c>
      <c r="AA259" s="5">
        <v>993.37350343696517</v>
      </c>
      <c r="AB259" s="5">
        <v>975.17440259299485</v>
      </c>
      <c r="AC259" s="5">
        <v>1014.752161708125</v>
      </c>
      <c r="AD259" s="5">
        <v>687.98119412915457</v>
      </c>
      <c r="AE259" s="5">
        <v>667.69113101209007</v>
      </c>
      <c r="AF259" s="5">
        <v>396.05896004900512</v>
      </c>
      <c r="AG259" s="5">
        <v>418.61364189697491</v>
      </c>
    </row>
    <row r="260" spans="1:33">
      <c r="A260" s="56" t="s">
        <v>75</v>
      </c>
      <c r="B260" s="56" t="s">
        <v>197</v>
      </c>
      <c r="C260" s="56" t="s">
        <v>230</v>
      </c>
      <c r="D260" s="56" t="s">
        <v>231</v>
      </c>
      <c r="E260" s="56" t="s">
        <v>217</v>
      </c>
      <c r="F260" s="5">
        <v>2027.059023110904</v>
      </c>
      <c r="G260" s="5">
        <v>2523.1211280519401</v>
      </c>
      <c r="H260" s="5">
        <v>2687.7330264493248</v>
      </c>
      <c r="I260" s="5">
        <v>2651.356460434994</v>
      </c>
      <c r="J260" s="5">
        <v>2866.631827304815</v>
      </c>
      <c r="K260" s="5">
        <v>3090.7242962540449</v>
      </c>
      <c r="L260" s="5">
        <v>2642.9543348687048</v>
      </c>
      <c r="M260" s="5">
        <v>2474.7745495439399</v>
      </c>
      <c r="N260" s="5">
        <v>2547.4085138737491</v>
      </c>
      <c r="O260" s="5">
        <v>2354.022554089845</v>
      </c>
      <c r="P260" s="5">
        <v>2543.2539950314408</v>
      </c>
      <c r="Q260" s="5">
        <v>2641.556578169856</v>
      </c>
      <c r="R260" s="5">
        <v>2810.821279289014</v>
      </c>
      <c r="S260" s="5">
        <v>2589.3744926501759</v>
      </c>
      <c r="T260" s="5">
        <v>2633.968438079396</v>
      </c>
      <c r="U260" s="5">
        <v>2650.0709917474051</v>
      </c>
      <c r="V260" s="5">
        <v>2885.1028636851702</v>
      </c>
      <c r="W260" s="5">
        <v>2893.6374943547098</v>
      </c>
      <c r="X260" s="5">
        <v>2891.9659852611312</v>
      </c>
      <c r="Y260" s="5">
        <v>2786.7489562037849</v>
      </c>
      <c r="Z260" s="5">
        <v>2347.108939729435</v>
      </c>
      <c r="AA260" s="5">
        <v>2316.8180584461552</v>
      </c>
      <c r="AB260" s="5">
        <v>3908.8584345287368</v>
      </c>
      <c r="AC260" s="5">
        <v>3913.8266181516842</v>
      </c>
      <c r="AD260" s="5">
        <v>3790.0208227397579</v>
      </c>
      <c r="AE260" s="5">
        <v>4200.6320039132606</v>
      </c>
      <c r="AF260" s="5">
        <v>5453.2534797675517</v>
      </c>
      <c r="AG260" s="5">
        <v>5771.6969899956584</v>
      </c>
    </row>
    <row r="261" spans="1:33">
      <c r="A261" s="56" t="s">
        <v>75</v>
      </c>
      <c r="B261" s="56" t="s">
        <v>197</v>
      </c>
      <c r="C261" s="56" t="s">
        <v>232</v>
      </c>
      <c r="D261" s="56" t="s">
        <v>233</v>
      </c>
      <c r="E261" s="56" t="s">
        <v>217</v>
      </c>
      <c r="F261" s="5">
        <v>0</v>
      </c>
      <c r="G261" s="5">
        <v>0</v>
      </c>
      <c r="H261" s="5">
        <v>6.2299999999999994E-9</v>
      </c>
      <c r="I261" s="5">
        <v>5.4230500000000012E-7</v>
      </c>
      <c r="J261" s="5">
        <v>2.7553449999999999E-6</v>
      </c>
      <c r="K261" s="5">
        <v>3.6224400000000009E-6</v>
      </c>
      <c r="L261" s="5">
        <v>3.5264349999999989E-6</v>
      </c>
      <c r="M261" s="5">
        <v>4.8103099999999994E-6</v>
      </c>
      <c r="N261" s="5">
        <v>4.7379749999999968E-6</v>
      </c>
      <c r="O261" s="5">
        <v>3.6988000000000009E-6</v>
      </c>
      <c r="P261" s="5">
        <v>4.7357699999999984E-6</v>
      </c>
      <c r="Q261" s="5">
        <v>5.053600000000001E-6</v>
      </c>
      <c r="R261" s="5">
        <v>6.5268500000000051E-6</v>
      </c>
      <c r="S261" s="5">
        <v>7.7833050000000042E-6</v>
      </c>
      <c r="T261" s="5">
        <v>1.054958499999999E-5</v>
      </c>
      <c r="U261" s="5">
        <v>1.113117500000002E-5</v>
      </c>
      <c r="V261" s="5">
        <v>1.2181865E-5</v>
      </c>
      <c r="W261" s="5">
        <v>1.379450999999999E-5</v>
      </c>
      <c r="X261" s="5">
        <v>2.0275814999999981E-5</v>
      </c>
      <c r="Y261" s="5">
        <v>5.6877789999999992E-5</v>
      </c>
      <c r="Z261" s="5">
        <v>7.3585970000000035E-5</v>
      </c>
      <c r="AA261" s="5">
        <v>304.59331814107969</v>
      </c>
      <c r="AB261" s="5">
        <v>290.64676078772999</v>
      </c>
      <c r="AC261" s="5">
        <v>315.41442815174997</v>
      </c>
      <c r="AD261" s="5">
        <v>308.71764721026523</v>
      </c>
      <c r="AE261" s="5">
        <v>295.19773303239998</v>
      </c>
      <c r="AF261" s="5">
        <v>291.64375263087499</v>
      </c>
      <c r="AG261" s="5">
        <v>314.41398475433999</v>
      </c>
    </row>
    <row r="262" spans="1:33">
      <c r="A262" s="56" t="s">
        <v>75</v>
      </c>
      <c r="B262" s="56" t="s">
        <v>163</v>
      </c>
      <c r="C262" s="56" t="s">
        <v>234</v>
      </c>
      <c r="D262" s="56" t="s">
        <v>235</v>
      </c>
      <c r="E262" s="56" t="s">
        <v>217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</row>
    <row r="263" spans="1:33">
      <c r="A263" s="56" t="s">
        <v>75</v>
      </c>
      <c r="B263" s="56" t="s">
        <v>163</v>
      </c>
      <c r="C263" s="56" t="s">
        <v>236</v>
      </c>
      <c r="D263" s="56" t="s">
        <v>237</v>
      </c>
      <c r="E263" s="56" t="s">
        <v>217</v>
      </c>
      <c r="F263" s="5">
        <v>279.40552219657002</v>
      </c>
      <c r="G263" s="5">
        <v>155.39147842330999</v>
      </c>
      <c r="H263" s="5">
        <v>184.01174692538001</v>
      </c>
      <c r="I263" s="5">
        <v>164.38788181990989</v>
      </c>
      <c r="J263" s="5">
        <v>319.65327831184987</v>
      </c>
      <c r="K263" s="5">
        <v>381.87204113355011</v>
      </c>
      <c r="L263" s="5">
        <v>545.31142164456003</v>
      </c>
      <c r="M263" s="5">
        <v>574.40119598883985</v>
      </c>
      <c r="N263" s="5">
        <v>607.05921889750994</v>
      </c>
      <c r="O263" s="5">
        <v>600.06039767006973</v>
      </c>
      <c r="P263" s="5">
        <v>602.10954543914511</v>
      </c>
      <c r="Q263" s="5">
        <v>621.70283655241997</v>
      </c>
      <c r="R263" s="5">
        <v>626.85931878104986</v>
      </c>
      <c r="S263" s="5">
        <v>622.12047489053555</v>
      </c>
      <c r="T263" s="5">
        <v>621.85570759264033</v>
      </c>
      <c r="U263" s="5">
        <v>619.48265500425987</v>
      </c>
      <c r="V263" s="5">
        <v>659.02827651905977</v>
      </c>
      <c r="W263" s="5">
        <v>656.85323042697974</v>
      </c>
      <c r="X263" s="5">
        <v>633.88115004020506</v>
      </c>
      <c r="Y263" s="5">
        <v>656.67354937566006</v>
      </c>
      <c r="Z263" s="5">
        <v>639.81895511348523</v>
      </c>
      <c r="AA263" s="5">
        <v>646.83403292062508</v>
      </c>
      <c r="AB263" s="5">
        <v>650.00218771662981</v>
      </c>
      <c r="AC263" s="5">
        <v>646.5433934223704</v>
      </c>
      <c r="AD263" s="5">
        <v>638.72238221412465</v>
      </c>
      <c r="AE263" s="5">
        <v>605.51262535393005</v>
      </c>
      <c r="AF263" s="5">
        <v>577.68034635625963</v>
      </c>
      <c r="AG263" s="5">
        <v>613.90371535939494</v>
      </c>
    </row>
    <row r="264" spans="1:33">
      <c r="A264" s="56" t="s">
        <v>75</v>
      </c>
      <c r="B264" s="56" t="s">
        <v>163</v>
      </c>
      <c r="C264" s="56" t="s">
        <v>238</v>
      </c>
      <c r="D264" s="56" t="s">
        <v>239</v>
      </c>
      <c r="E264" s="56" t="s">
        <v>217</v>
      </c>
      <c r="F264" s="5">
        <v>853.52871177412976</v>
      </c>
      <c r="G264" s="5">
        <v>418.09865036069482</v>
      </c>
      <c r="H264" s="5">
        <v>479.93433558174991</v>
      </c>
      <c r="I264" s="5">
        <v>449.15975775318498</v>
      </c>
      <c r="J264" s="5">
        <v>983.61550178887933</v>
      </c>
      <c r="K264" s="5">
        <v>3855.8846130896732</v>
      </c>
      <c r="L264" s="5">
        <v>5200.9041578166871</v>
      </c>
      <c r="M264" s="5">
        <v>5967.9802318728644</v>
      </c>
      <c r="N264" s="5">
        <v>6343.0063853484598</v>
      </c>
      <c r="O264" s="5">
        <v>5614.9385601613558</v>
      </c>
      <c r="P264" s="5">
        <v>5909.7895012548561</v>
      </c>
      <c r="Q264" s="5">
        <v>6382.8743014319898</v>
      </c>
      <c r="R264" s="5">
        <v>6675.6765702319017</v>
      </c>
      <c r="S264" s="5">
        <v>6472.9467538593626</v>
      </c>
      <c r="T264" s="5">
        <v>6785.2176608529326</v>
      </c>
      <c r="U264" s="5">
        <v>6513.1333951062097</v>
      </c>
      <c r="V264" s="5">
        <v>7304.9485567373958</v>
      </c>
      <c r="W264" s="5">
        <v>7217.6382930467626</v>
      </c>
      <c r="X264" s="5">
        <v>6932.1861148807702</v>
      </c>
      <c r="Y264" s="5">
        <v>6803.5028768836019</v>
      </c>
      <c r="Z264" s="5">
        <v>5893.8279120885554</v>
      </c>
      <c r="AA264" s="5">
        <v>6212.8899573163271</v>
      </c>
      <c r="AB264" s="5">
        <v>7038.3613220984389</v>
      </c>
      <c r="AC264" s="5">
        <v>7394.8642632075171</v>
      </c>
      <c r="AD264" s="5">
        <v>7613.3411205058464</v>
      </c>
      <c r="AE264" s="5">
        <v>7670.0837220830481</v>
      </c>
      <c r="AF264" s="5">
        <v>7182.7694965391947</v>
      </c>
      <c r="AG264" s="5">
        <v>7958.2428487601746</v>
      </c>
    </row>
    <row r="265" spans="1:33">
      <c r="A265" s="56" t="s">
        <v>75</v>
      </c>
      <c r="B265" s="56" t="s">
        <v>163</v>
      </c>
      <c r="C265" s="56" t="s">
        <v>240</v>
      </c>
      <c r="D265" s="56" t="s">
        <v>241</v>
      </c>
      <c r="E265" s="56" t="s">
        <v>217</v>
      </c>
      <c r="F265" s="5">
        <v>1453.918256591375</v>
      </c>
      <c r="G265" s="5">
        <v>1213.783218965094</v>
      </c>
      <c r="H265" s="5">
        <v>1385.1398321993099</v>
      </c>
      <c r="I265" s="5">
        <v>1373.9414199562</v>
      </c>
      <c r="J265" s="5">
        <v>1391.8366699691201</v>
      </c>
      <c r="K265" s="5">
        <v>1544.973455393839</v>
      </c>
      <c r="L265" s="5">
        <v>1208.3670282353501</v>
      </c>
      <c r="M265" s="5">
        <v>1353.8364176878999</v>
      </c>
      <c r="N265" s="5">
        <v>1427.7649960183301</v>
      </c>
      <c r="O265" s="5">
        <v>1293.581351994445</v>
      </c>
      <c r="P265" s="5">
        <v>1338.4582176854351</v>
      </c>
      <c r="Q265" s="5">
        <v>1486.3255073524749</v>
      </c>
      <c r="R265" s="5">
        <v>1462.2942134325001</v>
      </c>
      <c r="S265" s="5">
        <v>1462.3926545350259</v>
      </c>
      <c r="T265" s="5">
        <v>1457.37070003385</v>
      </c>
      <c r="U265" s="5">
        <v>1464.191374644595</v>
      </c>
      <c r="V265" s="5">
        <v>1624.86353687326</v>
      </c>
      <c r="W265" s="5">
        <v>1610.7695273781401</v>
      </c>
      <c r="X265" s="5">
        <v>1564.63914249297</v>
      </c>
      <c r="Y265" s="5">
        <v>1318.0685714495751</v>
      </c>
      <c r="Z265" s="5">
        <v>1168.3926014635149</v>
      </c>
      <c r="AA265" s="5">
        <v>1220.7447354493199</v>
      </c>
      <c r="AB265" s="5">
        <v>1326.60256014518</v>
      </c>
      <c r="AC265" s="5">
        <v>1303.8500577007001</v>
      </c>
      <c r="AD265" s="5">
        <v>1517.95870532667</v>
      </c>
      <c r="AE265" s="5">
        <v>5070.1859018739779</v>
      </c>
      <c r="AF265" s="5">
        <v>7327.8184101950101</v>
      </c>
      <c r="AG265" s="5">
        <v>7857.588827830662</v>
      </c>
    </row>
    <row r="266" spans="1:33">
      <c r="A266" s="56" t="s">
        <v>75</v>
      </c>
      <c r="B266" s="56" t="s">
        <v>163</v>
      </c>
      <c r="C266" s="56" t="s">
        <v>242</v>
      </c>
      <c r="D266" s="56" t="s">
        <v>243</v>
      </c>
      <c r="E266" s="56" t="s">
        <v>217</v>
      </c>
      <c r="F266" s="5">
        <v>96.978214147614935</v>
      </c>
      <c r="G266" s="5">
        <v>85.076937657339954</v>
      </c>
      <c r="H266" s="5">
        <v>94.199415365940055</v>
      </c>
      <c r="I266" s="5">
        <v>89.964665967715007</v>
      </c>
      <c r="J266" s="5">
        <v>94.781853385670033</v>
      </c>
      <c r="K266" s="5">
        <v>101.96363618904</v>
      </c>
      <c r="L266" s="5">
        <v>422.18115730424512</v>
      </c>
      <c r="M266" s="5">
        <v>504.95518132079508</v>
      </c>
      <c r="N266" s="5">
        <v>505.41185719680999</v>
      </c>
      <c r="O266" s="5">
        <v>494.52761519935478</v>
      </c>
      <c r="P266" s="5">
        <v>514.56088041091994</v>
      </c>
      <c r="Q266" s="5">
        <v>524.23507756039999</v>
      </c>
      <c r="R266" s="5">
        <v>517.46962950729983</v>
      </c>
      <c r="S266" s="5">
        <v>530.94367914868951</v>
      </c>
      <c r="T266" s="5">
        <v>507.67079388257503</v>
      </c>
      <c r="U266" s="5">
        <v>526.84071350176532</v>
      </c>
      <c r="V266" s="5">
        <v>577.32150369864985</v>
      </c>
      <c r="W266" s="5">
        <v>592.59682864411013</v>
      </c>
      <c r="X266" s="5">
        <v>606.16340931236005</v>
      </c>
      <c r="Y266" s="5">
        <v>574.81160845923023</v>
      </c>
      <c r="Z266" s="5">
        <v>450.7973595358701</v>
      </c>
      <c r="AA266" s="5">
        <v>476.30045337843001</v>
      </c>
      <c r="AB266" s="5">
        <v>469.69621456343458</v>
      </c>
      <c r="AC266" s="5">
        <v>455.61646651353988</v>
      </c>
      <c r="AD266" s="5">
        <v>471.64734669671532</v>
      </c>
      <c r="AE266" s="5">
        <v>416.1295577466102</v>
      </c>
      <c r="AF266" s="5">
        <v>533.67499055853023</v>
      </c>
      <c r="AG266" s="5">
        <v>581.05952173735477</v>
      </c>
    </row>
    <row r="267" spans="1:33">
      <c r="A267" s="56" t="s">
        <v>75</v>
      </c>
      <c r="B267" s="56" t="s">
        <v>163</v>
      </c>
      <c r="C267" s="56" t="s">
        <v>244</v>
      </c>
      <c r="D267" s="56" t="s">
        <v>245</v>
      </c>
      <c r="E267" s="56" t="s">
        <v>217</v>
      </c>
      <c r="F267" s="5">
        <v>1666.7954719961699</v>
      </c>
      <c r="G267" s="5">
        <v>1491.086313485155</v>
      </c>
      <c r="H267" s="5">
        <v>2263.127257145899</v>
      </c>
      <c r="I267" s="5">
        <v>2277.0534948679551</v>
      </c>
      <c r="J267" s="5">
        <v>2256.4913470688248</v>
      </c>
      <c r="K267" s="5">
        <v>2575.8797329936851</v>
      </c>
      <c r="L267" s="5">
        <v>2060.6939469151598</v>
      </c>
      <c r="M267" s="5">
        <v>2400.3053837228849</v>
      </c>
      <c r="N267" s="5">
        <v>2570.2069401386311</v>
      </c>
      <c r="O267" s="5">
        <v>2314.5891976942189</v>
      </c>
      <c r="P267" s="5">
        <v>2485.4176287599012</v>
      </c>
      <c r="Q267" s="5">
        <v>2624.5569368219049</v>
      </c>
      <c r="R267" s="5">
        <v>2393.5137293224311</v>
      </c>
      <c r="S267" s="5">
        <v>2516.4794845351598</v>
      </c>
      <c r="T267" s="5">
        <v>2516.23194854247</v>
      </c>
      <c r="U267" s="5">
        <v>2145.38934899283</v>
      </c>
      <c r="V267" s="5">
        <v>2299.1747560353751</v>
      </c>
      <c r="W267" s="5">
        <v>2290.6119051504611</v>
      </c>
      <c r="X267" s="5">
        <v>2278.192834528676</v>
      </c>
      <c r="Y267" s="5">
        <v>2269.310981820935</v>
      </c>
      <c r="Z267" s="5">
        <v>2017.0928636552801</v>
      </c>
      <c r="AA267" s="5">
        <v>2166.636394974611</v>
      </c>
      <c r="AB267" s="5">
        <v>2233.510975384826</v>
      </c>
      <c r="AC267" s="5">
        <v>2083.61305010454</v>
      </c>
      <c r="AD267" s="5">
        <v>2277.2258520322448</v>
      </c>
      <c r="AE267" s="5">
        <v>2156.058126402881</v>
      </c>
      <c r="AF267" s="5">
        <v>1353.223568700555</v>
      </c>
      <c r="AG267" s="5">
        <v>837.15302884840503</v>
      </c>
    </row>
    <row r="268" spans="1:33">
      <c r="A268" s="56" t="s">
        <v>75</v>
      </c>
      <c r="B268" s="56" t="s">
        <v>163</v>
      </c>
      <c r="C268" s="56" t="s">
        <v>246</v>
      </c>
      <c r="D268" s="56" t="s">
        <v>247</v>
      </c>
      <c r="E268" s="56" t="s">
        <v>217</v>
      </c>
      <c r="F268" s="5">
        <v>831.56937029602</v>
      </c>
      <c r="G268" s="5">
        <v>649.18469197979994</v>
      </c>
      <c r="H268" s="5">
        <v>889.94036038443528</v>
      </c>
      <c r="I268" s="5">
        <v>876.59851492447024</v>
      </c>
      <c r="J268" s="5">
        <v>832.01016106764041</v>
      </c>
      <c r="K268" s="5">
        <v>918.81287174648025</v>
      </c>
      <c r="L268" s="5">
        <v>712.20889113582518</v>
      </c>
      <c r="M268" s="5">
        <v>818.9846592510803</v>
      </c>
      <c r="N268" s="5">
        <v>876.31467504092507</v>
      </c>
      <c r="O268" s="5">
        <v>783.90840110906015</v>
      </c>
      <c r="P268" s="5">
        <v>812.11527149028518</v>
      </c>
      <c r="Q268" s="5">
        <v>853.06714750455512</v>
      </c>
      <c r="R268" s="5">
        <v>864.97257998823954</v>
      </c>
      <c r="S268" s="5">
        <v>910.6075560208302</v>
      </c>
      <c r="T268" s="5">
        <v>881.46007884426047</v>
      </c>
      <c r="U268" s="5">
        <v>870.5239524744751</v>
      </c>
      <c r="V268" s="5">
        <v>955.03312066445528</v>
      </c>
      <c r="W268" s="5">
        <v>933.08389058481987</v>
      </c>
      <c r="X268" s="5">
        <v>928.37388921068521</v>
      </c>
      <c r="Y268" s="5">
        <v>934.69456682621535</v>
      </c>
      <c r="Z268" s="5">
        <v>827.83945623743512</v>
      </c>
      <c r="AA268" s="5">
        <v>881.65605846458516</v>
      </c>
      <c r="AB268" s="5">
        <v>929.56446354824516</v>
      </c>
      <c r="AC268" s="5">
        <v>873.84154729749957</v>
      </c>
      <c r="AD268" s="5">
        <v>896.53904871498503</v>
      </c>
      <c r="AE268" s="5">
        <v>859.90590295148525</v>
      </c>
      <c r="AF268" s="5">
        <v>848.65459028759517</v>
      </c>
      <c r="AG268" s="5">
        <v>593.11666012415014</v>
      </c>
    </row>
    <row r="269" spans="1:33">
      <c r="A269" s="56" t="s">
        <v>75</v>
      </c>
      <c r="B269" s="56" t="s">
        <v>163</v>
      </c>
      <c r="C269" s="56" t="s">
        <v>248</v>
      </c>
      <c r="D269" s="56" t="s">
        <v>249</v>
      </c>
      <c r="E269" s="56" t="s">
        <v>217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</row>
    <row r="270" spans="1:33">
      <c r="A270" s="56" t="s">
        <v>75</v>
      </c>
      <c r="B270" s="56" t="s">
        <v>163</v>
      </c>
      <c r="C270" s="56" t="s">
        <v>250</v>
      </c>
      <c r="D270" s="56" t="s">
        <v>251</v>
      </c>
      <c r="E270" s="56" t="s">
        <v>217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</row>
    <row r="271" spans="1:33">
      <c r="A271" s="56" t="s">
        <v>75</v>
      </c>
      <c r="B271" s="56" t="s">
        <v>198</v>
      </c>
      <c r="C271" s="56" t="s">
        <v>252</v>
      </c>
      <c r="D271" s="56" t="s">
        <v>253</v>
      </c>
      <c r="E271" s="56" t="s">
        <v>217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</row>
    <row r="272" spans="1:33">
      <c r="A272" s="56" t="s">
        <v>75</v>
      </c>
      <c r="B272" s="56" t="s">
        <v>198</v>
      </c>
      <c r="C272" s="56" t="s">
        <v>254</v>
      </c>
      <c r="D272" s="56" t="s">
        <v>255</v>
      </c>
      <c r="E272" s="56" t="s">
        <v>217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</row>
    <row r="273" spans="1:33">
      <c r="A273" s="56" t="s">
        <v>75</v>
      </c>
      <c r="B273" s="56" t="s">
        <v>198</v>
      </c>
      <c r="C273" s="56" t="s">
        <v>256</v>
      </c>
      <c r="D273" s="56" t="s">
        <v>257</v>
      </c>
      <c r="E273" s="56" t="s">
        <v>217</v>
      </c>
      <c r="F273" s="5">
        <v>956.05133428388024</v>
      </c>
      <c r="G273" s="5">
        <v>712.39913701494993</v>
      </c>
      <c r="H273" s="5">
        <v>882.80346914020492</v>
      </c>
      <c r="I273" s="5">
        <v>880.82081738990496</v>
      </c>
      <c r="J273" s="5">
        <v>812.03586867171521</v>
      </c>
      <c r="K273" s="5">
        <v>805.81151338959478</v>
      </c>
      <c r="L273" s="5">
        <v>717.87987411771496</v>
      </c>
      <c r="M273" s="5">
        <v>756.50102596384977</v>
      </c>
      <c r="N273" s="5">
        <v>784.29727399262026</v>
      </c>
      <c r="O273" s="5">
        <v>772.10742444683478</v>
      </c>
      <c r="P273" s="5">
        <v>786.46132065467009</v>
      </c>
      <c r="Q273" s="5">
        <v>792.2452595821153</v>
      </c>
      <c r="R273" s="5">
        <v>726.08571875323469</v>
      </c>
      <c r="S273" s="5">
        <v>804.11637548039516</v>
      </c>
      <c r="T273" s="5">
        <v>800.18429159560992</v>
      </c>
      <c r="U273" s="5">
        <v>811.97975672418011</v>
      </c>
      <c r="V273" s="5">
        <v>899.12768633738006</v>
      </c>
      <c r="W273" s="5">
        <v>1360.4111777652299</v>
      </c>
      <c r="X273" s="5">
        <v>1317.66749762935</v>
      </c>
      <c r="Y273" s="5">
        <v>1270.782624044391</v>
      </c>
      <c r="Z273" s="5">
        <v>1157.450449218956</v>
      </c>
      <c r="AA273" s="5">
        <v>1290.12107351754</v>
      </c>
      <c r="AB273" s="5">
        <v>1276.880246681076</v>
      </c>
      <c r="AC273" s="5">
        <v>1191.7132830530199</v>
      </c>
      <c r="AD273" s="5">
        <v>1309.7952891556499</v>
      </c>
      <c r="AE273" s="5">
        <v>942.17166847085525</v>
      </c>
      <c r="AF273" s="5">
        <v>134.44309469253</v>
      </c>
      <c r="AG273" s="5">
        <v>0</v>
      </c>
    </row>
    <row r="274" spans="1:33">
      <c r="A274" s="56" t="s">
        <v>75</v>
      </c>
      <c r="B274" s="56" t="s">
        <v>198</v>
      </c>
      <c r="C274" s="56" t="s">
        <v>258</v>
      </c>
      <c r="D274" s="56" t="s">
        <v>259</v>
      </c>
      <c r="E274" s="56" t="s">
        <v>217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</row>
    <row r="275" spans="1:33">
      <c r="A275" s="56" t="s">
        <v>75</v>
      </c>
      <c r="B275" s="56" t="s">
        <v>198</v>
      </c>
      <c r="C275" s="56" t="s">
        <v>260</v>
      </c>
      <c r="D275" s="56" t="s">
        <v>261</v>
      </c>
      <c r="E275" s="56" t="s">
        <v>217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>
      <c r="A276" s="56" t="s">
        <v>75</v>
      </c>
      <c r="B276" s="56" t="s">
        <v>198</v>
      </c>
      <c r="C276" s="56" t="s">
        <v>262</v>
      </c>
      <c r="D276" s="56" t="s">
        <v>263</v>
      </c>
      <c r="E276" s="56" t="s">
        <v>217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</row>
    <row r="277" spans="1:33">
      <c r="A277" s="56" t="s">
        <v>75</v>
      </c>
      <c r="B277" s="56" t="s">
        <v>198</v>
      </c>
      <c r="C277" s="56" t="s">
        <v>264</v>
      </c>
      <c r="D277" s="56" t="s">
        <v>265</v>
      </c>
      <c r="E277" s="56" t="s">
        <v>217</v>
      </c>
      <c r="F277" s="5">
        <v>574.08552923977982</v>
      </c>
      <c r="G277" s="5">
        <v>410.57457981485987</v>
      </c>
      <c r="H277" s="5">
        <v>526.89091431199017</v>
      </c>
      <c r="I277" s="5">
        <v>514.64512238056489</v>
      </c>
      <c r="J277" s="5">
        <v>441.03636835355019</v>
      </c>
      <c r="K277" s="5">
        <v>427.14913604968501</v>
      </c>
      <c r="L277" s="5">
        <v>344.89755781932018</v>
      </c>
      <c r="M277" s="5">
        <v>437.66621552376489</v>
      </c>
      <c r="N277" s="5">
        <v>454.2556410864201</v>
      </c>
      <c r="O277" s="5">
        <v>437.70784964184509</v>
      </c>
      <c r="P277" s="5">
        <v>464.02799969464007</v>
      </c>
      <c r="Q277" s="5">
        <v>440.52735127457998</v>
      </c>
      <c r="R277" s="5">
        <v>426.14563516368997</v>
      </c>
      <c r="S277" s="5">
        <v>482.63097044202988</v>
      </c>
      <c r="T277" s="5">
        <v>495.30836125123489</v>
      </c>
      <c r="U277" s="5">
        <v>479.02298923827021</v>
      </c>
      <c r="V277" s="5">
        <v>543.74037691705496</v>
      </c>
      <c r="W277" s="5">
        <v>711.30249218497534</v>
      </c>
      <c r="X277" s="5">
        <v>674.6228958693348</v>
      </c>
      <c r="Y277" s="5">
        <v>683.33863450110493</v>
      </c>
      <c r="Z277" s="5">
        <v>642.27556187184018</v>
      </c>
      <c r="AA277" s="5">
        <v>488.00654800424991</v>
      </c>
      <c r="AB277" s="5">
        <v>498.15920159723998</v>
      </c>
      <c r="AC277" s="5">
        <v>439.63612207521493</v>
      </c>
      <c r="AD277" s="5">
        <v>481.0934929296501</v>
      </c>
      <c r="AE277" s="5">
        <v>470.74110928738031</v>
      </c>
      <c r="AF277" s="5">
        <v>389.38434538333507</v>
      </c>
      <c r="AG277" s="5">
        <v>478.268596900185</v>
      </c>
    </row>
    <row r="278" spans="1:33">
      <c r="A278" s="56" t="s">
        <v>75</v>
      </c>
      <c r="B278" s="56" t="s">
        <v>199</v>
      </c>
      <c r="C278" s="56" t="s">
        <v>266</v>
      </c>
      <c r="D278" s="56" t="s">
        <v>267</v>
      </c>
      <c r="E278" s="56" t="s">
        <v>217</v>
      </c>
      <c r="F278" s="5">
        <v>157.7349477214951</v>
      </c>
      <c r="G278" s="5">
        <v>146.53091026912509</v>
      </c>
      <c r="H278" s="5">
        <v>203.67295949274009</v>
      </c>
      <c r="I278" s="5">
        <v>199.44124753751001</v>
      </c>
      <c r="J278" s="5">
        <v>189.75416888297491</v>
      </c>
      <c r="K278" s="5">
        <v>183.60781293888999</v>
      </c>
      <c r="L278" s="5">
        <v>152.24269185025989</v>
      </c>
      <c r="M278" s="5">
        <v>166.39811026917499</v>
      </c>
      <c r="N278" s="5">
        <v>168.44469433852009</v>
      </c>
      <c r="O278" s="5">
        <v>177.31158776636499</v>
      </c>
      <c r="P278" s="5">
        <v>185.58975452882501</v>
      </c>
      <c r="Q278" s="5">
        <v>187.39908143853</v>
      </c>
      <c r="R278" s="5">
        <v>177.60460745444001</v>
      </c>
      <c r="S278" s="5">
        <v>181.909538105015</v>
      </c>
      <c r="T278" s="5">
        <v>198.90428263679999</v>
      </c>
      <c r="U278" s="5">
        <v>195.76828896490011</v>
      </c>
      <c r="V278" s="5">
        <v>214.536002714495</v>
      </c>
      <c r="W278" s="5">
        <v>259.56775657104521</v>
      </c>
      <c r="X278" s="5">
        <v>162.8133869079951</v>
      </c>
      <c r="Y278" s="5">
        <v>159.53777486083499</v>
      </c>
      <c r="Z278" s="5">
        <v>155.58372008046501</v>
      </c>
      <c r="AA278" s="5">
        <v>170.00390625149001</v>
      </c>
      <c r="AB278" s="5">
        <v>162.59611588644501</v>
      </c>
      <c r="AC278" s="5">
        <v>150.06291448438</v>
      </c>
      <c r="AD278" s="5">
        <v>160.8467405811549</v>
      </c>
      <c r="AE278" s="5">
        <v>153.2877321501548</v>
      </c>
      <c r="AF278" s="5">
        <v>0</v>
      </c>
      <c r="AG278" s="5">
        <v>0</v>
      </c>
    </row>
    <row r="279" spans="1:33">
      <c r="A279" s="56" t="s">
        <v>75</v>
      </c>
      <c r="B279" s="56" t="s">
        <v>199</v>
      </c>
      <c r="C279" s="56" t="s">
        <v>268</v>
      </c>
      <c r="D279" s="56" t="s">
        <v>269</v>
      </c>
      <c r="E279" s="56" t="s">
        <v>217</v>
      </c>
      <c r="F279" s="5">
        <v>24.711060546390001</v>
      </c>
      <c r="G279" s="5">
        <v>18.615717268259999</v>
      </c>
      <c r="H279" s="5">
        <v>24.357217199010002</v>
      </c>
      <c r="I279" s="5">
        <v>29.454391167444999</v>
      </c>
      <c r="J279" s="5">
        <v>31.13355319274001</v>
      </c>
      <c r="K279" s="5">
        <v>28.730035884789999</v>
      </c>
      <c r="L279" s="5">
        <v>28.477727700940001</v>
      </c>
      <c r="M279" s="5">
        <v>29.274131248900002</v>
      </c>
      <c r="N279" s="5">
        <v>17.995703787149999</v>
      </c>
      <c r="O279" s="5">
        <v>18.055507221875011</v>
      </c>
      <c r="P279" s="5">
        <v>19.764885041934999</v>
      </c>
      <c r="Q279" s="5">
        <v>20.134656149234999</v>
      </c>
      <c r="R279" s="5">
        <v>18.469136447109999</v>
      </c>
      <c r="S279" s="5">
        <v>21.021355712304999</v>
      </c>
      <c r="T279" s="5">
        <v>21.092791724725</v>
      </c>
      <c r="U279" s="5">
        <v>25.29533786888501</v>
      </c>
      <c r="V279" s="5">
        <v>23.929418399804991</v>
      </c>
      <c r="W279" s="5">
        <v>28.138160587070001</v>
      </c>
      <c r="X279" s="5">
        <v>12.043894545164999</v>
      </c>
      <c r="Y279" s="5">
        <v>10.60506443159</v>
      </c>
      <c r="Z279" s="5">
        <v>10.736907428175</v>
      </c>
      <c r="AA279" s="5">
        <v>10.720442476804999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</row>
    <row r="280" spans="1:33">
      <c r="A280" s="56" t="s">
        <v>75</v>
      </c>
      <c r="B280" s="56" t="s">
        <v>199</v>
      </c>
      <c r="C280" s="56" t="s">
        <v>270</v>
      </c>
      <c r="D280" s="56" t="s">
        <v>271</v>
      </c>
      <c r="E280" s="56" t="s">
        <v>217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</row>
    <row r="281" spans="1:33">
      <c r="A281" s="56" t="s">
        <v>75</v>
      </c>
      <c r="B281" s="56" t="s">
        <v>199</v>
      </c>
      <c r="C281" s="56" t="s">
        <v>272</v>
      </c>
      <c r="D281" s="56" t="s">
        <v>273</v>
      </c>
      <c r="E281" s="56" t="s">
        <v>217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</row>
    <row r="282" spans="1:33">
      <c r="A282" s="56" t="s">
        <v>75</v>
      </c>
      <c r="B282" s="56" t="s">
        <v>199</v>
      </c>
      <c r="C282" s="56" t="s">
        <v>274</v>
      </c>
      <c r="D282" s="56" t="s">
        <v>275</v>
      </c>
      <c r="E282" s="56" t="s">
        <v>217</v>
      </c>
      <c r="F282" s="5">
        <v>441.1781811511749</v>
      </c>
      <c r="G282" s="5">
        <v>343.43233097980499</v>
      </c>
      <c r="H282" s="5">
        <v>464.38760083370011</v>
      </c>
      <c r="I282" s="5">
        <v>462.70519074632972</v>
      </c>
      <c r="J282" s="5">
        <v>448.54532081028009</v>
      </c>
      <c r="K282" s="5">
        <v>437.23355550765501</v>
      </c>
      <c r="L282" s="5">
        <v>378.9313102321949</v>
      </c>
      <c r="M282" s="5">
        <v>420.08300915502491</v>
      </c>
      <c r="N282" s="5">
        <v>413.15896451978517</v>
      </c>
      <c r="O282" s="5">
        <v>423.97263063559501</v>
      </c>
      <c r="P282" s="5">
        <v>427.64857064786997</v>
      </c>
      <c r="Q282" s="5">
        <v>428.68210792236471</v>
      </c>
      <c r="R282" s="5">
        <v>414.39803387751982</v>
      </c>
      <c r="S282" s="5">
        <v>437.34954362538508</v>
      </c>
      <c r="T282" s="5">
        <v>452.72400711016508</v>
      </c>
      <c r="U282" s="5">
        <v>475.80195467515517</v>
      </c>
      <c r="V282" s="5">
        <v>503.92889660013958</v>
      </c>
      <c r="W282" s="5">
        <v>583.96836070493009</v>
      </c>
      <c r="X282" s="5">
        <v>596.11184733721484</v>
      </c>
      <c r="Y282" s="5">
        <v>571.38975906817996</v>
      </c>
      <c r="Z282" s="5">
        <v>547.02311118437024</v>
      </c>
      <c r="AA282" s="5">
        <v>156.01266032689489</v>
      </c>
      <c r="AB282" s="5">
        <v>149.8698044194351</v>
      </c>
      <c r="AC282" s="5">
        <v>142.02395101082001</v>
      </c>
      <c r="AD282" s="5">
        <v>0</v>
      </c>
      <c r="AE282" s="5">
        <v>0</v>
      </c>
      <c r="AF282" s="5">
        <v>0</v>
      </c>
      <c r="AG282" s="5">
        <v>0</v>
      </c>
    </row>
    <row r="283" spans="1:33">
      <c r="A283" s="56" t="s">
        <v>75</v>
      </c>
      <c r="B283" s="56" t="s">
        <v>199</v>
      </c>
      <c r="C283" s="56" t="s">
        <v>276</v>
      </c>
      <c r="D283" s="56" t="s">
        <v>277</v>
      </c>
      <c r="E283" s="56" t="s">
        <v>217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</row>
    <row r="284" spans="1:33">
      <c r="A284" s="56" t="s">
        <v>75</v>
      </c>
      <c r="B284" s="56" t="s">
        <v>199</v>
      </c>
      <c r="C284" s="56" t="s">
        <v>278</v>
      </c>
      <c r="D284" s="56" t="s">
        <v>279</v>
      </c>
      <c r="E284" s="56" t="s">
        <v>217</v>
      </c>
      <c r="F284" s="5">
        <v>0</v>
      </c>
      <c r="G284" s="5">
        <v>0</v>
      </c>
      <c r="H284" s="5">
        <v>0</v>
      </c>
      <c r="I284" s="5">
        <v>0</v>
      </c>
      <c r="J284" s="5">
        <v>2.1355000000000002E-8</v>
      </c>
      <c r="K284" s="5">
        <v>1.7308499999999999E-7</v>
      </c>
      <c r="L284" s="5">
        <v>3.956999999999999E-8</v>
      </c>
      <c r="M284" s="5">
        <v>2.6124300000000002E-6</v>
      </c>
      <c r="N284" s="5">
        <v>2.528309999999999E-6</v>
      </c>
      <c r="O284" s="5">
        <v>2.212395000000002E-6</v>
      </c>
      <c r="P284" s="5">
        <v>3.0571550000000029E-6</v>
      </c>
      <c r="Q284" s="5">
        <v>3.8528550000000002E-6</v>
      </c>
      <c r="R284" s="5">
        <v>4.3756699999999974E-6</v>
      </c>
      <c r="S284" s="5">
        <v>5.340905000000002E-6</v>
      </c>
      <c r="T284" s="5">
        <v>7.4621999999999952E-6</v>
      </c>
      <c r="U284" s="5">
        <v>8.2416400000000036E-6</v>
      </c>
      <c r="V284" s="5">
        <v>8.2499050000000075E-6</v>
      </c>
      <c r="W284" s="5">
        <v>1.0694865000000001E-5</v>
      </c>
      <c r="X284" s="5">
        <v>1.1896654999999999E-5</v>
      </c>
      <c r="Y284" s="5">
        <v>1.3817499999999999E-5</v>
      </c>
      <c r="Z284" s="5">
        <v>2.0364285E-5</v>
      </c>
      <c r="AA284" s="5">
        <v>2.6449814999999979E-5</v>
      </c>
      <c r="AB284" s="5">
        <v>4.9698599999999999E-5</v>
      </c>
      <c r="AC284" s="5">
        <v>4.5406335000000008E-5</v>
      </c>
      <c r="AD284" s="5">
        <v>1.3224440500000001E-4</v>
      </c>
      <c r="AE284" s="5">
        <v>1.4767002500000001E-4</v>
      </c>
      <c r="AF284" s="5">
        <v>874.25052673896982</v>
      </c>
      <c r="AG284" s="5">
        <v>930.21309744346479</v>
      </c>
    </row>
    <row r="285" spans="1:33">
      <c r="A285" s="56" t="s">
        <v>75</v>
      </c>
      <c r="B285" s="56" t="s">
        <v>199</v>
      </c>
      <c r="C285" s="56" t="s">
        <v>280</v>
      </c>
      <c r="D285" s="56" t="s">
        <v>281</v>
      </c>
      <c r="E285" s="56" t="s">
        <v>217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</row>
    <row r="286" spans="1:33">
      <c r="A286" s="56" t="s">
        <v>75</v>
      </c>
      <c r="B286" s="56" t="s">
        <v>199</v>
      </c>
      <c r="C286" s="56" t="s">
        <v>282</v>
      </c>
      <c r="D286" s="56" t="s">
        <v>283</v>
      </c>
      <c r="E286" s="56" t="s">
        <v>217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</row>
    <row r="287" spans="1:33">
      <c r="A287" s="56" t="s">
        <v>75</v>
      </c>
      <c r="B287" s="56" t="s">
        <v>200</v>
      </c>
      <c r="C287" s="56" t="s">
        <v>284</v>
      </c>
      <c r="D287" s="56" t="s">
        <v>285</v>
      </c>
      <c r="E287" s="56" t="s">
        <v>217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</row>
    <row r="288" spans="1:33">
      <c r="A288" s="56" t="s">
        <v>75</v>
      </c>
      <c r="B288" s="56" t="s">
        <v>200</v>
      </c>
      <c r="C288" s="56" t="s">
        <v>286</v>
      </c>
      <c r="D288" s="56" t="s">
        <v>287</v>
      </c>
      <c r="E288" s="56" t="s">
        <v>217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</row>
    <row r="289" spans="1:33">
      <c r="A289" s="56" t="s">
        <v>75</v>
      </c>
      <c r="B289" s="56" t="s">
        <v>200</v>
      </c>
      <c r="C289" s="56" t="s">
        <v>288</v>
      </c>
      <c r="D289" s="56" t="s">
        <v>303</v>
      </c>
      <c r="E289" s="56" t="s">
        <v>217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</row>
    <row r="290" spans="1:33" ht="16.5" customHeight="1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33">
      <c r="A291" s="56" t="s">
        <v>75</v>
      </c>
      <c r="B291" s="56" t="s">
        <v>197</v>
      </c>
      <c r="C291" s="56" t="s">
        <v>215</v>
      </c>
      <c r="D291" s="56" t="s">
        <v>216</v>
      </c>
      <c r="E291" s="56" t="s">
        <v>142</v>
      </c>
      <c r="F291" s="5">
        <v>1295.0963475293599</v>
      </c>
      <c r="G291" s="5">
        <v>2777.29126877508</v>
      </c>
      <c r="H291" s="5">
        <v>3067.2533394500801</v>
      </c>
      <c r="I291" s="5">
        <v>3512.4704525295801</v>
      </c>
      <c r="J291" s="5">
        <v>3553.7752260601042</v>
      </c>
      <c r="K291" s="5">
        <v>3775.526112814543</v>
      </c>
      <c r="L291" s="5">
        <v>3934.1680038748791</v>
      </c>
      <c r="M291" s="5">
        <v>3198.0222581375401</v>
      </c>
      <c r="N291" s="5">
        <v>3636.8422442736669</v>
      </c>
      <c r="O291" s="5">
        <v>3390.7849243070159</v>
      </c>
      <c r="P291" s="5">
        <v>3490.979976918466</v>
      </c>
      <c r="Q291" s="5">
        <v>3644.64154783807</v>
      </c>
      <c r="R291" s="5">
        <v>3659.363006409983</v>
      </c>
      <c r="S291" s="5">
        <v>3722.1775787515212</v>
      </c>
      <c r="T291" s="5">
        <v>3287.6455036744551</v>
      </c>
      <c r="U291" s="5">
        <v>3385.1481720549809</v>
      </c>
      <c r="V291" s="5">
        <v>3665.095421205865</v>
      </c>
      <c r="W291" s="5">
        <v>3793.834560897606</v>
      </c>
      <c r="X291" s="5">
        <v>3402.6706430731551</v>
      </c>
      <c r="Y291" s="5">
        <v>3807.4503120847148</v>
      </c>
      <c r="Z291" s="5">
        <v>3692.1641989061268</v>
      </c>
      <c r="AA291" s="5">
        <v>3727.662793848302</v>
      </c>
      <c r="AB291" s="5">
        <v>3831.7873689876701</v>
      </c>
      <c r="AC291" s="5">
        <v>3807.491639718015</v>
      </c>
      <c r="AD291" s="5">
        <v>3956.5741885104189</v>
      </c>
      <c r="AE291" s="5">
        <v>3094.067742534191</v>
      </c>
      <c r="AF291" s="5">
        <v>3336.5959250228711</v>
      </c>
      <c r="AG291" s="5">
        <v>3616.4548492067051</v>
      </c>
    </row>
    <row r="292" spans="1:33">
      <c r="A292" s="56" t="s">
        <v>75</v>
      </c>
      <c r="B292" s="56" t="s">
        <v>197</v>
      </c>
      <c r="C292" s="56" t="s">
        <v>218</v>
      </c>
      <c r="D292" s="56" t="s">
        <v>219</v>
      </c>
      <c r="E292" s="56" t="s">
        <v>142</v>
      </c>
      <c r="F292" s="5">
        <v>101.6138176455151</v>
      </c>
      <c r="G292" s="5">
        <v>110.04001088584999</v>
      </c>
      <c r="H292" s="5">
        <v>112.65985923717</v>
      </c>
      <c r="I292" s="5">
        <v>100.028236062635</v>
      </c>
      <c r="J292" s="5">
        <v>106.56530942355499</v>
      </c>
      <c r="K292" s="5">
        <v>104.5388066970999</v>
      </c>
      <c r="L292" s="5">
        <v>113.6445951686149</v>
      </c>
      <c r="M292" s="5">
        <v>90.999236403044947</v>
      </c>
      <c r="N292" s="5">
        <v>106.7894874817199</v>
      </c>
      <c r="O292" s="5">
        <v>99.870666931025028</v>
      </c>
      <c r="P292" s="5">
        <v>95.473029562714956</v>
      </c>
      <c r="Q292" s="5">
        <v>102.78336099704011</v>
      </c>
      <c r="R292" s="5">
        <v>105.0901301193899</v>
      </c>
      <c r="S292" s="5">
        <v>107.642159368425</v>
      </c>
      <c r="T292" s="5">
        <v>94.45981892819502</v>
      </c>
      <c r="U292" s="5">
        <v>102.18551674862999</v>
      </c>
      <c r="V292" s="5">
        <v>101.04920571572509</v>
      </c>
      <c r="W292" s="5">
        <v>109.803593745255</v>
      </c>
      <c r="X292" s="5">
        <v>92.748221926719978</v>
      </c>
      <c r="Y292" s="5">
        <v>108.6419468607351</v>
      </c>
      <c r="Z292" s="5">
        <v>648.14639794634968</v>
      </c>
      <c r="AA292" s="5">
        <v>1745.52552593985</v>
      </c>
      <c r="AB292" s="5">
        <v>2615.7601475127049</v>
      </c>
      <c r="AC292" s="5">
        <v>2852.6909484654661</v>
      </c>
      <c r="AD292" s="5">
        <v>2715.3558410871351</v>
      </c>
      <c r="AE292" s="5">
        <v>2321.5381039473591</v>
      </c>
      <c r="AF292" s="5">
        <v>2608.7484639458389</v>
      </c>
      <c r="AG292" s="5">
        <v>2696.7190050321451</v>
      </c>
    </row>
    <row r="293" spans="1:33">
      <c r="A293" s="56" t="s">
        <v>75</v>
      </c>
      <c r="B293" s="56" t="s">
        <v>197</v>
      </c>
      <c r="C293" s="56" t="s">
        <v>220</v>
      </c>
      <c r="D293" s="56" t="s">
        <v>221</v>
      </c>
      <c r="E293" s="56" t="s">
        <v>142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</row>
    <row r="294" spans="1:33">
      <c r="A294" s="56" t="s">
        <v>75</v>
      </c>
      <c r="B294" s="56" t="s">
        <v>197</v>
      </c>
      <c r="C294" s="56" t="s">
        <v>222</v>
      </c>
      <c r="D294" s="56" t="s">
        <v>223</v>
      </c>
      <c r="E294" s="56" t="s">
        <v>142</v>
      </c>
      <c r="F294" s="5">
        <v>0</v>
      </c>
      <c r="G294" s="5">
        <v>3.7061150000000002E-6</v>
      </c>
      <c r="H294" s="5">
        <v>3.1097299999999992E-6</v>
      </c>
      <c r="I294" s="5">
        <v>5.6432799999999993E-6</v>
      </c>
      <c r="J294" s="5">
        <v>1.2994415E-5</v>
      </c>
      <c r="K294" s="5">
        <v>1.2126365000000001E-5</v>
      </c>
      <c r="L294" s="5">
        <v>2.046143999999999E-5</v>
      </c>
      <c r="M294" s="5">
        <v>1.8045295000000001E-5</v>
      </c>
      <c r="N294" s="5">
        <v>2.1206704999999998E-5</v>
      </c>
      <c r="O294" s="5">
        <v>2.1247815000000001E-5</v>
      </c>
      <c r="P294" s="5">
        <v>2.1251125000000009E-5</v>
      </c>
      <c r="Q294" s="5">
        <v>2.4920945E-5</v>
      </c>
      <c r="R294" s="5">
        <v>2.5276114999999981E-5</v>
      </c>
      <c r="S294" s="5">
        <v>2.489551499999999E-5</v>
      </c>
      <c r="T294" s="5">
        <v>3.2253869999999977E-5</v>
      </c>
      <c r="U294" s="5">
        <v>1.405601E-4</v>
      </c>
      <c r="V294" s="5">
        <v>1.3417347000000001E-4</v>
      </c>
      <c r="W294" s="5">
        <v>1.535952750000002E-4</v>
      </c>
      <c r="X294" s="5">
        <v>1.3023359500000001E-4</v>
      </c>
      <c r="Y294" s="5">
        <v>2155.5486963195108</v>
      </c>
      <c r="Z294" s="5">
        <v>3145.6348917327282</v>
      </c>
      <c r="AA294" s="5">
        <v>3075.854413049818</v>
      </c>
      <c r="AB294" s="5">
        <v>3227.8414962462261</v>
      </c>
      <c r="AC294" s="5">
        <v>3266.163079440757</v>
      </c>
      <c r="AD294" s="5">
        <v>3092.6851431309751</v>
      </c>
      <c r="AE294" s="5">
        <v>2840.2000457142281</v>
      </c>
      <c r="AF294" s="5">
        <v>2957.8883856123548</v>
      </c>
      <c r="AG294" s="5">
        <v>2836.3916602579588</v>
      </c>
    </row>
    <row r="295" spans="1:33">
      <c r="A295" s="56" t="s">
        <v>75</v>
      </c>
      <c r="B295" s="56" t="s">
        <v>197</v>
      </c>
      <c r="C295" s="56" t="s">
        <v>224</v>
      </c>
      <c r="D295" s="56" t="s">
        <v>225</v>
      </c>
      <c r="E295" s="56" t="s">
        <v>142</v>
      </c>
      <c r="F295" s="5">
        <v>0</v>
      </c>
      <c r="G295" s="5">
        <v>2.5674249999999998E-6</v>
      </c>
      <c r="H295" s="5">
        <v>2.9853599999999979E-6</v>
      </c>
      <c r="I295" s="5">
        <v>5.0327049999999996E-6</v>
      </c>
      <c r="J295" s="5">
        <v>9.7076599999999991E-6</v>
      </c>
      <c r="K295" s="5">
        <v>1.0122004999999999E-5</v>
      </c>
      <c r="L295" s="5">
        <v>1.2692379999999999E-5</v>
      </c>
      <c r="M295" s="5">
        <v>1.1464070000000001E-5</v>
      </c>
      <c r="N295" s="5">
        <v>1.4524204999999991E-5</v>
      </c>
      <c r="O295" s="5">
        <v>1.3018405000000009E-5</v>
      </c>
      <c r="P295" s="5">
        <v>1.2767555E-5</v>
      </c>
      <c r="Q295" s="5">
        <v>1.5043304999999991E-5</v>
      </c>
      <c r="R295" s="5">
        <v>1.5354324999999991E-5</v>
      </c>
      <c r="S295" s="5">
        <v>1.7995605000000011E-5</v>
      </c>
      <c r="T295" s="5">
        <v>2.2290734999999989E-5</v>
      </c>
      <c r="U295" s="5">
        <v>3.0152054999999999E-5</v>
      </c>
      <c r="V295" s="5">
        <v>3.5386834999999987E-5</v>
      </c>
      <c r="W295" s="5">
        <v>3.7999459999999991E-5</v>
      </c>
      <c r="X295" s="5">
        <v>3.1646725000000012E-5</v>
      </c>
      <c r="Y295" s="5">
        <v>7.1617920000000012E-5</v>
      </c>
      <c r="Z295" s="5">
        <v>6.5804469999999947E-5</v>
      </c>
      <c r="AA295" s="5">
        <v>1.6533711770000001E-2</v>
      </c>
      <c r="AB295" s="5">
        <v>1.683017252500001E-2</v>
      </c>
      <c r="AC295" s="5">
        <v>1.6213316475E-2</v>
      </c>
      <c r="AD295" s="5">
        <v>1.6719866525000009E-2</v>
      </c>
      <c r="AE295" s="5">
        <v>250.91000294933519</v>
      </c>
      <c r="AF295" s="5">
        <v>261.41420992075001</v>
      </c>
      <c r="AG295" s="5">
        <v>263.03820667943501</v>
      </c>
    </row>
    <row r="296" spans="1:33">
      <c r="A296" s="56" t="s">
        <v>75</v>
      </c>
      <c r="B296" s="56" t="s">
        <v>197</v>
      </c>
      <c r="C296" s="56" t="s">
        <v>226</v>
      </c>
      <c r="D296" s="56" t="s">
        <v>227</v>
      </c>
      <c r="E296" s="56" t="s">
        <v>142</v>
      </c>
      <c r="F296" s="5">
        <v>0</v>
      </c>
      <c r="G296" s="5">
        <v>1.0398919999999999E-5</v>
      </c>
      <c r="H296" s="5">
        <v>1.0120214999999999E-5</v>
      </c>
      <c r="I296" s="5">
        <v>3.0929690000000002E-5</v>
      </c>
      <c r="J296" s="5">
        <v>7.1724549999999964E-5</v>
      </c>
      <c r="K296" s="5">
        <v>7.0736899999999963E-5</v>
      </c>
      <c r="L296" s="5">
        <v>8.8629152499999919E-4</v>
      </c>
      <c r="M296" s="5">
        <v>7.7646297500000066E-4</v>
      </c>
      <c r="N296" s="5">
        <v>8.2479430500000009E-4</v>
      </c>
      <c r="O296" s="5">
        <v>8.6118669500000059E-4</v>
      </c>
      <c r="P296" s="5">
        <v>8.8248842500000043E-4</v>
      </c>
      <c r="Q296" s="5">
        <v>8.8015798000000021E-4</v>
      </c>
      <c r="R296" s="5">
        <v>8.7368692999999979E-4</v>
      </c>
      <c r="S296" s="5">
        <v>8.4133244499999971E-4</v>
      </c>
      <c r="T296" s="5">
        <v>348.65581987354989</v>
      </c>
      <c r="U296" s="5">
        <v>2268.921427127289</v>
      </c>
      <c r="V296" s="5">
        <v>2736.764533293202</v>
      </c>
      <c r="W296" s="5">
        <v>3033.024680809438</v>
      </c>
      <c r="X296" s="5">
        <v>2715.666557891233</v>
      </c>
      <c r="Y296" s="5">
        <v>2875.9046555009322</v>
      </c>
      <c r="Z296" s="5">
        <v>2995.0123653154801</v>
      </c>
      <c r="AA296" s="5">
        <v>3610.3551856683571</v>
      </c>
      <c r="AB296" s="5">
        <v>3575.7239532744561</v>
      </c>
      <c r="AC296" s="5">
        <v>3508.8131084532042</v>
      </c>
      <c r="AD296" s="5">
        <v>3649.3267400114751</v>
      </c>
      <c r="AE296" s="5">
        <v>3449.236949150788</v>
      </c>
      <c r="AF296" s="5">
        <v>3461.7763164522712</v>
      </c>
      <c r="AG296" s="5">
        <v>3406.8587815217029</v>
      </c>
    </row>
    <row r="297" spans="1:33">
      <c r="A297" s="56" t="s">
        <v>75</v>
      </c>
      <c r="B297" s="56" t="s">
        <v>197</v>
      </c>
      <c r="C297" s="56" t="s">
        <v>228</v>
      </c>
      <c r="D297" s="56" t="s">
        <v>229</v>
      </c>
      <c r="E297" s="56" t="s">
        <v>142</v>
      </c>
      <c r="F297" s="5">
        <v>0</v>
      </c>
      <c r="G297" s="5">
        <v>2.6395650000000002E-6</v>
      </c>
      <c r="H297" s="5">
        <v>3.8847600000000011E-6</v>
      </c>
      <c r="I297" s="5">
        <v>8.2476749999999989E-6</v>
      </c>
      <c r="J297" s="5">
        <v>1.3015725E-5</v>
      </c>
      <c r="K297" s="5">
        <v>1.580744999999999E-5</v>
      </c>
      <c r="L297" s="5">
        <v>1.6405239999999999E-5</v>
      </c>
      <c r="M297" s="5">
        <v>1.7302104999999999E-5</v>
      </c>
      <c r="N297" s="5">
        <v>2.044052500000001E-5</v>
      </c>
      <c r="O297" s="5">
        <v>2.1722620000000009E-5</v>
      </c>
      <c r="P297" s="5">
        <v>2.2598005E-5</v>
      </c>
      <c r="Q297" s="5">
        <v>2.5067809999999991E-5</v>
      </c>
      <c r="R297" s="5">
        <v>2.1420865000000011E-5</v>
      </c>
      <c r="S297" s="5">
        <v>2.4294965000000011E-5</v>
      </c>
      <c r="T297" s="5">
        <v>3.4308809999999973E-5</v>
      </c>
      <c r="U297" s="5">
        <v>4.0136829999999987E-5</v>
      </c>
      <c r="V297" s="5">
        <v>4.5776909999999999E-5</v>
      </c>
      <c r="W297" s="5">
        <v>4.8094059999999981E-5</v>
      </c>
      <c r="X297" s="5">
        <v>4.465264000000001E-5</v>
      </c>
      <c r="Y297" s="5">
        <v>268.09794310726983</v>
      </c>
      <c r="Z297" s="5">
        <v>1569.8291523793409</v>
      </c>
      <c r="AA297" s="5">
        <v>1543.1160276656001</v>
      </c>
      <c r="AB297" s="5">
        <v>1526.466828751825</v>
      </c>
      <c r="AC297" s="5">
        <v>1356.10908743661</v>
      </c>
      <c r="AD297" s="5">
        <v>1482.986676539115</v>
      </c>
      <c r="AE297" s="5">
        <v>1389.686369019279</v>
      </c>
      <c r="AF297" s="5">
        <v>1381.4802277418389</v>
      </c>
      <c r="AG297" s="5">
        <v>1404.821162394381</v>
      </c>
    </row>
    <row r="298" spans="1:33">
      <c r="A298" s="56" t="s">
        <v>75</v>
      </c>
      <c r="B298" s="56" t="s">
        <v>197</v>
      </c>
      <c r="C298" s="56" t="s">
        <v>230</v>
      </c>
      <c r="D298" s="56" t="s">
        <v>231</v>
      </c>
      <c r="E298" s="56" t="s">
        <v>142</v>
      </c>
      <c r="F298" s="5">
        <v>2675.387841949605</v>
      </c>
      <c r="G298" s="5">
        <v>2778.8887409535109</v>
      </c>
      <c r="H298" s="5">
        <v>2848.761195202113</v>
      </c>
      <c r="I298" s="5">
        <v>3415.0348162904602</v>
      </c>
      <c r="J298" s="5">
        <v>3858.8067613529411</v>
      </c>
      <c r="K298" s="5">
        <v>4049.822926832247</v>
      </c>
      <c r="L298" s="5">
        <v>5886.0740975775207</v>
      </c>
      <c r="M298" s="5">
        <v>5303.3221349333053</v>
      </c>
      <c r="N298" s="5">
        <v>5594.337552030187</v>
      </c>
      <c r="O298" s="5">
        <v>5625.0490484184047</v>
      </c>
      <c r="P298" s="5">
        <v>5684.0237560072956</v>
      </c>
      <c r="Q298" s="5">
        <v>5663.9313780648909</v>
      </c>
      <c r="R298" s="5">
        <v>5602.5186657840013</v>
      </c>
      <c r="S298" s="5">
        <v>5667.5206344494036</v>
      </c>
      <c r="T298" s="5">
        <v>6366.9126265824916</v>
      </c>
      <c r="U298" s="5">
        <v>6755.3342206733359</v>
      </c>
      <c r="V298" s="5">
        <v>7293.5544084389467</v>
      </c>
      <c r="W298" s="5">
        <v>7603.6429045414952</v>
      </c>
      <c r="X298" s="5">
        <v>7169.693117004249</v>
      </c>
      <c r="Y298" s="5">
        <v>9108.1600535419402</v>
      </c>
      <c r="Z298" s="5">
        <v>9121.0309112313262</v>
      </c>
      <c r="AA298" s="5">
        <v>9507.4309640062183</v>
      </c>
      <c r="AB298" s="5">
        <v>9591.7346306050276</v>
      </c>
      <c r="AC298" s="5">
        <v>9414.1290968021094</v>
      </c>
      <c r="AD298" s="5">
        <v>12592.03690126312</v>
      </c>
      <c r="AE298" s="5">
        <v>12359.94634062908</v>
      </c>
      <c r="AF298" s="5">
        <v>11670.447627170761</v>
      </c>
      <c r="AG298" s="5">
        <v>11976.313782033199</v>
      </c>
    </row>
    <row r="299" spans="1:33">
      <c r="A299" s="56" t="s">
        <v>75</v>
      </c>
      <c r="B299" s="56" t="s">
        <v>197</v>
      </c>
      <c r="C299" s="56" t="s">
        <v>232</v>
      </c>
      <c r="D299" s="56" t="s">
        <v>233</v>
      </c>
      <c r="E299" s="56" t="s">
        <v>142</v>
      </c>
      <c r="F299" s="5">
        <v>0</v>
      </c>
      <c r="G299" s="5">
        <v>1.2821599999999999E-6</v>
      </c>
      <c r="H299" s="5">
        <v>1.326195E-6</v>
      </c>
      <c r="I299" s="5">
        <v>3.1931050000000029E-6</v>
      </c>
      <c r="J299" s="5">
        <v>4.7388800000000016E-6</v>
      </c>
      <c r="K299" s="5">
        <v>6.5895200000000016E-6</v>
      </c>
      <c r="L299" s="5">
        <v>7.251144999999998E-6</v>
      </c>
      <c r="M299" s="5">
        <v>7.4459549999999964E-6</v>
      </c>
      <c r="N299" s="5">
        <v>8.6152100000000025E-6</v>
      </c>
      <c r="O299" s="5">
        <v>8.9882749999999965E-6</v>
      </c>
      <c r="P299" s="5">
        <v>8.8549600000000047E-6</v>
      </c>
      <c r="Q299" s="5">
        <v>1.0493090000000001E-5</v>
      </c>
      <c r="R299" s="5">
        <v>9.7036549999999883E-6</v>
      </c>
      <c r="S299" s="5">
        <v>1.030081E-5</v>
      </c>
      <c r="T299" s="5">
        <v>1.442629E-5</v>
      </c>
      <c r="U299" s="5">
        <v>1.599332000000001E-5</v>
      </c>
      <c r="V299" s="5">
        <v>1.6670430000000001E-5</v>
      </c>
      <c r="W299" s="5">
        <v>1.815904E-5</v>
      </c>
      <c r="X299" s="5">
        <v>1.6108995000000011E-5</v>
      </c>
      <c r="Y299" s="5">
        <v>4.2357144999999998E-5</v>
      </c>
      <c r="Z299" s="5">
        <v>330.76090435351978</v>
      </c>
      <c r="AA299" s="5">
        <v>313.27392696966012</v>
      </c>
      <c r="AB299" s="5">
        <v>316.51318874833498</v>
      </c>
      <c r="AC299" s="5">
        <v>301.27859781206001</v>
      </c>
      <c r="AD299" s="5">
        <v>301.13952252675011</v>
      </c>
      <c r="AE299" s="5">
        <v>283.27568248800509</v>
      </c>
      <c r="AF299" s="5">
        <v>277.02579780946502</v>
      </c>
      <c r="AG299" s="5">
        <v>284.27984339531019</v>
      </c>
    </row>
    <row r="300" spans="1:33">
      <c r="A300" s="56" t="s">
        <v>75</v>
      </c>
      <c r="B300" s="56" t="s">
        <v>163</v>
      </c>
      <c r="C300" s="56" t="s">
        <v>234</v>
      </c>
      <c r="D300" s="56" t="s">
        <v>235</v>
      </c>
      <c r="E300" s="56" t="s">
        <v>142</v>
      </c>
      <c r="F300" s="5">
        <v>2.8533000000000008E-7</v>
      </c>
      <c r="G300" s="5">
        <v>2.9610084150000029E-3</v>
      </c>
      <c r="H300" s="5">
        <v>1269.659213123105</v>
      </c>
      <c r="I300" s="5">
        <v>1311.2035867255499</v>
      </c>
      <c r="J300" s="5">
        <v>1239.4489052887991</v>
      </c>
      <c r="K300" s="5">
        <v>1331.10992025781</v>
      </c>
      <c r="L300" s="5">
        <v>1206.39665450797</v>
      </c>
      <c r="M300" s="5">
        <v>1315.247713104611</v>
      </c>
      <c r="N300" s="5">
        <v>1277.5580004679539</v>
      </c>
      <c r="O300" s="5">
        <v>1410.4748233283401</v>
      </c>
      <c r="P300" s="5">
        <v>1270.8746761244349</v>
      </c>
      <c r="Q300" s="5">
        <v>1309.38372606547</v>
      </c>
      <c r="R300" s="5">
        <v>1326.5364095370251</v>
      </c>
      <c r="S300" s="5">
        <v>1286.0019848305701</v>
      </c>
      <c r="T300" s="5">
        <v>1352.744840528695</v>
      </c>
      <c r="U300" s="5">
        <v>1260.753643739494</v>
      </c>
      <c r="V300" s="5">
        <v>1378.9426248136899</v>
      </c>
      <c r="W300" s="5">
        <v>1328.2921064014499</v>
      </c>
      <c r="X300" s="5">
        <v>2797.791224740105</v>
      </c>
      <c r="Y300" s="5">
        <v>5105.7475407946076</v>
      </c>
      <c r="Z300" s="5">
        <v>5557.0700250640421</v>
      </c>
      <c r="AA300" s="5">
        <v>5232.7009491514436</v>
      </c>
      <c r="AB300" s="5">
        <v>5152.9120889283786</v>
      </c>
      <c r="AC300" s="5">
        <v>5054.6093206586484</v>
      </c>
      <c r="AD300" s="5">
        <v>5056.7969888328234</v>
      </c>
      <c r="AE300" s="5">
        <v>5236.5469349248224</v>
      </c>
      <c r="AF300" s="5">
        <v>4727.8201269066712</v>
      </c>
      <c r="AG300" s="5">
        <v>5140.3616252522452</v>
      </c>
    </row>
    <row r="301" spans="1:33">
      <c r="A301" s="56" t="s">
        <v>75</v>
      </c>
      <c r="B301" s="56" t="s">
        <v>163</v>
      </c>
      <c r="C301" s="56" t="s">
        <v>236</v>
      </c>
      <c r="D301" s="56" t="s">
        <v>237</v>
      </c>
      <c r="E301" s="56" t="s">
        <v>142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</row>
    <row r="302" spans="1:33">
      <c r="A302" s="56" t="s">
        <v>75</v>
      </c>
      <c r="B302" s="56" t="s">
        <v>163</v>
      </c>
      <c r="C302" s="56" t="s">
        <v>238</v>
      </c>
      <c r="D302" s="56" t="s">
        <v>239</v>
      </c>
      <c r="E302" s="56" t="s">
        <v>142</v>
      </c>
      <c r="F302" s="5">
        <v>1255.412729948355</v>
      </c>
      <c r="G302" s="5">
        <v>1798.796027866475</v>
      </c>
      <c r="H302" s="5">
        <v>2124.7520138434402</v>
      </c>
      <c r="I302" s="5">
        <v>3986.6089533008849</v>
      </c>
      <c r="J302" s="5">
        <v>9613.9143281466986</v>
      </c>
      <c r="K302" s="5">
        <v>12550.161109363489</v>
      </c>
      <c r="L302" s="5">
        <v>11509.62974246796</v>
      </c>
      <c r="M302" s="5">
        <v>11532.35980179706</v>
      </c>
      <c r="N302" s="5">
        <v>12163.71144248444</v>
      </c>
      <c r="O302" s="5">
        <v>13270.41213599712</v>
      </c>
      <c r="P302" s="5">
        <v>12516.32700691732</v>
      </c>
      <c r="Q302" s="5">
        <v>12404.934200452981</v>
      </c>
      <c r="R302" s="5">
        <v>11678.842220422939</v>
      </c>
      <c r="S302" s="5">
        <v>12176.44021668777</v>
      </c>
      <c r="T302" s="5">
        <v>11499.605368174691</v>
      </c>
      <c r="U302" s="5">
        <v>11252.26365923485</v>
      </c>
      <c r="V302" s="5">
        <v>12044.26897620069</v>
      </c>
      <c r="W302" s="5">
        <v>11703.82895256387</v>
      </c>
      <c r="X302" s="5">
        <v>11393.991626884381</v>
      </c>
      <c r="Y302" s="5">
        <v>12676.121392831539</v>
      </c>
      <c r="Z302" s="5">
        <v>13368.698374632229</v>
      </c>
      <c r="AA302" s="5">
        <v>12521.54289326556</v>
      </c>
      <c r="AB302" s="5">
        <v>22649.86901517395</v>
      </c>
      <c r="AC302" s="5">
        <v>21121.054606445861</v>
      </c>
      <c r="AD302" s="5">
        <v>22331.034696974009</v>
      </c>
      <c r="AE302" s="5">
        <v>21139.773563403021</v>
      </c>
      <c r="AF302" s="5">
        <v>22371.41282619457</v>
      </c>
      <c r="AG302" s="5">
        <v>24164.128355465509</v>
      </c>
    </row>
    <row r="303" spans="1:33">
      <c r="A303" s="56" t="s">
        <v>75</v>
      </c>
      <c r="B303" s="56" t="s">
        <v>163</v>
      </c>
      <c r="C303" s="56" t="s">
        <v>240</v>
      </c>
      <c r="D303" s="56" t="s">
        <v>241</v>
      </c>
      <c r="E303" s="56" t="s">
        <v>142</v>
      </c>
      <c r="F303" s="5">
        <v>337.70087514780971</v>
      </c>
      <c r="G303" s="5">
        <v>1410.2939123853489</v>
      </c>
      <c r="H303" s="5">
        <v>2743.3806228808321</v>
      </c>
      <c r="I303" s="5">
        <v>2786.585470626294</v>
      </c>
      <c r="J303" s="5">
        <v>2584.9072767215612</v>
      </c>
      <c r="K303" s="5">
        <v>2856.0298659368541</v>
      </c>
      <c r="L303" s="5">
        <v>2657.7073530014291</v>
      </c>
      <c r="M303" s="5">
        <v>2695.1546120583098</v>
      </c>
      <c r="N303" s="5">
        <v>2743.901479780372</v>
      </c>
      <c r="O303" s="5">
        <v>2917.3045213760511</v>
      </c>
      <c r="P303" s="5">
        <v>2869.5326763289108</v>
      </c>
      <c r="Q303" s="5">
        <v>2862.7064685751579</v>
      </c>
      <c r="R303" s="5">
        <v>2764.4353041378808</v>
      </c>
      <c r="S303" s="5">
        <v>2764.219891560067</v>
      </c>
      <c r="T303" s="5">
        <v>2812.8493303314158</v>
      </c>
      <c r="U303" s="5">
        <v>2608.740200276618</v>
      </c>
      <c r="V303" s="5">
        <v>2909.985011079179</v>
      </c>
      <c r="W303" s="5">
        <v>2823.2250290432571</v>
      </c>
      <c r="X303" s="5">
        <v>2783.8174297776709</v>
      </c>
      <c r="Y303" s="5">
        <v>4186.9621720891146</v>
      </c>
      <c r="Z303" s="5">
        <v>6494.9672471723952</v>
      </c>
      <c r="AA303" s="5">
        <v>6449.6338661981972</v>
      </c>
      <c r="AB303" s="5">
        <v>6269.8872494342449</v>
      </c>
      <c r="AC303" s="5">
        <v>6024.235109126168</v>
      </c>
      <c r="AD303" s="5">
        <v>9139.5100723483501</v>
      </c>
      <c r="AE303" s="5">
        <v>9059.9457482297948</v>
      </c>
      <c r="AF303" s="5">
        <v>8191.677789362504</v>
      </c>
      <c r="AG303" s="5">
        <v>8760.9238335408627</v>
      </c>
    </row>
    <row r="304" spans="1:33">
      <c r="A304" s="56" t="s">
        <v>75</v>
      </c>
      <c r="B304" s="56" t="s">
        <v>163</v>
      </c>
      <c r="C304" s="56" t="s">
        <v>242</v>
      </c>
      <c r="D304" s="56" t="s">
        <v>243</v>
      </c>
      <c r="E304" s="56" t="s">
        <v>142</v>
      </c>
      <c r="F304" s="5">
        <v>635.05123749043992</v>
      </c>
      <c r="G304" s="5">
        <v>630.78010437830062</v>
      </c>
      <c r="H304" s="5">
        <v>663.77249911988986</v>
      </c>
      <c r="I304" s="5">
        <v>647.76898373514996</v>
      </c>
      <c r="J304" s="5">
        <v>604.3760511002298</v>
      </c>
      <c r="K304" s="5">
        <v>657.8165138964099</v>
      </c>
      <c r="L304" s="5">
        <v>584.23435966271984</v>
      </c>
      <c r="M304" s="5">
        <v>567.96797889618051</v>
      </c>
      <c r="N304" s="5">
        <v>634.15808313070977</v>
      </c>
      <c r="O304" s="5">
        <v>643.23813077309467</v>
      </c>
      <c r="P304" s="5">
        <v>640.58762563976472</v>
      </c>
      <c r="Q304" s="5">
        <v>606.61919764504978</v>
      </c>
      <c r="R304" s="5">
        <v>621.20187962604496</v>
      </c>
      <c r="S304" s="5">
        <v>633.7061589352295</v>
      </c>
      <c r="T304" s="5">
        <v>623.17207899202458</v>
      </c>
      <c r="U304" s="5">
        <v>585.33366424587507</v>
      </c>
      <c r="V304" s="5">
        <v>632.30885043753017</v>
      </c>
      <c r="W304" s="5">
        <v>602.32053348633519</v>
      </c>
      <c r="X304" s="5">
        <v>571.23227497421499</v>
      </c>
      <c r="Y304" s="5">
        <v>639.2195049869905</v>
      </c>
      <c r="Z304" s="5">
        <v>4.0059969999999997E-5</v>
      </c>
      <c r="AA304" s="5">
        <v>4.9981435000000018E-5</v>
      </c>
      <c r="AB304" s="5">
        <v>5.7910020000000008E-5</v>
      </c>
      <c r="AC304" s="5">
        <v>5.4674115000000007E-5</v>
      </c>
      <c r="AD304" s="5">
        <v>9.3122075000000006E-5</v>
      </c>
      <c r="AE304" s="5">
        <v>2.2229821000000001E-4</v>
      </c>
      <c r="AF304" s="5">
        <v>1.9876660500000009E-4</v>
      </c>
      <c r="AG304" s="5">
        <v>2.1913042000000019E-4</v>
      </c>
    </row>
    <row r="305" spans="1:33">
      <c r="A305" s="56" t="s">
        <v>75</v>
      </c>
      <c r="B305" s="56" t="s">
        <v>163</v>
      </c>
      <c r="C305" s="56" t="s">
        <v>244</v>
      </c>
      <c r="D305" s="56" t="s">
        <v>245</v>
      </c>
      <c r="E305" s="56" t="s">
        <v>142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</row>
    <row r="306" spans="1:33">
      <c r="A306" s="56" t="s">
        <v>75</v>
      </c>
      <c r="B306" s="56" t="s">
        <v>163</v>
      </c>
      <c r="C306" s="56" t="s">
        <v>246</v>
      </c>
      <c r="D306" s="56" t="s">
        <v>247</v>
      </c>
      <c r="E306" s="56" t="s">
        <v>142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</row>
    <row r="307" spans="1:33">
      <c r="A307" s="56" t="s">
        <v>75</v>
      </c>
      <c r="B307" s="56" t="s">
        <v>163</v>
      </c>
      <c r="C307" s="56" t="s">
        <v>248</v>
      </c>
      <c r="D307" s="56" t="s">
        <v>249</v>
      </c>
      <c r="E307" s="56" t="s">
        <v>142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>
      <c r="A308" s="56" t="s">
        <v>75</v>
      </c>
      <c r="B308" s="56" t="s">
        <v>163</v>
      </c>
      <c r="C308" s="56" t="s">
        <v>250</v>
      </c>
      <c r="D308" s="56" t="s">
        <v>251</v>
      </c>
      <c r="E308" s="56" t="s">
        <v>142</v>
      </c>
      <c r="F308" s="5">
        <v>358.28606738127007</v>
      </c>
      <c r="G308" s="5">
        <v>696.17422077947981</v>
      </c>
      <c r="H308" s="5">
        <v>654.36009994300014</v>
      </c>
      <c r="I308" s="5">
        <v>1315.6324375480449</v>
      </c>
      <c r="J308" s="5">
        <v>1317.365702422635</v>
      </c>
      <c r="K308" s="5">
        <v>1353.7255208113111</v>
      </c>
      <c r="L308" s="5">
        <v>1256.667605138505</v>
      </c>
      <c r="M308" s="5">
        <v>1334.0892698383291</v>
      </c>
      <c r="N308" s="5">
        <v>1287.00010026524</v>
      </c>
      <c r="O308" s="5">
        <v>1321.3626553796551</v>
      </c>
      <c r="P308" s="5">
        <v>1326.542683413755</v>
      </c>
      <c r="Q308" s="5">
        <v>1380.631010950025</v>
      </c>
      <c r="R308" s="5">
        <v>1384.662645098789</v>
      </c>
      <c r="S308" s="5">
        <v>1291.950859434121</v>
      </c>
      <c r="T308" s="5">
        <v>1345.110372506681</v>
      </c>
      <c r="U308" s="5">
        <v>1330.735962561035</v>
      </c>
      <c r="V308" s="5">
        <v>1389.34258880884</v>
      </c>
      <c r="W308" s="5">
        <v>1260.8830461122641</v>
      </c>
      <c r="X308" s="5">
        <v>1303.3177529071761</v>
      </c>
      <c r="Y308" s="5">
        <v>1247.313783529745</v>
      </c>
      <c r="Z308" s="5">
        <v>1272.580682497719</v>
      </c>
      <c r="AA308" s="5">
        <v>1279.5022621543999</v>
      </c>
      <c r="AB308" s="5">
        <v>2341.6118673166538</v>
      </c>
      <c r="AC308" s="5">
        <v>2315.0660200356551</v>
      </c>
      <c r="AD308" s="5">
        <v>2706.94706308389</v>
      </c>
      <c r="AE308" s="5">
        <v>2764.4141419551561</v>
      </c>
      <c r="AF308" s="5">
        <v>2679.6516444277549</v>
      </c>
      <c r="AG308" s="5">
        <v>2800.0369638624152</v>
      </c>
    </row>
    <row r="309" spans="1:33">
      <c r="A309" s="56" t="s">
        <v>75</v>
      </c>
      <c r="B309" s="56" t="s">
        <v>198</v>
      </c>
      <c r="C309" s="56" t="s">
        <v>252</v>
      </c>
      <c r="D309" s="56" t="s">
        <v>253</v>
      </c>
      <c r="E309" s="56" t="s">
        <v>142</v>
      </c>
      <c r="F309" s="5">
        <v>0</v>
      </c>
      <c r="G309" s="5">
        <v>4.6171960000000029E-5</v>
      </c>
      <c r="H309" s="5">
        <v>4.3059439999999999E-5</v>
      </c>
      <c r="I309" s="5">
        <v>3.6908115000000021E-5</v>
      </c>
      <c r="J309" s="5">
        <v>3.4121364999999992E-5</v>
      </c>
      <c r="K309" s="5">
        <v>3.4517914999999998E-5</v>
      </c>
      <c r="L309" s="5">
        <v>3.2518590000000003E-5</v>
      </c>
      <c r="M309" s="5">
        <v>3.843029999999999E-5</v>
      </c>
      <c r="N309" s="5">
        <v>3.4901185000000003E-5</v>
      </c>
      <c r="O309" s="5">
        <v>3.418026500000002E-5</v>
      </c>
      <c r="P309" s="5">
        <v>3.971773999999997E-5</v>
      </c>
      <c r="Q309" s="5">
        <v>3.5784025000000003E-5</v>
      </c>
      <c r="R309" s="5">
        <v>4.152466999999999E-5</v>
      </c>
      <c r="S309" s="5">
        <v>3.4958309999999981E-5</v>
      </c>
      <c r="T309" s="5">
        <v>4.5970045000000012E-5</v>
      </c>
      <c r="U309" s="5">
        <v>4.5157634999999998E-5</v>
      </c>
      <c r="V309" s="5">
        <v>5.0279450000000002E-5</v>
      </c>
      <c r="W309" s="5">
        <v>7.5027304999999999E-5</v>
      </c>
      <c r="X309" s="5">
        <v>8.2682455000000017E-5</v>
      </c>
      <c r="Y309" s="5">
        <v>7.3422854999999961E-5</v>
      </c>
      <c r="Z309" s="5">
        <v>7.5308369999999976E-5</v>
      </c>
      <c r="AA309" s="5">
        <v>1.7735932E-4</v>
      </c>
      <c r="AB309" s="5">
        <v>3.4612740450000018E-3</v>
      </c>
      <c r="AC309" s="5">
        <v>3.8413832950000009E-3</v>
      </c>
      <c r="AD309" s="5">
        <v>3.2653190050000009E-3</v>
      </c>
      <c r="AE309" s="5">
        <v>1279.20981797373</v>
      </c>
      <c r="AF309" s="5">
        <v>1186.0079828263099</v>
      </c>
      <c r="AG309" s="5">
        <v>1248.190200281681</v>
      </c>
    </row>
    <row r="310" spans="1:33">
      <c r="A310" s="56" t="s">
        <v>75</v>
      </c>
      <c r="B310" s="56" t="s">
        <v>198</v>
      </c>
      <c r="C310" s="56" t="s">
        <v>254</v>
      </c>
      <c r="D310" s="56" t="s">
        <v>255</v>
      </c>
      <c r="E310" s="56" t="s">
        <v>142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</row>
    <row r="311" spans="1:33">
      <c r="A311" s="56" t="s">
        <v>75</v>
      </c>
      <c r="B311" s="56" t="s">
        <v>198</v>
      </c>
      <c r="C311" s="56" t="s">
        <v>256</v>
      </c>
      <c r="D311" s="56" t="s">
        <v>257</v>
      </c>
      <c r="E311" s="56" t="s">
        <v>142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>
      <c r="A312" s="56" t="s">
        <v>75</v>
      </c>
      <c r="B312" s="56" t="s">
        <v>198</v>
      </c>
      <c r="C312" s="56" t="s">
        <v>258</v>
      </c>
      <c r="D312" s="56" t="s">
        <v>259</v>
      </c>
      <c r="E312" s="56" t="s">
        <v>142</v>
      </c>
      <c r="F312" s="5">
        <v>5042.732485232732</v>
      </c>
      <c r="G312" s="5">
        <v>5131.1431652154952</v>
      </c>
      <c r="H312" s="5">
        <v>5029.4940577266098</v>
      </c>
      <c r="I312" s="5">
        <v>5161.8302097010092</v>
      </c>
      <c r="J312" s="5">
        <v>4863.3230838367263</v>
      </c>
      <c r="K312" s="5">
        <v>5109.4106968515389</v>
      </c>
      <c r="L312" s="5">
        <v>4977.0337434475659</v>
      </c>
      <c r="M312" s="5">
        <v>5167.7750578598016</v>
      </c>
      <c r="N312" s="5">
        <v>4960.6201911507014</v>
      </c>
      <c r="O312" s="5">
        <v>4958.4576781004253</v>
      </c>
      <c r="P312" s="5">
        <v>5179.1372647307053</v>
      </c>
      <c r="Q312" s="5">
        <v>4829.4258683925455</v>
      </c>
      <c r="R312" s="5">
        <v>5453.8402256905329</v>
      </c>
      <c r="S312" s="5">
        <v>4847.8897433647862</v>
      </c>
      <c r="T312" s="5">
        <v>4965.7004271090491</v>
      </c>
      <c r="U312" s="5">
        <v>4689.264408242404</v>
      </c>
      <c r="V312" s="5">
        <v>4656.8005635661493</v>
      </c>
      <c r="W312" s="5">
        <v>5512.3714001962462</v>
      </c>
      <c r="X312" s="5">
        <v>5772.393310698295</v>
      </c>
      <c r="Y312" s="5">
        <v>6192.7943724585066</v>
      </c>
      <c r="Z312" s="5">
        <v>5960.2432094996784</v>
      </c>
      <c r="AA312" s="5">
        <v>6264.6518492750502</v>
      </c>
      <c r="AB312" s="5">
        <v>5844.4648282731696</v>
      </c>
      <c r="AC312" s="5">
        <v>6822.150673576798</v>
      </c>
      <c r="AD312" s="5">
        <v>5786.5882381182273</v>
      </c>
      <c r="AE312" s="5">
        <v>6608.6537694969893</v>
      </c>
      <c r="AF312" s="5">
        <v>5849.4638835069609</v>
      </c>
      <c r="AG312" s="5">
        <v>6394.8086503217237</v>
      </c>
    </row>
    <row r="313" spans="1:33">
      <c r="A313" s="56" t="s">
        <v>75</v>
      </c>
      <c r="B313" s="56" t="s">
        <v>198</v>
      </c>
      <c r="C313" s="56" t="s">
        <v>260</v>
      </c>
      <c r="D313" s="56" t="s">
        <v>261</v>
      </c>
      <c r="E313" s="56" t="s">
        <v>142</v>
      </c>
      <c r="F313" s="5">
        <v>5259.4984848905597</v>
      </c>
      <c r="G313" s="5">
        <v>5576.2023121496586</v>
      </c>
      <c r="H313" s="5">
        <v>5345.1858929693944</v>
      </c>
      <c r="I313" s="5">
        <v>5717.8229524218186</v>
      </c>
      <c r="J313" s="5">
        <v>5362.3905348682556</v>
      </c>
      <c r="K313" s="5">
        <v>5676.9988513482549</v>
      </c>
      <c r="L313" s="5">
        <v>5611.5155622312441</v>
      </c>
      <c r="M313" s="5">
        <v>5565.8726537714301</v>
      </c>
      <c r="N313" s="5">
        <v>5195.6333235292404</v>
      </c>
      <c r="O313" s="5">
        <v>5373.7422606337996</v>
      </c>
      <c r="P313" s="5">
        <v>5759.7326045210848</v>
      </c>
      <c r="Q313" s="5">
        <v>5253.0940561900434</v>
      </c>
      <c r="R313" s="5">
        <v>6088.6724001734756</v>
      </c>
      <c r="S313" s="5">
        <v>5287.5912410849096</v>
      </c>
      <c r="T313" s="5">
        <v>5443.9513121979453</v>
      </c>
      <c r="U313" s="5">
        <v>4314.8482264603908</v>
      </c>
      <c r="V313" s="5">
        <v>4669.2754747476911</v>
      </c>
      <c r="W313" s="5">
        <v>4491.593878563519</v>
      </c>
      <c r="X313" s="5">
        <v>4571.5686502322651</v>
      </c>
      <c r="Y313" s="5">
        <v>4128.1066582885742</v>
      </c>
      <c r="Z313" s="5">
        <v>3715.2620529362598</v>
      </c>
      <c r="AA313" s="5">
        <v>6206.2587861302191</v>
      </c>
      <c r="AB313" s="5">
        <v>8512.2150028108717</v>
      </c>
      <c r="AC313" s="5">
        <v>9706.6823950174712</v>
      </c>
      <c r="AD313" s="5">
        <v>8577.1944439309482</v>
      </c>
      <c r="AE313" s="5">
        <v>9407.2223366607705</v>
      </c>
      <c r="AF313" s="5">
        <v>9359.9115961848547</v>
      </c>
      <c r="AG313" s="5">
        <v>9214.3382371346434</v>
      </c>
    </row>
    <row r="314" spans="1:33">
      <c r="A314" s="56" t="s">
        <v>75</v>
      </c>
      <c r="B314" s="56" t="s">
        <v>198</v>
      </c>
      <c r="C314" s="56" t="s">
        <v>262</v>
      </c>
      <c r="D314" s="56" t="s">
        <v>263</v>
      </c>
      <c r="E314" s="56" t="s">
        <v>142</v>
      </c>
      <c r="F314" s="5">
        <v>0</v>
      </c>
      <c r="G314" s="5">
        <v>1799.997439574224</v>
      </c>
      <c r="H314" s="5">
        <v>1652.804323328045</v>
      </c>
      <c r="I314" s="5">
        <v>1568.3095223410301</v>
      </c>
      <c r="J314" s="5">
        <v>1500.1343477220339</v>
      </c>
      <c r="K314" s="5">
        <v>1495.158393501612</v>
      </c>
      <c r="L314" s="5">
        <v>1457.562456620401</v>
      </c>
      <c r="M314" s="5">
        <v>1550.120528253188</v>
      </c>
      <c r="N314" s="5">
        <v>1446.387645339611</v>
      </c>
      <c r="O314" s="5">
        <v>1455.93297525359</v>
      </c>
      <c r="P314" s="5">
        <v>1511.10503663287</v>
      </c>
      <c r="Q314" s="5">
        <v>1414.3076973054799</v>
      </c>
      <c r="R314" s="5">
        <v>1660.1577587851459</v>
      </c>
      <c r="S314" s="5">
        <v>1447.529486826598</v>
      </c>
      <c r="T314" s="5">
        <v>1544.2885435466701</v>
      </c>
      <c r="U314" s="5">
        <v>1487.935609387705</v>
      </c>
      <c r="V314" s="5">
        <v>1559.37142085301</v>
      </c>
      <c r="W314" s="5">
        <v>1660.349198991604</v>
      </c>
      <c r="X314" s="5">
        <v>1728.361203090946</v>
      </c>
      <c r="Y314" s="5">
        <v>1604.706263902875</v>
      </c>
      <c r="Z314" s="5">
        <v>1617.6602255897601</v>
      </c>
      <c r="AA314" s="5">
        <v>1660.8343526078261</v>
      </c>
      <c r="AB314" s="5">
        <v>1575.65160881376</v>
      </c>
      <c r="AC314" s="5">
        <v>4885.9862624942853</v>
      </c>
      <c r="AD314" s="5">
        <v>5741.7855862698489</v>
      </c>
      <c r="AE314" s="5">
        <v>6079.3213839543369</v>
      </c>
      <c r="AF314" s="5">
        <v>5809.3874961059546</v>
      </c>
      <c r="AG314" s="5">
        <v>5979.371355058729</v>
      </c>
    </row>
    <row r="315" spans="1:33">
      <c r="A315" s="56" t="s">
        <v>75</v>
      </c>
      <c r="B315" s="56" t="s">
        <v>198</v>
      </c>
      <c r="C315" s="56" t="s">
        <v>264</v>
      </c>
      <c r="D315" s="56" t="s">
        <v>265</v>
      </c>
      <c r="E315" s="56" t="s">
        <v>142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</row>
    <row r="316" spans="1:33">
      <c r="A316" s="56" t="s">
        <v>75</v>
      </c>
      <c r="B316" s="56" t="s">
        <v>199</v>
      </c>
      <c r="C316" s="56" t="s">
        <v>266</v>
      </c>
      <c r="D316" s="56" t="s">
        <v>267</v>
      </c>
      <c r="E316" s="56" t="s">
        <v>142</v>
      </c>
      <c r="F316" s="5">
        <v>638.10620472249036</v>
      </c>
      <c r="G316" s="5">
        <v>648.43135372719985</v>
      </c>
      <c r="H316" s="5">
        <v>675.7215787465949</v>
      </c>
      <c r="I316" s="5">
        <v>690.4185325971298</v>
      </c>
      <c r="J316" s="5">
        <v>658.83094597950981</v>
      </c>
      <c r="K316" s="5">
        <v>706.22370775485535</v>
      </c>
      <c r="L316" s="5">
        <v>671.94661930623477</v>
      </c>
      <c r="M316" s="5">
        <v>597.15466017062511</v>
      </c>
      <c r="N316" s="5">
        <v>561.77748946196004</v>
      </c>
      <c r="O316" s="5">
        <v>549.76393172255518</v>
      </c>
      <c r="P316" s="5">
        <v>597.64044076054972</v>
      </c>
      <c r="Q316" s="5">
        <v>561.28957231332492</v>
      </c>
      <c r="R316" s="5">
        <v>459.29920708881542</v>
      </c>
      <c r="S316" s="5">
        <v>406.02281971960008</v>
      </c>
      <c r="T316" s="5">
        <v>425.27161443367009</v>
      </c>
      <c r="U316" s="5">
        <v>87.984575815064957</v>
      </c>
      <c r="V316" s="5">
        <v>1051.7682360938891</v>
      </c>
      <c r="W316" s="5">
        <v>1269.9314041191501</v>
      </c>
      <c r="X316" s="5">
        <v>1274.6918276484</v>
      </c>
      <c r="Y316" s="5">
        <v>1385.6100280829151</v>
      </c>
      <c r="Z316" s="5">
        <v>1405.5296394071111</v>
      </c>
      <c r="AA316" s="5">
        <v>1453.150731854374</v>
      </c>
      <c r="AB316" s="5">
        <v>2384.281059173039</v>
      </c>
      <c r="AC316" s="5">
        <v>2845.95042613448</v>
      </c>
      <c r="AD316" s="5">
        <v>2510.6287164485252</v>
      </c>
      <c r="AE316" s="5">
        <v>2574.4318388029892</v>
      </c>
      <c r="AF316" s="5">
        <v>2263.048334908417</v>
      </c>
      <c r="AG316" s="5">
        <v>2611.8788320098438</v>
      </c>
    </row>
    <row r="317" spans="1:33">
      <c r="A317" s="56" t="s">
        <v>75</v>
      </c>
      <c r="B317" s="56" t="s">
        <v>199</v>
      </c>
      <c r="C317" s="56" t="s">
        <v>268</v>
      </c>
      <c r="D317" s="56" t="s">
        <v>269</v>
      </c>
      <c r="E317" s="56" t="s">
        <v>142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</row>
    <row r="318" spans="1:33">
      <c r="A318" s="56" t="s">
        <v>75</v>
      </c>
      <c r="B318" s="56" t="s">
        <v>199</v>
      </c>
      <c r="C318" s="56" t="s">
        <v>270</v>
      </c>
      <c r="D318" s="56" t="s">
        <v>271</v>
      </c>
      <c r="E318" s="56" t="s">
        <v>142</v>
      </c>
      <c r="F318" s="5">
        <v>3437.4949079584198</v>
      </c>
      <c r="G318" s="5">
        <v>3643.89163097235</v>
      </c>
      <c r="H318" s="5">
        <v>3608.5763094923659</v>
      </c>
      <c r="I318" s="5">
        <v>3774.5487068375</v>
      </c>
      <c r="J318" s="5">
        <v>3480.160560649309</v>
      </c>
      <c r="K318" s="5">
        <v>3923.252094569581</v>
      </c>
      <c r="L318" s="5">
        <v>3666.5859478423149</v>
      </c>
      <c r="M318" s="5">
        <v>3659.3733329576048</v>
      </c>
      <c r="N318" s="5">
        <v>3567.9661640845252</v>
      </c>
      <c r="O318" s="5">
        <v>3669.832769743115</v>
      </c>
      <c r="P318" s="5">
        <v>3460.11002255226</v>
      </c>
      <c r="Q318" s="5">
        <v>3220.2607908121508</v>
      </c>
      <c r="R318" s="5">
        <v>3377.5227694239502</v>
      </c>
      <c r="S318" s="5">
        <v>2541.9516432487999</v>
      </c>
      <c r="T318" s="5">
        <v>2718.4216782862291</v>
      </c>
      <c r="U318" s="5">
        <v>2598.2688384814201</v>
      </c>
      <c r="V318" s="5">
        <v>2530.7833215821452</v>
      </c>
      <c r="W318" s="5">
        <v>3643.8666240441089</v>
      </c>
      <c r="X318" s="5">
        <v>5907.0768481837731</v>
      </c>
      <c r="Y318" s="5">
        <v>5784.9779328582208</v>
      </c>
      <c r="Z318" s="5">
        <v>5214.5764700487016</v>
      </c>
      <c r="AA318" s="5">
        <v>5322.0446900058942</v>
      </c>
      <c r="AB318" s="5">
        <v>6938.1500705796716</v>
      </c>
      <c r="AC318" s="5">
        <v>7542.0478771850994</v>
      </c>
      <c r="AD318" s="5">
        <v>8087.4819483884203</v>
      </c>
      <c r="AE318" s="5">
        <v>8112.0393083340423</v>
      </c>
      <c r="AF318" s="5">
        <v>7180.3783069327601</v>
      </c>
      <c r="AG318" s="5">
        <v>8326.5273636177917</v>
      </c>
    </row>
    <row r="319" spans="1:33">
      <c r="A319" s="56" t="s">
        <v>75</v>
      </c>
      <c r="B319" s="56" t="s">
        <v>199</v>
      </c>
      <c r="C319" s="56" t="s">
        <v>272</v>
      </c>
      <c r="D319" s="56" t="s">
        <v>273</v>
      </c>
      <c r="E319" s="56" t="s">
        <v>142</v>
      </c>
      <c r="F319" s="5">
        <v>236.90241695959011</v>
      </c>
      <c r="G319" s="5">
        <v>236.84351659356</v>
      </c>
      <c r="H319" s="5">
        <v>250.54019903667509</v>
      </c>
      <c r="I319" s="5">
        <v>259.07303633874011</v>
      </c>
      <c r="J319" s="5">
        <v>233.72181059309</v>
      </c>
      <c r="K319" s="5">
        <v>251.6749716923851</v>
      </c>
      <c r="L319" s="5">
        <v>1.519115E-6</v>
      </c>
      <c r="M319" s="5">
        <v>5.6072149999999996E-6</v>
      </c>
      <c r="N319" s="5">
        <v>6.2970900000000012E-6</v>
      </c>
      <c r="O319" s="5">
        <v>6.3655799999999983E-6</v>
      </c>
      <c r="P319" s="5">
        <v>9.184225000000001E-6</v>
      </c>
      <c r="Q319" s="5">
        <v>9.4425099999999971E-6</v>
      </c>
      <c r="R319" s="5">
        <v>1.6538160000000001E-5</v>
      </c>
      <c r="S319" s="5">
        <v>2.049094000000001E-5</v>
      </c>
      <c r="T319" s="5">
        <v>4.5448564999999988E-5</v>
      </c>
      <c r="U319" s="5">
        <v>4.156340999999999E-5</v>
      </c>
      <c r="V319" s="5">
        <v>1.4421856999999991E-4</v>
      </c>
      <c r="W319" s="5">
        <v>4.1791792000000019E-4</v>
      </c>
      <c r="X319" s="5">
        <v>4.0097682500000022E-4</v>
      </c>
      <c r="Y319" s="5">
        <v>4.0010025500000009E-4</v>
      </c>
      <c r="Z319" s="5">
        <v>4.0965057499999983E-4</v>
      </c>
      <c r="AA319" s="5">
        <v>9.2804942499999984E-4</v>
      </c>
      <c r="AB319" s="5">
        <v>294.60041186685498</v>
      </c>
      <c r="AC319" s="5">
        <v>334.99814768390507</v>
      </c>
      <c r="AD319" s="5">
        <v>302.42405368878008</v>
      </c>
      <c r="AE319" s="5">
        <v>306.89811308689002</v>
      </c>
      <c r="AF319" s="5">
        <v>273.89696212870501</v>
      </c>
      <c r="AG319" s="5">
        <v>309.48727193958467</v>
      </c>
    </row>
    <row r="320" spans="1:33">
      <c r="A320" s="56" t="s">
        <v>75</v>
      </c>
      <c r="B320" s="56" t="s">
        <v>199</v>
      </c>
      <c r="C320" s="56" t="s">
        <v>274</v>
      </c>
      <c r="D320" s="56" t="s">
        <v>275</v>
      </c>
      <c r="E320" s="56" t="s">
        <v>142</v>
      </c>
      <c r="F320" s="5">
        <v>1092.12243137163</v>
      </c>
      <c r="G320" s="5">
        <v>1082.5136535909601</v>
      </c>
      <c r="H320" s="5">
        <v>1161.661621626555</v>
      </c>
      <c r="I320" s="5">
        <v>1090.375290003715</v>
      </c>
      <c r="J320" s="5">
        <v>1112.9253900567151</v>
      </c>
      <c r="K320" s="5">
        <v>1142.08822309568</v>
      </c>
      <c r="L320" s="5">
        <v>1167.6422902623401</v>
      </c>
      <c r="M320" s="5">
        <v>1077.8970507399099</v>
      </c>
      <c r="N320" s="5">
        <v>1138.4196505211901</v>
      </c>
      <c r="O320" s="5">
        <v>1069.8119086153649</v>
      </c>
      <c r="P320" s="5">
        <v>1082.8255346353801</v>
      </c>
      <c r="Q320" s="5">
        <v>1178.013375413065</v>
      </c>
      <c r="R320" s="5">
        <v>1265.8349253843551</v>
      </c>
      <c r="S320" s="5">
        <v>1207.409740447154</v>
      </c>
      <c r="T320" s="5">
        <v>1068.236698656385</v>
      </c>
      <c r="U320" s="5">
        <v>1092.7953961179451</v>
      </c>
      <c r="V320" s="5">
        <v>1171.6082113457951</v>
      </c>
      <c r="W320" s="5">
        <v>1263.2468293136039</v>
      </c>
      <c r="X320" s="5">
        <v>1182.172864290374</v>
      </c>
      <c r="Y320" s="5">
        <v>1183.1781261649451</v>
      </c>
      <c r="Z320" s="5">
        <v>1130.5285421799949</v>
      </c>
      <c r="AA320" s="5">
        <v>1187.207971193091</v>
      </c>
      <c r="AB320" s="5">
        <v>645.93783605689498</v>
      </c>
      <c r="AC320" s="5">
        <v>700.95661663080477</v>
      </c>
      <c r="AD320" s="5">
        <v>700.16618001758457</v>
      </c>
      <c r="AE320" s="5">
        <v>580.81378782729075</v>
      </c>
      <c r="AF320" s="5">
        <v>610.0239612226901</v>
      </c>
      <c r="AG320" s="5">
        <v>644.93868848269562</v>
      </c>
    </row>
    <row r="321" spans="1:33">
      <c r="A321" s="56" t="s">
        <v>75</v>
      </c>
      <c r="B321" s="56" t="s">
        <v>199</v>
      </c>
      <c r="C321" s="56" t="s">
        <v>276</v>
      </c>
      <c r="D321" s="56" t="s">
        <v>277</v>
      </c>
      <c r="E321" s="56" t="s">
        <v>142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</row>
    <row r="322" spans="1:33">
      <c r="A322" s="56" t="s">
        <v>75</v>
      </c>
      <c r="B322" s="56" t="s">
        <v>199</v>
      </c>
      <c r="C322" s="56" t="s">
        <v>278</v>
      </c>
      <c r="D322" s="56" t="s">
        <v>279</v>
      </c>
      <c r="E322" s="56" t="s">
        <v>142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</row>
    <row r="323" spans="1:33">
      <c r="A323" s="56" t="s">
        <v>75</v>
      </c>
      <c r="B323" s="56" t="s">
        <v>199</v>
      </c>
      <c r="C323" s="56" t="s">
        <v>280</v>
      </c>
      <c r="D323" s="56" t="s">
        <v>281</v>
      </c>
      <c r="E323" s="56" t="s">
        <v>142</v>
      </c>
      <c r="F323" s="5">
        <v>315.01308904803011</v>
      </c>
      <c r="G323" s="5">
        <v>321.23805910719472</v>
      </c>
      <c r="H323" s="5">
        <v>330.1037852490299</v>
      </c>
      <c r="I323" s="5">
        <v>331.95507440697497</v>
      </c>
      <c r="J323" s="5">
        <v>297.94147192999498</v>
      </c>
      <c r="K323" s="5">
        <v>330.39283205140009</v>
      </c>
      <c r="L323" s="5">
        <v>308.25564672290488</v>
      </c>
      <c r="M323" s="5">
        <v>136.504678200505</v>
      </c>
      <c r="N323" s="5">
        <v>164.93516863622509</v>
      </c>
      <c r="O323" s="5">
        <v>162.11387900809009</v>
      </c>
      <c r="P323" s="5">
        <v>168.0385506194549</v>
      </c>
      <c r="Q323" s="5">
        <v>165.66873634793001</v>
      </c>
      <c r="R323" s="5">
        <v>187.23952270924511</v>
      </c>
      <c r="S323" s="5">
        <v>1.041249E-5</v>
      </c>
      <c r="T323" s="5">
        <v>1.6513210000000011E-5</v>
      </c>
      <c r="U323" s="5">
        <v>1.487661E-5</v>
      </c>
      <c r="V323" s="5">
        <v>4.8828469999999973E-5</v>
      </c>
      <c r="W323" s="5">
        <v>7.253384500000003E-5</v>
      </c>
      <c r="X323" s="5">
        <v>6.8552350000000082E-5</v>
      </c>
      <c r="Y323" s="5">
        <v>6.8204189999999986E-5</v>
      </c>
      <c r="Z323" s="5">
        <v>6.6734914999999964E-5</v>
      </c>
      <c r="AA323" s="5">
        <v>8.972453499999996E-5</v>
      </c>
      <c r="AB323" s="5">
        <v>7.8246018500000014E-4</v>
      </c>
      <c r="AC323" s="5">
        <v>7.9478127500000003E-4</v>
      </c>
      <c r="AD323" s="5">
        <v>7.222944999999998E-4</v>
      </c>
      <c r="AE323" s="5">
        <v>6.9477866999999999E-4</v>
      </c>
      <c r="AF323" s="5">
        <v>6.362136849999996E-4</v>
      </c>
      <c r="AG323" s="5">
        <v>397.27012559149028</v>
      </c>
    </row>
    <row r="324" spans="1:33">
      <c r="A324" s="56" t="s">
        <v>75</v>
      </c>
      <c r="B324" s="56" t="s">
        <v>199</v>
      </c>
      <c r="C324" s="56" t="s">
        <v>282</v>
      </c>
      <c r="D324" s="56" t="s">
        <v>283</v>
      </c>
      <c r="E324" s="56" t="s">
        <v>142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</row>
    <row r="325" spans="1:33">
      <c r="A325" s="56" t="s">
        <v>75</v>
      </c>
      <c r="B325" s="56" t="s">
        <v>200</v>
      </c>
      <c r="C325" s="56" t="s">
        <v>284</v>
      </c>
      <c r="D325" s="56" t="s">
        <v>285</v>
      </c>
      <c r="E325" s="56" t="s">
        <v>142</v>
      </c>
      <c r="F325" s="5">
        <v>539.77936215729505</v>
      </c>
      <c r="G325" s="5">
        <v>563.21890676230055</v>
      </c>
      <c r="H325" s="5">
        <v>536.43535421125989</v>
      </c>
      <c r="I325" s="5">
        <v>545.50419445871512</v>
      </c>
      <c r="J325" s="5">
        <v>1040.7952644910411</v>
      </c>
      <c r="K325" s="5">
        <v>968.47961019048023</v>
      </c>
      <c r="L325" s="5">
        <v>981.59696490971487</v>
      </c>
      <c r="M325" s="5">
        <v>1007.198923944014</v>
      </c>
      <c r="N325" s="5">
        <v>903.49724743627507</v>
      </c>
      <c r="O325" s="5">
        <v>984.09522552729516</v>
      </c>
      <c r="P325" s="5">
        <v>1049.3225873981801</v>
      </c>
      <c r="Q325" s="5">
        <v>1002.650920774049</v>
      </c>
      <c r="R325" s="5">
        <v>1088.219608899901</v>
      </c>
      <c r="S325" s="5">
        <v>1069.5717873267099</v>
      </c>
      <c r="T325" s="5">
        <v>1118.898383370084</v>
      </c>
      <c r="U325" s="5">
        <v>1179.528837965825</v>
      </c>
      <c r="V325" s="5">
        <v>1118.1621295140101</v>
      </c>
      <c r="W325" s="5">
        <v>1286.5549552628011</v>
      </c>
      <c r="X325" s="5">
        <v>1317.6538259870849</v>
      </c>
      <c r="Y325" s="5">
        <v>1200.834737835175</v>
      </c>
      <c r="Z325" s="5">
        <v>1273.5454792188191</v>
      </c>
      <c r="AA325" s="5">
        <v>1213.9807697123799</v>
      </c>
      <c r="AB325" s="5">
        <v>1150.7217272503699</v>
      </c>
      <c r="AC325" s="5">
        <v>1192.6006282158351</v>
      </c>
      <c r="AD325" s="5">
        <v>1209.8102659010949</v>
      </c>
      <c r="AE325" s="5">
        <v>1206.21004039224</v>
      </c>
      <c r="AF325" s="5">
        <v>1267.3344429444501</v>
      </c>
      <c r="AG325" s="5">
        <v>726.32008108690047</v>
      </c>
    </row>
    <row r="326" spans="1:33">
      <c r="A326" s="56" t="s">
        <v>75</v>
      </c>
      <c r="B326" s="56" t="s">
        <v>200</v>
      </c>
      <c r="C326" s="56" t="s">
        <v>286</v>
      </c>
      <c r="D326" s="56" t="s">
        <v>287</v>
      </c>
      <c r="E326" s="56" t="s">
        <v>142</v>
      </c>
      <c r="F326" s="5">
        <v>846.66667014417999</v>
      </c>
      <c r="G326" s="5">
        <v>932.51721106925447</v>
      </c>
      <c r="H326" s="5">
        <v>860.82892912381999</v>
      </c>
      <c r="I326" s="5">
        <v>832.61608695085033</v>
      </c>
      <c r="J326" s="5">
        <v>814.6901855492597</v>
      </c>
      <c r="K326" s="5">
        <v>840.20978244855564</v>
      </c>
      <c r="L326" s="5">
        <v>797.641832291995</v>
      </c>
      <c r="M326" s="5">
        <v>812.52213901323512</v>
      </c>
      <c r="N326" s="5">
        <v>759.46824651335487</v>
      </c>
      <c r="O326" s="5">
        <v>788.4862287082143</v>
      </c>
      <c r="P326" s="5">
        <v>921.73419823711504</v>
      </c>
      <c r="Q326" s="5">
        <v>1354.341889033185</v>
      </c>
      <c r="R326" s="5">
        <v>2013.5665238599049</v>
      </c>
      <c r="S326" s="5">
        <v>2486.6890544717298</v>
      </c>
      <c r="T326" s="5">
        <v>2991.2603841780988</v>
      </c>
      <c r="U326" s="5">
        <v>3577.864645749039</v>
      </c>
      <c r="V326" s="5">
        <v>4246.2556993157732</v>
      </c>
      <c r="W326" s="5">
        <v>4508.406260930783</v>
      </c>
      <c r="X326" s="5">
        <v>4724.3409142482287</v>
      </c>
      <c r="Y326" s="5">
        <v>4486.9018050070617</v>
      </c>
      <c r="Z326" s="5">
        <v>4616.8937844204893</v>
      </c>
      <c r="AA326" s="5">
        <v>4391.519947953203</v>
      </c>
      <c r="AB326" s="5">
        <v>4190.5175738885218</v>
      </c>
      <c r="AC326" s="5">
        <v>4613.7967951691471</v>
      </c>
      <c r="AD326" s="5">
        <v>4540.9050350019606</v>
      </c>
      <c r="AE326" s="5">
        <v>4331.392515461519</v>
      </c>
      <c r="AF326" s="5">
        <v>4356.2758309926876</v>
      </c>
      <c r="AG326" s="5">
        <v>3956.898125634963</v>
      </c>
    </row>
    <row r="327" spans="1:33">
      <c r="A327" s="56" t="s">
        <v>75</v>
      </c>
      <c r="B327" s="56" t="s">
        <v>200</v>
      </c>
      <c r="C327" s="56" t="s">
        <v>288</v>
      </c>
      <c r="D327" s="56" t="s">
        <v>303</v>
      </c>
      <c r="E327" s="56" t="s">
        <v>142</v>
      </c>
      <c r="F327" s="5">
        <v>458.47278261820998</v>
      </c>
      <c r="G327" s="5">
        <v>1171.4372869669951</v>
      </c>
      <c r="H327" s="5">
        <v>1750.0157252916599</v>
      </c>
      <c r="I327" s="5">
        <v>2265.1368467590501</v>
      </c>
      <c r="J327" s="5">
        <v>2262.0726507346499</v>
      </c>
      <c r="K327" s="5">
        <v>2837.0129679073029</v>
      </c>
      <c r="L327" s="5">
        <v>3439.0206560272641</v>
      </c>
      <c r="M327" s="5">
        <v>4135.4970451019508</v>
      </c>
      <c r="N327" s="5">
        <v>4481.860870070057</v>
      </c>
      <c r="O327" s="5">
        <v>5073.3684477388924</v>
      </c>
      <c r="P327" s="5">
        <v>5111.8866449853322</v>
      </c>
      <c r="Q327" s="5">
        <v>4934.0282464336806</v>
      </c>
      <c r="R327" s="5">
        <v>5354.0070201347371</v>
      </c>
      <c r="S327" s="5">
        <v>5113.8737920941603</v>
      </c>
      <c r="T327" s="5">
        <v>4959.6719534110107</v>
      </c>
      <c r="U327" s="5">
        <v>5131.3258541856476</v>
      </c>
      <c r="V327" s="5">
        <v>5222.1383557878708</v>
      </c>
      <c r="W327" s="5">
        <v>5743.1641821439734</v>
      </c>
      <c r="X327" s="5">
        <v>5828.6382131128448</v>
      </c>
      <c r="Y327" s="5">
        <v>5539.8870732227406</v>
      </c>
      <c r="Z327" s="5">
        <v>5718.5742677392409</v>
      </c>
      <c r="AA327" s="5">
        <v>5180.7809728689408</v>
      </c>
      <c r="AB327" s="5">
        <v>4963.9622196274131</v>
      </c>
      <c r="AC327" s="5">
        <v>5379.1689562234797</v>
      </c>
      <c r="AD327" s="5">
        <v>5274.4278533714823</v>
      </c>
      <c r="AE327" s="5">
        <v>4950.6126247455759</v>
      </c>
      <c r="AF327" s="5">
        <v>5108.4791162095626</v>
      </c>
      <c r="AG327" s="5">
        <v>5203.9233976795858</v>
      </c>
    </row>
    <row r="329" spans="1:33">
      <c r="A329" s="56" t="s">
        <v>75</v>
      </c>
      <c r="B329" s="56" t="s">
        <v>163</v>
      </c>
      <c r="C329" s="56" t="s">
        <v>290</v>
      </c>
      <c r="D329" s="56" t="s">
        <v>291</v>
      </c>
      <c r="E329" s="56" t="s">
        <v>141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</row>
    <row r="330" spans="1:33">
      <c r="A330" s="56" t="s">
        <v>75</v>
      </c>
      <c r="B330" s="56" t="s">
        <v>163</v>
      </c>
      <c r="C330" s="56" t="s">
        <v>292</v>
      </c>
      <c r="D330" s="56" t="s">
        <v>293</v>
      </c>
      <c r="E330" s="56" t="s">
        <v>141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</row>
    <row r="331" spans="1:33">
      <c r="A331" s="56" t="s">
        <v>75</v>
      </c>
      <c r="B331" s="56" t="s">
        <v>198</v>
      </c>
      <c r="C331" s="56" t="s">
        <v>294</v>
      </c>
      <c r="D331" s="56" t="s">
        <v>295</v>
      </c>
      <c r="E331" s="56" t="s">
        <v>141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</row>
    <row r="332" spans="1:33">
      <c r="A332" s="56" t="s">
        <v>75</v>
      </c>
      <c r="B332" s="56" t="s">
        <v>200</v>
      </c>
      <c r="C332" s="56" t="s">
        <v>296</v>
      </c>
      <c r="D332" s="56" t="s">
        <v>297</v>
      </c>
      <c r="E332" s="56" t="s">
        <v>141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</row>
    <row r="333" spans="1:33">
      <c r="A333" s="56" t="s">
        <v>75</v>
      </c>
      <c r="B333" s="56" t="s">
        <v>198</v>
      </c>
      <c r="C333" s="56" t="s">
        <v>298</v>
      </c>
      <c r="D333" s="56" t="s">
        <v>299</v>
      </c>
      <c r="E333" s="56" t="s">
        <v>141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>
      <c r="A334" s="56" t="s">
        <v>75</v>
      </c>
      <c r="B334" s="56" t="s">
        <v>199</v>
      </c>
      <c r="C334" s="56" t="s">
        <v>300</v>
      </c>
      <c r="D334" s="56" t="s">
        <v>301</v>
      </c>
      <c r="E334" s="56" t="s">
        <v>141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</row>
    <row r="336" spans="1:33">
      <c r="A336" s="56" t="s">
        <v>80</v>
      </c>
      <c r="B336" s="56" t="s">
        <v>197</v>
      </c>
      <c r="C336" s="56" t="s">
        <v>215</v>
      </c>
      <c r="D336" s="56" t="s">
        <v>216</v>
      </c>
      <c r="E336" s="56" t="s">
        <v>217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</row>
    <row r="337" spans="1:33">
      <c r="A337" s="56" t="s">
        <v>80</v>
      </c>
      <c r="B337" s="56" t="s">
        <v>197</v>
      </c>
      <c r="C337" s="56" t="s">
        <v>218</v>
      </c>
      <c r="D337" s="56" t="s">
        <v>219</v>
      </c>
      <c r="E337" s="56" t="s">
        <v>217</v>
      </c>
      <c r="F337" s="5">
        <v>179.27464300514001</v>
      </c>
      <c r="G337" s="5">
        <v>157.90764286109501</v>
      </c>
      <c r="H337" s="5">
        <v>169.401031365145</v>
      </c>
      <c r="I337" s="5">
        <v>168.727447101845</v>
      </c>
      <c r="J337" s="5">
        <v>164.41123485796501</v>
      </c>
      <c r="K337" s="5">
        <v>181.77647413026509</v>
      </c>
      <c r="L337" s="5">
        <v>185.65315031119999</v>
      </c>
      <c r="M337" s="5">
        <v>159.39296573849501</v>
      </c>
      <c r="N337" s="5">
        <v>161.78412213596991</v>
      </c>
      <c r="O337" s="5">
        <v>150.48766654950001</v>
      </c>
      <c r="P337" s="5">
        <v>151.47265888349</v>
      </c>
      <c r="Q337" s="5">
        <v>163.38079013422001</v>
      </c>
      <c r="R337" s="5">
        <v>170.45698753050999</v>
      </c>
      <c r="S337" s="5">
        <v>189.35106227092001</v>
      </c>
      <c r="T337" s="5">
        <v>64.92010355118002</v>
      </c>
      <c r="U337" s="5">
        <v>70.589955088079961</v>
      </c>
      <c r="V337" s="5">
        <v>33.075871096639993</v>
      </c>
      <c r="W337" s="5">
        <v>36.582330786234976</v>
      </c>
      <c r="X337" s="5">
        <v>35.517030381554981</v>
      </c>
      <c r="Y337" s="5">
        <v>35.468130850979982</v>
      </c>
      <c r="Z337" s="5">
        <v>29.863684714900039</v>
      </c>
      <c r="AA337" s="5">
        <v>32.677135341685023</v>
      </c>
      <c r="AB337" s="5">
        <v>32.571698974669999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</row>
    <row r="338" spans="1:33">
      <c r="A338" s="56" t="s">
        <v>80</v>
      </c>
      <c r="B338" s="56" t="s">
        <v>197</v>
      </c>
      <c r="C338" s="56" t="s">
        <v>220</v>
      </c>
      <c r="D338" s="56" t="s">
        <v>221</v>
      </c>
      <c r="E338" s="56" t="s">
        <v>217</v>
      </c>
      <c r="F338" s="5">
        <v>792.71030224644483</v>
      </c>
      <c r="G338" s="5">
        <v>805.56094089539465</v>
      </c>
      <c r="H338" s="5">
        <v>901.18095405958024</v>
      </c>
      <c r="I338" s="5">
        <v>858.57239987552998</v>
      </c>
      <c r="J338" s="5">
        <v>917.11765906843004</v>
      </c>
      <c r="K338" s="5">
        <v>975.64719228086028</v>
      </c>
      <c r="L338" s="5">
        <v>879.80009646421036</v>
      </c>
      <c r="M338" s="5">
        <v>763.55778147474996</v>
      </c>
      <c r="N338" s="5">
        <v>888.42233446956993</v>
      </c>
      <c r="O338" s="5">
        <v>735.71316422613495</v>
      </c>
      <c r="P338" s="5">
        <v>820.43173506901519</v>
      </c>
      <c r="Q338" s="5">
        <v>804.69417639837036</v>
      </c>
      <c r="R338" s="5">
        <v>815.69214006953518</v>
      </c>
      <c r="S338" s="5">
        <v>941.71695057886018</v>
      </c>
      <c r="T338" s="5">
        <v>931.45555140479041</v>
      </c>
      <c r="U338" s="5">
        <v>897.82201979777028</v>
      </c>
      <c r="V338" s="5">
        <v>944.6016590330803</v>
      </c>
      <c r="W338" s="5">
        <v>914.93494193746528</v>
      </c>
      <c r="X338" s="5">
        <v>968.67541718739994</v>
      </c>
      <c r="Y338" s="5">
        <v>708.94188137900005</v>
      </c>
      <c r="Z338" s="5">
        <v>542.82768214947009</v>
      </c>
      <c r="AA338" s="5">
        <v>663.99988907564511</v>
      </c>
      <c r="AB338" s="5">
        <v>951.71286978995977</v>
      </c>
      <c r="AC338" s="5">
        <v>876.91073598059484</v>
      </c>
      <c r="AD338" s="5">
        <v>1122.553395941615</v>
      </c>
      <c r="AE338" s="5">
        <v>1511.755623326105</v>
      </c>
      <c r="AF338" s="5">
        <v>1302.133404864745</v>
      </c>
      <c r="AG338" s="5">
        <v>1325.7238438281111</v>
      </c>
    </row>
    <row r="339" spans="1:33">
      <c r="A339" s="56" t="s">
        <v>80</v>
      </c>
      <c r="B339" s="56" t="s">
        <v>197</v>
      </c>
      <c r="C339" s="56" t="s">
        <v>222</v>
      </c>
      <c r="D339" s="56" t="s">
        <v>223</v>
      </c>
      <c r="E339" s="56" t="s">
        <v>217</v>
      </c>
      <c r="F339" s="5">
        <v>981.2254696929698</v>
      </c>
      <c r="G339" s="5">
        <v>1112.0407630126001</v>
      </c>
      <c r="H339" s="5">
        <v>1261.3149727340649</v>
      </c>
      <c r="I339" s="5">
        <v>1221.3779114085951</v>
      </c>
      <c r="J339" s="5">
        <v>1209.1320434414099</v>
      </c>
      <c r="K339" s="5">
        <v>1389.61192004862</v>
      </c>
      <c r="L339" s="5">
        <v>1225.0126706062299</v>
      </c>
      <c r="M339" s="5">
        <v>1160.55428475027</v>
      </c>
      <c r="N339" s="5">
        <v>1210.753750810095</v>
      </c>
      <c r="O339" s="5">
        <v>1051.8401527871349</v>
      </c>
      <c r="P339" s="5">
        <v>1175.0350079061</v>
      </c>
      <c r="Q339" s="5">
        <v>1196.6420404923349</v>
      </c>
      <c r="R339" s="5">
        <v>1209.1291240765099</v>
      </c>
      <c r="S339" s="5">
        <v>1311.78643815343</v>
      </c>
      <c r="T339" s="5">
        <v>1313.623342093035</v>
      </c>
      <c r="U339" s="5">
        <v>1267.9440639229949</v>
      </c>
      <c r="V339" s="5">
        <v>1354.22195565775</v>
      </c>
      <c r="W339" s="5">
        <v>1332.2466480252599</v>
      </c>
      <c r="X339" s="5">
        <v>1390.0708456821851</v>
      </c>
      <c r="Y339" s="5">
        <v>1400.3300847149051</v>
      </c>
      <c r="Z339" s="5">
        <v>1138.29962843473</v>
      </c>
      <c r="AA339" s="5">
        <v>1204.5707593796801</v>
      </c>
      <c r="AB339" s="5">
        <v>1233.0436402661401</v>
      </c>
      <c r="AC339" s="5">
        <v>1194.328153902585</v>
      </c>
      <c r="AD339" s="5">
        <v>1232.086055319975</v>
      </c>
      <c r="AE339" s="5">
        <v>309.43702676773501</v>
      </c>
      <c r="AF339" s="5">
        <v>49.004452352800008</v>
      </c>
      <c r="AG339" s="5">
        <v>0</v>
      </c>
    </row>
    <row r="340" spans="1:33">
      <c r="A340" s="56" t="s">
        <v>80</v>
      </c>
      <c r="B340" s="56" t="s">
        <v>197</v>
      </c>
      <c r="C340" s="56" t="s">
        <v>224</v>
      </c>
      <c r="D340" s="56" t="s">
        <v>225</v>
      </c>
      <c r="E340" s="56" t="s">
        <v>217</v>
      </c>
      <c r="F340" s="5">
        <v>31.94194880464503</v>
      </c>
      <c r="G340" s="5">
        <v>27.713885599284989</v>
      </c>
      <c r="H340" s="5">
        <v>29.6086192629</v>
      </c>
      <c r="I340" s="5">
        <v>28.177555388360009</v>
      </c>
      <c r="J340" s="5">
        <v>28.18516414457503</v>
      </c>
      <c r="K340" s="5">
        <v>28.442692098319981</v>
      </c>
      <c r="L340" s="5">
        <v>30.484788032434981</v>
      </c>
      <c r="M340" s="5">
        <v>25.449960151254999</v>
      </c>
      <c r="N340" s="5">
        <v>26.097680444735001</v>
      </c>
      <c r="O340" s="5">
        <v>24.83142600203001</v>
      </c>
      <c r="P340" s="5">
        <v>25.833192783384991</v>
      </c>
      <c r="Q340" s="5">
        <v>27.177590308660001</v>
      </c>
      <c r="R340" s="5">
        <v>27.36714506970003</v>
      </c>
      <c r="S340" s="5">
        <v>28.406711908359991</v>
      </c>
      <c r="T340" s="5">
        <v>28.056813840555009</v>
      </c>
      <c r="U340" s="5">
        <v>28.25941046570999</v>
      </c>
      <c r="V340" s="5">
        <v>29.875542208705031</v>
      </c>
      <c r="W340" s="5">
        <v>31.248425151119989</v>
      </c>
      <c r="X340" s="5">
        <v>30.13774530189</v>
      </c>
      <c r="Y340" s="5">
        <v>31.24502482541001</v>
      </c>
      <c r="Z340" s="5">
        <v>194.12709141793511</v>
      </c>
      <c r="AA340" s="5">
        <v>205.81364281555511</v>
      </c>
      <c r="AB340" s="5">
        <v>206.8995559676398</v>
      </c>
      <c r="AC340" s="5">
        <v>194.9368315459551</v>
      </c>
      <c r="AD340" s="5">
        <v>189.76858821280999</v>
      </c>
      <c r="AE340" s="5">
        <v>176.9131625022749</v>
      </c>
      <c r="AF340" s="5">
        <v>173.9397405120049</v>
      </c>
      <c r="AG340" s="5">
        <v>179.184117139455</v>
      </c>
    </row>
    <row r="341" spans="1:33">
      <c r="A341" s="56" t="s">
        <v>80</v>
      </c>
      <c r="B341" s="56" t="s">
        <v>197</v>
      </c>
      <c r="C341" s="56" t="s">
        <v>226</v>
      </c>
      <c r="D341" s="56" t="s">
        <v>227</v>
      </c>
      <c r="E341" s="56" t="s">
        <v>217</v>
      </c>
      <c r="F341" s="5">
        <v>172.50018826095479</v>
      </c>
      <c r="G341" s="5">
        <v>165.24383776037499</v>
      </c>
      <c r="H341" s="5">
        <v>193.1388729710398</v>
      </c>
      <c r="I341" s="5">
        <v>187.51272307557491</v>
      </c>
      <c r="J341" s="5">
        <v>155.3533758555599</v>
      </c>
      <c r="K341" s="5">
        <v>190.299252925275</v>
      </c>
      <c r="L341" s="5">
        <v>155.12021502287001</v>
      </c>
      <c r="M341" s="5">
        <v>196.7147672008052</v>
      </c>
      <c r="N341" s="5">
        <v>149.27694574642999</v>
      </c>
      <c r="O341" s="5">
        <v>150.67166394915009</v>
      </c>
      <c r="P341" s="5">
        <v>171.49388924493999</v>
      </c>
      <c r="Q341" s="5">
        <v>180.53812034992001</v>
      </c>
      <c r="R341" s="5">
        <v>180.26087900035989</v>
      </c>
      <c r="S341" s="5">
        <v>125.7481116824849</v>
      </c>
      <c r="T341" s="5">
        <v>169.7571134549452</v>
      </c>
      <c r="U341" s="5">
        <v>154.9820265494649</v>
      </c>
      <c r="V341" s="5">
        <v>173.76337244874489</v>
      </c>
      <c r="W341" s="5">
        <v>197.19811009696019</v>
      </c>
      <c r="X341" s="5">
        <v>203.91774105462511</v>
      </c>
      <c r="Y341" s="5">
        <v>191.75607127576981</v>
      </c>
      <c r="Z341" s="5">
        <v>678.1736893381651</v>
      </c>
      <c r="AA341" s="5">
        <v>2158.4534728018489</v>
      </c>
      <c r="AB341" s="5">
        <v>2204.4177204572702</v>
      </c>
      <c r="AC341" s="5">
        <v>3960.3313502932692</v>
      </c>
      <c r="AD341" s="5">
        <v>5135.0401844236103</v>
      </c>
      <c r="AE341" s="5">
        <v>7171.0175675685468</v>
      </c>
      <c r="AF341" s="5">
        <v>6944.532025967319</v>
      </c>
      <c r="AG341" s="5">
        <v>7180.3456711807921</v>
      </c>
    </row>
    <row r="342" spans="1:33">
      <c r="A342" s="56" t="s">
        <v>80</v>
      </c>
      <c r="B342" s="56" t="s">
        <v>197</v>
      </c>
      <c r="C342" s="56" t="s">
        <v>228</v>
      </c>
      <c r="D342" s="56" t="s">
        <v>229</v>
      </c>
      <c r="E342" s="56" t="s">
        <v>217</v>
      </c>
      <c r="F342" s="5">
        <v>554.83964711532531</v>
      </c>
      <c r="G342" s="5">
        <v>864.58495132199982</v>
      </c>
      <c r="H342" s="5">
        <v>928.54463935719957</v>
      </c>
      <c r="I342" s="5">
        <v>954.37991452585527</v>
      </c>
      <c r="J342" s="5">
        <v>999.08413535491991</v>
      </c>
      <c r="K342" s="5">
        <v>1105.6372081785651</v>
      </c>
      <c r="L342" s="5">
        <v>960.08526438156048</v>
      </c>
      <c r="M342" s="5">
        <v>845.9633907667901</v>
      </c>
      <c r="N342" s="5">
        <v>873.77738157696547</v>
      </c>
      <c r="O342" s="5">
        <v>806.34269131583483</v>
      </c>
      <c r="P342" s="5">
        <v>878.56857084766511</v>
      </c>
      <c r="Q342" s="5">
        <v>898.54286749802543</v>
      </c>
      <c r="R342" s="5">
        <v>942.19344287991009</v>
      </c>
      <c r="S342" s="5">
        <v>977.18101795634004</v>
      </c>
      <c r="T342" s="5">
        <v>1025.5658413634201</v>
      </c>
      <c r="U342" s="5">
        <v>1006.893863425735</v>
      </c>
      <c r="V342" s="5">
        <v>1057.570778523215</v>
      </c>
      <c r="W342" s="5">
        <v>1046.99737495765</v>
      </c>
      <c r="X342" s="5">
        <v>1072.340935516055</v>
      </c>
      <c r="Y342" s="5">
        <v>1078.593067984955</v>
      </c>
      <c r="Z342" s="5">
        <v>907.68577371366973</v>
      </c>
      <c r="AA342" s="5">
        <v>991.46139098249023</v>
      </c>
      <c r="AB342" s="5">
        <v>1006.36475794563</v>
      </c>
      <c r="AC342" s="5">
        <v>989.12508761466995</v>
      </c>
      <c r="AD342" s="5">
        <v>662.2258084719399</v>
      </c>
      <c r="AE342" s="5">
        <v>910.82910328109472</v>
      </c>
      <c r="AF342" s="5">
        <v>859.99372714545518</v>
      </c>
      <c r="AG342" s="5">
        <v>868.43273592091032</v>
      </c>
    </row>
    <row r="343" spans="1:33">
      <c r="A343" s="56" t="s">
        <v>80</v>
      </c>
      <c r="B343" s="56" t="s">
        <v>197</v>
      </c>
      <c r="C343" s="56" t="s">
        <v>230</v>
      </c>
      <c r="D343" s="56" t="s">
        <v>231</v>
      </c>
      <c r="E343" s="56" t="s">
        <v>217</v>
      </c>
      <c r="F343" s="5">
        <v>2086.77469535211</v>
      </c>
      <c r="G343" s="5">
        <v>2539.7125754036888</v>
      </c>
      <c r="H343" s="5">
        <v>2718.634457514765</v>
      </c>
      <c r="I343" s="5">
        <v>2682.730790153435</v>
      </c>
      <c r="J343" s="5">
        <v>2790.157466082469</v>
      </c>
      <c r="K343" s="5">
        <v>3171.34547393199</v>
      </c>
      <c r="L343" s="5">
        <v>2914.3755127845538</v>
      </c>
      <c r="M343" s="5">
        <v>2549.1447883065398</v>
      </c>
      <c r="N343" s="5">
        <v>2601.533624272151</v>
      </c>
      <c r="O343" s="5">
        <v>2394.6035142279438</v>
      </c>
      <c r="P343" s="5">
        <v>2576.007770369401</v>
      </c>
      <c r="Q343" s="5">
        <v>2688.7284717590151</v>
      </c>
      <c r="R343" s="5">
        <v>2810.2788424700138</v>
      </c>
      <c r="S343" s="5">
        <v>2646.8150437592162</v>
      </c>
      <c r="T343" s="5">
        <v>2707.507978197305</v>
      </c>
      <c r="U343" s="5">
        <v>2717.7643340763761</v>
      </c>
      <c r="V343" s="5">
        <v>2860.166021065545</v>
      </c>
      <c r="W343" s="5">
        <v>2894.0156510844549</v>
      </c>
      <c r="X343" s="5">
        <v>2907.8962684313851</v>
      </c>
      <c r="Y343" s="5">
        <v>2801.019890648121</v>
      </c>
      <c r="Z343" s="5">
        <v>2689.4842584785001</v>
      </c>
      <c r="AA343" s="5">
        <v>2704.3798617964699</v>
      </c>
      <c r="AB343" s="5">
        <v>2845.045464533021</v>
      </c>
      <c r="AC343" s="5">
        <v>4679.6192200644546</v>
      </c>
      <c r="AD343" s="5">
        <v>3892.97671415897</v>
      </c>
      <c r="AE343" s="5">
        <v>4494.7506093985867</v>
      </c>
      <c r="AF343" s="5">
        <v>5389.2263165647819</v>
      </c>
      <c r="AG343" s="5">
        <v>5583.5679310803243</v>
      </c>
    </row>
    <row r="344" spans="1:33">
      <c r="A344" s="56" t="s">
        <v>80</v>
      </c>
      <c r="B344" s="56" t="s">
        <v>197</v>
      </c>
      <c r="C344" s="56" t="s">
        <v>232</v>
      </c>
      <c r="D344" s="56" t="s">
        <v>233</v>
      </c>
      <c r="E344" s="56" t="s">
        <v>217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1.13045E-7</v>
      </c>
      <c r="N344" s="5">
        <v>2.85795E-7</v>
      </c>
      <c r="O344" s="5">
        <v>4.8423500000000007E-7</v>
      </c>
      <c r="P344" s="5">
        <v>1.191815E-6</v>
      </c>
      <c r="Q344" s="5">
        <v>1.96769E-6</v>
      </c>
      <c r="R344" s="5">
        <v>3.98046E-6</v>
      </c>
      <c r="S344" s="5">
        <v>4.8961249999999971E-6</v>
      </c>
      <c r="T344" s="5">
        <v>8.9451200000000049E-6</v>
      </c>
      <c r="U344" s="5">
        <v>9.0959500000000022E-6</v>
      </c>
      <c r="V344" s="5">
        <v>9.5070250000000041E-6</v>
      </c>
      <c r="W344" s="5">
        <v>1.2403529999999999E-5</v>
      </c>
      <c r="X344" s="5">
        <v>2.5197615000000009E-5</v>
      </c>
      <c r="Y344" s="5">
        <v>6.4933155000000041E-5</v>
      </c>
      <c r="Z344" s="5">
        <v>156.916710768565</v>
      </c>
      <c r="AA344" s="5">
        <v>270.8682762672247</v>
      </c>
      <c r="AB344" s="5">
        <v>265.62435708280981</v>
      </c>
      <c r="AC344" s="5">
        <v>292.82043954869999</v>
      </c>
      <c r="AD344" s="5">
        <v>283.53822135136488</v>
      </c>
      <c r="AE344" s="5">
        <v>297.79957673013013</v>
      </c>
      <c r="AF344" s="5">
        <v>298.30147792532489</v>
      </c>
      <c r="AG344" s="5">
        <v>304.70600625485491</v>
      </c>
    </row>
    <row r="345" spans="1:33">
      <c r="A345" s="56" t="s">
        <v>80</v>
      </c>
      <c r="B345" s="56" t="s">
        <v>163</v>
      </c>
      <c r="C345" s="56" t="s">
        <v>234</v>
      </c>
      <c r="D345" s="56" t="s">
        <v>235</v>
      </c>
      <c r="E345" s="56" t="s">
        <v>217</v>
      </c>
      <c r="F345" s="5">
        <v>0</v>
      </c>
      <c r="G345" s="5">
        <v>0</v>
      </c>
      <c r="H345" s="5">
        <v>7.7259999999999992E-8</v>
      </c>
      <c r="I345" s="5">
        <v>2.16991E-6</v>
      </c>
      <c r="J345" s="5">
        <v>3.5408050000000021E-6</v>
      </c>
      <c r="K345" s="5">
        <v>6.4472200000000004E-6</v>
      </c>
      <c r="L345" s="5">
        <v>5.8761300000000067E-6</v>
      </c>
      <c r="M345" s="5">
        <v>6.3448800000000029E-6</v>
      </c>
      <c r="N345" s="5">
        <v>6.9786800000000009E-6</v>
      </c>
      <c r="O345" s="5">
        <v>6.2382350000000006E-6</v>
      </c>
      <c r="P345" s="5">
        <v>6.3292650000000006E-6</v>
      </c>
      <c r="Q345" s="5">
        <v>7.6627800000000042E-6</v>
      </c>
      <c r="R345" s="5">
        <v>8.0313300000000009E-6</v>
      </c>
      <c r="S345" s="5">
        <v>8.3852749999999974E-6</v>
      </c>
      <c r="T345" s="5">
        <v>9.5812749999999958E-6</v>
      </c>
      <c r="U345" s="5">
        <v>1.0106395E-5</v>
      </c>
      <c r="V345" s="5">
        <v>1.2689415E-5</v>
      </c>
      <c r="W345" s="5">
        <v>7.9562354999999972E-5</v>
      </c>
      <c r="X345" s="5">
        <v>1.6222749549999989E-3</v>
      </c>
      <c r="Y345" s="5">
        <v>1.6730119300000009E-3</v>
      </c>
      <c r="Z345" s="5">
        <v>74.906340647335</v>
      </c>
      <c r="AA345" s="5">
        <v>78.653059860640028</v>
      </c>
      <c r="AB345" s="5">
        <v>86.563090077725079</v>
      </c>
      <c r="AC345" s="5">
        <v>83.260327040559986</v>
      </c>
      <c r="AD345" s="5">
        <v>1463.951514669789</v>
      </c>
      <c r="AE345" s="5">
        <v>2708.651812136397</v>
      </c>
      <c r="AF345" s="5">
        <v>2653.58562165491</v>
      </c>
      <c r="AG345" s="5">
        <v>3570.279893838243</v>
      </c>
    </row>
    <row r="346" spans="1:33">
      <c r="A346" s="56" t="s">
        <v>80</v>
      </c>
      <c r="B346" s="56" t="s">
        <v>163</v>
      </c>
      <c r="C346" s="56" t="s">
        <v>236</v>
      </c>
      <c r="D346" s="56" t="s">
        <v>237</v>
      </c>
      <c r="E346" s="56" t="s">
        <v>217</v>
      </c>
      <c r="F346" s="5">
        <v>282.32843019611983</v>
      </c>
      <c r="G346" s="5">
        <v>157.07491572194499</v>
      </c>
      <c r="H346" s="5">
        <v>189.85608095739499</v>
      </c>
      <c r="I346" s="5">
        <v>176.171578992745</v>
      </c>
      <c r="J346" s="5">
        <v>229.37219597785511</v>
      </c>
      <c r="K346" s="5">
        <v>416.00757915997491</v>
      </c>
      <c r="L346" s="5">
        <v>610.65699567702507</v>
      </c>
      <c r="M346" s="5">
        <v>669.77941723469007</v>
      </c>
      <c r="N346" s="5">
        <v>714.10563285879459</v>
      </c>
      <c r="O346" s="5">
        <v>721.4420254837147</v>
      </c>
      <c r="P346" s="5">
        <v>714.24715802935009</v>
      </c>
      <c r="Q346" s="5">
        <v>737.81067790571512</v>
      </c>
      <c r="R346" s="5">
        <v>740.46979098559007</v>
      </c>
      <c r="S346" s="5">
        <v>747.7815518704499</v>
      </c>
      <c r="T346" s="5">
        <v>738.2568998580648</v>
      </c>
      <c r="U346" s="5">
        <v>735.37280585400015</v>
      </c>
      <c r="V346" s="5">
        <v>769.09500684799048</v>
      </c>
      <c r="W346" s="5">
        <v>774.19259615366025</v>
      </c>
      <c r="X346" s="5">
        <v>756.0759584057347</v>
      </c>
      <c r="Y346" s="5">
        <v>784.17615699082</v>
      </c>
      <c r="Z346" s="5">
        <v>770.29447879110978</v>
      </c>
      <c r="AA346" s="5">
        <v>782.37590959386489</v>
      </c>
      <c r="AB346" s="5">
        <v>792.09863950219005</v>
      </c>
      <c r="AC346" s="5">
        <v>776.87076545393484</v>
      </c>
      <c r="AD346" s="5">
        <v>758.72913949814028</v>
      </c>
      <c r="AE346" s="5">
        <v>738.83765872321544</v>
      </c>
      <c r="AF346" s="5">
        <v>713.81508800253528</v>
      </c>
      <c r="AG346" s="5">
        <v>737.87195177081003</v>
      </c>
    </row>
    <row r="347" spans="1:33">
      <c r="A347" s="56" t="s">
        <v>80</v>
      </c>
      <c r="B347" s="56" t="s">
        <v>163</v>
      </c>
      <c r="C347" s="56" t="s">
        <v>238</v>
      </c>
      <c r="D347" s="56" t="s">
        <v>239</v>
      </c>
      <c r="E347" s="56" t="s">
        <v>217</v>
      </c>
      <c r="F347" s="5">
        <v>869.70659144501485</v>
      </c>
      <c r="G347" s="5">
        <v>425.10086353234527</v>
      </c>
      <c r="H347" s="5">
        <v>499.40255172947491</v>
      </c>
      <c r="I347" s="5">
        <v>472.6150439987801</v>
      </c>
      <c r="J347" s="5">
        <v>521.54715345332977</v>
      </c>
      <c r="K347" s="5">
        <v>892.36788552654048</v>
      </c>
      <c r="L347" s="5">
        <v>674.29908233627509</v>
      </c>
      <c r="M347" s="5">
        <v>924.56040969200535</v>
      </c>
      <c r="N347" s="5">
        <v>983.23376564574005</v>
      </c>
      <c r="O347" s="5">
        <v>915.27417386841523</v>
      </c>
      <c r="P347" s="5">
        <v>947.60007485447522</v>
      </c>
      <c r="Q347" s="5">
        <v>1032.487411512501</v>
      </c>
      <c r="R347" s="5">
        <v>1076.654402634329</v>
      </c>
      <c r="S347" s="5">
        <v>1058.7572209157199</v>
      </c>
      <c r="T347" s="5">
        <v>1105.6303542425751</v>
      </c>
      <c r="U347" s="5">
        <v>1076.0526713806701</v>
      </c>
      <c r="V347" s="5">
        <v>1219.86173221842</v>
      </c>
      <c r="W347" s="5">
        <v>1226.5760839407001</v>
      </c>
      <c r="X347" s="5">
        <v>1181.1486573219649</v>
      </c>
      <c r="Y347" s="5">
        <v>1182.6885169729251</v>
      </c>
      <c r="Z347" s="5">
        <v>1028.2191719170451</v>
      </c>
      <c r="AA347" s="5">
        <v>1084.5401832333489</v>
      </c>
      <c r="AB347" s="5">
        <v>1172.08761626771</v>
      </c>
      <c r="AC347" s="5">
        <v>1152.17523351977</v>
      </c>
      <c r="AD347" s="5">
        <v>1094.4339312757661</v>
      </c>
      <c r="AE347" s="5">
        <v>1122.95921057543</v>
      </c>
      <c r="AF347" s="5">
        <v>1053.08573724231</v>
      </c>
      <c r="AG347" s="5">
        <v>1163.2241751000311</v>
      </c>
    </row>
    <row r="348" spans="1:33">
      <c r="A348" s="56" t="s">
        <v>80</v>
      </c>
      <c r="B348" s="56" t="s">
        <v>163</v>
      </c>
      <c r="C348" s="56" t="s">
        <v>240</v>
      </c>
      <c r="D348" s="56" t="s">
        <v>241</v>
      </c>
      <c r="E348" s="56" t="s">
        <v>217</v>
      </c>
      <c r="F348" s="5">
        <v>1484.142163628771</v>
      </c>
      <c r="G348" s="5">
        <v>1230.8179322879</v>
      </c>
      <c r="H348" s="5">
        <v>1404.7449117225201</v>
      </c>
      <c r="I348" s="5">
        <v>1388.82956259357</v>
      </c>
      <c r="J348" s="5">
        <v>3770.592637468475</v>
      </c>
      <c r="K348" s="5">
        <v>7062.0046777911939</v>
      </c>
      <c r="L348" s="5">
        <v>6114.3105230159345</v>
      </c>
      <c r="M348" s="5">
        <v>7160.4111129439952</v>
      </c>
      <c r="N348" s="5">
        <v>7730.4711293636346</v>
      </c>
      <c r="O348" s="5">
        <v>7043.9382034416649</v>
      </c>
      <c r="P348" s="5">
        <v>7258.2840667483533</v>
      </c>
      <c r="Q348" s="5">
        <v>8064.6722753490394</v>
      </c>
      <c r="R348" s="5">
        <v>7978.1593089736452</v>
      </c>
      <c r="S348" s="5">
        <v>8055.7148690683935</v>
      </c>
      <c r="T348" s="5">
        <v>8006.4559009069289</v>
      </c>
      <c r="U348" s="5">
        <v>7986.7210323511536</v>
      </c>
      <c r="V348" s="5">
        <v>8897.4091854873386</v>
      </c>
      <c r="W348" s="5">
        <v>8819.2573036313715</v>
      </c>
      <c r="X348" s="5">
        <v>8599.2845614716771</v>
      </c>
      <c r="Y348" s="5">
        <v>9320.2252511040242</v>
      </c>
      <c r="Z348" s="5">
        <v>8818.3415787133854</v>
      </c>
      <c r="AA348" s="5">
        <v>9273.0111894552392</v>
      </c>
      <c r="AB348" s="5">
        <v>10179.78620813485</v>
      </c>
      <c r="AC348" s="5">
        <v>9823.1517202246541</v>
      </c>
      <c r="AD348" s="5">
        <v>9716.4561382039064</v>
      </c>
      <c r="AE348" s="5">
        <v>9612.0040705544634</v>
      </c>
      <c r="AF348" s="5">
        <v>9828.9961049031117</v>
      </c>
      <c r="AG348" s="5">
        <v>10663.521736856041</v>
      </c>
    </row>
    <row r="349" spans="1:33">
      <c r="A349" s="56" t="s">
        <v>80</v>
      </c>
      <c r="B349" s="56" t="s">
        <v>163</v>
      </c>
      <c r="C349" s="56" t="s">
        <v>242</v>
      </c>
      <c r="D349" s="56" t="s">
        <v>243</v>
      </c>
      <c r="E349" s="56" t="s">
        <v>217</v>
      </c>
      <c r="F349" s="5">
        <v>97.681156743935006</v>
      </c>
      <c r="G349" s="5">
        <v>85.530265531955095</v>
      </c>
      <c r="H349" s="5">
        <v>94.563248594965046</v>
      </c>
      <c r="I349" s="5">
        <v>89.516142250159973</v>
      </c>
      <c r="J349" s="5">
        <v>95.574913478675072</v>
      </c>
      <c r="K349" s="5">
        <v>89.272464060040065</v>
      </c>
      <c r="L349" s="5">
        <v>470.14155965541039</v>
      </c>
      <c r="M349" s="5">
        <v>576.79862920959476</v>
      </c>
      <c r="N349" s="5">
        <v>579.79533200387493</v>
      </c>
      <c r="O349" s="5">
        <v>572.37549035966538</v>
      </c>
      <c r="P349" s="5">
        <v>588.21245970658481</v>
      </c>
      <c r="Q349" s="5">
        <v>601.45226967380518</v>
      </c>
      <c r="R349" s="5">
        <v>593.672981077195</v>
      </c>
      <c r="S349" s="5">
        <v>616.85211162488474</v>
      </c>
      <c r="T349" s="5">
        <v>577.29417852342522</v>
      </c>
      <c r="U349" s="5">
        <v>605.24096221529953</v>
      </c>
      <c r="V349" s="5">
        <v>652.04067516276473</v>
      </c>
      <c r="W349" s="5">
        <v>697.84603486314973</v>
      </c>
      <c r="X349" s="5">
        <v>710.31425906520531</v>
      </c>
      <c r="Y349" s="5">
        <v>658.79909648952469</v>
      </c>
      <c r="Z349" s="5">
        <v>556.25439548287477</v>
      </c>
      <c r="AA349" s="5">
        <v>592.19555863386529</v>
      </c>
      <c r="AB349" s="5">
        <v>598.27586397745506</v>
      </c>
      <c r="AC349" s="5">
        <v>568.994726481405</v>
      </c>
      <c r="AD349" s="5">
        <v>573.13866729599431</v>
      </c>
      <c r="AE349" s="5">
        <v>535.01551140031495</v>
      </c>
      <c r="AF349" s="5">
        <v>542.01525254058947</v>
      </c>
      <c r="AG349" s="5">
        <v>585.47826571403493</v>
      </c>
    </row>
    <row r="350" spans="1:33">
      <c r="A350" s="56" t="s">
        <v>80</v>
      </c>
      <c r="B350" s="56" t="s">
        <v>163</v>
      </c>
      <c r="C350" s="56" t="s">
        <v>244</v>
      </c>
      <c r="D350" s="56" t="s">
        <v>245</v>
      </c>
      <c r="E350" s="56" t="s">
        <v>217</v>
      </c>
      <c r="F350" s="5">
        <v>1645.229411846675</v>
      </c>
      <c r="G350" s="5">
        <v>1350.7429507812751</v>
      </c>
      <c r="H350" s="5">
        <v>2282.6450588553548</v>
      </c>
      <c r="I350" s="5">
        <v>2211.2291930475499</v>
      </c>
      <c r="J350" s="5">
        <v>2240.8866424193252</v>
      </c>
      <c r="K350" s="5">
        <v>2191.3516463975102</v>
      </c>
      <c r="L350" s="5">
        <v>1686.67530780323</v>
      </c>
      <c r="M350" s="5">
        <v>2007.66150456275</v>
      </c>
      <c r="N350" s="5">
        <v>2195.7331248944388</v>
      </c>
      <c r="O350" s="5">
        <v>2108.3787279060898</v>
      </c>
      <c r="P350" s="5">
        <v>2191.3068108307589</v>
      </c>
      <c r="Q350" s="5">
        <v>2272.4861470506748</v>
      </c>
      <c r="R350" s="5">
        <v>2125.56863376194</v>
      </c>
      <c r="S350" s="5">
        <v>2310.8139474127602</v>
      </c>
      <c r="T350" s="5">
        <v>2224.0451979946838</v>
      </c>
      <c r="U350" s="5">
        <v>1913.675069666205</v>
      </c>
      <c r="V350" s="5">
        <v>2142.0517720698299</v>
      </c>
      <c r="W350" s="5">
        <v>2192.4696898536199</v>
      </c>
      <c r="X350" s="5">
        <v>2208.2739661573451</v>
      </c>
      <c r="Y350" s="5">
        <v>2155.694488187441</v>
      </c>
      <c r="Z350" s="5">
        <v>2678.9024724036499</v>
      </c>
      <c r="AA350" s="5">
        <v>2880.9695458862502</v>
      </c>
      <c r="AB350" s="5">
        <v>2960.2085375388601</v>
      </c>
      <c r="AC350" s="5">
        <v>2691.1549773135439</v>
      </c>
      <c r="AD350" s="5">
        <v>2910.4357853442239</v>
      </c>
      <c r="AE350" s="5">
        <v>2831.1086323131499</v>
      </c>
      <c r="AF350" s="5">
        <v>2979.1082381569049</v>
      </c>
      <c r="AG350" s="5">
        <v>2827.326931914321</v>
      </c>
    </row>
    <row r="351" spans="1:33">
      <c r="A351" s="56" t="s">
        <v>80</v>
      </c>
      <c r="B351" s="56" t="s">
        <v>163</v>
      </c>
      <c r="C351" s="56" t="s">
        <v>246</v>
      </c>
      <c r="D351" s="56" t="s">
        <v>247</v>
      </c>
      <c r="E351" s="56" t="s">
        <v>217</v>
      </c>
      <c r="F351" s="5">
        <v>766.51411627313007</v>
      </c>
      <c r="G351" s="5">
        <v>664.22208586534509</v>
      </c>
      <c r="H351" s="5">
        <v>800.71832267701018</v>
      </c>
      <c r="I351" s="5">
        <v>769.79694005044053</v>
      </c>
      <c r="J351" s="5">
        <v>776.84874965444487</v>
      </c>
      <c r="K351" s="5">
        <v>765.51008575397987</v>
      </c>
      <c r="L351" s="5">
        <v>623.29587439120507</v>
      </c>
      <c r="M351" s="5">
        <v>682.72188309372484</v>
      </c>
      <c r="N351" s="5">
        <v>754.88382985696012</v>
      </c>
      <c r="O351" s="5">
        <v>723.44255836530488</v>
      </c>
      <c r="P351" s="5">
        <v>748.37960778221532</v>
      </c>
      <c r="Q351" s="5">
        <v>788.66849031044023</v>
      </c>
      <c r="R351" s="5">
        <v>736.23981292280962</v>
      </c>
      <c r="S351" s="5">
        <v>802.7804832679949</v>
      </c>
      <c r="T351" s="5">
        <v>763.08446255727517</v>
      </c>
      <c r="U351" s="5">
        <v>763.32540914050492</v>
      </c>
      <c r="V351" s="5">
        <v>859.00008206013047</v>
      </c>
      <c r="W351" s="5">
        <v>883.01830447377995</v>
      </c>
      <c r="X351" s="5">
        <v>866.06261449222472</v>
      </c>
      <c r="Y351" s="5">
        <v>1401.854788786269</v>
      </c>
      <c r="Z351" s="5">
        <v>1673.8028481025599</v>
      </c>
      <c r="AA351" s="5">
        <v>1807.334369371215</v>
      </c>
      <c r="AB351" s="5">
        <v>2135.3611364629401</v>
      </c>
      <c r="AC351" s="5">
        <v>1934.8130708359049</v>
      </c>
      <c r="AD351" s="5">
        <v>2410.6282198119602</v>
      </c>
      <c r="AE351" s="5">
        <v>2344.125736986266</v>
      </c>
      <c r="AF351" s="5">
        <v>2394.28431650537</v>
      </c>
      <c r="AG351" s="5">
        <v>2458.4518034119019</v>
      </c>
    </row>
    <row r="352" spans="1:33">
      <c r="A352" s="56" t="s">
        <v>80</v>
      </c>
      <c r="B352" s="56" t="s">
        <v>163</v>
      </c>
      <c r="C352" s="56" t="s">
        <v>248</v>
      </c>
      <c r="D352" s="56" t="s">
        <v>249</v>
      </c>
      <c r="E352" s="56" t="s">
        <v>217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>
      <c r="A353" s="56" t="s">
        <v>80</v>
      </c>
      <c r="B353" s="56" t="s">
        <v>163</v>
      </c>
      <c r="C353" s="56" t="s">
        <v>250</v>
      </c>
      <c r="D353" s="56" t="s">
        <v>251</v>
      </c>
      <c r="E353" s="56" t="s">
        <v>217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</row>
    <row r="354" spans="1:33">
      <c r="A354" s="56" t="s">
        <v>80</v>
      </c>
      <c r="B354" s="56" t="s">
        <v>198</v>
      </c>
      <c r="C354" s="56" t="s">
        <v>252</v>
      </c>
      <c r="D354" s="56" t="s">
        <v>253</v>
      </c>
      <c r="E354" s="56" t="s">
        <v>217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</row>
    <row r="355" spans="1:33">
      <c r="A355" s="56" t="s">
        <v>80</v>
      </c>
      <c r="B355" s="56" t="s">
        <v>198</v>
      </c>
      <c r="C355" s="56" t="s">
        <v>254</v>
      </c>
      <c r="D355" s="56" t="s">
        <v>255</v>
      </c>
      <c r="E355" s="56" t="s">
        <v>217</v>
      </c>
      <c r="F355" s="5">
        <v>0</v>
      </c>
      <c r="G355" s="5">
        <v>0</v>
      </c>
      <c r="H355" s="5">
        <v>2.0136099999999991E-6</v>
      </c>
      <c r="I355" s="5">
        <v>2.1808500000000009E-7</v>
      </c>
      <c r="J355" s="5">
        <v>1.09165E-7</v>
      </c>
      <c r="K355" s="5">
        <v>1.06415E-7</v>
      </c>
      <c r="L355" s="5">
        <v>1.789E-8</v>
      </c>
      <c r="M355" s="5">
        <v>7.2555000000000003E-8</v>
      </c>
      <c r="N355" s="5">
        <v>3.2575000000000002E-7</v>
      </c>
      <c r="O355" s="5">
        <v>5.7618000000000017E-7</v>
      </c>
      <c r="P355" s="5">
        <v>5.6759999999999966E-7</v>
      </c>
      <c r="Q355" s="5">
        <v>8.840649999999997E-7</v>
      </c>
      <c r="R355" s="5">
        <v>8.6552499999999986E-7</v>
      </c>
      <c r="S355" s="5">
        <v>1.3018800000000009E-6</v>
      </c>
      <c r="T355" s="5">
        <v>3.1739949999999988E-6</v>
      </c>
      <c r="U355" s="5">
        <v>3.389599999999998E-6</v>
      </c>
      <c r="V355" s="5">
        <v>4.0498650000000009E-6</v>
      </c>
      <c r="W355" s="5">
        <v>4.8114450000000008E-6</v>
      </c>
      <c r="X355" s="5">
        <v>4.8807499999999998E-6</v>
      </c>
      <c r="Y355" s="5">
        <v>6.5757350000000029E-6</v>
      </c>
      <c r="Z355" s="5">
        <v>7.088844999999997E-6</v>
      </c>
      <c r="AA355" s="5">
        <v>8.6304249999999945E-6</v>
      </c>
      <c r="AB355" s="5">
        <v>2.243096499999999E-5</v>
      </c>
      <c r="AC355" s="5">
        <v>1.911976E-5</v>
      </c>
      <c r="AD355" s="5">
        <v>724.32173514765964</v>
      </c>
      <c r="AE355" s="5">
        <v>725.29129743625026</v>
      </c>
      <c r="AF355" s="5">
        <v>680.92441423604498</v>
      </c>
      <c r="AG355" s="5">
        <v>749.18021879316484</v>
      </c>
    </row>
    <row r="356" spans="1:33">
      <c r="A356" s="56" t="s">
        <v>80</v>
      </c>
      <c r="B356" s="56" t="s">
        <v>198</v>
      </c>
      <c r="C356" s="56" t="s">
        <v>256</v>
      </c>
      <c r="D356" s="56" t="s">
        <v>257</v>
      </c>
      <c r="E356" s="56" t="s">
        <v>217</v>
      </c>
      <c r="F356" s="5">
        <v>982.86661140879505</v>
      </c>
      <c r="G356" s="5">
        <v>644.26455443470491</v>
      </c>
      <c r="H356" s="5">
        <v>864.04449249633012</v>
      </c>
      <c r="I356" s="5">
        <v>865.46150131870036</v>
      </c>
      <c r="J356" s="5">
        <v>811.12962693055533</v>
      </c>
      <c r="K356" s="5">
        <v>755.66653449849514</v>
      </c>
      <c r="L356" s="5">
        <v>673.25579776123493</v>
      </c>
      <c r="M356" s="5">
        <v>703.11996379312507</v>
      </c>
      <c r="N356" s="5">
        <v>752.27328916378042</v>
      </c>
      <c r="O356" s="5">
        <v>776.87040985235512</v>
      </c>
      <c r="P356" s="5">
        <v>774.59782578190016</v>
      </c>
      <c r="Q356" s="5">
        <v>794.66616565074503</v>
      </c>
      <c r="R356" s="5">
        <v>772.62147122325962</v>
      </c>
      <c r="S356" s="5">
        <v>831.21660917598024</v>
      </c>
      <c r="T356" s="5">
        <v>796.03063649629007</v>
      </c>
      <c r="U356" s="5">
        <v>836.31223380005508</v>
      </c>
      <c r="V356" s="5">
        <v>941.53813554081978</v>
      </c>
      <c r="W356" s="5">
        <v>976.3938914014002</v>
      </c>
      <c r="X356" s="5">
        <v>972.76353778291525</v>
      </c>
      <c r="Y356" s="5">
        <v>973.36510082727568</v>
      </c>
      <c r="Z356" s="5">
        <v>908.28143630422517</v>
      </c>
      <c r="AA356" s="5">
        <v>982.98223976486497</v>
      </c>
      <c r="AB356" s="5">
        <v>1029.45225624555</v>
      </c>
      <c r="AC356" s="5">
        <v>967.72181949119033</v>
      </c>
      <c r="AD356" s="5">
        <v>1136.9464393385449</v>
      </c>
      <c r="AE356" s="5">
        <v>1028.6905032941049</v>
      </c>
      <c r="AF356" s="5">
        <v>1159.5315627824259</v>
      </c>
      <c r="AG356" s="5">
        <v>1169.837766230801</v>
      </c>
    </row>
    <row r="357" spans="1:33">
      <c r="A357" s="56" t="s">
        <v>80</v>
      </c>
      <c r="B357" s="56" t="s">
        <v>198</v>
      </c>
      <c r="C357" s="56" t="s">
        <v>258</v>
      </c>
      <c r="D357" s="56" t="s">
        <v>259</v>
      </c>
      <c r="E357" s="56" t="s">
        <v>217</v>
      </c>
      <c r="F357" s="5">
        <v>0</v>
      </c>
      <c r="G357" s="5">
        <v>0</v>
      </c>
      <c r="H357" s="5">
        <v>2.42363E-6</v>
      </c>
      <c r="I357" s="5">
        <v>3.3339500000000008E-7</v>
      </c>
      <c r="J357" s="5">
        <v>2.2009500000000001E-7</v>
      </c>
      <c r="K357" s="5">
        <v>1.7457999999999999E-7</v>
      </c>
      <c r="L357" s="5">
        <v>7.5139999999999997E-8</v>
      </c>
      <c r="M357" s="5">
        <v>6.5924000000000002E-7</v>
      </c>
      <c r="N357" s="5">
        <v>9.6672500000000026E-7</v>
      </c>
      <c r="O357" s="5">
        <v>8.3010000000000021E-7</v>
      </c>
      <c r="P357" s="5">
        <v>9.5266999999999981E-7</v>
      </c>
      <c r="Q357" s="5">
        <v>1.371365E-6</v>
      </c>
      <c r="R357" s="5">
        <v>1.223535000000001E-6</v>
      </c>
      <c r="S357" s="5">
        <v>1.49726E-6</v>
      </c>
      <c r="T357" s="5">
        <v>3.3846900000000018E-6</v>
      </c>
      <c r="U357" s="5">
        <v>3.97047E-6</v>
      </c>
      <c r="V357" s="5">
        <v>4.4394350000000001E-6</v>
      </c>
      <c r="W357" s="5">
        <v>5.8945349999999966E-6</v>
      </c>
      <c r="X357" s="5">
        <v>5.4302800000000006E-6</v>
      </c>
      <c r="Y357" s="5">
        <v>6.068549999999998E-6</v>
      </c>
      <c r="Z357" s="5">
        <v>6.8283250000000004E-6</v>
      </c>
      <c r="AA357" s="5">
        <v>8.5856550000000017E-6</v>
      </c>
      <c r="AB357" s="5">
        <v>2.413444E-5</v>
      </c>
      <c r="AC357" s="5">
        <v>2.1054719999999991E-5</v>
      </c>
      <c r="AD357" s="5">
        <v>688.36599882098983</v>
      </c>
      <c r="AE357" s="5">
        <v>702.88523328795986</v>
      </c>
      <c r="AF357" s="5">
        <v>683.58713839731604</v>
      </c>
      <c r="AG357" s="5">
        <v>741.34551468489974</v>
      </c>
    </row>
    <row r="358" spans="1:33">
      <c r="A358" s="56" t="s">
        <v>80</v>
      </c>
      <c r="B358" s="56" t="s">
        <v>198</v>
      </c>
      <c r="C358" s="56" t="s">
        <v>260</v>
      </c>
      <c r="D358" s="56" t="s">
        <v>261</v>
      </c>
      <c r="E358" s="56" t="s">
        <v>217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</row>
    <row r="359" spans="1:33">
      <c r="A359" s="56" t="s">
        <v>80</v>
      </c>
      <c r="B359" s="56" t="s">
        <v>198</v>
      </c>
      <c r="C359" s="56" t="s">
        <v>262</v>
      </c>
      <c r="D359" s="56" t="s">
        <v>263</v>
      </c>
      <c r="E359" s="56" t="s">
        <v>217</v>
      </c>
      <c r="F359" s="5">
        <v>0</v>
      </c>
      <c r="G359" s="5">
        <v>0</v>
      </c>
      <c r="H359" s="5">
        <v>5.0503500000000005E-7</v>
      </c>
      <c r="I359" s="5">
        <v>7.1150000000000003E-9</v>
      </c>
      <c r="J359" s="5">
        <v>0</v>
      </c>
      <c r="K359" s="5">
        <v>0</v>
      </c>
      <c r="L359" s="5">
        <v>1.57E-9</v>
      </c>
      <c r="M359" s="5">
        <v>1.0355000000000001E-8</v>
      </c>
      <c r="N359" s="5">
        <v>3.1415E-8</v>
      </c>
      <c r="O359" s="5">
        <v>4.6084999999999999E-8</v>
      </c>
      <c r="P359" s="5">
        <v>5.266000000000001E-8</v>
      </c>
      <c r="Q359" s="5">
        <v>6.7685E-8</v>
      </c>
      <c r="R359" s="5">
        <v>6.0599000000000015E-7</v>
      </c>
      <c r="S359" s="5">
        <v>6.3831999999999991E-7</v>
      </c>
      <c r="T359" s="5">
        <v>2.386585E-6</v>
      </c>
      <c r="U359" s="5">
        <v>2.967734999999999E-6</v>
      </c>
      <c r="V359" s="5">
        <v>3.3930500000000001E-6</v>
      </c>
      <c r="W359" s="5">
        <v>4.1578750000000021E-6</v>
      </c>
      <c r="X359" s="5">
        <v>3.9158499999999991E-6</v>
      </c>
      <c r="Y359" s="5">
        <v>4.5565050000000007E-6</v>
      </c>
      <c r="Z359" s="5">
        <v>4.7400300000000041E-6</v>
      </c>
      <c r="AA359" s="5">
        <v>5.6554650000000004E-6</v>
      </c>
      <c r="AB359" s="5">
        <v>1.5191509999999999E-5</v>
      </c>
      <c r="AC359" s="5">
        <v>1.424769E-5</v>
      </c>
      <c r="AD359" s="5">
        <v>9.1187469999999999E-5</v>
      </c>
      <c r="AE359" s="5">
        <v>9.2502744999999954E-5</v>
      </c>
      <c r="AF359" s="5">
        <v>1.9313846099999999E-3</v>
      </c>
      <c r="AG359" s="5">
        <v>490.64601443944991</v>
      </c>
    </row>
    <row r="360" spans="1:33">
      <c r="A360" s="56" t="s">
        <v>80</v>
      </c>
      <c r="B360" s="56" t="s">
        <v>198</v>
      </c>
      <c r="C360" s="56" t="s">
        <v>264</v>
      </c>
      <c r="D360" s="56" t="s">
        <v>265</v>
      </c>
      <c r="E360" s="56" t="s">
        <v>217</v>
      </c>
      <c r="F360" s="5">
        <v>561.88145712569496</v>
      </c>
      <c r="G360" s="5">
        <v>388.22095007529509</v>
      </c>
      <c r="H360" s="5">
        <v>527.77223973155526</v>
      </c>
      <c r="I360" s="5">
        <v>538.68469102328015</v>
      </c>
      <c r="J360" s="5">
        <v>484.86510032061028</v>
      </c>
      <c r="K360" s="5">
        <v>459.37791113557</v>
      </c>
      <c r="L360" s="5">
        <v>401.05272935677988</v>
      </c>
      <c r="M360" s="5">
        <v>411.6641149519952</v>
      </c>
      <c r="N360" s="5">
        <v>450.37302337865009</v>
      </c>
      <c r="O360" s="5">
        <v>468.51012463890999</v>
      </c>
      <c r="P360" s="5">
        <v>470.673678023045</v>
      </c>
      <c r="Q360" s="5">
        <v>485.30747091220479</v>
      </c>
      <c r="R360" s="5">
        <v>456.39700176556488</v>
      </c>
      <c r="S360" s="5">
        <v>496.39712666258009</v>
      </c>
      <c r="T360" s="5">
        <v>486.35378730617992</v>
      </c>
      <c r="U360" s="5">
        <v>493.95182203370013</v>
      </c>
      <c r="V360" s="5">
        <v>567.88274333501499</v>
      </c>
      <c r="W360" s="5">
        <v>575.47120370784512</v>
      </c>
      <c r="X360" s="5">
        <v>565.08621039466993</v>
      </c>
      <c r="Y360" s="5">
        <v>582.87030949311008</v>
      </c>
      <c r="Z360" s="5">
        <v>539.57962755817994</v>
      </c>
      <c r="AA360" s="5">
        <v>404.66109647683987</v>
      </c>
      <c r="AB360" s="5">
        <v>439.63904717177007</v>
      </c>
      <c r="AC360" s="5">
        <v>393.87073586763012</v>
      </c>
      <c r="AD360" s="5">
        <v>1222.2318601279801</v>
      </c>
      <c r="AE360" s="5">
        <v>1220.1735028401049</v>
      </c>
      <c r="AF360" s="5">
        <v>1201.6391147863101</v>
      </c>
      <c r="AG360" s="5">
        <v>1303.4043570640699</v>
      </c>
    </row>
    <row r="361" spans="1:33">
      <c r="A361" s="56" t="s">
        <v>80</v>
      </c>
      <c r="B361" s="56" t="s">
        <v>199</v>
      </c>
      <c r="C361" s="56" t="s">
        <v>266</v>
      </c>
      <c r="D361" s="56" t="s">
        <v>267</v>
      </c>
      <c r="E361" s="56" t="s">
        <v>217</v>
      </c>
      <c r="F361" s="5">
        <v>193.51193671426489</v>
      </c>
      <c r="G361" s="5">
        <v>137.85965975053</v>
      </c>
      <c r="H361" s="5">
        <v>197.44765289590501</v>
      </c>
      <c r="I361" s="5">
        <v>204.52486862391501</v>
      </c>
      <c r="J361" s="5">
        <v>191.51894472788001</v>
      </c>
      <c r="K361" s="5">
        <v>167.93420253749991</v>
      </c>
      <c r="L361" s="5">
        <v>159.31157236269499</v>
      </c>
      <c r="M361" s="5">
        <v>167.45509701065521</v>
      </c>
      <c r="N361" s="5">
        <v>173.2215918796451</v>
      </c>
      <c r="O361" s="5">
        <v>187.10436927955001</v>
      </c>
      <c r="P361" s="5">
        <v>191.8493168289551</v>
      </c>
      <c r="Q361" s="5">
        <v>197.7466686421599</v>
      </c>
      <c r="R361" s="5">
        <v>205.01915085087009</v>
      </c>
      <c r="S361" s="5">
        <v>190.84140575595001</v>
      </c>
      <c r="T361" s="5">
        <v>196.512454504625</v>
      </c>
      <c r="U361" s="5">
        <v>203.31307093893011</v>
      </c>
      <c r="V361" s="5">
        <v>216.1892553630351</v>
      </c>
      <c r="W361" s="5">
        <v>232.4182597964201</v>
      </c>
      <c r="X361" s="5">
        <v>146.97959980676501</v>
      </c>
      <c r="Y361" s="5">
        <v>145.463795415965</v>
      </c>
      <c r="Z361" s="5">
        <v>136.9504119240801</v>
      </c>
      <c r="AA361" s="5">
        <v>152.85028118412509</v>
      </c>
      <c r="AB361" s="5">
        <v>151.08575867647511</v>
      </c>
      <c r="AC361" s="5">
        <v>134.54557772247</v>
      </c>
      <c r="AD361" s="5">
        <v>139.86575642444501</v>
      </c>
      <c r="AE361" s="5">
        <v>138.71525433738501</v>
      </c>
      <c r="AF361" s="5">
        <v>0</v>
      </c>
      <c r="AG361" s="5">
        <v>0</v>
      </c>
    </row>
    <row r="362" spans="1:33">
      <c r="A362" s="56" t="s">
        <v>80</v>
      </c>
      <c r="B362" s="56" t="s">
        <v>199</v>
      </c>
      <c r="C362" s="56" t="s">
        <v>268</v>
      </c>
      <c r="D362" s="56" t="s">
        <v>269</v>
      </c>
      <c r="E362" s="56" t="s">
        <v>217</v>
      </c>
      <c r="F362" s="5">
        <v>26.538407436340002</v>
      </c>
      <c r="G362" s="5">
        <v>23.844930170399991</v>
      </c>
      <c r="H362" s="5">
        <v>29.745554798665012</v>
      </c>
      <c r="I362" s="5">
        <v>30.335201319644991</v>
      </c>
      <c r="J362" s="5">
        <v>29.045946820245</v>
      </c>
      <c r="K362" s="5">
        <v>27.52643740036001</v>
      </c>
      <c r="L362" s="5">
        <v>26.45118600320999</v>
      </c>
      <c r="M362" s="5">
        <v>27.795093990314999</v>
      </c>
      <c r="N362" s="5">
        <v>20.857134526399989</v>
      </c>
      <c r="O362" s="5">
        <v>20.322733859294999</v>
      </c>
      <c r="P362" s="5">
        <v>20.684460849354998</v>
      </c>
      <c r="Q362" s="5">
        <v>21.84304798195501</v>
      </c>
      <c r="R362" s="5">
        <v>21.320159328860019</v>
      </c>
      <c r="S362" s="5">
        <v>22.304108486905001</v>
      </c>
      <c r="T362" s="5">
        <v>21.91284048655001</v>
      </c>
      <c r="U362" s="5">
        <v>22.273219575575009</v>
      </c>
      <c r="V362" s="5">
        <v>22.841015926834999</v>
      </c>
      <c r="W362" s="5">
        <v>24.754297910264999</v>
      </c>
      <c r="X362" s="5">
        <v>10.29674090078001</v>
      </c>
      <c r="Y362" s="5">
        <v>9.8192326595049941</v>
      </c>
      <c r="Z362" s="5">
        <v>9.0585340499450044</v>
      </c>
      <c r="AA362" s="5">
        <v>9.6509874290500104</v>
      </c>
      <c r="AB362" s="5">
        <v>2.7193619999999998E-4</v>
      </c>
      <c r="AC362" s="5">
        <v>2.4645119000000012E-4</v>
      </c>
      <c r="AD362" s="5">
        <v>1083.39817686635</v>
      </c>
      <c r="AE362" s="5">
        <v>1238.5010646436251</v>
      </c>
      <c r="AF362" s="5">
        <v>1830.9701234722161</v>
      </c>
      <c r="AG362" s="5">
        <v>1918.1107998187449</v>
      </c>
    </row>
    <row r="363" spans="1:33">
      <c r="A363" s="56" t="s">
        <v>80</v>
      </c>
      <c r="B363" s="56" t="s">
        <v>199</v>
      </c>
      <c r="C363" s="56" t="s">
        <v>270</v>
      </c>
      <c r="D363" s="56" t="s">
        <v>271</v>
      </c>
      <c r="E363" s="56" t="s">
        <v>217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</row>
    <row r="364" spans="1:33">
      <c r="A364" s="56" t="s">
        <v>80</v>
      </c>
      <c r="B364" s="56" t="s">
        <v>199</v>
      </c>
      <c r="C364" s="56" t="s">
        <v>272</v>
      </c>
      <c r="D364" s="56" t="s">
        <v>273</v>
      </c>
      <c r="E364" s="56" t="s">
        <v>217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</row>
    <row r="365" spans="1:33">
      <c r="A365" s="56" t="s">
        <v>80</v>
      </c>
      <c r="B365" s="56" t="s">
        <v>199</v>
      </c>
      <c r="C365" s="56" t="s">
        <v>274</v>
      </c>
      <c r="D365" s="56" t="s">
        <v>275</v>
      </c>
      <c r="E365" s="56" t="s">
        <v>217</v>
      </c>
      <c r="F365" s="5">
        <v>434.59860960754492</v>
      </c>
      <c r="G365" s="5">
        <v>343.96378311301498</v>
      </c>
      <c r="H365" s="5">
        <v>467.80687130849481</v>
      </c>
      <c r="I365" s="5">
        <v>461.74278201613492</v>
      </c>
      <c r="J365" s="5">
        <v>452.85195271108478</v>
      </c>
      <c r="K365" s="5">
        <v>407.23343977049001</v>
      </c>
      <c r="L365" s="5">
        <v>376.24334739510999</v>
      </c>
      <c r="M365" s="5">
        <v>413.30435666058992</v>
      </c>
      <c r="N365" s="5">
        <v>417.72756588095001</v>
      </c>
      <c r="O365" s="5">
        <v>437.39216043516473</v>
      </c>
      <c r="P365" s="5">
        <v>444.64229399914512</v>
      </c>
      <c r="Q365" s="5">
        <v>451.10754828040513</v>
      </c>
      <c r="R365" s="5">
        <v>448.4490968563947</v>
      </c>
      <c r="S365" s="5">
        <v>471.03646560600521</v>
      </c>
      <c r="T365" s="5">
        <v>444.75370319744002</v>
      </c>
      <c r="U365" s="5">
        <v>473.93423702216518</v>
      </c>
      <c r="V365" s="5">
        <v>496.59429535353001</v>
      </c>
      <c r="W365" s="5">
        <v>526.42222515315018</v>
      </c>
      <c r="X365" s="5">
        <v>550.21088393496473</v>
      </c>
      <c r="Y365" s="5">
        <v>518.7963655925347</v>
      </c>
      <c r="Z365" s="5">
        <v>488.32477510449962</v>
      </c>
      <c r="AA365" s="5">
        <v>142.35031328380501</v>
      </c>
      <c r="AB365" s="5">
        <v>140.13267919450999</v>
      </c>
      <c r="AC365" s="5">
        <v>129.20281051473501</v>
      </c>
      <c r="AD365" s="5">
        <v>1.035679E-4</v>
      </c>
      <c r="AE365" s="5">
        <v>1.3258622000000001E-4</v>
      </c>
      <c r="AF365" s="5">
        <v>335.16244643382998</v>
      </c>
      <c r="AG365" s="5">
        <v>337.84470868436028</v>
      </c>
    </row>
    <row r="366" spans="1:33">
      <c r="A366" s="56" t="s">
        <v>80</v>
      </c>
      <c r="B366" s="56" t="s">
        <v>199</v>
      </c>
      <c r="C366" s="56" t="s">
        <v>276</v>
      </c>
      <c r="D366" s="56" t="s">
        <v>277</v>
      </c>
      <c r="E366" s="56" t="s">
        <v>217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</row>
    <row r="367" spans="1:33">
      <c r="A367" s="56" t="s">
        <v>80</v>
      </c>
      <c r="B367" s="56" t="s">
        <v>199</v>
      </c>
      <c r="C367" s="56" t="s">
        <v>278</v>
      </c>
      <c r="D367" s="56" t="s">
        <v>279</v>
      </c>
      <c r="E367" s="56" t="s">
        <v>217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1.3364999999999999E-8</v>
      </c>
      <c r="N367" s="5">
        <v>1.53605E-7</v>
      </c>
      <c r="O367" s="5">
        <v>6.3049999999999993E-7</v>
      </c>
      <c r="P367" s="5">
        <v>6.9997500000000002E-7</v>
      </c>
      <c r="Q367" s="5">
        <v>2.31973E-6</v>
      </c>
      <c r="R367" s="5">
        <v>3.392170000000002E-6</v>
      </c>
      <c r="S367" s="5">
        <v>3.8483300000000013E-6</v>
      </c>
      <c r="T367" s="5">
        <v>6.7615149999999998E-6</v>
      </c>
      <c r="U367" s="5">
        <v>9.0955249999999962E-6</v>
      </c>
      <c r="V367" s="5">
        <v>9.1118449999999995E-6</v>
      </c>
      <c r="W367" s="5">
        <v>1.4659260000000009E-5</v>
      </c>
      <c r="X367" s="5">
        <v>2.0503014999999991E-5</v>
      </c>
      <c r="Y367" s="5">
        <v>2.1069125E-5</v>
      </c>
      <c r="Z367" s="5">
        <v>1.154292499999999E-4</v>
      </c>
      <c r="AA367" s="5">
        <v>2.09799465E-4</v>
      </c>
      <c r="AB367" s="5">
        <v>1093.8386451332551</v>
      </c>
      <c r="AC367" s="5">
        <v>1039.0014252766489</v>
      </c>
      <c r="AD367" s="5">
        <v>1009.86684309521</v>
      </c>
      <c r="AE367" s="5">
        <v>985.01008492305073</v>
      </c>
      <c r="AF367" s="5">
        <v>1114.245434033505</v>
      </c>
      <c r="AG367" s="5">
        <v>1136.0754857807051</v>
      </c>
    </row>
    <row r="368" spans="1:33">
      <c r="A368" s="56" t="s">
        <v>80</v>
      </c>
      <c r="B368" s="56" t="s">
        <v>199</v>
      </c>
      <c r="C368" s="56" t="s">
        <v>280</v>
      </c>
      <c r="D368" s="56" t="s">
        <v>281</v>
      </c>
      <c r="E368" s="56" t="s">
        <v>217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</row>
    <row r="369" spans="1:33">
      <c r="A369" s="56" t="s">
        <v>80</v>
      </c>
      <c r="B369" s="56" t="s">
        <v>199</v>
      </c>
      <c r="C369" s="56" t="s">
        <v>282</v>
      </c>
      <c r="D369" s="56" t="s">
        <v>283</v>
      </c>
      <c r="E369" s="56" t="s">
        <v>217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</row>
    <row r="370" spans="1:33">
      <c r="A370" s="56" t="s">
        <v>80</v>
      </c>
      <c r="B370" s="56" t="s">
        <v>200</v>
      </c>
      <c r="C370" s="56" t="s">
        <v>284</v>
      </c>
      <c r="D370" s="56" t="s">
        <v>285</v>
      </c>
      <c r="E370" s="56" t="s">
        <v>217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</row>
    <row r="371" spans="1:33">
      <c r="A371" s="56" t="s">
        <v>80</v>
      </c>
      <c r="B371" s="56" t="s">
        <v>200</v>
      </c>
      <c r="C371" s="56" t="s">
        <v>286</v>
      </c>
      <c r="D371" s="56" t="s">
        <v>287</v>
      </c>
      <c r="E371" s="56" t="s">
        <v>217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</row>
    <row r="372" spans="1:33">
      <c r="A372" s="56" t="s">
        <v>80</v>
      </c>
      <c r="B372" s="56" t="s">
        <v>200</v>
      </c>
      <c r="C372" s="56" t="s">
        <v>288</v>
      </c>
      <c r="D372" s="56" t="s">
        <v>303</v>
      </c>
      <c r="E372" s="56" t="s">
        <v>217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</row>
    <row r="373" spans="1:33" ht="16.5" customHeight="1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33">
      <c r="A374" s="56" t="s">
        <v>80</v>
      </c>
      <c r="B374" s="56" t="s">
        <v>197</v>
      </c>
      <c r="C374" s="56" t="s">
        <v>215</v>
      </c>
      <c r="D374" s="56" t="s">
        <v>216</v>
      </c>
      <c r="E374" s="56" t="s">
        <v>142</v>
      </c>
      <c r="F374" s="5">
        <v>1302.5448655105599</v>
      </c>
      <c r="G374" s="5">
        <v>2777.291996712866</v>
      </c>
      <c r="H374" s="5">
        <v>3031.0894238635801</v>
      </c>
      <c r="I374" s="5">
        <v>3512.4710483939848</v>
      </c>
      <c r="J374" s="5">
        <v>3553.7757644246349</v>
      </c>
      <c r="K374" s="5">
        <v>3652.0786973024292</v>
      </c>
      <c r="L374" s="5">
        <v>3934.3026322705709</v>
      </c>
      <c r="M374" s="5">
        <v>3194.5807340545448</v>
      </c>
      <c r="N374" s="5">
        <v>3638.598161131315</v>
      </c>
      <c r="O374" s="5">
        <v>3400.68319130702</v>
      </c>
      <c r="P374" s="5">
        <v>3489.7327933742959</v>
      </c>
      <c r="Q374" s="5">
        <v>3644.385477002108</v>
      </c>
      <c r="R374" s="5">
        <v>3635.513843902434</v>
      </c>
      <c r="S374" s="5">
        <v>3719.3177253390818</v>
      </c>
      <c r="T374" s="5">
        <v>3294.4048049715052</v>
      </c>
      <c r="U374" s="5">
        <v>3390.73566484713</v>
      </c>
      <c r="V374" s="5">
        <v>3639.6740868753132</v>
      </c>
      <c r="W374" s="5">
        <v>3779.2034529744792</v>
      </c>
      <c r="X374" s="5">
        <v>3394.660256460319</v>
      </c>
      <c r="Y374" s="5">
        <v>3802.807952555539</v>
      </c>
      <c r="Z374" s="5">
        <v>3564.0937098422828</v>
      </c>
      <c r="AA374" s="5">
        <v>3620.50648170468</v>
      </c>
      <c r="AB374" s="5">
        <v>3798.950345848546</v>
      </c>
      <c r="AC374" s="5">
        <v>3657.3556114174639</v>
      </c>
      <c r="AD374" s="5">
        <v>3731.507985488649</v>
      </c>
      <c r="AE374" s="5">
        <v>3073.5103769895231</v>
      </c>
      <c r="AF374" s="5">
        <v>3150.1081883886691</v>
      </c>
      <c r="AG374" s="5">
        <v>3528.4943942861901</v>
      </c>
    </row>
    <row r="375" spans="1:33">
      <c r="A375" s="56" t="s">
        <v>80</v>
      </c>
      <c r="B375" s="56" t="s">
        <v>197</v>
      </c>
      <c r="C375" s="56" t="s">
        <v>218</v>
      </c>
      <c r="D375" s="56" t="s">
        <v>219</v>
      </c>
      <c r="E375" s="56" t="s">
        <v>142</v>
      </c>
      <c r="F375" s="5">
        <v>101.93983395491991</v>
      </c>
      <c r="G375" s="5">
        <v>110.0403017151901</v>
      </c>
      <c r="H375" s="5">
        <v>112.66018091111</v>
      </c>
      <c r="I375" s="5">
        <v>100.028468734065</v>
      </c>
      <c r="J375" s="5">
        <v>106.56557699883</v>
      </c>
      <c r="K375" s="5">
        <v>99.835004572555135</v>
      </c>
      <c r="L375" s="5">
        <v>113.67099931943</v>
      </c>
      <c r="M375" s="5">
        <v>90.701860526119958</v>
      </c>
      <c r="N375" s="5">
        <v>106.9443125113101</v>
      </c>
      <c r="O375" s="5">
        <v>99.631228063500018</v>
      </c>
      <c r="P375" s="5">
        <v>95.734605991575009</v>
      </c>
      <c r="Q375" s="5">
        <v>102.4782993935999</v>
      </c>
      <c r="R375" s="5">
        <v>104.239708190415</v>
      </c>
      <c r="S375" s="5">
        <v>108.26989368466</v>
      </c>
      <c r="T375" s="5">
        <v>93.985392133640019</v>
      </c>
      <c r="U375" s="5">
        <v>101.438797144915</v>
      </c>
      <c r="V375" s="5">
        <v>100.3403967734701</v>
      </c>
      <c r="W375" s="5">
        <v>108.462046078895</v>
      </c>
      <c r="X375" s="5">
        <v>92.524233905410028</v>
      </c>
      <c r="Y375" s="5">
        <v>107.6575646847601</v>
      </c>
      <c r="Z375" s="5">
        <v>99.520129204970004</v>
      </c>
      <c r="AA375" s="5">
        <v>242.4179903639849</v>
      </c>
      <c r="AB375" s="5">
        <v>244.52928553335499</v>
      </c>
      <c r="AC375" s="5">
        <v>139.44198553210501</v>
      </c>
      <c r="AD375" s="5">
        <v>133.12486084685</v>
      </c>
      <c r="AE375" s="5">
        <v>116.5593216327852</v>
      </c>
      <c r="AF375" s="5">
        <v>129.61542956119001</v>
      </c>
      <c r="AG375" s="5">
        <v>257.56673095645482</v>
      </c>
    </row>
    <row r="376" spans="1:33">
      <c r="A376" s="56" t="s">
        <v>80</v>
      </c>
      <c r="B376" s="56" t="s">
        <v>197</v>
      </c>
      <c r="C376" s="56" t="s">
        <v>220</v>
      </c>
      <c r="D376" s="56" t="s">
        <v>221</v>
      </c>
      <c r="E376" s="56" t="s">
        <v>142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</row>
    <row r="377" spans="1:33">
      <c r="A377" s="56" t="s">
        <v>80</v>
      </c>
      <c r="B377" s="56" t="s">
        <v>197</v>
      </c>
      <c r="C377" s="56" t="s">
        <v>222</v>
      </c>
      <c r="D377" s="56" t="s">
        <v>223</v>
      </c>
      <c r="E377" s="56" t="s">
        <v>142</v>
      </c>
      <c r="F377" s="5">
        <v>0</v>
      </c>
      <c r="G377" s="5">
        <v>0</v>
      </c>
      <c r="H377" s="5">
        <v>0</v>
      </c>
      <c r="I377" s="5">
        <v>1.22625E-7</v>
      </c>
      <c r="J377" s="5">
        <v>3.3008799999999999E-6</v>
      </c>
      <c r="K377" s="5">
        <v>2.3608450000000001E-6</v>
      </c>
      <c r="L377" s="5">
        <v>5.6733450000000027E-6</v>
      </c>
      <c r="M377" s="5">
        <v>6.0654799999999958E-6</v>
      </c>
      <c r="N377" s="5">
        <v>1.232771E-5</v>
      </c>
      <c r="O377" s="5">
        <v>1.506979E-5</v>
      </c>
      <c r="P377" s="5">
        <v>2.4267669999999999E-5</v>
      </c>
      <c r="Q377" s="5">
        <v>3.4585829999999992E-5</v>
      </c>
      <c r="R377" s="5">
        <v>5.9290024999999998E-5</v>
      </c>
      <c r="S377" s="5">
        <v>5.4463650000000029E-5</v>
      </c>
      <c r="T377" s="5">
        <v>3.9742647499999988E-4</v>
      </c>
      <c r="U377" s="5">
        <v>4.1772833999999991E-4</v>
      </c>
      <c r="V377" s="5">
        <v>3.9796876000000022E-4</v>
      </c>
      <c r="W377" s="5">
        <v>4.5001520999999998E-4</v>
      </c>
      <c r="X377" s="5">
        <v>3.8497609499999971E-4</v>
      </c>
      <c r="Y377" s="5">
        <v>1768.7797721865099</v>
      </c>
      <c r="Z377" s="5">
        <v>2417.3932440838148</v>
      </c>
      <c r="AA377" s="5">
        <v>2911.2373262007968</v>
      </c>
      <c r="AB377" s="5">
        <v>3721.1464992996089</v>
      </c>
      <c r="AC377" s="5">
        <v>5979.4405559253591</v>
      </c>
      <c r="AD377" s="5">
        <v>5517.2708798838858</v>
      </c>
      <c r="AE377" s="5">
        <v>5157.4706606768632</v>
      </c>
      <c r="AF377" s="5">
        <v>5426.7668915174481</v>
      </c>
      <c r="AG377" s="5">
        <v>5156.9427998275251</v>
      </c>
    </row>
    <row r="378" spans="1:33">
      <c r="A378" s="56" t="s">
        <v>80</v>
      </c>
      <c r="B378" s="56" t="s">
        <v>197</v>
      </c>
      <c r="C378" s="56" t="s">
        <v>224</v>
      </c>
      <c r="D378" s="56" t="s">
        <v>225</v>
      </c>
      <c r="E378" s="56" t="s">
        <v>142</v>
      </c>
      <c r="F378" s="5">
        <v>0</v>
      </c>
      <c r="G378" s="5">
        <v>0</v>
      </c>
      <c r="H378" s="5">
        <v>0</v>
      </c>
      <c r="I378" s="5">
        <v>0</v>
      </c>
      <c r="J378" s="5">
        <v>1.88686E-6</v>
      </c>
      <c r="K378" s="5">
        <v>1.548835E-6</v>
      </c>
      <c r="L378" s="5">
        <v>2.3501249999999998E-6</v>
      </c>
      <c r="M378" s="5">
        <v>2.9158550000000031E-6</v>
      </c>
      <c r="N378" s="5">
        <v>7.5303349999999971E-6</v>
      </c>
      <c r="O378" s="5">
        <v>6.6322050000000018E-6</v>
      </c>
      <c r="P378" s="5">
        <v>7.9107700000000018E-6</v>
      </c>
      <c r="Q378" s="5">
        <v>1.176895000000001E-5</v>
      </c>
      <c r="R378" s="5">
        <v>1.7726890000000011E-5</v>
      </c>
      <c r="S378" s="5">
        <v>3.1581914999999998E-5</v>
      </c>
      <c r="T378" s="5">
        <v>5.6063360000000007E-5</v>
      </c>
      <c r="U378" s="5">
        <v>5.9200619999999992E-5</v>
      </c>
      <c r="V378" s="5">
        <v>5.9078995000000048E-5</v>
      </c>
      <c r="W378" s="5">
        <v>6.2166875000000001E-5</v>
      </c>
      <c r="X378" s="5">
        <v>5.2383774999999962E-5</v>
      </c>
      <c r="Y378" s="5">
        <v>6.4964315000000012E-5</v>
      </c>
      <c r="Z378" s="5">
        <v>6.0356670000000002E-5</v>
      </c>
      <c r="AA378" s="5">
        <v>2.384276185E-3</v>
      </c>
      <c r="AB378" s="5">
        <v>2.472811905E-3</v>
      </c>
      <c r="AC378" s="5">
        <v>2.1735052649999999E-3</v>
      </c>
      <c r="AD378" s="5">
        <v>249.20390723489001</v>
      </c>
      <c r="AE378" s="5">
        <v>236.56538204570501</v>
      </c>
      <c r="AF378" s="5">
        <v>246.09778206271</v>
      </c>
      <c r="AG378" s="5">
        <v>242.96213102089499</v>
      </c>
    </row>
    <row r="379" spans="1:33">
      <c r="A379" s="56" t="s">
        <v>80</v>
      </c>
      <c r="B379" s="56" t="s">
        <v>197</v>
      </c>
      <c r="C379" s="56" t="s">
        <v>226</v>
      </c>
      <c r="D379" s="56" t="s">
        <v>227</v>
      </c>
      <c r="E379" s="56" t="s">
        <v>142</v>
      </c>
      <c r="F379" s="5">
        <v>0</v>
      </c>
      <c r="G379" s="5">
        <v>4.0453500000000017E-7</v>
      </c>
      <c r="H379" s="5">
        <v>3.2948499999999999E-7</v>
      </c>
      <c r="I379" s="5">
        <v>8.2969350000000026E-6</v>
      </c>
      <c r="J379" s="5">
        <v>2.3951830000000019E-5</v>
      </c>
      <c r="K379" s="5">
        <v>2.2614449999999981E-5</v>
      </c>
      <c r="L379" s="5">
        <v>7.9473880000000024E-5</v>
      </c>
      <c r="M379" s="5">
        <v>7.0419639999999982E-5</v>
      </c>
      <c r="N379" s="5">
        <v>8.1699669999999943E-5</v>
      </c>
      <c r="O379" s="5">
        <v>9.1653824999999981E-5</v>
      </c>
      <c r="P379" s="5">
        <v>131.62292920113001</v>
      </c>
      <c r="Q379" s="5">
        <v>339.87583073406012</v>
      </c>
      <c r="R379" s="5">
        <v>2271.859320583751</v>
      </c>
      <c r="S379" s="5">
        <v>2175.148819008848</v>
      </c>
      <c r="T379" s="5">
        <v>2757.3787781042461</v>
      </c>
      <c r="U379" s="5">
        <v>2769.0857152801841</v>
      </c>
      <c r="V379" s="5">
        <v>2729.437738398397</v>
      </c>
      <c r="W379" s="5">
        <v>3027.1903151400411</v>
      </c>
      <c r="X379" s="5">
        <v>2713.5884737970509</v>
      </c>
      <c r="Y379" s="5">
        <v>2870.8847072550279</v>
      </c>
      <c r="Z379" s="5">
        <v>2986.6157954372861</v>
      </c>
      <c r="AA379" s="5">
        <v>3298.2073714764501</v>
      </c>
      <c r="AB379" s="5">
        <v>3280.5843792456499</v>
      </c>
      <c r="AC379" s="5">
        <v>3179.2264594901922</v>
      </c>
      <c r="AD379" s="5">
        <v>3192.3730218576702</v>
      </c>
      <c r="AE379" s="5">
        <v>3054.4828198714658</v>
      </c>
      <c r="AF379" s="5">
        <v>3067.221674384125</v>
      </c>
      <c r="AG379" s="5">
        <v>3003.4419159701788</v>
      </c>
    </row>
    <row r="380" spans="1:33">
      <c r="A380" s="56" t="s">
        <v>80</v>
      </c>
      <c r="B380" s="56" t="s">
        <v>197</v>
      </c>
      <c r="C380" s="56" t="s">
        <v>228</v>
      </c>
      <c r="D380" s="56" t="s">
        <v>229</v>
      </c>
      <c r="E380" s="56" t="s">
        <v>142</v>
      </c>
      <c r="F380" s="5">
        <v>0</v>
      </c>
      <c r="G380" s="5">
        <v>0</v>
      </c>
      <c r="H380" s="5">
        <v>0</v>
      </c>
      <c r="I380" s="5">
        <v>6.8845000000000005E-8</v>
      </c>
      <c r="J380" s="5">
        <v>2.2290350000000009E-6</v>
      </c>
      <c r="K380" s="5">
        <v>1.9338450000000002E-6</v>
      </c>
      <c r="L380" s="5">
        <v>1.9817400000000011E-6</v>
      </c>
      <c r="M380" s="5">
        <v>4.1889349999999997E-6</v>
      </c>
      <c r="N380" s="5">
        <v>9.5842250000000006E-6</v>
      </c>
      <c r="O380" s="5">
        <v>1.3841880000000001E-5</v>
      </c>
      <c r="P380" s="5">
        <v>2.1589184999999999E-5</v>
      </c>
      <c r="Q380" s="5">
        <v>2.2274350000000001E-5</v>
      </c>
      <c r="R380" s="5">
        <v>1.9005175000000001E-5</v>
      </c>
      <c r="S380" s="5">
        <v>2.7142909999999991E-5</v>
      </c>
      <c r="T380" s="5">
        <v>4.1587415000000002E-5</v>
      </c>
      <c r="U380" s="5">
        <v>4.2188609999999999E-5</v>
      </c>
      <c r="V380" s="5">
        <v>4.2469260000000001E-5</v>
      </c>
      <c r="W380" s="5">
        <v>4.3452160000000008E-5</v>
      </c>
      <c r="X380" s="5">
        <v>5.2150165000000039E-5</v>
      </c>
      <c r="Y380" s="5">
        <v>1.36084385E-4</v>
      </c>
      <c r="Z380" s="5">
        <v>855.38025726767057</v>
      </c>
      <c r="AA380" s="5">
        <v>1402.9176290326261</v>
      </c>
      <c r="AB380" s="5">
        <v>1388.8749906573239</v>
      </c>
      <c r="AC380" s="5">
        <v>1198.3168504943851</v>
      </c>
      <c r="AD380" s="5">
        <v>1312.5866697817</v>
      </c>
      <c r="AE380" s="5">
        <v>1240.4402153440849</v>
      </c>
      <c r="AF380" s="5">
        <v>1237.40817800882</v>
      </c>
      <c r="AG380" s="5">
        <v>1245.0835126367649</v>
      </c>
    </row>
    <row r="381" spans="1:33">
      <c r="A381" s="56" t="s">
        <v>80</v>
      </c>
      <c r="B381" s="56" t="s">
        <v>197</v>
      </c>
      <c r="C381" s="56" t="s">
        <v>230</v>
      </c>
      <c r="D381" s="56" t="s">
        <v>231</v>
      </c>
      <c r="E381" s="56" t="s">
        <v>142</v>
      </c>
      <c r="F381" s="5">
        <v>2686.016659821355</v>
      </c>
      <c r="G381" s="5">
        <v>2778.8890803223171</v>
      </c>
      <c r="H381" s="5">
        <v>2848.761541335899</v>
      </c>
      <c r="I381" s="5">
        <v>3375.3899958052211</v>
      </c>
      <c r="J381" s="5">
        <v>4009.8205866857738</v>
      </c>
      <c r="K381" s="5">
        <v>4052.3356160273102</v>
      </c>
      <c r="L381" s="5">
        <v>5349.3011667121582</v>
      </c>
      <c r="M381" s="5">
        <v>4827.4645464998357</v>
      </c>
      <c r="N381" s="5">
        <v>5096.7237767707647</v>
      </c>
      <c r="O381" s="5">
        <v>5138.2953673935453</v>
      </c>
      <c r="P381" s="5">
        <v>5182.2973837242535</v>
      </c>
      <c r="Q381" s="5">
        <v>5159.2646016192894</v>
      </c>
      <c r="R381" s="5">
        <v>5078.8789593711026</v>
      </c>
      <c r="S381" s="5">
        <v>5719.1319870679235</v>
      </c>
      <c r="T381" s="5">
        <v>6672.3728685828282</v>
      </c>
      <c r="U381" s="5">
        <v>6360.8673981427391</v>
      </c>
      <c r="V381" s="5">
        <v>6667.2423445997592</v>
      </c>
      <c r="W381" s="5">
        <v>7595.6292775514239</v>
      </c>
      <c r="X381" s="5">
        <v>7161.9900958604076</v>
      </c>
      <c r="Y381" s="5">
        <v>11060.138326152941</v>
      </c>
      <c r="Z381" s="5">
        <v>11025.72154759049</v>
      </c>
      <c r="AA381" s="5">
        <v>10199.29409835275</v>
      </c>
      <c r="AB381" s="5">
        <v>11260.990647121091</v>
      </c>
      <c r="AC381" s="5">
        <v>10826.457685255171</v>
      </c>
      <c r="AD381" s="5">
        <v>11468.107946102889</v>
      </c>
      <c r="AE381" s="5">
        <v>11339.646416708711</v>
      </c>
      <c r="AF381" s="5">
        <v>10693.478575837191</v>
      </c>
      <c r="AG381" s="5">
        <v>10917.40765062643</v>
      </c>
    </row>
    <row r="382" spans="1:33">
      <c r="A382" s="56" t="s">
        <v>80</v>
      </c>
      <c r="B382" s="56" t="s">
        <v>197</v>
      </c>
      <c r="C382" s="56" t="s">
        <v>232</v>
      </c>
      <c r="D382" s="56" t="s">
        <v>233</v>
      </c>
      <c r="E382" s="56" t="s">
        <v>142</v>
      </c>
      <c r="F382" s="5">
        <v>0</v>
      </c>
      <c r="G382" s="5">
        <v>0</v>
      </c>
      <c r="H382" s="5">
        <v>0</v>
      </c>
      <c r="I382" s="5">
        <v>0</v>
      </c>
      <c r="J382" s="5">
        <v>2.7119999999999999E-7</v>
      </c>
      <c r="K382" s="5">
        <v>2.25175E-7</v>
      </c>
      <c r="L382" s="5">
        <v>4.6614000000000002E-7</v>
      </c>
      <c r="M382" s="5">
        <v>1.3809749999999999E-6</v>
      </c>
      <c r="N382" s="5">
        <v>3.8685249999999978E-6</v>
      </c>
      <c r="O382" s="5">
        <v>4.8774600000000017E-6</v>
      </c>
      <c r="P382" s="5">
        <v>7.1323650000000032E-6</v>
      </c>
      <c r="Q382" s="5">
        <v>9.158410000000001E-6</v>
      </c>
      <c r="R382" s="5">
        <v>8.5880950000000064E-6</v>
      </c>
      <c r="S382" s="5">
        <v>1.082891499999999E-5</v>
      </c>
      <c r="T382" s="5">
        <v>2.1418204999999991E-5</v>
      </c>
      <c r="U382" s="5">
        <v>2.1901710000000012E-5</v>
      </c>
      <c r="V382" s="5">
        <v>2.2132124999999999E-5</v>
      </c>
      <c r="W382" s="5">
        <v>2.3313179999999991E-5</v>
      </c>
      <c r="X382" s="5">
        <v>2.0964805E-5</v>
      </c>
      <c r="Y382" s="5">
        <v>2.9443745E-5</v>
      </c>
      <c r="Z382" s="5">
        <v>1.2432057999999999E-4</v>
      </c>
      <c r="AA382" s="5">
        <v>399.22418691120498</v>
      </c>
      <c r="AB382" s="5">
        <v>405.87615484314023</v>
      </c>
      <c r="AC382" s="5">
        <v>370.46120743840021</v>
      </c>
      <c r="AD382" s="5">
        <v>390.43430574245042</v>
      </c>
      <c r="AE382" s="5">
        <v>373.8651403486752</v>
      </c>
      <c r="AF382" s="5">
        <v>369.09203632729992</v>
      </c>
      <c r="AG382" s="5">
        <v>373.84197191065999</v>
      </c>
    </row>
    <row r="383" spans="1:33">
      <c r="A383" s="56" t="s">
        <v>80</v>
      </c>
      <c r="B383" s="56" t="s">
        <v>163</v>
      </c>
      <c r="C383" s="56" t="s">
        <v>234</v>
      </c>
      <c r="D383" s="56" t="s">
        <v>235</v>
      </c>
      <c r="E383" s="56" t="s">
        <v>142</v>
      </c>
      <c r="F383" s="5">
        <v>0</v>
      </c>
      <c r="G383" s="5">
        <v>2.8978830299999998E-3</v>
      </c>
      <c r="H383" s="5">
        <v>1196.46714872388</v>
      </c>
      <c r="I383" s="5">
        <v>1309.1664225911049</v>
      </c>
      <c r="J383" s="5">
        <v>1240.0334082427739</v>
      </c>
      <c r="K383" s="5">
        <v>1293.452419581484</v>
      </c>
      <c r="L383" s="5">
        <v>1183.78015666034</v>
      </c>
      <c r="M383" s="5">
        <v>1294.4483380991901</v>
      </c>
      <c r="N383" s="5">
        <v>1262.76311375369</v>
      </c>
      <c r="O383" s="5">
        <v>1399.9760278206591</v>
      </c>
      <c r="P383" s="5">
        <v>1257.6272856118051</v>
      </c>
      <c r="Q383" s="5">
        <v>1294.2860988793259</v>
      </c>
      <c r="R383" s="5">
        <v>1314.0022841012999</v>
      </c>
      <c r="S383" s="5">
        <v>1283.7556853317101</v>
      </c>
      <c r="T383" s="5">
        <v>3575.0800633741851</v>
      </c>
      <c r="U383" s="5">
        <v>4143.9324441641347</v>
      </c>
      <c r="V383" s="5">
        <v>4530.7491695300641</v>
      </c>
      <c r="W383" s="5">
        <v>5135.7773828676554</v>
      </c>
      <c r="X383" s="5">
        <v>5332.633114796482</v>
      </c>
      <c r="Y383" s="5">
        <v>5085.2077992639943</v>
      </c>
      <c r="Z383" s="5">
        <v>5520.2024882196047</v>
      </c>
      <c r="AA383" s="5">
        <v>5210.4892825387778</v>
      </c>
      <c r="AB383" s="5">
        <v>5162.4884977799838</v>
      </c>
      <c r="AC383" s="5">
        <v>5044.6870044231637</v>
      </c>
      <c r="AD383" s="5">
        <v>5034.4900606099118</v>
      </c>
      <c r="AE383" s="5">
        <v>5237.9237948645696</v>
      </c>
      <c r="AF383" s="5">
        <v>4729.5021423202406</v>
      </c>
      <c r="AG383" s="5">
        <v>5193.9330009422647</v>
      </c>
    </row>
    <row r="384" spans="1:33">
      <c r="A384" s="56" t="s">
        <v>80</v>
      </c>
      <c r="B384" s="56" t="s">
        <v>163</v>
      </c>
      <c r="C384" s="56" t="s">
        <v>236</v>
      </c>
      <c r="D384" s="56" t="s">
        <v>237</v>
      </c>
      <c r="E384" s="56" t="s">
        <v>142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>
      <c r="A385" s="56" t="s">
        <v>80</v>
      </c>
      <c r="B385" s="56" t="s">
        <v>163</v>
      </c>
      <c r="C385" s="56" t="s">
        <v>238</v>
      </c>
      <c r="D385" s="56" t="s">
        <v>239</v>
      </c>
      <c r="E385" s="56" t="s">
        <v>142</v>
      </c>
      <c r="F385" s="5">
        <v>1257.240085586441</v>
      </c>
      <c r="G385" s="5">
        <v>1735.8602868017299</v>
      </c>
      <c r="H385" s="5">
        <v>1849.0386917115659</v>
      </c>
      <c r="I385" s="5">
        <v>2024.3633345200001</v>
      </c>
      <c r="J385" s="5">
        <v>2140.4485930589649</v>
      </c>
      <c r="K385" s="5">
        <v>2376.8118102068138</v>
      </c>
      <c r="L385" s="5">
        <v>2253.857347151144</v>
      </c>
      <c r="M385" s="5">
        <v>2295.4316155625202</v>
      </c>
      <c r="N385" s="5">
        <v>2383.1715406204889</v>
      </c>
      <c r="O385" s="5">
        <v>2550.0101527150669</v>
      </c>
      <c r="P385" s="5">
        <v>2488.549582589264</v>
      </c>
      <c r="Q385" s="5">
        <v>2419.2104383477731</v>
      </c>
      <c r="R385" s="5">
        <v>2308.7861893701361</v>
      </c>
      <c r="S385" s="5">
        <v>2387.4402814975101</v>
      </c>
      <c r="T385" s="5">
        <v>2253.076765728099</v>
      </c>
      <c r="U385" s="5">
        <v>1996.0018639154</v>
      </c>
      <c r="V385" s="5">
        <v>2117.1270360680619</v>
      </c>
      <c r="W385" s="5">
        <v>2079.2551319027939</v>
      </c>
      <c r="X385" s="5">
        <v>2066.8425097660638</v>
      </c>
      <c r="Y385" s="5">
        <v>2116.76954618736</v>
      </c>
      <c r="Z385" s="5">
        <v>2254.9999900850112</v>
      </c>
      <c r="AA385" s="5">
        <v>2132.2074238604068</v>
      </c>
      <c r="AB385" s="5">
        <v>2087.8881294593712</v>
      </c>
      <c r="AC385" s="5">
        <v>1976.29831946168</v>
      </c>
      <c r="AD385" s="5">
        <v>2116.3844920486849</v>
      </c>
      <c r="AE385" s="5">
        <v>2007.907986757041</v>
      </c>
      <c r="AF385" s="5">
        <v>2060.7685813161202</v>
      </c>
      <c r="AG385" s="5">
        <v>2178.180881415909</v>
      </c>
    </row>
    <row r="386" spans="1:33">
      <c r="A386" s="56" t="s">
        <v>80</v>
      </c>
      <c r="B386" s="56" t="s">
        <v>163</v>
      </c>
      <c r="C386" s="56" t="s">
        <v>240</v>
      </c>
      <c r="D386" s="56" t="s">
        <v>241</v>
      </c>
      <c r="E386" s="56" t="s">
        <v>142</v>
      </c>
      <c r="F386" s="5">
        <v>338.0281429765551</v>
      </c>
      <c r="G386" s="5">
        <v>947.93887625316972</v>
      </c>
      <c r="H386" s="5">
        <v>2747.6071344815732</v>
      </c>
      <c r="I386" s="5">
        <v>5876.8854682642896</v>
      </c>
      <c r="J386" s="5">
        <v>7114.9895561772537</v>
      </c>
      <c r="K386" s="5">
        <v>8933.1310859466485</v>
      </c>
      <c r="L386" s="5">
        <v>8787.0783730894636</v>
      </c>
      <c r="M386" s="5">
        <v>8872.9213073187857</v>
      </c>
      <c r="N386" s="5">
        <v>8887.366174471259</v>
      </c>
      <c r="O386" s="5">
        <v>9396.7778006995668</v>
      </c>
      <c r="P386" s="5">
        <v>9407.1303965769566</v>
      </c>
      <c r="Q386" s="5">
        <v>9129.9372608974081</v>
      </c>
      <c r="R386" s="5">
        <v>8859.8585478451732</v>
      </c>
      <c r="S386" s="5">
        <v>8952.6874869776148</v>
      </c>
      <c r="T386" s="5">
        <v>8876.5251768804519</v>
      </c>
      <c r="U386" s="5">
        <v>8475.6377803103569</v>
      </c>
      <c r="V386" s="5">
        <v>9064.7317704007855</v>
      </c>
      <c r="W386" s="5">
        <v>12720.49159676586</v>
      </c>
      <c r="X386" s="5">
        <v>12531.77961791559</v>
      </c>
      <c r="Y386" s="5">
        <v>12641.61750350275</v>
      </c>
      <c r="Z386" s="5">
        <v>13268.228164653199</v>
      </c>
      <c r="AA386" s="5">
        <v>13194.2756132709</v>
      </c>
      <c r="AB386" s="5">
        <v>12833.56095003124</v>
      </c>
      <c r="AC386" s="5">
        <v>12504.56950963807</v>
      </c>
      <c r="AD386" s="5">
        <v>13137.873748743101</v>
      </c>
      <c r="AE386" s="5">
        <v>13045.937568978459</v>
      </c>
      <c r="AF386" s="5">
        <v>12475.06107780847</v>
      </c>
      <c r="AG386" s="5">
        <v>13230.928288788989</v>
      </c>
    </row>
    <row r="387" spans="1:33">
      <c r="A387" s="56" t="s">
        <v>80</v>
      </c>
      <c r="B387" s="56" t="s">
        <v>163</v>
      </c>
      <c r="C387" s="56" t="s">
        <v>242</v>
      </c>
      <c r="D387" s="56" t="s">
        <v>243</v>
      </c>
      <c r="E387" s="56" t="s">
        <v>142</v>
      </c>
      <c r="F387" s="5">
        <v>636.34118701412558</v>
      </c>
      <c r="G387" s="5">
        <v>632.25434337940521</v>
      </c>
      <c r="H387" s="5">
        <v>664.30066363450987</v>
      </c>
      <c r="I387" s="5">
        <v>646.37547729188555</v>
      </c>
      <c r="J387" s="5">
        <v>606.65793848473527</v>
      </c>
      <c r="K387" s="5">
        <v>641.0323117637397</v>
      </c>
      <c r="L387" s="5">
        <v>569.51138652072052</v>
      </c>
      <c r="M387" s="5">
        <v>552.73456205337482</v>
      </c>
      <c r="N387" s="5">
        <v>612.37151799242508</v>
      </c>
      <c r="O387" s="5">
        <v>621.0722227471407</v>
      </c>
      <c r="P387" s="5">
        <v>618.09518177415555</v>
      </c>
      <c r="Q387" s="5">
        <v>586.04025231626997</v>
      </c>
      <c r="R387" s="5">
        <v>600.29898836052996</v>
      </c>
      <c r="S387" s="5">
        <v>610.18696030382011</v>
      </c>
      <c r="T387" s="5">
        <v>603.67108855966433</v>
      </c>
      <c r="U387" s="5">
        <v>559.99429783629535</v>
      </c>
      <c r="V387" s="5">
        <v>607.19215053838002</v>
      </c>
      <c r="W387" s="5">
        <v>565.69012223098525</v>
      </c>
      <c r="X387" s="5">
        <v>757.11682413351457</v>
      </c>
      <c r="Y387" s="5">
        <v>810.08845210571496</v>
      </c>
      <c r="Z387" s="5">
        <v>752.51412900671971</v>
      </c>
      <c r="AA387" s="5">
        <v>767.73134565045063</v>
      </c>
      <c r="AB387" s="5">
        <v>750.61725097178521</v>
      </c>
      <c r="AC387" s="5">
        <v>779.33388040176055</v>
      </c>
      <c r="AD387" s="5">
        <v>768.89730457688074</v>
      </c>
      <c r="AE387" s="5">
        <v>785.21350182673029</v>
      </c>
      <c r="AF387" s="5">
        <v>707.79254149381541</v>
      </c>
      <c r="AG387" s="5">
        <v>785.05558296148502</v>
      </c>
    </row>
    <row r="388" spans="1:33">
      <c r="A388" s="56" t="s">
        <v>80</v>
      </c>
      <c r="B388" s="56" t="s">
        <v>163</v>
      </c>
      <c r="C388" s="56" t="s">
        <v>244</v>
      </c>
      <c r="D388" s="56" t="s">
        <v>245</v>
      </c>
      <c r="E388" s="56" t="s">
        <v>142</v>
      </c>
      <c r="F388" s="5">
        <v>0</v>
      </c>
      <c r="G388" s="5">
        <v>0</v>
      </c>
      <c r="H388" s="5">
        <v>0</v>
      </c>
      <c r="I388" s="5">
        <v>9.059000000000003E-7</v>
      </c>
      <c r="J388" s="5">
        <v>8.6055000000000007E-7</v>
      </c>
      <c r="K388" s="5">
        <v>1.03447E-6</v>
      </c>
      <c r="L388" s="5">
        <v>1.68843E-6</v>
      </c>
      <c r="M388" s="5">
        <v>2.588885000000001E-6</v>
      </c>
      <c r="N388" s="5">
        <v>4.0339399999999999E-6</v>
      </c>
      <c r="O388" s="5">
        <v>3.8795949999999997E-6</v>
      </c>
      <c r="P388" s="5">
        <v>6.6233350000000014E-6</v>
      </c>
      <c r="Q388" s="5">
        <v>1.009864000000001E-5</v>
      </c>
      <c r="R388" s="5">
        <v>2.029881E-5</v>
      </c>
      <c r="S388" s="5">
        <v>2.274161999999999E-5</v>
      </c>
      <c r="T388" s="5">
        <v>3.2358275000000003E-5</v>
      </c>
      <c r="U388" s="5">
        <v>2.8652135000000009E-5</v>
      </c>
      <c r="V388" s="5">
        <v>3.2197610000000012E-5</v>
      </c>
      <c r="W388" s="5">
        <v>434.85468159053522</v>
      </c>
      <c r="X388" s="5">
        <v>1217.4585920777249</v>
      </c>
      <c r="Y388" s="5">
        <v>2201.360531231664</v>
      </c>
      <c r="Z388" s="5">
        <v>2815.510207806678</v>
      </c>
      <c r="AA388" s="5">
        <v>2881.2547091909219</v>
      </c>
      <c r="AB388" s="5">
        <v>2817.50451078281</v>
      </c>
      <c r="AC388" s="5">
        <v>3903.2678149276212</v>
      </c>
      <c r="AD388" s="5">
        <v>3775.2340175983768</v>
      </c>
      <c r="AE388" s="5">
        <v>3820.958347838206</v>
      </c>
      <c r="AF388" s="5">
        <v>3428.9611484306429</v>
      </c>
      <c r="AG388" s="5">
        <v>3897.5037019960951</v>
      </c>
    </row>
    <row r="389" spans="1:33">
      <c r="A389" s="56" t="s">
        <v>80</v>
      </c>
      <c r="B389" s="56" t="s">
        <v>163</v>
      </c>
      <c r="C389" s="56" t="s">
        <v>246</v>
      </c>
      <c r="D389" s="56" t="s">
        <v>247</v>
      </c>
      <c r="E389" s="56" t="s">
        <v>142</v>
      </c>
      <c r="F389" s="5">
        <v>0</v>
      </c>
      <c r="G389" s="5">
        <v>0</v>
      </c>
      <c r="H389" s="5">
        <v>0</v>
      </c>
      <c r="I389" s="5">
        <v>8.4608000000000012E-7</v>
      </c>
      <c r="J389" s="5">
        <v>8.1355000000000003E-7</v>
      </c>
      <c r="K389" s="5">
        <v>7.2147500000000005E-7</v>
      </c>
      <c r="L389" s="5">
        <v>1.172975E-6</v>
      </c>
      <c r="M389" s="5">
        <v>2.4155250000000009E-6</v>
      </c>
      <c r="N389" s="5">
        <v>2.9741899999999991E-6</v>
      </c>
      <c r="O389" s="5">
        <v>3.0733850000000012E-6</v>
      </c>
      <c r="P389" s="5">
        <v>5.5947749999999993E-6</v>
      </c>
      <c r="Q389" s="5">
        <v>8.6470650000000032E-6</v>
      </c>
      <c r="R389" s="5">
        <v>1.30736E-5</v>
      </c>
      <c r="S389" s="5">
        <v>1.2457065000000011E-5</v>
      </c>
      <c r="T389" s="5">
        <v>2.337375500000001E-5</v>
      </c>
      <c r="U389" s="5">
        <v>2.0657040000000008E-5</v>
      </c>
      <c r="V389" s="5">
        <v>2.255349500000001E-5</v>
      </c>
      <c r="W389" s="5">
        <v>7.9203805000000016E-5</v>
      </c>
      <c r="X389" s="5">
        <v>7.469894499999996E-5</v>
      </c>
      <c r="Y389" s="5">
        <v>7.04693E-5</v>
      </c>
      <c r="Z389" s="5">
        <v>9.2844770000000034E-5</v>
      </c>
      <c r="AA389" s="5">
        <v>1.07137455E-4</v>
      </c>
      <c r="AB389" s="5">
        <v>416.48366230586993</v>
      </c>
      <c r="AC389" s="5">
        <v>1593.81895129079</v>
      </c>
      <c r="AD389" s="5">
        <v>1464.86171049428</v>
      </c>
      <c r="AE389" s="5">
        <v>1861.589805812559</v>
      </c>
      <c r="AF389" s="5">
        <v>1672.128901993339</v>
      </c>
      <c r="AG389" s="5">
        <v>1820.326076379421</v>
      </c>
    </row>
    <row r="390" spans="1:33">
      <c r="A390" s="56" t="s">
        <v>80</v>
      </c>
      <c r="B390" s="56" t="s">
        <v>163</v>
      </c>
      <c r="C390" s="56" t="s">
        <v>248</v>
      </c>
      <c r="D390" s="56" t="s">
        <v>249</v>
      </c>
      <c r="E390" s="56" t="s">
        <v>142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</row>
    <row r="391" spans="1:33">
      <c r="A391" s="56" t="s">
        <v>80</v>
      </c>
      <c r="B391" s="56" t="s">
        <v>163</v>
      </c>
      <c r="C391" s="56" t="s">
        <v>250</v>
      </c>
      <c r="D391" s="56" t="s">
        <v>251</v>
      </c>
      <c r="E391" s="56" t="s">
        <v>142</v>
      </c>
      <c r="F391" s="5">
        <v>359.05472226788498</v>
      </c>
      <c r="G391" s="5">
        <v>1255.3557633609551</v>
      </c>
      <c r="H391" s="5">
        <v>1196.023879465255</v>
      </c>
      <c r="I391" s="5">
        <v>1313.0427295330101</v>
      </c>
      <c r="J391" s="5">
        <v>1325.488162830695</v>
      </c>
      <c r="K391" s="5">
        <v>1313.64479536676</v>
      </c>
      <c r="L391" s="5">
        <v>1241.1963653304449</v>
      </c>
      <c r="M391" s="5">
        <v>1308.3688098093301</v>
      </c>
      <c r="N391" s="5">
        <v>1269.154401010529</v>
      </c>
      <c r="O391" s="5">
        <v>1307.25914548063</v>
      </c>
      <c r="P391" s="5">
        <v>1309.7791992653549</v>
      </c>
      <c r="Q391" s="5">
        <v>1363.84622465285</v>
      </c>
      <c r="R391" s="5">
        <v>1369.5576140265459</v>
      </c>
      <c r="S391" s="5">
        <v>1280.7584030507401</v>
      </c>
      <c r="T391" s="5">
        <v>1318.164567979715</v>
      </c>
      <c r="U391" s="5">
        <v>1301.71787579806</v>
      </c>
      <c r="V391" s="5">
        <v>1362.036684507661</v>
      </c>
      <c r="W391" s="5">
        <v>1304.0540559050451</v>
      </c>
      <c r="X391" s="5">
        <v>1353.322629538221</v>
      </c>
      <c r="Y391" s="5">
        <v>1285.7674007442499</v>
      </c>
      <c r="Z391" s="5">
        <v>1304.6462274549749</v>
      </c>
      <c r="AA391" s="5">
        <v>1317.234217414936</v>
      </c>
      <c r="AB391" s="5">
        <v>1379.496414355754</v>
      </c>
      <c r="AC391" s="5">
        <v>1355.6699950882451</v>
      </c>
      <c r="AD391" s="5">
        <v>1289.0768039693851</v>
      </c>
      <c r="AE391" s="5">
        <v>1329.4538785027639</v>
      </c>
      <c r="AF391" s="5">
        <v>1294.4718648441451</v>
      </c>
      <c r="AG391" s="5">
        <v>1346.3550924874301</v>
      </c>
    </row>
    <row r="392" spans="1:33">
      <c r="A392" s="56" t="s">
        <v>80</v>
      </c>
      <c r="B392" s="56" t="s">
        <v>198</v>
      </c>
      <c r="C392" s="56" t="s">
        <v>252</v>
      </c>
      <c r="D392" s="56" t="s">
        <v>253</v>
      </c>
      <c r="E392" s="56" t="s">
        <v>142</v>
      </c>
      <c r="F392" s="5">
        <v>0</v>
      </c>
      <c r="G392" s="5">
        <v>1.3578885000000011E-5</v>
      </c>
      <c r="H392" s="5">
        <v>1.286607E-5</v>
      </c>
      <c r="I392" s="5">
        <v>1.058452E-5</v>
      </c>
      <c r="J392" s="5">
        <v>9.5720999999999994E-6</v>
      </c>
      <c r="K392" s="5">
        <v>9.4791150000000032E-6</v>
      </c>
      <c r="L392" s="5">
        <v>9.393120000000003E-6</v>
      </c>
      <c r="M392" s="5">
        <v>1.1660639999999999E-5</v>
      </c>
      <c r="N392" s="5">
        <v>1.1484255E-5</v>
      </c>
      <c r="O392" s="5">
        <v>1.253343000000001E-5</v>
      </c>
      <c r="P392" s="5">
        <v>1.4608935000000009E-5</v>
      </c>
      <c r="Q392" s="5">
        <v>1.5150539999999989E-5</v>
      </c>
      <c r="R392" s="5">
        <v>2.235459E-5</v>
      </c>
      <c r="S392" s="5">
        <v>1.7786455E-5</v>
      </c>
      <c r="T392" s="5">
        <v>3.7999159999999998E-5</v>
      </c>
      <c r="U392" s="5">
        <v>1.2284916500000001E-4</v>
      </c>
      <c r="V392" s="5">
        <v>1.2714518999999989E-4</v>
      </c>
      <c r="W392" s="5">
        <v>1.316985250000001E-4</v>
      </c>
      <c r="X392" s="5">
        <v>1.3041990499999999E-4</v>
      </c>
      <c r="Y392" s="5">
        <v>1.18430505E-4</v>
      </c>
      <c r="Z392" s="5">
        <v>1.3575194500000011E-4</v>
      </c>
      <c r="AA392" s="5">
        <v>3.1757574000000001E-3</v>
      </c>
      <c r="AB392" s="5">
        <v>1180.9326802445551</v>
      </c>
      <c r="AC392" s="5">
        <v>1364.8686816923689</v>
      </c>
      <c r="AD392" s="5">
        <v>1160.9192547257101</v>
      </c>
      <c r="AE392" s="5">
        <v>1266.1190842382509</v>
      </c>
      <c r="AF392" s="5">
        <v>1187.701700571085</v>
      </c>
      <c r="AG392" s="5">
        <v>1249.194956668046</v>
      </c>
    </row>
    <row r="393" spans="1:33">
      <c r="A393" s="56" t="s">
        <v>80</v>
      </c>
      <c r="B393" s="56" t="s">
        <v>198</v>
      </c>
      <c r="C393" s="56" t="s">
        <v>254</v>
      </c>
      <c r="D393" s="56" t="s">
        <v>255</v>
      </c>
      <c r="E393" s="56" t="s">
        <v>142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>
      <c r="A394" s="56" t="s">
        <v>80</v>
      </c>
      <c r="B394" s="56" t="s">
        <v>198</v>
      </c>
      <c r="C394" s="56" t="s">
        <v>256</v>
      </c>
      <c r="D394" s="56" t="s">
        <v>257</v>
      </c>
      <c r="E394" s="56" t="s">
        <v>142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</row>
    <row r="395" spans="1:33">
      <c r="A395" s="56" t="s">
        <v>80</v>
      </c>
      <c r="B395" s="56" t="s">
        <v>198</v>
      </c>
      <c r="C395" s="56" t="s">
        <v>258</v>
      </c>
      <c r="D395" s="56" t="s">
        <v>259</v>
      </c>
      <c r="E395" s="56" t="s">
        <v>142</v>
      </c>
      <c r="F395" s="5">
        <v>5007.9290070912302</v>
      </c>
      <c r="G395" s="5">
        <v>5150.2939296566119</v>
      </c>
      <c r="H395" s="5">
        <v>5043.8753721108051</v>
      </c>
      <c r="I395" s="5">
        <v>5172.6741733586287</v>
      </c>
      <c r="J395" s="5">
        <v>4868.4186443267754</v>
      </c>
      <c r="K395" s="5">
        <v>5060.938769096053</v>
      </c>
      <c r="L395" s="5">
        <v>4978.7592998110104</v>
      </c>
      <c r="M395" s="5">
        <v>5160.9680655283601</v>
      </c>
      <c r="N395" s="5">
        <v>4950.3035754057646</v>
      </c>
      <c r="O395" s="5">
        <v>4983.6582224049862</v>
      </c>
      <c r="P395" s="5">
        <v>5191.2349809103807</v>
      </c>
      <c r="Q395" s="5">
        <v>4817.7349575695607</v>
      </c>
      <c r="R395" s="5">
        <v>5514.3179641092229</v>
      </c>
      <c r="S395" s="5">
        <v>4952.1763281627173</v>
      </c>
      <c r="T395" s="5">
        <v>5033.2163841376296</v>
      </c>
      <c r="U395" s="5">
        <v>4803.6743415473829</v>
      </c>
      <c r="V395" s="5">
        <v>4792.8387176926744</v>
      </c>
      <c r="W395" s="5">
        <v>4820.5814438304806</v>
      </c>
      <c r="X395" s="5">
        <v>5014.6089798075964</v>
      </c>
      <c r="Y395" s="5">
        <v>4559.9672940838964</v>
      </c>
      <c r="Z395" s="5">
        <v>4552.2238378518359</v>
      </c>
      <c r="AA395" s="5">
        <v>4922.54274201106</v>
      </c>
      <c r="AB395" s="5">
        <v>5300.2322369981448</v>
      </c>
      <c r="AC395" s="5">
        <v>5953.6221712653823</v>
      </c>
      <c r="AD395" s="5">
        <v>5384.5178066691433</v>
      </c>
      <c r="AE395" s="5">
        <v>5443.8126093150258</v>
      </c>
      <c r="AF395" s="5">
        <v>4937.5005896376406</v>
      </c>
      <c r="AG395" s="5">
        <v>5353.8366634630547</v>
      </c>
    </row>
    <row r="396" spans="1:33">
      <c r="A396" s="56" t="s">
        <v>80</v>
      </c>
      <c r="B396" s="56" t="s">
        <v>198</v>
      </c>
      <c r="C396" s="56" t="s">
        <v>260</v>
      </c>
      <c r="D396" s="56" t="s">
        <v>261</v>
      </c>
      <c r="E396" s="56" t="s">
        <v>142</v>
      </c>
      <c r="F396" s="5">
        <v>5296.6959568419888</v>
      </c>
      <c r="G396" s="5">
        <v>5584.1503589833246</v>
      </c>
      <c r="H396" s="5">
        <v>5354.2691342251137</v>
      </c>
      <c r="I396" s="5">
        <v>5686.5867293845904</v>
      </c>
      <c r="J396" s="5">
        <v>5339.9380457986053</v>
      </c>
      <c r="K396" s="5">
        <v>5561.0479598550382</v>
      </c>
      <c r="L396" s="5">
        <v>5479.6471730102057</v>
      </c>
      <c r="M396" s="5">
        <v>5585.8335409494248</v>
      </c>
      <c r="N396" s="5">
        <v>5222.4351818440609</v>
      </c>
      <c r="O396" s="5">
        <v>5381.0428648014949</v>
      </c>
      <c r="P396" s="5">
        <v>5818.4743741492384</v>
      </c>
      <c r="Q396" s="5">
        <v>5334.163973669014</v>
      </c>
      <c r="R396" s="5">
        <v>6231.0577109385194</v>
      </c>
      <c r="S396" s="5">
        <v>5373.2967446992452</v>
      </c>
      <c r="T396" s="5">
        <v>5499.4182742276353</v>
      </c>
      <c r="U396" s="5">
        <v>4687.3749579680607</v>
      </c>
      <c r="V396" s="5">
        <v>5129.3916042581204</v>
      </c>
      <c r="W396" s="5">
        <v>6301.9256218737401</v>
      </c>
      <c r="X396" s="5">
        <v>6375.2089150297252</v>
      </c>
      <c r="Y396" s="5">
        <v>5768.6767879802428</v>
      </c>
      <c r="Z396" s="5">
        <v>6184.1815705038316</v>
      </c>
      <c r="AA396" s="5">
        <v>6715.3550553165096</v>
      </c>
      <c r="AB396" s="5">
        <v>9467.7884848124813</v>
      </c>
      <c r="AC396" s="5">
        <v>10692.481859019979</v>
      </c>
      <c r="AD396" s="5">
        <v>9986.5766748495498</v>
      </c>
      <c r="AE396" s="5">
        <v>10823.237233816721</v>
      </c>
      <c r="AF396" s="5">
        <v>10607.90365003913</v>
      </c>
      <c r="AG396" s="5">
        <v>10540.275027931561</v>
      </c>
    </row>
    <row r="397" spans="1:33">
      <c r="A397" s="56" t="s">
        <v>80</v>
      </c>
      <c r="B397" s="56" t="s">
        <v>198</v>
      </c>
      <c r="C397" s="56" t="s">
        <v>262</v>
      </c>
      <c r="D397" s="56" t="s">
        <v>263</v>
      </c>
      <c r="E397" s="56" t="s">
        <v>142</v>
      </c>
      <c r="F397" s="5">
        <v>0</v>
      </c>
      <c r="G397" s="5">
        <v>1799.9996533865269</v>
      </c>
      <c r="H397" s="5">
        <v>1652.8043065205941</v>
      </c>
      <c r="I397" s="5">
        <v>1567.2917278601899</v>
      </c>
      <c r="J397" s="5">
        <v>1504.3019387356351</v>
      </c>
      <c r="K397" s="5">
        <v>1478.352482532046</v>
      </c>
      <c r="L397" s="5">
        <v>1447.744808695184</v>
      </c>
      <c r="M397" s="5">
        <v>1546.241139341344</v>
      </c>
      <c r="N397" s="5">
        <v>1449.465607169755</v>
      </c>
      <c r="O397" s="5">
        <v>1465.4958846651209</v>
      </c>
      <c r="P397" s="5">
        <v>1521.2189862746891</v>
      </c>
      <c r="Q397" s="5">
        <v>1429.615713557755</v>
      </c>
      <c r="R397" s="5">
        <v>1696.437294132224</v>
      </c>
      <c r="S397" s="5">
        <v>1476.2956628397151</v>
      </c>
      <c r="T397" s="5">
        <v>1561.507530552391</v>
      </c>
      <c r="U397" s="5">
        <v>1519.3659017332791</v>
      </c>
      <c r="V397" s="5">
        <v>1592.369637473749</v>
      </c>
      <c r="W397" s="5">
        <v>1568.8396802782611</v>
      </c>
      <c r="X397" s="5">
        <v>1638.17684256947</v>
      </c>
      <c r="Y397" s="5">
        <v>1507.392494384015</v>
      </c>
      <c r="Z397" s="5">
        <v>2764.3375717794652</v>
      </c>
      <c r="AA397" s="5">
        <v>3086.8811325822921</v>
      </c>
      <c r="AB397" s="5">
        <v>5624.9573369623949</v>
      </c>
      <c r="AC397" s="5">
        <v>6440.1835508037884</v>
      </c>
      <c r="AD397" s="5">
        <v>5810.2481745494288</v>
      </c>
      <c r="AE397" s="5">
        <v>6005.7609542027667</v>
      </c>
      <c r="AF397" s="5">
        <v>5789.4224836986496</v>
      </c>
      <c r="AG397" s="5">
        <v>5995.4922685789152</v>
      </c>
    </row>
    <row r="398" spans="1:33">
      <c r="A398" s="56" t="s">
        <v>80</v>
      </c>
      <c r="B398" s="56" t="s">
        <v>198</v>
      </c>
      <c r="C398" s="56" t="s">
        <v>264</v>
      </c>
      <c r="D398" s="56" t="s">
        <v>265</v>
      </c>
      <c r="E398" s="56" t="s">
        <v>142</v>
      </c>
      <c r="F398" s="5">
        <v>0</v>
      </c>
      <c r="G398" s="5">
        <v>0</v>
      </c>
      <c r="H398" s="5">
        <v>4.1384649999999987E-6</v>
      </c>
      <c r="I398" s="5">
        <v>2.169555000000001E-6</v>
      </c>
      <c r="J398" s="5">
        <v>1.7818E-6</v>
      </c>
      <c r="K398" s="5">
        <v>1.9658350000000011E-6</v>
      </c>
      <c r="L398" s="5">
        <v>1.892874999999999E-6</v>
      </c>
      <c r="M398" s="5">
        <v>2.8880250000000002E-6</v>
      </c>
      <c r="N398" s="5">
        <v>5.4020299999999988E-6</v>
      </c>
      <c r="O398" s="5">
        <v>4.6036500000000012E-6</v>
      </c>
      <c r="P398" s="5">
        <v>4.6510099999999982E-6</v>
      </c>
      <c r="Q398" s="5">
        <v>8.740135000000002E-6</v>
      </c>
      <c r="R398" s="5">
        <v>1.071684E-5</v>
      </c>
      <c r="S398" s="5">
        <v>1.322026E-5</v>
      </c>
      <c r="T398" s="5">
        <v>2.0700880000000009E-5</v>
      </c>
      <c r="U398" s="5">
        <v>2.3639105000000019E-5</v>
      </c>
      <c r="V398" s="5">
        <v>2.992196999999999E-5</v>
      </c>
      <c r="W398" s="5">
        <v>3.0785885000000012E-5</v>
      </c>
      <c r="X398" s="5">
        <v>2.8945535000000008E-5</v>
      </c>
      <c r="Y398" s="5">
        <v>5.6570974999999989E-5</v>
      </c>
      <c r="Z398" s="5">
        <v>5.1494485000000012E-5</v>
      </c>
      <c r="AA398" s="5">
        <v>6.4352854999999982E-5</v>
      </c>
      <c r="AB398" s="5">
        <v>981.82701651572961</v>
      </c>
      <c r="AC398" s="5">
        <v>1013.6117615629259</v>
      </c>
      <c r="AD398" s="5">
        <v>1929.9536070262341</v>
      </c>
      <c r="AE398" s="5">
        <v>2004.993751581015</v>
      </c>
      <c r="AF398" s="5">
        <v>1812.4523124562249</v>
      </c>
      <c r="AG398" s="5">
        <v>2073.7132221942238</v>
      </c>
    </row>
    <row r="399" spans="1:33">
      <c r="A399" s="56" t="s">
        <v>80</v>
      </c>
      <c r="B399" s="56" t="s">
        <v>199</v>
      </c>
      <c r="C399" s="56" t="s">
        <v>266</v>
      </c>
      <c r="D399" s="56" t="s">
        <v>267</v>
      </c>
      <c r="E399" s="56" t="s">
        <v>142</v>
      </c>
      <c r="F399" s="5">
        <v>647.58507017920033</v>
      </c>
      <c r="G399" s="5">
        <v>649.35014275093488</v>
      </c>
      <c r="H399" s="5">
        <v>675.05374897183515</v>
      </c>
      <c r="I399" s="5">
        <v>689.79709232311995</v>
      </c>
      <c r="J399" s="5">
        <v>667.86389016165504</v>
      </c>
      <c r="K399" s="5">
        <v>703.57780951548034</v>
      </c>
      <c r="L399" s="5">
        <v>672.90886849065009</v>
      </c>
      <c r="M399" s="5">
        <v>590.78403429132482</v>
      </c>
      <c r="N399" s="5">
        <v>556.53369215865484</v>
      </c>
      <c r="O399" s="5">
        <v>549.37014418716035</v>
      </c>
      <c r="P399" s="5">
        <v>613.82023533256495</v>
      </c>
      <c r="Q399" s="5">
        <v>576.94151099733517</v>
      </c>
      <c r="R399" s="5">
        <v>460.85167742573509</v>
      </c>
      <c r="S399" s="5">
        <v>416.31040965357982</v>
      </c>
      <c r="T399" s="5">
        <v>610.39305472007527</v>
      </c>
      <c r="U399" s="5">
        <v>806.28388273895962</v>
      </c>
      <c r="V399" s="5">
        <v>1318.3419362521211</v>
      </c>
      <c r="W399" s="5">
        <v>1261.7966099677139</v>
      </c>
      <c r="X399" s="5">
        <v>1274.4121841432841</v>
      </c>
      <c r="Y399" s="5">
        <v>1336.512374520586</v>
      </c>
      <c r="Z399" s="5">
        <v>1333.067818447744</v>
      </c>
      <c r="AA399" s="5">
        <v>1395.9069211238391</v>
      </c>
      <c r="AB399" s="5">
        <v>1398.8107606953299</v>
      </c>
      <c r="AC399" s="5">
        <v>1623.559257484214</v>
      </c>
      <c r="AD399" s="5">
        <v>1460.2528691291091</v>
      </c>
      <c r="AE399" s="5">
        <v>1514.1907733809351</v>
      </c>
      <c r="AF399" s="5">
        <v>1344.868386628706</v>
      </c>
      <c r="AG399" s="5">
        <v>1542.6824493066699</v>
      </c>
    </row>
    <row r="400" spans="1:33">
      <c r="A400" s="56" t="s">
        <v>80</v>
      </c>
      <c r="B400" s="56" t="s">
        <v>199</v>
      </c>
      <c r="C400" s="56" t="s">
        <v>268</v>
      </c>
      <c r="D400" s="56" t="s">
        <v>269</v>
      </c>
      <c r="E400" s="56" t="s">
        <v>142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4.9747000000000002E-7</v>
      </c>
      <c r="N400" s="5">
        <v>4.5583950000000008E-6</v>
      </c>
      <c r="O400" s="5">
        <v>4.9684550000000002E-6</v>
      </c>
      <c r="P400" s="5">
        <v>5.8466549999999997E-6</v>
      </c>
      <c r="Q400" s="5">
        <v>1.0199254999999999E-5</v>
      </c>
      <c r="R400" s="5">
        <v>2.2008854999999999E-5</v>
      </c>
      <c r="S400" s="5">
        <v>1.913996000000001E-5</v>
      </c>
      <c r="T400" s="5">
        <v>3.1016805000000011E-5</v>
      </c>
      <c r="U400" s="5">
        <v>2.7710319999999999E-5</v>
      </c>
      <c r="V400" s="5">
        <v>3.7544360000000003E-5</v>
      </c>
      <c r="W400" s="5">
        <v>3.5981490000000007E-5</v>
      </c>
      <c r="X400" s="5">
        <v>5.2972449999999978E-5</v>
      </c>
      <c r="Y400" s="5">
        <v>4.8426025000000022E-5</v>
      </c>
      <c r="Z400" s="5">
        <v>4.5458779999999971E-5</v>
      </c>
      <c r="AA400" s="5">
        <v>5.3459104999999978E-5</v>
      </c>
      <c r="AB400" s="5">
        <v>2.9432792500000009E-4</v>
      </c>
      <c r="AC400" s="5">
        <v>3.0771873500000033E-4</v>
      </c>
      <c r="AD400" s="5">
        <v>870.57327509084507</v>
      </c>
      <c r="AE400" s="5">
        <v>1043.19609921134</v>
      </c>
      <c r="AF400" s="5">
        <v>921.76824105353546</v>
      </c>
      <c r="AG400" s="5">
        <v>1067.4717092800499</v>
      </c>
    </row>
    <row r="401" spans="1:33">
      <c r="A401" s="56" t="s">
        <v>80</v>
      </c>
      <c r="B401" s="56" t="s">
        <v>199</v>
      </c>
      <c r="C401" s="56" t="s">
        <v>270</v>
      </c>
      <c r="D401" s="56" t="s">
        <v>271</v>
      </c>
      <c r="E401" s="56" t="s">
        <v>142</v>
      </c>
      <c r="F401" s="5">
        <v>3421.1025320417812</v>
      </c>
      <c r="G401" s="5">
        <v>3698.593485677005</v>
      </c>
      <c r="H401" s="5">
        <v>3629.5391855720509</v>
      </c>
      <c r="I401" s="5">
        <v>3799.51049343779</v>
      </c>
      <c r="J401" s="5">
        <v>3547.1084208437051</v>
      </c>
      <c r="K401" s="5">
        <v>3889.4591627690011</v>
      </c>
      <c r="L401" s="5">
        <v>3723.0279011492162</v>
      </c>
      <c r="M401" s="5">
        <v>3670.67630369689</v>
      </c>
      <c r="N401" s="5">
        <v>3587.2105279187208</v>
      </c>
      <c r="O401" s="5">
        <v>3710.0760755833649</v>
      </c>
      <c r="P401" s="5">
        <v>3463.9243510594752</v>
      </c>
      <c r="Q401" s="5">
        <v>3319.4035167507109</v>
      </c>
      <c r="R401" s="5">
        <v>3783.4122614154949</v>
      </c>
      <c r="S401" s="5">
        <v>4573.2389760420156</v>
      </c>
      <c r="T401" s="5">
        <v>4632.3915447217914</v>
      </c>
      <c r="U401" s="5">
        <v>4316.8709206568146</v>
      </c>
      <c r="V401" s="5">
        <v>5918.8575483580698</v>
      </c>
      <c r="W401" s="5">
        <v>5754.5406851069311</v>
      </c>
      <c r="X401" s="5">
        <v>6435.2728423355038</v>
      </c>
      <c r="Y401" s="5">
        <v>6700.0185557265213</v>
      </c>
      <c r="Z401" s="5">
        <v>6568.4078342006196</v>
      </c>
      <c r="AA401" s="5">
        <v>6763.3610318713936</v>
      </c>
      <c r="AB401" s="5">
        <v>7605.9869264770641</v>
      </c>
      <c r="AC401" s="5">
        <v>8253.7006637071154</v>
      </c>
      <c r="AD401" s="5">
        <v>7981.3253720928042</v>
      </c>
      <c r="AE401" s="5">
        <v>8071.1041642186101</v>
      </c>
      <c r="AF401" s="5">
        <v>7206.5923363876336</v>
      </c>
      <c r="AG401" s="5">
        <v>8785.4249652263534</v>
      </c>
    </row>
    <row r="402" spans="1:33">
      <c r="A402" s="56" t="s">
        <v>80</v>
      </c>
      <c r="B402" s="56" t="s">
        <v>199</v>
      </c>
      <c r="C402" s="56" t="s">
        <v>272</v>
      </c>
      <c r="D402" s="56" t="s">
        <v>273</v>
      </c>
      <c r="E402" s="56" t="s">
        <v>142</v>
      </c>
      <c r="F402" s="5">
        <v>237.40340289252521</v>
      </c>
      <c r="G402" s="5">
        <v>237.17297937229489</v>
      </c>
      <c r="H402" s="5">
        <v>250.85013588481519</v>
      </c>
      <c r="I402" s="5">
        <v>258.92462886750502</v>
      </c>
      <c r="J402" s="5">
        <v>235.54929033245509</v>
      </c>
      <c r="K402" s="5">
        <v>247.49652964259991</v>
      </c>
      <c r="L402" s="5">
        <v>0</v>
      </c>
      <c r="M402" s="5">
        <v>2.1914349999999989E-6</v>
      </c>
      <c r="N402" s="5">
        <v>1.152679E-5</v>
      </c>
      <c r="O402" s="5">
        <v>1.565594E-5</v>
      </c>
      <c r="P402" s="5">
        <v>1.7180825000000008E-5</v>
      </c>
      <c r="Q402" s="5">
        <v>2.7616905E-5</v>
      </c>
      <c r="R402" s="5">
        <v>9.0267045000000032E-5</v>
      </c>
      <c r="S402" s="5">
        <v>7.856628000000004E-5</v>
      </c>
      <c r="T402" s="5">
        <v>1.1521167500000001E-4</v>
      </c>
      <c r="U402" s="5">
        <v>2.2074550000000001E-4</v>
      </c>
      <c r="V402" s="5">
        <v>2.4350026E-4</v>
      </c>
      <c r="W402" s="5">
        <v>312.60039545947478</v>
      </c>
      <c r="X402" s="5">
        <v>298.04130570295013</v>
      </c>
      <c r="Y402" s="5">
        <v>284.73013381802019</v>
      </c>
      <c r="Z402" s="5">
        <v>293.07076436665528</v>
      </c>
      <c r="AA402" s="5">
        <v>313.03679683198487</v>
      </c>
      <c r="AB402" s="5">
        <v>317.79271965521991</v>
      </c>
      <c r="AC402" s="5">
        <v>350.39832232144511</v>
      </c>
      <c r="AD402" s="5">
        <v>310.74350869174498</v>
      </c>
      <c r="AE402" s="5">
        <v>322.57936707953007</v>
      </c>
      <c r="AF402" s="5">
        <v>293.75489741890487</v>
      </c>
      <c r="AG402" s="5">
        <v>325.74621162825008</v>
      </c>
    </row>
    <row r="403" spans="1:33">
      <c r="A403" s="56" t="s">
        <v>80</v>
      </c>
      <c r="B403" s="56" t="s">
        <v>199</v>
      </c>
      <c r="C403" s="56" t="s">
        <v>274</v>
      </c>
      <c r="D403" s="56" t="s">
        <v>275</v>
      </c>
      <c r="E403" s="56" t="s">
        <v>142</v>
      </c>
      <c r="F403" s="5">
        <v>1082.945406621925</v>
      </c>
      <c r="G403" s="5">
        <v>1086.666140950455</v>
      </c>
      <c r="H403" s="5">
        <v>1161.588738509945</v>
      </c>
      <c r="I403" s="5">
        <v>1078.1343665010399</v>
      </c>
      <c r="J403" s="5">
        <v>1081.5058103471611</v>
      </c>
      <c r="K403" s="5">
        <v>1115.7407782304949</v>
      </c>
      <c r="L403" s="5">
        <v>1142.5544198513151</v>
      </c>
      <c r="M403" s="5">
        <v>1077.542855376905</v>
      </c>
      <c r="N403" s="5">
        <v>1145.32060789054</v>
      </c>
      <c r="O403" s="5">
        <v>1073.1944911089099</v>
      </c>
      <c r="P403" s="5">
        <v>1121.6173179905049</v>
      </c>
      <c r="Q403" s="5">
        <v>1130.7195374804101</v>
      </c>
      <c r="R403" s="5">
        <v>1215.9766820937391</v>
      </c>
      <c r="S403" s="5">
        <v>1171.6098456812649</v>
      </c>
      <c r="T403" s="5">
        <v>1064.6440230864241</v>
      </c>
      <c r="U403" s="5">
        <v>1093.8091024754201</v>
      </c>
      <c r="V403" s="5">
        <v>1167.8714228158699</v>
      </c>
      <c r="W403" s="5">
        <v>1236.306143572305</v>
      </c>
      <c r="X403" s="5">
        <v>1130.70892824252</v>
      </c>
      <c r="Y403" s="5">
        <v>1178.3510321592701</v>
      </c>
      <c r="Z403" s="5">
        <v>1106.973594572825</v>
      </c>
      <c r="AA403" s="5">
        <v>1158.1909473670801</v>
      </c>
      <c r="AB403" s="5">
        <v>636.80665841255484</v>
      </c>
      <c r="AC403" s="5">
        <v>649.98941121353516</v>
      </c>
      <c r="AD403" s="5">
        <v>650.88611773403932</v>
      </c>
      <c r="AE403" s="5">
        <v>550.13971808517965</v>
      </c>
      <c r="AF403" s="5">
        <v>573.82950108030502</v>
      </c>
      <c r="AG403" s="5">
        <v>577.30271559591972</v>
      </c>
    </row>
    <row r="404" spans="1:33">
      <c r="A404" s="56" t="s">
        <v>80</v>
      </c>
      <c r="B404" s="56" t="s">
        <v>199</v>
      </c>
      <c r="C404" s="56" t="s">
        <v>276</v>
      </c>
      <c r="D404" s="56" t="s">
        <v>277</v>
      </c>
      <c r="E404" s="56" t="s">
        <v>142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</row>
    <row r="405" spans="1:33">
      <c r="A405" s="56" t="s">
        <v>80</v>
      </c>
      <c r="B405" s="56" t="s">
        <v>199</v>
      </c>
      <c r="C405" s="56" t="s">
        <v>278</v>
      </c>
      <c r="D405" s="56" t="s">
        <v>279</v>
      </c>
      <c r="E405" s="56" t="s">
        <v>142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>
      <c r="A406" s="56" t="s">
        <v>80</v>
      </c>
      <c r="B406" s="56" t="s">
        <v>199</v>
      </c>
      <c r="C406" s="56" t="s">
        <v>280</v>
      </c>
      <c r="D406" s="56" t="s">
        <v>281</v>
      </c>
      <c r="E406" s="56" t="s">
        <v>142</v>
      </c>
      <c r="F406" s="5">
        <v>309.38683411794489</v>
      </c>
      <c r="G406" s="5">
        <v>322.06314329265513</v>
      </c>
      <c r="H406" s="5">
        <v>328.6881118209202</v>
      </c>
      <c r="I406" s="5">
        <v>333.33855994110007</v>
      </c>
      <c r="J406" s="5">
        <v>295.25793318415509</v>
      </c>
      <c r="K406" s="5">
        <v>327.299595752605</v>
      </c>
      <c r="L406" s="5">
        <v>307.61625382518503</v>
      </c>
      <c r="M406" s="5">
        <v>135.95741095576</v>
      </c>
      <c r="N406" s="5">
        <v>165.53832686168499</v>
      </c>
      <c r="O406" s="5">
        <v>163.91363022889001</v>
      </c>
      <c r="P406" s="5">
        <v>168.85202766582009</v>
      </c>
      <c r="Q406" s="5">
        <v>169.27144697857489</v>
      </c>
      <c r="R406" s="5">
        <v>192.92721095866489</v>
      </c>
      <c r="S406" s="5">
        <v>3.2998284999999998E-5</v>
      </c>
      <c r="T406" s="5">
        <v>4.1499079999999969E-5</v>
      </c>
      <c r="U406" s="5">
        <v>3.9045830000000041E-5</v>
      </c>
      <c r="V406" s="5">
        <v>3.7951385000000012E-4</v>
      </c>
      <c r="W406" s="5">
        <v>612.66920704947495</v>
      </c>
      <c r="X406" s="5">
        <v>583.60911195657991</v>
      </c>
      <c r="Y406" s="5">
        <v>575.13483060963972</v>
      </c>
      <c r="Z406" s="5">
        <v>567.8663479611306</v>
      </c>
      <c r="AA406" s="5">
        <v>598.45182242690498</v>
      </c>
      <c r="AB406" s="5">
        <v>963.12137991393956</v>
      </c>
      <c r="AC406" s="5">
        <v>1011.76642941594</v>
      </c>
      <c r="AD406" s="5">
        <v>932.29640722423437</v>
      </c>
      <c r="AE406" s="5">
        <v>929.13842737185985</v>
      </c>
      <c r="AF406" s="5">
        <v>836.23151017096563</v>
      </c>
      <c r="AG406" s="5">
        <v>949.70967311852564</v>
      </c>
    </row>
    <row r="407" spans="1:33">
      <c r="A407" s="56" t="s">
        <v>80</v>
      </c>
      <c r="B407" s="56" t="s">
        <v>199</v>
      </c>
      <c r="C407" s="56" t="s">
        <v>282</v>
      </c>
      <c r="D407" s="56" t="s">
        <v>283</v>
      </c>
      <c r="E407" s="56" t="s">
        <v>142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</row>
    <row r="408" spans="1:33">
      <c r="A408" s="56" t="s">
        <v>80</v>
      </c>
      <c r="B408" s="56" t="s">
        <v>200</v>
      </c>
      <c r="C408" s="56" t="s">
        <v>284</v>
      </c>
      <c r="D408" s="56" t="s">
        <v>285</v>
      </c>
      <c r="E408" s="56" t="s">
        <v>142</v>
      </c>
      <c r="F408" s="5">
        <v>539.73059639066503</v>
      </c>
      <c r="G408" s="5">
        <v>563.20211567080491</v>
      </c>
      <c r="H408" s="5">
        <v>536.42327373672015</v>
      </c>
      <c r="I408" s="5">
        <v>548.29997054424973</v>
      </c>
      <c r="J408" s="5">
        <v>1048.258476250825</v>
      </c>
      <c r="K408" s="5">
        <v>963.00069619564988</v>
      </c>
      <c r="L408" s="5">
        <v>1274.7239375516649</v>
      </c>
      <c r="M408" s="5">
        <v>1412.52963811623</v>
      </c>
      <c r="N408" s="5">
        <v>1411.0434900190951</v>
      </c>
      <c r="O408" s="5">
        <v>1420.719633358174</v>
      </c>
      <c r="P408" s="5">
        <v>1482.4998688717949</v>
      </c>
      <c r="Q408" s="5">
        <v>1511.037974566065</v>
      </c>
      <c r="R408" s="5">
        <v>1594.9234375251301</v>
      </c>
      <c r="S408" s="5">
        <v>1633.3118385795949</v>
      </c>
      <c r="T408" s="5">
        <v>1727.7927508952409</v>
      </c>
      <c r="U408" s="5">
        <v>1821.0749760194401</v>
      </c>
      <c r="V408" s="5">
        <v>1778.8779747425699</v>
      </c>
      <c r="W408" s="5">
        <v>1872.946549477753</v>
      </c>
      <c r="X408" s="5">
        <v>1849.163274969535</v>
      </c>
      <c r="Y408" s="5">
        <v>1794.2627934386289</v>
      </c>
      <c r="Z408" s="5">
        <v>1793.425055002795</v>
      </c>
      <c r="AA408" s="5">
        <v>1797.816880584375</v>
      </c>
      <c r="AB408" s="5">
        <v>1757.91270051111</v>
      </c>
      <c r="AC408" s="5">
        <v>1776.5602376858451</v>
      </c>
      <c r="AD408" s="5">
        <v>1810.6309360706509</v>
      </c>
      <c r="AE408" s="5">
        <v>1834.6670060209351</v>
      </c>
      <c r="AF408" s="5">
        <v>1880.3603013790639</v>
      </c>
      <c r="AG408" s="5">
        <v>1760.058820966379</v>
      </c>
    </row>
    <row r="409" spans="1:33">
      <c r="A409" s="56" t="s">
        <v>80</v>
      </c>
      <c r="B409" s="56" t="s">
        <v>200</v>
      </c>
      <c r="C409" s="56" t="s">
        <v>286</v>
      </c>
      <c r="D409" s="56" t="s">
        <v>287</v>
      </c>
      <c r="E409" s="56" t="s">
        <v>142</v>
      </c>
      <c r="F409" s="5">
        <v>846.69983717840489</v>
      </c>
      <c r="G409" s="5">
        <v>932.50115620937004</v>
      </c>
      <c r="H409" s="5">
        <v>860.81858453033487</v>
      </c>
      <c r="I409" s="5">
        <v>832.53106638631994</v>
      </c>
      <c r="J409" s="5">
        <v>813.50592051718536</v>
      </c>
      <c r="K409" s="5">
        <v>833.12364681435452</v>
      </c>
      <c r="L409" s="5">
        <v>818.4385335005893</v>
      </c>
      <c r="M409" s="5">
        <v>831.04146510167993</v>
      </c>
      <c r="N409" s="5">
        <v>804.6216116240048</v>
      </c>
      <c r="O409" s="5">
        <v>1340.615561531665</v>
      </c>
      <c r="P409" s="5">
        <v>1446.3687075647549</v>
      </c>
      <c r="Q409" s="5">
        <v>1395.14434204698</v>
      </c>
      <c r="R409" s="5">
        <v>1889.45916142948</v>
      </c>
      <c r="S409" s="5">
        <v>1845.6855070032709</v>
      </c>
      <c r="T409" s="5">
        <v>1840.803751906815</v>
      </c>
      <c r="U409" s="5">
        <v>1866.5785718923601</v>
      </c>
      <c r="V409" s="5">
        <v>2067.0470231291101</v>
      </c>
      <c r="W409" s="5">
        <v>2089.62499913184</v>
      </c>
      <c r="X409" s="5">
        <v>2165.192385253205</v>
      </c>
      <c r="Y409" s="5">
        <v>2057.9810000996799</v>
      </c>
      <c r="Z409" s="5">
        <v>2103.5286473004312</v>
      </c>
      <c r="AA409" s="5">
        <v>2041.6528478059049</v>
      </c>
      <c r="AB409" s="5">
        <v>1947.4031534923461</v>
      </c>
      <c r="AC409" s="5">
        <v>2136.7279947047482</v>
      </c>
      <c r="AD409" s="5">
        <v>2092.8187487272162</v>
      </c>
      <c r="AE409" s="5">
        <v>2035.459343466895</v>
      </c>
      <c r="AF409" s="5">
        <v>2050.8135448173512</v>
      </c>
      <c r="AG409" s="5">
        <v>1635.786811972275</v>
      </c>
    </row>
    <row r="410" spans="1:33">
      <c r="A410" s="56" t="s">
        <v>80</v>
      </c>
      <c r="B410" s="56" t="s">
        <v>200</v>
      </c>
      <c r="C410" s="56" t="s">
        <v>288</v>
      </c>
      <c r="D410" s="56" t="s">
        <v>303</v>
      </c>
      <c r="E410" s="56" t="s">
        <v>142</v>
      </c>
      <c r="F410" s="5">
        <v>458.48839711962529</v>
      </c>
      <c r="G410" s="5">
        <v>1171.4089263200799</v>
      </c>
      <c r="H410" s="5">
        <v>1749.9897378072151</v>
      </c>
      <c r="I410" s="5">
        <v>2261.7625691866251</v>
      </c>
      <c r="J410" s="5">
        <v>2259.9083010071781</v>
      </c>
      <c r="K410" s="5">
        <v>2817.1777526815922</v>
      </c>
      <c r="L410" s="5">
        <v>2983.69714572051</v>
      </c>
      <c r="M410" s="5">
        <v>3198.8399720979851</v>
      </c>
      <c r="N410" s="5">
        <v>3195.2085000818702</v>
      </c>
      <c r="O410" s="5">
        <v>3275.095662552545</v>
      </c>
      <c r="P410" s="5">
        <v>3209.0869193360918</v>
      </c>
      <c r="Q410" s="5">
        <v>3174.9705834460119</v>
      </c>
      <c r="R410" s="5">
        <v>3428.9280142156249</v>
      </c>
      <c r="S410" s="5">
        <v>3429.0482607472072</v>
      </c>
      <c r="T410" s="5">
        <v>3291.478246946599</v>
      </c>
      <c r="U410" s="5">
        <v>3442.068189228803</v>
      </c>
      <c r="V410" s="5">
        <v>3524.4860623641962</v>
      </c>
      <c r="W410" s="5">
        <v>3645.583345808061</v>
      </c>
      <c r="X410" s="5">
        <v>3693.0816608453438</v>
      </c>
      <c r="Y410" s="5">
        <v>3564.236454379617</v>
      </c>
      <c r="Z410" s="5">
        <v>3631.726374809431</v>
      </c>
      <c r="AA410" s="5">
        <v>3421.0195643012621</v>
      </c>
      <c r="AB410" s="5">
        <v>3309.267084251665</v>
      </c>
      <c r="AC410" s="5">
        <v>3540.3578179894362</v>
      </c>
      <c r="AD410" s="5">
        <v>3507.6526089198942</v>
      </c>
      <c r="AE410" s="5">
        <v>3334.4354257151622</v>
      </c>
      <c r="AF410" s="5">
        <v>3439.126867064736</v>
      </c>
      <c r="AG410" s="5">
        <v>3508.919283228885</v>
      </c>
    </row>
    <row r="412" spans="1:33">
      <c r="A412" s="56" t="s">
        <v>80</v>
      </c>
      <c r="B412" s="56" t="s">
        <v>163</v>
      </c>
      <c r="C412" s="56" t="s">
        <v>290</v>
      </c>
      <c r="D412" s="56" t="s">
        <v>291</v>
      </c>
      <c r="E412" s="56" t="s">
        <v>141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</row>
    <row r="413" spans="1:33">
      <c r="A413" s="56" t="s">
        <v>80</v>
      </c>
      <c r="B413" s="56" t="s">
        <v>163</v>
      </c>
      <c r="C413" s="56" t="s">
        <v>292</v>
      </c>
      <c r="D413" s="56" t="s">
        <v>293</v>
      </c>
      <c r="E413" s="56" t="s">
        <v>141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</row>
    <row r="414" spans="1:33">
      <c r="A414" s="56" t="s">
        <v>80</v>
      </c>
      <c r="B414" s="56" t="s">
        <v>198</v>
      </c>
      <c r="C414" s="56" t="s">
        <v>294</v>
      </c>
      <c r="D414" s="56" t="s">
        <v>295</v>
      </c>
      <c r="E414" s="56" t="s">
        <v>141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</row>
    <row r="415" spans="1:33">
      <c r="A415" s="56" t="s">
        <v>80</v>
      </c>
      <c r="B415" s="56" t="s">
        <v>200</v>
      </c>
      <c r="C415" s="56" t="s">
        <v>296</v>
      </c>
      <c r="D415" s="56" t="s">
        <v>297</v>
      </c>
      <c r="E415" s="56" t="s">
        <v>141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>
      <c r="A416" s="56" t="s">
        <v>80</v>
      </c>
      <c r="B416" s="56" t="s">
        <v>198</v>
      </c>
      <c r="C416" s="56" t="s">
        <v>298</v>
      </c>
      <c r="D416" s="56" t="s">
        <v>299</v>
      </c>
      <c r="E416" s="56" t="s">
        <v>141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</row>
    <row r="417" spans="1:33">
      <c r="A417" s="56" t="s">
        <v>80</v>
      </c>
      <c r="B417" s="56" t="s">
        <v>199</v>
      </c>
      <c r="C417" s="56" t="s">
        <v>300</v>
      </c>
      <c r="D417" s="56" t="s">
        <v>301</v>
      </c>
      <c r="E417" s="56" t="s">
        <v>141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</sheetData>
  <autoFilter ref="A3:E417" xr:uid="{00000000-0009-0000-0000-00000D000000}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9">
    <tabColor theme="7"/>
  </sheetPr>
  <dimension ref="A1:AE8"/>
  <sheetViews>
    <sheetView zoomScaleNormal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baseColWidth="10" defaultColWidth="9" defaultRowHeight="14"/>
  <cols>
    <col min="1" max="1" width="14.6640625" style="6" customWidth="1"/>
    <col min="2" max="2" width="9" style="6" customWidth="1"/>
    <col min="3" max="3" width="17" style="6" customWidth="1"/>
    <col min="4" max="6" width="9" style="6" customWidth="1"/>
    <col min="7" max="16384" width="9" style="6"/>
  </cols>
  <sheetData>
    <row r="1" spans="1:31" s="53" customFormat="1" ht="23.25" customHeight="1" thickBot="1">
      <c r="A1" s="4" t="s">
        <v>304</v>
      </c>
      <c r="B1" s="4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</row>
    <row r="2" spans="1:31" ht="15" customHeight="1" thickTop="1"/>
    <row r="3" spans="1:31">
      <c r="A3" s="57" t="s">
        <v>191</v>
      </c>
      <c r="B3" s="57" t="s">
        <v>194</v>
      </c>
      <c r="C3" s="58" t="s">
        <v>162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128</v>
      </c>
      <c r="C4" s="5">
        <v>1392.7521990811349</v>
      </c>
      <c r="D4" s="5">
        <v>101.73657170005571</v>
      </c>
      <c r="E4" s="5">
        <v>94.456237210985719</v>
      </c>
      <c r="F4" s="5">
        <v>86.958990774555986</v>
      </c>
      <c r="G4" s="5">
        <v>79.988146614201639</v>
      </c>
      <c r="H4" s="5">
        <v>72.859596054978439</v>
      </c>
      <c r="I4" s="5">
        <v>65.854879303035275</v>
      </c>
      <c r="J4" s="5">
        <v>53.339335937002438</v>
      </c>
      <c r="K4" s="5">
        <v>50.022618570340647</v>
      </c>
      <c r="L4" s="5">
        <v>49.172538390088548</v>
      </c>
      <c r="M4" s="5">
        <v>47.410051323869332</v>
      </c>
      <c r="N4" s="5">
        <v>49.18658622719461</v>
      </c>
      <c r="O4" s="5">
        <v>51.212681640408441</v>
      </c>
      <c r="P4" s="5">
        <v>49.110037700855948</v>
      </c>
      <c r="Q4" s="5">
        <v>53.048586971155068</v>
      </c>
      <c r="R4" s="5">
        <v>55.806867591685439</v>
      </c>
      <c r="S4" s="5">
        <v>55.350493201538761</v>
      </c>
      <c r="T4" s="5">
        <v>53.437465653246498</v>
      </c>
      <c r="U4" s="5">
        <v>50.719189773393957</v>
      </c>
      <c r="V4" s="5">
        <v>50.784101223467196</v>
      </c>
      <c r="W4" s="5">
        <v>47.395958214428902</v>
      </c>
      <c r="X4" s="5">
        <v>44.60682031237188</v>
      </c>
      <c r="Y4" s="5">
        <v>42.608932902331233</v>
      </c>
      <c r="Z4" s="5">
        <v>22.591583457693108</v>
      </c>
      <c r="AA4" s="5">
        <v>18.622661916694721</v>
      </c>
      <c r="AB4" s="5">
        <v>10.79535328043859</v>
      </c>
      <c r="AC4" s="5">
        <v>11.243909088994521</v>
      </c>
      <c r="AD4" s="5">
        <v>12.97804426763167</v>
      </c>
      <c r="AE4" s="5">
        <v>11.453959778490621</v>
      </c>
    </row>
    <row r="5" spans="1:31">
      <c r="A5" s="56" t="s">
        <v>70</v>
      </c>
      <c r="B5" s="56" t="s">
        <v>128</v>
      </c>
      <c r="C5" s="5">
        <v>1392.7521990811349</v>
      </c>
      <c r="D5" s="5">
        <v>101.73657170005571</v>
      </c>
      <c r="E5" s="5">
        <v>94.456237210985719</v>
      </c>
      <c r="F5" s="5">
        <v>86.958990774555986</v>
      </c>
      <c r="G5" s="5">
        <v>79.988146614201639</v>
      </c>
      <c r="H5" s="5">
        <v>72.859596054978439</v>
      </c>
      <c r="I5" s="5">
        <v>65.854879303035275</v>
      </c>
      <c r="J5" s="5">
        <v>53.339335937002438</v>
      </c>
      <c r="K5" s="5">
        <v>50.022618570340647</v>
      </c>
      <c r="L5" s="5">
        <v>49.172538390088548</v>
      </c>
      <c r="M5" s="5">
        <v>47.410051323869332</v>
      </c>
      <c r="N5" s="5">
        <v>49.18658622719461</v>
      </c>
      <c r="O5" s="5">
        <v>51.212681640408441</v>
      </c>
      <c r="P5" s="5">
        <v>49.110037700855948</v>
      </c>
      <c r="Q5" s="5">
        <v>53.048586971155068</v>
      </c>
      <c r="R5" s="5">
        <v>55.806867591685439</v>
      </c>
      <c r="S5" s="5">
        <v>55.350493201538761</v>
      </c>
      <c r="T5" s="5">
        <v>53.437465653246498</v>
      </c>
      <c r="U5" s="5">
        <v>50.719189773393957</v>
      </c>
      <c r="V5" s="5">
        <v>50.784101223467196</v>
      </c>
      <c r="W5" s="5">
        <v>47.395958214428902</v>
      </c>
      <c r="X5" s="5">
        <v>44.60682031237188</v>
      </c>
      <c r="Y5" s="5">
        <v>42.608932902331233</v>
      </c>
      <c r="Z5" s="5">
        <v>22.591583457693108</v>
      </c>
      <c r="AA5" s="5">
        <v>18.622661916694721</v>
      </c>
      <c r="AB5" s="5">
        <v>10.79535328043859</v>
      </c>
      <c r="AC5" s="5">
        <v>11.243909088994521</v>
      </c>
      <c r="AD5" s="5">
        <v>12.97804426763167</v>
      </c>
      <c r="AE5" s="5">
        <v>11.453959778490621</v>
      </c>
    </row>
    <row r="6" spans="1:31">
      <c r="A6" s="56" t="s">
        <v>73</v>
      </c>
      <c r="B6" s="56" t="s">
        <v>128</v>
      </c>
      <c r="C6" s="5">
        <v>1390.411287846315</v>
      </c>
      <c r="D6" s="5">
        <v>101.7262329300013</v>
      </c>
      <c r="E6" s="5">
        <v>94.436016009316148</v>
      </c>
      <c r="F6" s="5">
        <v>86.995767657880023</v>
      </c>
      <c r="G6" s="5">
        <v>79.440659372657962</v>
      </c>
      <c r="H6" s="5">
        <v>71.542158352409629</v>
      </c>
      <c r="I6" s="5">
        <v>65.510770191050128</v>
      </c>
      <c r="J6" s="5">
        <v>53.203868542083512</v>
      </c>
      <c r="K6" s="5">
        <v>50.034368930075331</v>
      </c>
      <c r="L6" s="5">
        <v>49.185294413658937</v>
      </c>
      <c r="M6" s="5">
        <v>47.433708877387822</v>
      </c>
      <c r="N6" s="5">
        <v>49.198857949118498</v>
      </c>
      <c r="O6" s="5">
        <v>51.22372309994789</v>
      </c>
      <c r="P6" s="5">
        <v>49.118535625984023</v>
      </c>
      <c r="Q6" s="5">
        <v>53.061839829508187</v>
      </c>
      <c r="R6" s="5">
        <v>55.791117224770218</v>
      </c>
      <c r="S6" s="5">
        <v>55.366313663218747</v>
      </c>
      <c r="T6" s="5">
        <v>53.428421984272028</v>
      </c>
      <c r="U6" s="5">
        <v>50.719557819039743</v>
      </c>
      <c r="V6" s="5">
        <v>50.778608070730307</v>
      </c>
      <c r="W6" s="5">
        <v>47.389004350554742</v>
      </c>
      <c r="X6" s="5">
        <v>44.588472081023241</v>
      </c>
      <c r="Y6" s="5">
        <v>42.604369029733199</v>
      </c>
      <c r="Z6" s="5">
        <v>22.5803497306796</v>
      </c>
      <c r="AA6" s="5">
        <v>18.614101556979989</v>
      </c>
      <c r="AB6" s="5">
        <v>10.785542471653759</v>
      </c>
      <c r="AC6" s="5">
        <v>11.240895052577899</v>
      </c>
      <c r="AD6" s="5">
        <v>12.97042035241304</v>
      </c>
      <c r="AE6" s="5">
        <v>11.44231267758909</v>
      </c>
    </row>
    <row r="7" spans="1:31">
      <c r="A7" s="56" t="s">
        <v>75</v>
      </c>
      <c r="B7" s="56" t="s">
        <v>128</v>
      </c>
      <c r="C7" s="5">
        <v>1392.7521990811349</v>
      </c>
      <c r="D7" s="5">
        <v>101.73657170005571</v>
      </c>
      <c r="E7" s="5">
        <v>94.456237210985719</v>
      </c>
      <c r="F7" s="5">
        <v>86.958990774555986</v>
      </c>
      <c r="G7" s="5">
        <v>79.988146614201639</v>
      </c>
      <c r="H7" s="5">
        <v>72.859596054978439</v>
      </c>
      <c r="I7" s="5">
        <v>65.854879303035275</v>
      </c>
      <c r="J7" s="5">
        <v>53.339335937002438</v>
      </c>
      <c r="K7" s="5">
        <v>50.022618570340647</v>
      </c>
      <c r="L7" s="5">
        <v>49.172538390088548</v>
      </c>
      <c r="M7" s="5">
        <v>47.410051323869332</v>
      </c>
      <c r="N7" s="5">
        <v>49.18658622719461</v>
      </c>
      <c r="O7" s="5">
        <v>51.212681640408441</v>
      </c>
      <c r="P7" s="5">
        <v>49.110037700855948</v>
      </c>
      <c r="Q7" s="5">
        <v>53.048586971155068</v>
      </c>
      <c r="R7" s="5">
        <v>55.806867591685439</v>
      </c>
      <c r="S7" s="5">
        <v>55.350493201538761</v>
      </c>
      <c r="T7" s="5">
        <v>53.437465653246498</v>
      </c>
      <c r="U7" s="5">
        <v>50.719189773393957</v>
      </c>
      <c r="V7" s="5">
        <v>50.784101223467196</v>
      </c>
      <c r="W7" s="5">
        <v>47.395958214428902</v>
      </c>
      <c r="X7" s="5">
        <v>44.60682031237188</v>
      </c>
      <c r="Y7" s="5">
        <v>42.608932902331233</v>
      </c>
      <c r="Z7" s="5">
        <v>22.591583457693108</v>
      </c>
      <c r="AA7" s="5">
        <v>18.622661916694721</v>
      </c>
      <c r="AB7" s="5">
        <v>10.79535328043859</v>
      </c>
      <c r="AC7" s="5">
        <v>11.243909088994521</v>
      </c>
      <c r="AD7" s="5">
        <v>12.97804426763167</v>
      </c>
      <c r="AE7" s="5">
        <v>11.453959778490621</v>
      </c>
    </row>
    <row r="8" spans="1:31">
      <c r="A8" s="56" t="s">
        <v>80</v>
      </c>
      <c r="B8" s="56" t="s">
        <v>128</v>
      </c>
      <c r="C8" s="5">
        <v>1474.714143893131</v>
      </c>
      <c r="D8" s="5">
        <v>101.8922469691492</v>
      </c>
      <c r="E8" s="5">
        <v>94.917103333873314</v>
      </c>
      <c r="F8" s="5">
        <v>87.169791471494619</v>
      </c>
      <c r="G8" s="5">
        <v>79.412175908750214</v>
      </c>
      <c r="H8" s="5">
        <v>74.039787365941706</v>
      </c>
      <c r="I8" s="5">
        <v>68.438486785430754</v>
      </c>
      <c r="J8" s="5">
        <v>58.596428590459702</v>
      </c>
      <c r="K8" s="5">
        <v>58.175510005956731</v>
      </c>
      <c r="L8" s="5">
        <v>55.807648967131648</v>
      </c>
      <c r="M8" s="5">
        <v>56.551469306446627</v>
      </c>
      <c r="N8" s="5">
        <v>56.585902312704803</v>
      </c>
      <c r="O8" s="5">
        <v>57.090104235461467</v>
      </c>
      <c r="P8" s="5">
        <v>55.750960211676222</v>
      </c>
      <c r="Q8" s="5">
        <v>56.446074249463742</v>
      </c>
      <c r="R8" s="5">
        <v>56.242371371184603</v>
      </c>
      <c r="S8" s="5">
        <v>57.611450038998079</v>
      </c>
      <c r="T8" s="5">
        <v>56.013022436790791</v>
      </c>
      <c r="U8" s="5">
        <v>49.852300539743133</v>
      </c>
      <c r="V8" s="5">
        <v>50.555121308227562</v>
      </c>
      <c r="W8" s="5">
        <v>46.402829861171917</v>
      </c>
      <c r="X8" s="5">
        <v>45.244962689492802</v>
      </c>
      <c r="Y8" s="5">
        <v>41.9935105801652</v>
      </c>
      <c r="Z8" s="5">
        <v>24.7183446453319</v>
      </c>
      <c r="AA8" s="5">
        <v>21.664130053642769</v>
      </c>
      <c r="AB8" s="5">
        <v>14.55949266268629</v>
      </c>
      <c r="AC8" s="5">
        <v>14.941020006187591</v>
      </c>
      <c r="AD8" s="5">
        <v>18.303948643161</v>
      </c>
      <c r="AE8" s="5">
        <v>15.73794934240685</v>
      </c>
    </row>
  </sheetData>
  <autoFilter ref="A3:B8" xr:uid="{00000000-0009-0000-0000-00000E000000}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">
    <tabColor theme="7"/>
  </sheetPr>
  <dimension ref="A1:AE103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6" customWidth="1"/>
    <col min="2" max="2" width="10" style="6" customWidth="1"/>
    <col min="3" max="3" width="24.6640625" style="6" customWidth="1"/>
    <col min="4" max="4" width="10.1640625" style="6" bestFit="1" customWidth="1"/>
    <col min="5" max="5" width="9" style="6" customWidth="1"/>
    <col min="6" max="16384" width="9" style="6"/>
  </cols>
  <sheetData>
    <row r="1" spans="1:31" s="15" customFormat="1" ht="23.25" customHeight="1" thickBot="1">
      <c r="A1" s="1" t="s">
        <v>305</v>
      </c>
      <c r="B1" s="1"/>
      <c r="C1" s="49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31" s="7" customFormat="1" ht="15" customHeight="1" thickTop="1">
      <c r="A2" s="12"/>
      <c r="C2" s="12"/>
    </row>
    <row r="3" spans="1:31">
      <c r="A3" s="57" t="s">
        <v>191</v>
      </c>
      <c r="B3" s="57" t="s">
        <v>194</v>
      </c>
      <c r="C3" s="57" t="s">
        <v>306</v>
      </c>
      <c r="D3" s="57">
        <v>2024</v>
      </c>
      <c r="E3" s="57">
        <v>2025</v>
      </c>
      <c r="F3" s="57">
        <v>2026</v>
      </c>
      <c r="G3" s="57">
        <v>2027</v>
      </c>
      <c r="H3" s="57">
        <v>2028</v>
      </c>
      <c r="I3" s="57">
        <v>2029</v>
      </c>
      <c r="J3" s="57">
        <v>2030</v>
      </c>
      <c r="K3" s="57">
        <v>2031</v>
      </c>
      <c r="L3" s="57">
        <v>2032</v>
      </c>
      <c r="M3" s="57">
        <v>2033</v>
      </c>
      <c r="N3" s="57">
        <v>2034</v>
      </c>
      <c r="O3" s="57">
        <v>2035</v>
      </c>
      <c r="P3" s="57">
        <v>2036</v>
      </c>
      <c r="Q3" s="57">
        <v>2037</v>
      </c>
      <c r="R3" s="57">
        <v>2038</v>
      </c>
      <c r="S3" s="57">
        <v>2039</v>
      </c>
      <c r="T3" s="57">
        <v>2040</v>
      </c>
      <c r="U3" s="57">
        <v>2041</v>
      </c>
      <c r="V3" s="57">
        <v>2042</v>
      </c>
      <c r="W3" s="57">
        <v>2043</v>
      </c>
      <c r="X3" s="57">
        <v>2044</v>
      </c>
      <c r="Y3" s="57">
        <v>2045</v>
      </c>
      <c r="Z3" s="57">
        <v>2046</v>
      </c>
      <c r="AA3" s="57">
        <v>2047</v>
      </c>
      <c r="AB3" s="57">
        <v>2048</v>
      </c>
      <c r="AC3" s="57">
        <v>2049</v>
      </c>
      <c r="AD3" s="57">
        <v>2050</v>
      </c>
      <c r="AE3" s="57">
        <v>2051</v>
      </c>
    </row>
    <row r="4" spans="1:31">
      <c r="A4" s="56" t="s">
        <v>60</v>
      </c>
      <c r="B4" s="56" t="s">
        <v>163</v>
      </c>
      <c r="C4" s="56" t="s">
        <v>165</v>
      </c>
      <c r="D4" s="5">
        <v>11025.04129616616</v>
      </c>
      <c r="E4" s="5">
        <v>11847.444931839669</v>
      </c>
      <c r="F4" s="5">
        <v>14435.487163917451</v>
      </c>
      <c r="G4" s="5">
        <v>12909.644729066849</v>
      </c>
      <c r="H4" s="5">
        <v>13242.62281694904</v>
      </c>
      <c r="I4" s="5">
        <v>13235.056185190409</v>
      </c>
      <c r="J4" s="5">
        <v>10248.4995605896</v>
      </c>
      <c r="K4" s="5">
        <v>10893.70885918991</v>
      </c>
      <c r="L4" s="5">
        <v>12519.480982901759</v>
      </c>
      <c r="M4" s="5">
        <v>12683.884567422831</v>
      </c>
      <c r="N4" s="5">
        <v>13015.312732894939</v>
      </c>
      <c r="O4" s="5">
        <v>12454.51111501065</v>
      </c>
      <c r="P4" s="5">
        <v>13702.69184815454</v>
      </c>
      <c r="Q4" s="5">
        <v>13523.31554213108</v>
      </c>
      <c r="R4" s="5">
        <v>13226.9497718127</v>
      </c>
      <c r="S4" s="5">
        <v>14243.472274231881</v>
      </c>
      <c r="T4" s="5">
        <v>14211.687451001389</v>
      </c>
      <c r="U4" s="5">
        <v>22920.918406340181</v>
      </c>
      <c r="V4" s="5">
        <v>23263.190579854989</v>
      </c>
      <c r="W4" s="5">
        <v>20916.503293289588</v>
      </c>
      <c r="X4" s="5">
        <v>21623.825895861752</v>
      </c>
      <c r="Y4" s="5">
        <v>22592.550950657602</v>
      </c>
      <c r="Z4" s="5">
        <v>13761.18392522937</v>
      </c>
      <c r="AA4" s="5">
        <v>16789.52036639602</v>
      </c>
      <c r="AB4" s="5">
        <v>14172.40357804684</v>
      </c>
      <c r="AC4" s="5">
        <v>13535.782468828431</v>
      </c>
      <c r="AD4" s="5">
        <v>13112.099716167249</v>
      </c>
      <c r="AE4" s="5">
        <v>12822.468118244929</v>
      </c>
    </row>
    <row r="5" spans="1:31">
      <c r="A5" s="56" t="s">
        <v>60</v>
      </c>
      <c r="B5" s="56" t="s">
        <v>163</v>
      </c>
      <c r="C5" s="56" t="s">
        <v>166</v>
      </c>
      <c r="D5" s="5">
        <v>-889.91209006088025</v>
      </c>
      <c r="E5" s="5">
        <v>-1177.4034000389249</v>
      </c>
      <c r="F5" s="5">
        <v>-2553.1327015082302</v>
      </c>
      <c r="G5" s="5">
        <v>-2875.8334856799088</v>
      </c>
      <c r="H5" s="5">
        <v>-3653.3761199403202</v>
      </c>
      <c r="I5" s="5">
        <v>-4422.1827617683666</v>
      </c>
      <c r="J5" s="5">
        <v>-6011.0591183586312</v>
      </c>
      <c r="K5" s="5">
        <v>-5436.761185762387</v>
      </c>
      <c r="L5" s="5">
        <v>-4315.4153563711816</v>
      </c>
      <c r="M5" s="5">
        <v>-4430.1044965588308</v>
      </c>
      <c r="N5" s="5">
        <v>-4012.6747229480952</v>
      </c>
      <c r="O5" s="5">
        <v>-4106.3939380583352</v>
      </c>
      <c r="P5" s="5">
        <v>-4687.8706761853518</v>
      </c>
      <c r="Q5" s="5">
        <v>-4083.6541320798628</v>
      </c>
      <c r="R5" s="5">
        <v>-3987.0037698549791</v>
      </c>
      <c r="S5" s="5">
        <v>-3968.097450678616</v>
      </c>
      <c r="T5" s="5">
        <v>-3565.3201824027292</v>
      </c>
      <c r="U5" s="5">
        <v>-3292.3004832732458</v>
      </c>
      <c r="V5" s="5">
        <v>-3315.5702287221338</v>
      </c>
      <c r="W5" s="5">
        <v>-4131.7764609498963</v>
      </c>
      <c r="X5" s="5">
        <v>-4975.7961987680874</v>
      </c>
      <c r="Y5" s="5">
        <v>-4607.0073994765462</v>
      </c>
      <c r="Z5" s="5">
        <v>-8102.3077136344255</v>
      </c>
      <c r="AA5" s="5">
        <v>-6903.4178010033474</v>
      </c>
      <c r="AB5" s="5">
        <v>-9075.3382013944138</v>
      </c>
      <c r="AC5" s="5">
        <v>-8127.7527494510414</v>
      </c>
      <c r="AD5" s="5">
        <v>-9843.7654122722961</v>
      </c>
      <c r="AE5" s="5">
        <v>-10187.95931817631</v>
      </c>
    </row>
    <row r="6" spans="1:31">
      <c r="A6" s="56" t="s">
        <v>60</v>
      </c>
      <c r="B6" s="56" t="s">
        <v>163</v>
      </c>
      <c r="C6" s="56" t="s">
        <v>189</v>
      </c>
      <c r="D6" s="5">
        <v>10135.129206105281</v>
      </c>
      <c r="E6" s="5">
        <v>10670.041531800751</v>
      </c>
      <c r="F6" s="5">
        <v>11882.354462409219</v>
      </c>
      <c r="G6" s="5">
        <v>10033.811243386939</v>
      </c>
      <c r="H6" s="5">
        <v>9589.2466970087225</v>
      </c>
      <c r="I6" s="5">
        <v>8812.873423422041</v>
      </c>
      <c r="J6" s="5">
        <v>4237.4404422309726</v>
      </c>
      <c r="K6" s="5">
        <v>5456.9476734275249</v>
      </c>
      <c r="L6" s="5">
        <v>8204.0656265305788</v>
      </c>
      <c r="M6" s="5">
        <v>8253.7800708640025</v>
      </c>
      <c r="N6" s="5">
        <v>9002.6380099468461</v>
      </c>
      <c r="O6" s="5">
        <v>8348.1171769523135</v>
      </c>
      <c r="P6" s="5">
        <v>9014.8211719691917</v>
      </c>
      <c r="Q6" s="5">
        <v>9439.6614100512124</v>
      </c>
      <c r="R6" s="5">
        <v>9239.9460019577236</v>
      </c>
      <c r="S6" s="5">
        <v>10275.374823553269</v>
      </c>
      <c r="T6" s="5">
        <v>10646.36726859866</v>
      </c>
      <c r="U6" s="5">
        <v>19628.61792306694</v>
      </c>
      <c r="V6" s="5">
        <v>19947.620351132849</v>
      </c>
      <c r="W6" s="5">
        <v>16784.726832339689</v>
      </c>
      <c r="X6" s="5">
        <v>16648.029697093669</v>
      </c>
      <c r="Y6" s="5">
        <v>17985.54355118105</v>
      </c>
      <c r="Z6" s="5">
        <v>5658.8762115949467</v>
      </c>
      <c r="AA6" s="5">
        <v>9886.1025653926699</v>
      </c>
      <c r="AB6" s="5">
        <v>5097.0653766524229</v>
      </c>
      <c r="AC6" s="5">
        <v>5408.0297193773931</v>
      </c>
      <c r="AD6" s="5">
        <v>3268.334303894957</v>
      </c>
      <c r="AE6" s="5">
        <v>2634.5088000686169</v>
      </c>
    </row>
    <row r="7" spans="1:3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</row>
    <row r="8" spans="1:31">
      <c r="A8" s="56" t="s">
        <v>60</v>
      </c>
      <c r="B8" s="56" t="s">
        <v>197</v>
      </c>
      <c r="C8" s="56" t="s">
        <v>165</v>
      </c>
      <c r="D8" s="5">
        <v>841.38175472008027</v>
      </c>
      <c r="E8" s="5">
        <v>1139.2652595453951</v>
      </c>
      <c r="F8" s="5">
        <v>2032.7675107001301</v>
      </c>
      <c r="G8" s="5">
        <v>1973.052469358269</v>
      </c>
      <c r="H8" s="5">
        <v>2434.9518400490501</v>
      </c>
      <c r="I8" s="5">
        <v>3265.3389246233019</v>
      </c>
      <c r="J8" s="5">
        <v>3599.0460429478708</v>
      </c>
      <c r="K8" s="5">
        <v>4085.0259091695011</v>
      </c>
      <c r="L8" s="5">
        <v>3239.1539453346882</v>
      </c>
      <c r="M8" s="5">
        <v>3699.437076769445</v>
      </c>
      <c r="N8" s="5">
        <v>3323.913476761119</v>
      </c>
      <c r="O8" s="5">
        <v>3167.78256936874</v>
      </c>
      <c r="P8" s="5">
        <v>4112.462527396312</v>
      </c>
      <c r="Q8" s="5">
        <v>3317.4376582055538</v>
      </c>
      <c r="R8" s="5">
        <v>2766.9522478395002</v>
      </c>
      <c r="S8" s="5">
        <v>2345.2119332187199</v>
      </c>
      <c r="T8" s="5">
        <v>2107.9512830228491</v>
      </c>
      <c r="U8" s="5">
        <v>1435.6856993072399</v>
      </c>
      <c r="V8" s="5">
        <v>1990.697653926554</v>
      </c>
      <c r="W8" s="5">
        <v>2467.1308571889799</v>
      </c>
      <c r="X8" s="5">
        <v>3322.168936542454</v>
      </c>
      <c r="Y8" s="5">
        <v>2908.2539091976719</v>
      </c>
      <c r="Z8" s="5">
        <v>2845.297226923346</v>
      </c>
      <c r="AA8" s="5">
        <v>3739.235536145281</v>
      </c>
      <c r="AB8" s="5">
        <v>2919.1055474310861</v>
      </c>
      <c r="AC8" s="5">
        <v>2519.088318213966</v>
      </c>
      <c r="AD8" s="5">
        <v>3131.6372181831939</v>
      </c>
      <c r="AE8" s="5">
        <v>2947.407950931919</v>
      </c>
    </row>
    <row r="9" spans="1:31">
      <c r="A9" s="56" t="s">
        <v>60</v>
      </c>
      <c r="B9" s="56" t="s">
        <v>197</v>
      </c>
      <c r="C9" s="56" t="s">
        <v>166</v>
      </c>
      <c r="D9" s="5">
        <v>-2983.3172615132621</v>
      </c>
      <c r="E9" s="5">
        <v>-3824.2027881514168</v>
      </c>
      <c r="F9" s="5">
        <v>-3257.2249137482358</v>
      </c>
      <c r="G9" s="5">
        <v>-3037.3669623741921</v>
      </c>
      <c r="H9" s="5">
        <v>-3761.8536117938188</v>
      </c>
      <c r="I9" s="5">
        <v>-2813.335205087636</v>
      </c>
      <c r="J9" s="5">
        <v>-3192.112101913177</v>
      </c>
      <c r="K9" s="5">
        <v>-1270.3475056162449</v>
      </c>
      <c r="L9" s="5">
        <v>-2214.7099430375652</v>
      </c>
      <c r="M9" s="5">
        <v>-1736.5020316539899</v>
      </c>
      <c r="N9" s="5">
        <v>-2084.7262311149821</v>
      </c>
      <c r="O9" s="5">
        <v>-1855.730952872311</v>
      </c>
      <c r="P9" s="5">
        <v>-2307.28202805507</v>
      </c>
      <c r="Q9" s="5">
        <v>-2773.1399413394179</v>
      </c>
      <c r="R9" s="5">
        <v>-3021.8994127308711</v>
      </c>
      <c r="S9" s="5">
        <v>-4477.1633452287751</v>
      </c>
      <c r="T9" s="5">
        <v>-4207.0986121366277</v>
      </c>
      <c r="U9" s="5">
        <v>-5344.8793714646517</v>
      </c>
      <c r="V9" s="5">
        <v>-4785.0452533699454</v>
      </c>
      <c r="W9" s="5">
        <v>-4997.4609966554344</v>
      </c>
      <c r="X9" s="5">
        <v>-4903.9885234688754</v>
      </c>
      <c r="Y9" s="5">
        <v>-5414.400514786742</v>
      </c>
      <c r="Z9" s="5">
        <v>-5431.999812972369</v>
      </c>
      <c r="AA9" s="5">
        <v>-4775.5589310220894</v>
      </c>
      <c r="AB9" s="5">
        <v>-7139.7517536138312</v>
      </c>
      <c r="AC9" s="5">
        <v>-6262.3044555413426</v>
      </c>
      <c r="AD9" s="5">
        <v>-6873.752338034712</v>
      </c>
      <c r="AE9" s="5">
        <v>-6483.5222840319557</v>
      </c>
    </row>
    <row r="10" spans="1:31">
      <c r="A10" s="56" t="s">
        <v>60</v>
      </c>
      <c r="B10" s="56" t="s">
        <v>197</v>
      </c>
      <c r="C10" s="56" t="s">
        <v>189</v>
      </c>
      <c r="D10" s="5">
        <v>-2141.935506793182</v>
      </c>
      <c r="E10" s="5">
        <v>-2684.9375286060222</v>
      </c>
      <c r="F10" s="5">
        <v>-1224.457403048106</v>
      </c>
      <c r="G10" s="5">
        <v>-1064.3144930159219</v>
      </c>
      <c r="H10" s="5">
        <v>-1326.9017717447689</v>
      </c>
      <c r="I10" s="5">
        <v>452.00371953566628</v>
      </c>
      <c r="J10" s="5">
        <v>406.93394103469382</v>
      </c>
      <c r="K10" s="5">
        <v>2814.678403553256</v>
      </c>
      <c r="L10" s="5">
        <v>1024.444002297123</v>
      </c>
      <c r="M10" s="5">
        <v>1962.9350451154551</v>
      </c>
      <c r="N10" s="5">
        <v>1239.1872456461369</v>
      </c>
      <c r="O10" s="5">
        <v>1312.051616496429</v>
      </c>
      <c r="P10" s="5">
        <v>1805.180499341242</v>
      </c>
      <c r="Q10" s="5">
        <v>544.29771686613549</v>
      </c>
      <c r="R10" s="5">
        <v>-254.94716489137039</v>
      </c>
      <c r="S10" s="5">
        <v>-2131.9514120100548</v>
      </c>
      <c r="T10" s="5">
        <v>-2099.1473291137791</v>
      </c>
      <c r="U10" s="5">
        <v>-3909.193672157412</v>
      </c>
      <c r="V10" s="5">
        <v>-2794.3475994433911</v>
      </c>
      <c r="W10" s="5">
        <v>-2530.3301394664541</v>
      </c>
      <c r="X10" s="5">
        <v>-1581.8195869264221</v>
      </c>
      <c r="Y10" s="5">
        <v>-2506.1466055890701</v>
      </c>
      <c r="Z10" s="5">
        <v>-2586.702586049023</v>
      </c>
      <c r="AA10" s="5">
        <v>-1036.3233948768091</v>
      </c>
      <c r="AB10" s="5">
        <v>-4220.646206182746</v>
      </c>
      <c r="AC10" s="5">
        <v>-3743.216137327378</v>
      </c>
      <c r="AD10" s="5">
        <v>-3742.1151198515181</v>
      </c>
      <c r="AE10" s="5">
        <v>-3536.1143331000371</v>
      </c>
    </row>
    <row r="11" spans="1:3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spans="1:31">
      <c r="A12" s="56" t="s">
        <v>60</v>
      </c>
      <c r="B12" s="56" t="s">
        <v>198</v>
      </c>
      <c r="C12" s="56" t="s">
        <v>165</v>
      </c>
      <c r="D12" s="5">
        <v>1302.4485935038999</v>
      </c>
      <c r="E12" s="5">
        <v>2246.7158803037091</v>
      </c>
      <c r="F12" s="5">
        <v>2282.9614258168031</v>
      </c>
      <c r="G12" s="5">
        <v>2577.0818807213291</v>
      </c>
      <c r="H12" s="5">
        <v>3042.2926963730301</v>
      </c>
      <c r="I12" s="5">
        <v>3100.311133456672</v>
      </c>
      <c r="J12" s="5">
        <v>5879.1729950867611</v>
      </c>
      <c r="K12" s="5">
        <v>6962.2021827214412</v>
      </c>
      <c r="L12" s="5">
        <v>6795.7358524628398</v>
      </c>
      <c r="M12" s="5">
        <v>9981.315477624883</v>
      </c>
      <c r="N12" s="5">
        <v>9096.7053951762737</v>
      </c>
      <c r="O12" s="5">
        <v>8275.9361169010463</v>
      </c>
      <c r="P12" s="5">
        <v>10861.84469952086</v>
      </c>
      <c r="Q12" s="5">
        <v>10059.580775445171</v>
      </c>
      <c r="R12" s="5">
        <v>10298.91536292662</v>
      </c>
      <c r="S12" s="5">
        <v>11882.837722346239</v>
      </c>
      <c r="T12" s="5">
        <v>11682.22217189961</v>
      </c>
      <c r="U12" s="5">
        <v>13344.25037113729</v>
      </c>
      <c r="V12" s="5">
        <v>13559.14950427758</v>
      </c>
      <c r="W12" s="5">
        <v>11626.92105910075</v>
      </c>
      <c r="X12" s="5">
        <v>14062.006593133639</v>
      </c>
      <c r="Y12" s="5">
        <v>12490.993849191491</v>
      </c>
      <c r="Z12" s="5">
        <v>15192.239043602969</v>
      </c>
      <c r="AA12" s="5">
        <v>14731.43453523553</v>
      </c>
      <c r="AB12" s="5">
        <v>18161.988079462171</v>
      </c>
      <c r="AC12" s="5">
        <v>16689.98640756886</v>
      </c>
      <c r="AD12" s="5">
        <v>18084.24189183439</v>
      </c>
      <c r="AE12" s="5">
        <v>18414.64939525105</v>
      </c>
    </row>
    <row r="13" spans="1:31">
      <c r="A13" s="56" t="s">
        <v>60</v>
      </c>
      <c r="B13" s="56" t="s">
        <v>198</v>
      </c>
      <c r="C13" s="56" t="s">
        <v>166</v>
      </c>
      <c r="D13" s="5">
        <v>-13684.401237576119</v>
      </c>
      <c r="E13" s="5">
        <v>-13273.315132749711</v>
      </c>
      <c r="F13" s="5">
        <v>-15242.651080346121</v>
      </c>
      <c r="G13" s="5">
        <v>-13000.19155815838</v>
      </c>
      <c r="H13" s="5">
        <v>-12377.71725559464</v>
      </c>
      <c r="I13" s="5">
        <v>-12788.39308901681</v>
      </c>
      <c r="J13" s="5">
        <v>-9667.8857072442934</v>
      </c>
      <c r="K13" s="5">
        <v>-12708.311219120191</v>
      </c>
      <c r="L13" s="5">
        <v>-13661.793007204789</v>
      </c>
      <c r="M13" s="5">
        <v>-14575.30800832589</v>
      </c>
      <c r="N13" s="5">
        <v>-14907.189064435421</v>
      </c>
      <c r="O13" s="5">
        <v>-14691.140099684389</v>
      </c>
      <c r="P13" s="5">
        <v>-15725.23231789061</v>
      </c>
      <c r="Q13" s="5">
        <v>-16012.35021301941</v>
      </c>
      <c r="R13" s="5">
        <v>-15099.85305264325</v>
      </c>
      <c r="S13" s="5">
        <v>-14518.765679637931</v>
      </c>
      <c r="T13" s="5">
        <v>-14068.22411795219</v>
      </c>
      <c r="U13" s="5">
        <v>-19405.75610267941</v>
      </c>
      <c r="V13" s="5">
        <v>-19162.073576230308</v>
      </c>
      <c r="W13" s="5">
        <v>-16713.50893024878</v>
      </c>
      <c r="X13" s="5">
        <v>-17705.49092470649</v>
      </c>
      <c r="Y13" s="5">
        <v>-18734.974947027</v>
      </c>
      <c r="Z13" s="5">
        <v>-8364.5855167508762</v>
      </c>
      <c r="AA13" s="5">
        <v>-11629.12861081618</v>
      </c>
      <c r="AB13" s="5">
        <v>-6567.0800463446412</v>
      </c>
      <c r="AC13" s="5">
        <v>-7146.6676389192962</v>
      </c>
      <c r="AD13" s="5">
        <v>-5927.320085968785</v>
      </c>
      <c r="AE13" s="5">
        <v>-5604.7325774405981</v>
      </c>
    </row>
    <row r="14" spans="1:31">
      <c r="A14" s="56" t="s">
        <v>60</v>
      </c>
      <c r="B14" s="56" t="s">
        <v>198</v>
      </c>
      <c r="C14" s="56" t="s">
        <v>189</v>
      </c>
      <c r="D14" s="5">
        <v>-12381.952644072209</v>
      </c>
      <c r="E14" s="5">
        <v>-11026.599252446</v>
      </c>
      <c r="F14" s="5">
        <v>-12959.689654529309</v>
      </c>
      <c r="G14" s="5">
        <v>-10423.109677437051</v>
      </c>
      <c r="H14" s="5">
        <v>-9335.4245592216103</v>
      </c>
      <c r="I14" s="5">
        <v>-9688.0819555601374</v>
      </c>
      <c r="J14" s="5">
        <v>-3788.7127121575322</v>
      </c>
      <c r="K14" s="5">
        <v>-5746.1090363987478</v>
      </c>
      <c r="L14" s="5">
        <v>-6866.0571547419513</v>
      </c>
      <c r="M14" s="5">
        <v>-4593.9925307010089</v>
      </c>
      <c r="N14" s="5">
        <v>-5810.4836692591434</v>
      </c>
      <c r="O14" s="5">
        <v>-6415.2039827833396</v>
      </c>
      <c r="P14" s="5">
        <v>-4863.3876183697466</v>
      </c>
      <c r="Q14" s="5">
        <v>-5952.7694375742431</v>
      </c>
      <c r="R14" s="5">
        <v>-4800.937689716633</v>
      </c>
      <c r="S14" s="5">
        <v>-2635.927957291693</v>
      </c>
      <c r="T14" s="5">
        <v>-2386.0019460525841</v>
      </c>
      <c r="U14" s="5">
        <v>-6061.5057315421273</v>
      </c>
      <c r="V14" s="5">
        <v>-5602.9240719527352</v>
      </c>
      <c r="W14" s="5">
        <v>-5086.5878711480236</v>
      </c>
      <c r="X14" s="5">
        <v>-3643.484331572849</v>
      </c>
      <c r="Y14" s="5">
        <v>-6243.9810978355144</v>
      </c>
      <c r="Z14" s="5">
        <v>6827.6535268520929</v>
      </c>
      <c r="AA14" s="5">
        <v>3102.3059244193478</v>
      </c>
      <c r="AB14" s="5">
        <v>11594.90803311753</v>
      </c>
      <c r="AC14" s="5">
        <v>9543.3187686495676</v>
      </c>
      <c r="AD14" s="5">
        <v>12156.921805865601</v>
      </c>
      <c r="AE14" s="5">
        <v>12809.91681781045</v>
      </c>
    </row>
    <row r="15" spans="1:3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spans="1:31">
      <c r="A16" s="56" t="s">
        <v>60</v>
      </c>
      <c r="B16" s="56" t="s">
        <v>199</v>
      </c>
      <c r="C16" s="56" t="s">
        <v>165</v>
      </c>
      <c r="D16" s="5">
        <v>3600.6806607486742</v>
      </c>
      <c r="E16" s="5">
        <v>3331.9653076450759</v>
      </c>
      <c r="F16" s="5">
        <v>6445.6192394496848</v>
      </c>
      <c r="G16" s="5">
        <v>5306.3157152554504</v>
      </c>
      <c r="H16" s="5">
        <v>5680.7250568200561</v>
      </c>
      <c r="I16" s="5">
        <v>5435.9411504649224</v>
      </c>
      <c r="J16" s="5">
        <v>5116.9935493699613</v>
      </c>
      <c r="K16" s="5">
        <v>5896.251703276761</v>
      </c>
      <c r="L16" s="5">
        <v>6180.6937684712339</v>
      </c>
      <c r="M16" s="5">
        <v>6548.8822080391556</v>
      </c>
      <c r="N16" s="5">
        <v>6669.0616424732871</v>
      </c>
      <c r="O16" s="5">
        <v>6745.8593910006884</v>
      </c>
      <c r="P16" s="5">
        <v>7369.953312116797</v>
      </c>
      <c r="Q16" s="5">
        <v>7835.7923337584871</v>
      </c>
      <c r="R16" s="5">
        <v>7662.256600917357</v>
      </c>
      <c r="S16" s="5">
        <v>7858.3098907309131</v>
      </c>
      <c r="T16" s="5">
        <v>7241.7221082649676</v>
      </c>
      <c r="U16" s="5">
        <v>4497.6774429883462</v>
      </c>
      <c r="V16" s="5">
        <v>3327.9036170115392</v>
      </c>
      <c r="W16" s="5">
        <v>3240.4998909927199</v>
      </c>
      <c r="X16" s="5">
        <v>3735.0866819090838</v>
      </c>
      <c r="Y16" s="5">
        <v>3968.0916805632501</v>
      </c>
      <c r="Z16" s="5">
        <v>2820.0647670741951</v>
      </c>
      <c r="AA16" s="5">
        <v>2329.9677176491</v>
      </c>
      <c r="AB16" s="5">
        <v>2297.8039214993369</v>
      </c>
      <c r="AC16" s="5">
        <v>2439.0852513194891</v>
      </c>
      <c r="AD16" s="5">
        <v>2553.5866497598349</v>
      </c>
      <c r="AE16" s="5">
        <v>1922.96852367826</v>
      </c>
    </row>
    <row r="17" spans="1:31">
      <c r="A17" s="56" t="s">
        <v>60</v>
      </c>
      <c r="B17" s="56" t="s">
        <v>199</v>
      </c>
      <c r="C17" s="56" t="s">
        <v>166</v>
      </c>
      <c r="D17" s="5">
        <v>-316.1716150351798</v>
      </c>
      <c r="E17" s="5">
        <v>-288.89888331928501</v>
      </c>
      <c r="F17" s="5">
        <v>-3125.063148893435</v>
      </c>
      <c r="G17" s="5">
        <v>-2368.17785993088</v>
      </c>
      <c r="H17" s="5">
        <v>-2346.2159411043299</v>
      </c>
      <c r="I17" s="5">
        <v>-2692.992860659695</v>
      </c>
      <c r="J17" s="5">
        <v>-1914.895353751285</v>
      </c>
      <c r="K17" s="5">
        <v>-2417.730642604743</v>
      </c>
      <c r="L17" s="5">
        <v>-2600.8078736250568</v>
      </c>
      <c r="M17" s="5">
        <v>-2907.23638876836</v>
      </c>
      <c r="N17" s="5">
        <v>-2780.2317110821491</v>
      </c>
      <c r="O17" s="5">
        <v>-2572.502963985818</v>
      </c>
      <c r="P17" s="5">
        <v>-3085.3417828308311</v>
      </c>
      <c r="Q17" s="5">
        <v>-2441.187677446675</v>
      </c>
      <c r="R17" s="5">
        <v>-2163.8046838507848</v>
      </c>
      <c r="S17" s="5">
        <v>-1966.268695344125</v>
      </c>
      <c r="T17" s="5">
        <v>-2196.395789076741</v>
      </c>
      <c r="U17" s="5">
        <v>-1229.7541945381161</v>
      </c>
      <c r="V17" s="5">
        <v>-1925.5300226497191</v>
      </c>
      <c r="W17" s="5">
        <v>-1875.180941198551</v>
      </c>
      <c r="X17" s="5">
        <v>-1711.4707922539999</v>
      </c>
      <c r="Y17" s="5">
        <v>-1522.1175127735839</v>
      </c>
      <c r="Z17" s="5">
        <v>-2694.116137840299</v>
      </c>
      <c r="AA17" s="5">
        <v>-3140.1298470519159</v>
      </c>
      <c r="AB17" s="5">
        <v>-3227.802182359736</v>
      </c>
      <c r="AC17" s="5">
        <v>-3212.0602352119499</v>
      </c>
      <c r="AD17" s="5">
        <v>-2996.2652122723198</v>
      </c>
      <c r="AE17" s="5">
        <v>-4119.7877151643597</v>
      </c>
    </row>
    <row r="18" spans="1:31">
      <c r="A18" s="56" t="s">
        <v>60</v>
      </c>
      <c r="B18" s="56" t="s">
        <v>199</v>
      </c>
      <c r="C18" s="56" t="s">
        <v>189</v>
      </c>
      <c r="D18" s="5">
        <v>3284.5090457134938</v>
      </c>
      <c r="E18" s="5">
        <v>3043.0664243257911</v>
      </c>
      <c r="F18" s="5">
        <v>3320.5560905562502</v>
      </c>
      <c r="G18" s="5">
        <v>2938.1378553245709</v>
      </c>
      <c r="H18" s="5">
        <v>3334.5091157157258</v>
      </c>
      <c r="I18" s="5">
        <v>2742.948289805227</v>
      </c>
      <c r="J18" s="5">
        <v>3202.098195618677</v>
      </c>
      <c r="K18" s="5">
        <v>3478.5210606720179</v>
      </c>
      <c r="L18" s="5">
        <v>3579.8858948461771</v>
      </c>
      <c r="M18" s="5">
        <v>3641.6458192707969</v>
      </c>
      <c r="N18" s="5">
        <v>3888.829931391138</v>
      </c>
      <c r="O18" s="5">
        <v>4173.35642701487</v>
      </c>
      <c r="P18" s="5">
        <v>4284.6115292859658</v>
      </c>
      <c r="Q18" s="5">
        <v>5394.6046563118134</v>
      </c>
      <c r="R18" s="5">
        <v>5498.4519170665717</v>
      </c>
      <c r="S18" s="5">
        <v>5892.0411953867879</v>
      </c>
      <c r="T18" s="5">
        <v>5045.326319188227</v>
      </c>
      <c r="U18" s="5">
        <v>3267.9232484502309</v>
      </c>
      <c r="V18" s="5">
        <v>1402.373594361819</v>
      </c>
      <c r="W18" s="5">
        <v>1365.3189497941689</v>
      </c>
      <c r="X18" s="5">
        <v>2023.6158896550839</v>
      </c>
      <c r="Y18" s="5">
        <v>2445.9741677896659</v>
      </c>
      <c r="Z18" s="5">
        <v>125.9486292338952</v>
      </c>
      <c r="AA18" s="5">
        <v>-810.16212940281548</v>
      </c>
      <c r="AB18" s="5">
        <v>-929.99826086039866</v>
      </c>
      <c r="AC18" s="5">
        <v>-772.9749838924613</v>
      </c>
      <c r="AD18" s="5">
        <v>-442.67856251248492</v>
      </c>
      <c r="AE18" s="5">
        <v>-2196.819191486099</v>
      </c>
    </row>
    <row r="19" spans="1:3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>
      <c r="A20" s="56" t="s">
        <v>60</v>
      </c>
      <c r="B20" s="56" t="s">
        <v>200</v>
      </c>
      <c r="C20" s="56" t="s">
        <v>165</v>
      </c>
      <c r="D20" s="5">
        <v>2041.9965421745469</v>
      </c>
      <c r="E20" s="5">
        <v>1918.107681416378</v>
      </c>
      <c r="F20" s="5">
        <v>1179.88125468368</v>
      </c>
      <c r="G20" s="5">
        <v>997.27453601651007</v>
      </c>
      <c r="H20" s="5">
        <v>673.73097022785009</v>
      </c>
      <c r="I20" s="5">
        <v>629.18527091538022</v>
      </c>
      <c r="J20" s="5">
        <v>1051.9674097630509</v>
      </c>
      <c r="K20" s="5">
        <v>730.52554783062976</v>
      </c>
      <c r="L20" s="5">
        <v>670.33052279775507</v>
      </c>
      <c r="M20" s="5">
        <v>558.41356009570529</v>
      </c>
      <c r="N20" s="5">
        <v>653.46910745196476</v>
      </c>
      <c r="O20" s="5">
        <v>732.43375570319984</v>
      </c>
      <c r="P20" s="5">
        <v>522.64005241977986</v>
      </c>
      <c r="Q20" s="5">
        <v>564.49297049115501</v>
      </c>
      <c r="R20" s="5">
        <v>559.57780076427503</v>
      </c>
      <c r="S20" s="5">
        <v>417.87077482479492</v>
      </c>
      <c r="T20" s="5">
        <v>372.39640316568989</v>
      </c>
      <c r="U20" s="5">
        <v>195.64713001870999</v>
      </c>
      <c r="V20" s="5">
        <v>177.56602340328999</v>
      </c>
      <c r="W20" s="5">
        <v>271.86454252455991</v>
      </c>
      <c r="X20" s="5">
        <v>127.71650598297499</v>
      </c>
      <c r="Y20" s="5">
        <v>294.32071619872011</v>
      </c>
      <c r="Z20" s="5">
        <v>352.00392519477492</v>
      </c>
      <c r="AA20" s="5">
        <v>299.87778113253</v>
      </c>
      <c r="AB20" s="5">
        <v>231.18982979577501</v>
      </c>
      <c r="AC20" s="5">
        <v>517.99353289543001</v>
      </c>
      <c r="AD20" s="5">
        <v>315.47703215795002</v>
      </c>
      <c r="AE20" s="5">
        <v>466.91626338399522</v>
      </c>
    </row>
    <row r="21" spans="1:31">
      <c r="A21" s="56" t="s">
        <v>60</v>
      </c>
      <c r="B21" s="56" t="s">
        <v>200</v>
      </c>
      <c r="C21" s="56" t="s">
        <v>166</v>
      </c>
      <c r="D21" s="5">
        <v>-937.74664312792027</v>
      </c>
      <c r="E21" s="5">
        <v>-1919.6788564908941</v>
      </c>
      <c r="F21" s="5">
        <v>-2198.6447500717281</v>
      </c>
      <c r="G21" s="5">
        <v>-2481.7994642750491</v>
      </c>
      <c r="H21" s="5">
        <v>-2935.1604519859202</v>
      </c>
      <c r="I21" s="5">
        <v>-2948.9287481181768</v>
      </c>
      <c r="J21" s="5">
        <v>-5109.7272764898607</v>
      </c>
      <c r="K21" s="5">
        <v>-6734.5636490846809</v>
      </c>
      <c r="L21" s="5">
        <v>-6612.6688917296797</v>
      </c>
      <c r="M21" s="5">
        <v>-9822.7819646449534</v>
      </c>
      <c r="N21" s="5">
        <v>-8973.640625176944</v>
      </c>
      <c r="O21" s="5">
        <v>-8150.7549933834716</v>
      </c>
      <c r="P21" s="5">
        <v>-10763.86563464643</v>
      </c>
      <c r="Q21" s="5">
        <v>-9990.287316146072</v>
      </c>
      <c r="R21" s="5">
        <v>-10242.090865180569</v>
      </c>
      <c r="S21" s="5">
        <v>-11817.407424463099</v>
      </c>
      <c r="T21" s="5">
        <v>-11578.940715786221</v>
      </c>
      <c r="U21" s="5">
        <v>-13121.48889783634</v>
      </c>
      <c r="V21" s="5">
        <v>-13130.28829750184</v>
      </c>
      <c r="W21" s="5">
        <v>-10804.99231404394</v>
      </c>
      <c r="X21" s="5">
        <v>-13574.05817423245</v>
      </c>
      <c r="Y21" s="5">
        <v>-11975.71073174485</v>
      </c>
      <c r="Z21" s="5">
        <v>-10377.779706826679</v>
      </c>
      <c r="AA21" s="5">
        <v>-11441.800746664931</v>
      </c>
      <c r="AB21" s="5">
        <v>-11772.51877252259</v>
      </c>
      <c r="AC21" s="5">
        <v>-10953.15089970255</v>
      </c>
      <c r="AD21" s="5">
        <v>-11555.939459554511</v>
      </c>
      <c r="AE21" s="5">
        <v>-10178.40835667693</v>
      </c>
    </row>
    <row r="22" spans="1:31">
      <c r="A22" s="56" t="s">
        <v>60</v>
      </c>
      <c r="B22" s="56" t="s">
        <v>200</v>
      </c>
      <c r="C22" s="56" t="s">
        <v>189</v>
      </c>
      <c r="D22" s="5">
        <v>1104.249899046627</v>
      </c>
      <c r="E22" s="5">
        <v>-1.571175074516759</v>
      </c>
      <c r="F22" s="5">
        <v>-1018.763495388048</v>
      </c>
      <c r="G22" s="5">
        <v>-1484.5249282585389</v>
      </c>
      <c r="H22" s="5">
        <v>-2261.4294817580699</v>
      </c>
      <c r="I22" s="5">
        <v>-2319.7434772027968</v>
      </c>
      <c r="J22" s="5">
        <v>-4057.7598667268098</v>
      </c>
      <c r="K22" s="5">
        <v>-6004.0381012540511</v>
      </c>
      <c r="L22" s="5">
        <v>-5942.3383689319244</v>
      </c>
      <c r="M22" s="5">
        <v>-9264.3684045492482</v>
      </c>
      <c r="N22" s="5">
        <v>-8320.1715177249789</v>
      </c>
      <c r="O22" s="5">
        <v>-7418.3212376802721</v>
      </c>
      <c r="P22" s="5">
        <v>-10241.225582226651</v>
      </c>
      <c r="Q22" s="5">
        <v>-9425.7943456549165</v>
      </c>
      <c r="R22" s="5">
        <v>-9682.5130644162928</v>
      </c>
      <c r="S22" s="5">
        <v>-11399.53664963831</v>
      </c>
      <c r="T22" s="5">
        <v>-11206.54431262053</v>
      </c>
      <c r="U22" s="5">
        <v>-12925.84176781763</v>
      </c>
      <c r="V22" s="5">
        <v>-12952.722274098551</v>
      </c>
      <c r="W22" s="5">
        <v>-10533.127771519379</v>
      </c>
      <c r="X22" s="5">
        <v>-13446.341668249481</v>
      </c>
      <c r="Y22" s="5">
        <v>-11681.390015546131</v>
      </c>
      <c r="Z22" s="5">
        <v>-10025.77578163191</v>
      </c>
      <c r="AA22" s="5">
        <v>-11141.922965532391</v>
      </c>
      <c r="AB22" s="5">
        <v>-11541.32894272681</v>
      </c>
      <c r="AC22" s="5">
        <v>-10435.15736680712</v>
      </c>
      <c r="AD22" s="5">
        <v>-11240.462427396549</v>
      </c>
      <c r="AE22" s="5">
        <v>-9711.4920932929308</v>
      </c>
    </row>
    <row r="23" spans="1:31"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</row>
    <row r="24" spans="1:31">
      <c r="A24" s="56" t="s">
        <v>70</v>
      </c>
      <c r="B24" s="56" t="s">
        <v>163</v>
      </c>
      <c r="C24" s="56" t="s">
        <v>165</v>
      </c>
      <c r="D24" s="5">
        <v>11025.04129616616</v>
      </c>
      <c r="E24" s="5">
        <v>11847.444931839669</v>
      </c>
      <c r="F24" s="5">
        <v>14435.487163917451</v>
      </c>
      <c r="G24" s="5">
        <v>12909.644729066849</v>
      </c>
      <c r="H24" s="5">
        <v>13242.62281694904</v>
      </c>
      <c r="I24" s="5">
        <v>13235.056185190409</v>
      </c>
      <c r="J24" s="5">
        <v>10248.4995605896</v>
      </c>
      <c r="K24" s="5">
        <v>10893.70885918991</v>
      </c>
      <c r="L24" s="5">
        <v>12519.480982901759</v>
      </c>
      <c r="M24" s="5">
        <v>12683.884567422831</v>
      </c>
      <c r="N24" s="5">
        <v>13015.312732894939</v>
      </c>
      <c r="O24" s="5">
        <v>12454.51111501065</v>
      </c>
      <c r="P24" s="5">
        <v>13702.69184815454</v>
      </c>
      <c r="Q24" s="5">
        <v>13523.31554213108</v>
      </c>
      <c r="R24" s="5">
        <v>13226.9497718127</v>
      </c>
      <c r="S24" s="5">
        <v>14243.472274231881</v>
      </c>
      <c r="T24" s="5">
        <v>14211.687451001389</v>
      </c>
      <c r="U24" s="5">
        <v>22920.918406340181</v>
      </c>
      <c r="V24" s="5">
        <v>23263.190579854989</v>
      </c>
      <c r="W24" s="5">
        <v>20916.503293289588</v>
      </c>
      <c r="X24" s="5">
        <v>21623.825895861752</v>
      </c>
      <c r="Y24" s="5">
        <v>22592.550950657602</v>
      </c>
      <c r="Z24" s="5">
        <v>13761.18392522937</v>
      </c>
      <c r="AA24" s="5">
        <v>16789.52036639602</v>
      </c>
      <c r="AB24" s="5">
        <v>14172.40357804684</v>
      </c>
      <c r="AC24" s="5">
        <v>13535.782468828431</v>
      </c>
      <c r="AD24" s="5">
        <v>13112.099716167249</v>
      </c>
      <c r="AE24" s="5">
        <v>12822.468118244929</v>
      </c>
    </row>
    <row r="25" spans="1:31">
      <c r="A25" s="56" t="s">
        <v>70</v>
      </c>
      <c r="B25" s="56" t="s">
        <v>163</v>
      </c>
      <c r="C25" s="56" t="s">
        <v>166</v>
      </c>
      <c r="D25" s="5">
        <v>-889.91209006088025</v>
      </c>
      <c r="E25" s="5">
        <v>-1177.4034000389249</v>
      </c>
      <c r="F25" s="5">
        <v>-2553.1327015082302</v>
      </c>
      <c r="G25" s="5">
        <v>-2875.8334856799088</v>
      </c>
      <c r="H25" s="5">
        <v>-3653.3761199403202</v>
      </c>
      <c r="I25" s="5">
        <v>-4422.1827617683666</v>
      </c>
      <c r="J25" s="5">
        <v>-6011.0591183586312</v>
      </c>
      <c r="K25" s="5">
        <v>-5436.761185762387</v>
      </c>
      <c r="L25" s="5">
        <v>-4315.4153563711816</v>
      </c>
      <c r="M25" s="5">
        <v>-4430.1044965588308</v>
      </c>
      <c r="N25" s="5">
        <v>-4012.6747229480952</v>
      </c>
      <c r="O25" s="5">
        <v>-4106.3939380583352</v>
      </c>
      <c r="P25" s="5">
        <v>-4687.8706761853518</v>
      </c>
      <c r="Q25" s="5">
        <v>-4083.6541320798628</v>
      </c>
      <c r="R25" s="5">
        <v>-3987.0037698549791</v>
      </c>
      <c r="S25" s="5">
        <v>-3968.097450678616</v>
      </c>
      <c r="T25" s="5">
        <v>-3565.3201824027292</v>
      </c>
      <c r="U25" s="5">
        <v>-3292.3004832732458</v>
      </c>
      <c r="V25" s="5">
        <v>-3315.5702287221338</v>
      </c>
      <c r="W25" s="5">
        <v>-4131.7764609498963</v>
      </c>
      <c r="X25" s="5">
        <v>-4975.7961987680874</v>
      </c>
      <c r="Y25" s="5">
        <v>-4607.0073994765462</v>
      </c>
      <c r="Z25" s="5">
        <v>-8102.3077136344255</v>
      </c>
      <c r="AA25" s="5">
        <v>-6903.4178010033474</v>
      </c>
      <c r="AB25" s="5">
        <v>-9075.3382013944138</v>
      </c>
      <c r="AC25" s="5">
        <v>-8127.7527494510414</v>
      </c>
      <c r="AD25" s="5">
        <v>-9843.7654122722961</v>
      </c>
      <c r="AE25" s="5">
        <v>-10187.95931817631</v>
      </c>
    </row>
    <row r="26" spans="1:31">
      <c r="A26" s="56" t="s">
        <v>70</v>
      </c>
      <c r="B26" s="56" t="s">
        <v>163</v>
      </c>
      <c r="C26" s="56" t="s">
        <v>189</v>
      </c>
      <c r="D26" s="5">
        <v>10135.129206105281</v>
      </c>
      <c r="E26" s="5">
        <v>10670.041531800751</v>
      </c>
      <c r="F26" s="5">
        <v>11882.354462409219</v>
      </c>
      <c r="G26" s="5">
        <v>10033.811243386939</v>
      </c>
      <c r="H26" s="5">
        <v>9589.2466970087225</v>
      </c>
      <c r="I26" s="5">
        <v>8812.873423422041</v>
      </c>
      <c r="J26" s="5">
        <v>4237.4404422309726</v>
      </c>
      <c r="K26" s="5">
        <v>5456.9476734275249</v>
      </c>
      <c r="L26" s="5">
        <v>8204.0656265305788</v>
      </c>
      <c r="M26" s="5">
        <v>8253.7800708640025</v>
      </c>
      <c r="N26" s="5">
        <v>9002.6380099468461</v>
      </c>
      <c r="O26" s="5">
        <v>8348.1171769523135</v>
      </c>
      <c r="P26" s="5">
        <v>9014.8211719691917</v>
      </c>
      <c r="Q26" s="5">
        <v>9439.6614100512124</v>
      </c>
      <c r="R26" s="5">
        <v>9239.9460019577236</v>
      </c>
      <c r="S26" s="5">
        <v>10275.374823553269</v>
      </c>
      <c r="T26" s="5">
        <v>10646.36726859866</v>
      </c>
      <c r="U26" s="5">
        <v>19628.61792306694</v>
      </c>
      <c r="V26" s="5">
        <v>19947.620351132849</v>
      </c>
      <c r="W26" s="5">
        <v>16784.726832339689</v>
      </c>
      <c r="X26" s="5">
        <v>16648.029697093669</v>
      </c>
      <c r="Y26" s="5">
        <v>17985.54355118105</v>
      </c>
      <c r="Z26" s="5">
        <v>5658.8762115949467</v>
      </c>
      <c r="AA26" s="5">
        <v>9886.1025653926699</v>
      </c>
      <c r="AB26" s="5">
        <v>5097.0653766524229</v>
      </c>
      <c r="AC26" s="5">
        <v>5408.0297193773931</v>
      </c>
      <c r="AD26" s="5">
        <v>3268.334303894957</v>
      </c>
      <c r="AE26" s="5">
        <v>2634.5088000686169</v>
      </c>
    </row>
    <row r="27" spans="1:3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spans="1:31">
      <c r="A28" s="56" t="s">
        <v>70</v>
      </c>
      <c r="B28" s="56" t="s">
        <v>197</v>
      </c>
      <c r="C28" s="56" t="s">
        <v>165</v>
      </c>
      <c r="D28" s="5">
        <v>841.38175472008027</v>
      </c>
      <c r="E28" s="5">
        <v>1139.2652595453951</v>
      </c>
      <c r="F28" s="5">
        <v>2032.7675107001301</v>
      </c>
      <c r="G28" s="5">
        <v>1973.052469358269</v>
      </c>
      <c r="H28" s="5">
        <v>2434.9518400490501</v>
      </c>
      <c r="I28" s="5">
        <v>3265.3389246233019</v>
      </c>
      <c r="J28" s="5">
        <v>3599.0460429478708</v>
      </c>
      <c r="K28" s="5">
        <v>4085.0259091695011</v>
      </c>
      <c r="L28" s="5">
        <v>3239.1539453346882</v>
      </c>
      <c r="M28" s="5">
        <v>3699.437076769445</v>
      </c>
      <c r="N28" s="5">
        <v>3323.913476761119</v>
      </c>
      <c r="O28" s="5">
        <v>3167.78256936874</v>
      </c>
      <c r="P28" s="5">
        <v>4112.462527396312</v>
      </c>
      <c r="Q28" s="5">
        <v>3317.4376582055538</v>
      </c>
      <c r="R28" s="5">
        <v>2766.9522478395002</v>
      </c>
      <c r="S28" s="5">
        <v>2345.2119332187199</v>
      </c>
      <c r="T28" s="5">
        <v>2107.9512830228491</v>
      </c>
      <c r="U28" s="5">
        <v>1435.6856993072399</v>
      </c>
      <c r="V28" s="5">
        <v>1990.697653926554</v>
      </c>
      <c r="W28" s="5">
        <v>2467.1308571889799</v>
      </c>
      <c r="X28" s="5">
        <v>3322.168936542454</v>
      </c>
      <c r="Y28" s="5">
        <v>2908.2539091976719</v>
      </c>
      <c r="Z28" s="5">
        <v>2845.297226923346</v>
      </c>
      <c r="AA28" s="5">
        <v>3739.235536145281</v>
      </c>
      <c r="AB28" s="5">
        <v>2919.1055474310861</v>
      </c>
      <c r="AC28" s="5">
        <v>2519.088318213966</v>
      </c>
      <c r="AD28" s="5">
        <v>3131.6372181831939</v>
      </c>
      <c r="AE28" s="5">
        <v>2947.407950931919</v>
      </c>
    </row>
    <row r="29" spans="1:31">
      <c r="A29" s="56" t="s">
        <v>70</v>
      </c>
      <c r="B29" s="56" t="s">
        <v>197</v>
      </c>
      <c r="C29" s="56" t="s">
        <v>166</v>
      </c>
      <c r="D29" s="5">
        <v>-2983.3172615132621</v>
      </c>
      <c r="E29" s="5">
        <v>-3824.2027881514168</v>
      </c>
      <c r="F29" s="5">
        <v>-3257.2249137482358</v>
      </c>
      <c r="G29" s="5">
        <v>-3037.3669623741921</v>
      </c>
      <c r="H29" s="5">
        <v>-3761.8536117938188</v>
      </c>
      <c r="I29" s="5">
        <v>-2813.335205087636</v>
      </c>
      <c r="J29" s="5">
        <v>-3192.112101913177</v>
      </c>
      <c r="K29" s="5">
        <v>-1270.3475056162449</v>
      </c>
      <c r="L29" s="5">
        <v>-2214.7099430375652</v>
      </c>
      <c r="M29" s="5">
        <v>-1736.5020316539899</v>
      </c>
      <c r="N29" s="5">
        <v>-2084.7262311149821</v>
      </c>
      <c r="O29" s="5">
        <v>-1855.730952872311</v>
      </c>
      <c r="P29" s="5">
        <v>-2307.28202805507</v>
      </c>
      <c r="Q29" s="5">
        <v>-2773.1399413394179</v>
      </c>
      <c r="R29" s="5">
        <v>-3021.8994127308711</v>
      </c>
      <c r="S29" s="5">
        <v>-4477.1633452287751</v>
      </c>
      <c r="T29" s="5">
        <v>-4207.0986121366277</v>
      </c>
      <c r="U29" s="5">
        <v>-5344.8793714646517</v>
      </c>
      <c r="V29" s="5">
        <v>-4785.0452533699454</v>
      </c>
      <c r="W29" s="5">
        <v>-4997.4609966554344</v>
      </c>
      <c r="X29" s="5">
        <v>-4903.9885234688754</v>
      </c>
      <c r="Y29" s="5">
        <v>-5414.400514786742</v>
      </c>
      <c r="Z29" s="5">
        <v>-5431.999812972369</v>
      </c>
      <c r="AA29" s="5">
        <v>-4775.5589310220894</v>
      </c>
      <c r="AB29" s="5">
        <v>-7139.7517536138312</v>
      </c>
      <c r="AC29" s="5">
        <v>-6262.3044555413426</v>
      </c>
      <c r="AD29" s="5">
        <v>-6873.752338034712</v>
      </c>
      <c r="AE29" s="5">
        <v>-6483.5222840319557</v>
      </c>
    </row>
    <row r="30" spans="1:31">
      <c r="A30" s="56" t="s">
        <v>70</v>
      </c>
      <c r="B30" s="56" t="s">
        <v>197</v>
      </c>
      <c r="C30" s="56" t="s">
        <v>189</v>
      </c>
      <c r="D30" s="5">
        <v>-2141.935506793182</v>
      </c>
      <c r="E30" s="5">
        <v>-2684.9375286060222</v>
      </c>
      <c r="F30" s="5">
        <v>-1224.457403048106</v>
      </c>
      <c r="G30" s="5">
        <v>-1064.3144930159219</v>
      </c>
      <c r="H30" s="5">
        <v>-1326.9017717447689</v>
      </c>
      <c r="I30" s="5">
        <v>452.00371953566628</v>
      </c>
      <c r="J30" s="5">
        <v>406.93394103469382</v>
      </c>
      <c r="K30" s="5">
        <v>2814.678403553256</v>
      </c>
      <c r="L30" s="5">
        <v>1024.444002297123</v>
      </c>
      <c r="M30" s="5">
        <v>1962.9350451154551</v>
      </c>
      <c r="N30" s="5">
        <v>1239.1872456461369</v>
      </c>
      <c r="O30" s="5">
        <v>1312.051616496429</v>
      </c>
      <c r="P30" s="5">
        <v>1805.180499341242</v>
      </c>
      <c r="Q30" s="5">
        <v>544.29771686613549</v>
      </c>
      <c r="R30" s="5">
        <v>-254.94716489137039</v>
      </c>
      <c r="S30" s="5">
        <v>-2131.9514120100548</v>
      </c>
      <c r="T30" s="5">
        <v>-2099.1473291137791</v>
      </c>
      <c r="U30" s="5">
        <v>-3909.193672157412</v>
      </c>
      <c r="V30" s="5">
        <v>-2794.3475994433911</v>
      </c>
      <c r="W30" s="5">
        <v>-2530.3301394664541</v>
      </c>
      <c r="X30" s="5">
        <v>-1581.8195869264221</v>
      </c>
      <c r="Y30" s="5">
        <v>-2506.1466055890701</v>
      </c>
      <c r="Z30" s="5">
        <v>-2586.702586049023</v>
      </c>
      <c r="AA30" s="5">
        <v>-1036.3233948768091</v>
      </c>
      <c r="AB30" s="5">
        <v>-4220.646206182746</v>
      </c>
      <c r="AC30" s="5">
        <v>-3743.216137327378</v>
      </c>
      <c r="AD30" s="5">
        <v>-3742.1151198515181</v>
      </c>
      <c r="AE30" s="5">
        <v>-3536.1143331000371</v>
      </c>
    </row>
    <row r="31" spans="1: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</row>
    <row r="32" spans="1:31">
      <c r="A32" s="56" t="s">
        <v>70</v>
      </c>
      <c r="B32" s="56" t="s">
        <v>198</v>
      </c>
      <c r="C32" s="56" t="s">
        <v>165</v>
      </c>
      <c r="D32" s="5">
        <v>1302.4485935038999</v>
      </c>
      <c r="E32" s="5">
        <v>2246.7158803037091</v>
      </c>
      <c r="F32" s="5">
        <v>2282.9614258168031</v>
      </c>
      <c r="G32" s="5">
        <v>2577.0818807213291</v>
      </c>
      <c r="H32" s="5">
        <v>3042.2926963730301</v>
      </c>
      <c r="I32" s="5">
        <v>3100.311133456672</v>
      </c>
      <c r="J32" s="5">
        <v>5879.1729950867611</v>
      </c>
      <c r="K32" s="5">
        <v>6962.2021827214412</v>
      </c>
      <c r="L32" s="5">
        <v>6795.7358524628398</v>
      </c>
      <c r="M32" s="5">
        <v>9981.315477624883</v>
      </c>
      <c r="N32" s="5">
        <v>9096.7053951762737</v>
      </c>
      <c r="O32" s="5">
        <v>8275.9361169010463</v>
      </c>
      <c r="P32" s="5">
        <v>10861.84469952086</v>
      </c>
      <c r="Q32" s="5">
        <v>10059.580775445171</v>
      </c>
      <c r="R32" s="5">
        <v>10298.91536292662</v>
      </c>
      <c r="S32" s="5">
        <v>11882.837722346239</v>
      </c>
      <c r="T32" s="5">
        <v>11682.22217189961</v>
      </c>
      <c r="U32" s="5">
        <v>13344.25037113729</v>
      </c>
      <c r="V32" s="5">
        <v>13559.14950427758</v>
      </c>
      <c r="W32" s="5">
        <v>11626.92105910075</v>
      </c>
      <c r="X32" s="5">
        <v>14062.006593133639</v>
      </c>
      <c r="Y32" s="5">
        <v>12490.993849191491</v>
      </c>
      <c r="Z32" s="5">
        <v>15192.239043602969</v>
      </c>
      <c r="AA32" s="5">
        <v>14731.43453523553</v>
      </c>
      <c r="AB32" s="5">
        <v>18161.988079462171</v>
      </c>
      <c r="AC32" s="5">
        <v>16689.98640756886</v>
      </c>
      <c r="AD32" s="5">
        <v>18084.24189183439</v>
      </c>
      <c r="AE32" s="5">
        <v>18414.64939525105</v>
      </c>
    </row>
    <row r="33" spans="1:31">
      <c r="A33" s="56" t="s">
        <v>70</v>
      </c>
      <c r="B33" s="56" t="s">
        <v>198</v>
      </c>
      <c r="C33" s="56" t="s">
        <v>166</v>
      </c>
      <c r="D33" s="5">
        <v>-13684.401237576119</v>
      </c>
      <c r="E33" s="5">
        <v>-13273.315132749711</v>
      </c>
      <c r="F33" s="5">
        <v>-15242.651080346121</v>
      </c>
      <c r="G33" s="5">
        <v>-13000.19155815838</v>
      </c>
      <c r="H33" s="5">
        <v>-12377.71725559464</v>
      </c>
      <c r="I33" s="5">
        <v>-12788.39308901681</v>
      </c>
      <c r="J33" s="5">
        <v>-9667.8857072442934</v>
      </c>
      <c r="K33" s="5">
        <v>-12708.311219120191</v>
      </c>
      <c r="L33" s="5">
        <v>-13661.793007204789</v>
      </c>
      <c r="M33" s="5">
        <v>-14575.30800832589</v>
      </c>
      <c r="N33" s="5">
        <v>-14907.189064435421</v>
      </c>
      <c r="O33" s="5">
        <v>-14691.140099684389</v>
      </c>
      <c r="P33" s="5">
        <v>-15725.23231789061</v>
      </c>
      <c r="Q33" s="5">
        <v>-16012.35021301941</v>
      </c>
      <c r="R33" s="5">
        <v>-15099.85305264325</v>
      </c>
      <c r="S33" s="5">
        <v>-14518.765679637931</v>
      </c>
      <c r="T33" s="5">
        <v>-14068.22411795219</v>
      </c>
      <c r="U33" s="5">
        <v>-19405.75610267941</v>
      </c>
      <c r="V33" s="5">
        <v>-19162.073576230308</v>
      </c>
      <c r="W33" s="5">
        <v>-16713.50893024878</v>
      </c>
      <c r="X33" s="5">
        <v>-17705.49092470649</v>
      </c>
      <c r="Y33" s="5">
        <v>-18734.974947027</v>
      </c>
      <c r="Z33" s="5">
        <v>-8364.5855167508762</v>
      </c>
      <c r="AA33" s="5">
        <v>-11629.12861081618</v>
      </c>
      <c r="AB33" s="5">
        <v>-6567.0800463446412</v>
      </c>
      <c r="AC33" s="5">
        <v>-7146.6676389192962</v>
      </c>
      <c r="AD33" s="5">
        <v>-5927.320085968785</v>
      </c>
      <c r="AE33" s="5">
        <v>-5604.7325774405981</v>
      </c>
    </row>
    <row r="34" spans="1:31">
      <c r="A34" s="56" t="s">
        <v>70</v>
      </c>
      <c r="B34" s="56" t="s">
        <v>198</v>
      </c>
      <c r="C34" s="56" t="s">
        <v>189</v>
      </c>
      <c r="D34" s="5">
        <v>-12381.952644072209</v>
      </c>
      <c r="E34" s="5">
        <v>-11026.599252446</v>
      </c>
      <c r="F34" s="5">
        <v>-12959.689654529309</v>
      </c>
      <c r="G34" s="5">
        <v>-10423.109677437051</v>
      </c>
      <c r="H34" s="5">
        <v>-9335.4245592216103</v>
      </c>
      <c r="I34" s="5">
        <v>-9688.0819555601374</v>
      </c>
      <c r="J34" s="5">
        <v>-3788.7127121575322</v>
      </c>
      <c r="K34" s="5">
        <v>-5746.1090363987478</v>
      </c>
      <c r="L34" s="5">
        <v>-6866.0571547419513</v>
      </c>
      <c r="M34" s="5">
        <v>-4593.9925307010089</v>
      </c>
      <c r="N34" s="5">
        <v>-5810.4836692591434</v>
      </c>
      <c r="O34" s="5">
        <v>-6415.2039827833396</v>
      </c>
      <c r="P34" s="5">
        <v>-4863.3876183697466</v>
      </c>
      <c r="Q34" s="5">
        <v>-5952.7694375742431</v>
      </c>
      <c r="R34" s="5">
        <v>-4800.937689716633</v>
      </c>
      <c r="S34" s="5">
        <v>-2635.927957291693</v>
      </c>
      <c r="T34" s="5">
        <v>-2386.0019460525841</v>
      </c>
      <c r="U34" s="5">
        <v>-6061.5057315421273</v>
      </c>
      <c r="V34" s="5">
        <v>-5602.9240719527352</v>
      </c>
      <c r="W34" s="5">
        <v>-5086.5878711480236</v>
      </c>
      <c r="X34" s="5">
        <v>-3643.484331572849</v>
      </c>
      <c r="Y34" s="5">
        <v>-6243.9810978355144</v>
      </c>
      <c r="Z34" s="5">
        <v>6827.6535268520929</v>
      </c>
      <c r="AA34" s="5">
        <v>3102.3059244193478</v>
      </c>
      <c r="AB34" s="5">
        <v>11594.90803311753</v>
      </c>
      <c r="AC34" s="5">
        <v>9543.3187686495676</v>
      </c>
      <c r="AD34" s="5">
        <v>12156.921805865601</v>
      </c>
      <c r="AE34" s="5">
        <v>12809.91681781045</v>
      </c>
    </row>
    <row r="35" spans="1:3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</row>
    <row r="36" spans="1:31">
      <c r="A36" s="56" t="s">
        <v>70</v>
      </c>
      <c r="B36" s="56" t="s">
        <v>199</v>
      </c>
      <c r="C36" s="56" t="s">
        <v>165</v>
      </c>
      <c r="D36" s="5">
        <v>3600.6806607486742</v>
      </c>
      <c r="E36" s="5">
        <v>3331.9653076450759</v>
      </c>
      <c r="F36" s="5">
        <v>6445.6192394496848</v>
      </c>
      <c r="G36" s="5">
        <v>5306.3157152554504</v>
      </c>
      <c r="H36" s="5">
        <v>5680.7250568200561</v>
      </c>
      <c r="I36" s="5">
        <v>5435.9411504649224</v>
      </c>
      <c r="J36" s="5">
        <v>5116.9935493699613</v>
      </c>
      <c r="K36" s="5">
        <v>5896.251703276761</v>
      </c>
      <c r="L36" s="5">
        <v>6180.6937684712339</v>
      </c>
      <c r="M36" s="5">
        <v>6548.8822080391556</v>
      </c>
      <c r="N36" s="5">
        <v>6669.0616424732871</v>
      </c>
      <c r="O36" s="5">
        <v>6745.8593910006884</v>
      </c>
      <c r="P36" s="5">
        <v>7369.953312116797</v>
      </c>
      <c r="Q36" s="5">
        <v>7835.7923337584871</v>
      </c>
      <c r="R36" s="5">
        <v>7662.256600917357</v>
      </c>
      <c r="S36" s="5">
        <v>7858.3098907309131</v>
      </c>
      <c r="T36" s="5">
        <v>7241.7221082649676</v>
      </c>
      <c r="U36" s="5">
        <v>4497.6774429883462</v>
      </c>
      <c r="V36" s="5">
        <v>3327.9036170115392</v>
      </c>
      <c r="W36" s="5">
        <v>3240.4998909927199</v>
      </c>
      <c r="X36" s="5">
        <v>3735.0866819090838</v>
      </c>
      <c r="Y36" s="5">
        <v>3968.0916805632501</v>
      </c>
      <c r="Z36" s="5">
        <v>2820.0647670741951</v>
      </c>
      <c r="AA36" s="5">
        <v>2329.9677176491</v>
      </c>
      <c r="AB36" s="5">
        <v>2297.8039214993369</v>
      </c>
      <c r="AC36" s="5">
        <v>2439.0852513194891</v>
      </c>
      <c r="AD36" s="5">
        <v>2553.5866497598349</v>
      </c>
      <c r="AE36" s="5">
        <v>1922.96852367826</v>
      </c>
    </row>
    <row r="37" spans="1:31">
      <c r="A37" s="56" t="s">
        <v>70</v>
      </c>
      <c r="B37" s="56" t="s">
        <v>199</v>
      </c>
      <c r="C37" s="56" t="s">
        <v>166</v>
      </c>
      <c r="D37" s="5">
        <v>-316.1716150351798</v>
      </c>
      <c r="E37" s="5">
        <v>-288.89888331928501</v>
      </c>
      <c r="F37" s="5">
        <v>-3125.063148893435</v>
      </c>
      <c r="G37" s="5">
        <v>-2368.17785993088</v>
      </c>
      <c r="H37" s="5">
        <v>-2346.2159411043299</v>
      </c>
      <c r="I37" s="5">
        <v>-2692.992860659695</v>
      </c>
      <c r="J37" s="5">
        <v>-1914.895353751285</v>
      </c>
      <c r="K37" s="5">
        <v>-2417.730642604743</v>
      </c>
      <c r="L37" s="5">
        <v>-2600.8078736250568</v>
      </c>
      <c r="M37" s="5">
        <v>-2907.23638876836</v>
      </c>
      <c r="N37" s="5">
        <v>-2780.2317110821491</v>
      </c>
      <c r="O37" s="5">
        <v>-2572.502963985818</v>
      </c>
      <c r="P37" s="5">
        <v>-3085.3417828308311</v>
      </c>
      <c r="Q37" s="5">
        <v>-2441.187677446675</v>
      </c>
      <c r="R37" s="5">
        <v>-2163.8046838507848</v>
      </c>
      <c r="S37" s="5">
        <v>-1966.268695344125</v>
      </c>
      <c r="T37" s="5">
        <v>-2196.395789076741</v>
      </c>
      <c r="U37" s="5">
        <v>-1229.7541945381161</v>
      </c>
      <c r="V37" s="5">
        <v>-1925.5300226497191</v>
      </c>
      <c r="W37" s="5">
        <v>-1875.180941198551</v>
      </c>
      <c r="X37" s="5">
        <v>-1711.4707922539999</v>
      </c>
      <c r="Y37" s="5">
        <v>-1522.1175127735839</v>
      </c>
      <c r="Z37" s="5">
        <v>-2694.116137840299</v>
      </c>
      <c r="AA37" s="5">
        <v>-3140.1298470519159</v>
      </c>
      <c r="AB37" s="5">
        <v>-3227.802182359736</v>
      </c>
      <c r="AC37" s="5">
        <v>-3212.0602352119499</v>
      </c>
      <c r="AD37" s="5">
        <v>-2996.2652122723198</v>
      </c>
      <c r="AE37" s="5">
        <v>-4119.7877151643597</v>
      </c>
    </row>
    <row r="38" spans="1:31">
      <c r="A38" s="56" t="s">
        <v>70</v>
      </c>
      <c r="B38" s="56" t="s">
        <v>199</v>
      </c>
      <c r="C38" s="56" t="s">
        <v>189</v>
      </c>
      <c r="D38" s="5">
        <v>3284.5090457134938</v>
      </c>
      <c r="E38" s="5">
        <v>3043.0664243257911</v>
      </c>
      <c r="F38" s="5">
        <v>3320.5560905562502</v>
      </c>
      <c r="G38" s="5">
        <v>2938.1378553245709</v>
      </c>
      <c r="H38" s="5">
        <v>3334.5091157157258</v>
      </c>
      <c r="I38" s="5">
        <v>2742.948289805227</v>
      </c>
      <c r="J38" s="5">
        <v>3202.098195618677</v>
      </c>
      <c r="K38" s="5">
        <v>3478.5210606720179</v>
      </c>
      <c r="L38" s="5">
        <v>3579.8858948461771</v>
      </c>
      <c r="M38" s="5">
        <v>3641.6458192707969</v>
      </c>
      <c r="N38" s="5">
        <v>3888.829931391138</v>
      </c>
      <c r="O38" s="5">
        <v>4173.35642701487</v>
      </c>
      <c r="P38" s="5">
        <v>4284.6115292859658</v>
      </c>
      <c r="Q38" s="5">
        <v>5394.6046563118134</v>
      </c>
      <c r="R38" s="5">
        <v>5498.4519170665717</v>
      </c>
      <c r="S38" s="5">
        <v>5892.0411953867879</v>
      </c>
      <c r="T38" s="5">
        <v>5045.326319188227</v>
      </c>
      <c r="U38" s="5">
        <v>3267.9232484502309</v>
      </c>
      <c r="V38" s="5">
        <v>1402.373594361819</v>
      </c>
      <c r="W38" s="5">
        <v>1365.3189497941689</v>
      </c>
      <c r="X38" s="5">
        <v>2023.6158896550839</v>
      </c>
      <c r="Y38" s="5">
        <v>2445.9741677896659</v>
      </c>
      <c r="Z38" s="5">
        <v>125.9486292338952</v>
      </c>
      <c r="AA38" s="5">
        <v>-810.16212940281548</v>
      </c>
      <c r="AB38" s="5">
        <v>-929.99826086039866</v>
      </c>
      <c r="AC38" s="5">
        <v>-772.9749838924613</v>
      </c>
      <c r="AD38" s="5">
        <v>-442.67856251248492</v>
      </c>
      <c r="AE38" s="5">
        <v>-2196.819191486099</v>
      </c>
    </row>
    <row r="39" spans="1:3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</row>
    <row r="40" spans="1:31">
      <c r="A40" s="56" t="s">
        <v>70</v>
      </c>
      <c r="B40" s="56" t="s">
        <v>200</v>
      </c>
      <c r="C40" s="56" t="s">
        <v>165</v>
      </c>
      <c r="D40" s="5">
        <v>2041.9965421745469</v>
      </c>
      <c r="E40" s="5">
        <v>1918.107681416378</v>
      </c>
      <c r="F40" s="5">
        <v>1179.88125468368</v>
      </c>
      <c r="G40" s="5">
        <v>997.27453601651007</v>
      </c>
      <c r="H40" s="5">
        <v>673.73097022785009</v>
      </c>
      <c r="I40" s="5">
        <v>629.18527091538022</v>
      </c>
      <c r="J40" s="5">
        <v>1051.9674097630509</v>
      </c>
      <c r="K40" s="5">
        <v>730.52554783062976</v>
      </c>
      <c r="L40" s="5">
        <v>670.33052279775507</v>
      </c>
      <c r="M40" s="5">
        <v>558.41356009570529</v>
      </c>
      <c r="N40" s="5">
        <v>653.46910745196476</v>
      </c>
      <c r="O40" s="5">
        <v>732.43375570319984</v>
      </c>
      <c r="P40" s="5">
        <v>522.64005241977986</v>
      </c>
      <c r="Q40" s="5">
        <v>564.49297049115501</v>
      </c>
      <c r="R40" s="5">
        <v>559.57780076427503</v>
      </c>
      <c r="S40" s="5">
        <v>417.87077482479492</v>
      </c>
      <c r="T40" s="5">
        <v>372.39640316568989</v>
      </c>
      <c r="U40" s="5">
        <v>195.64713001870999</v>
      </c>
      <c r="V40" s="5">
        <v>177.56602340328999</v>
      </c>
      <c r="W40" s="5">
        <v>271.86454252455991</v>
      </c>
      <c r="X40" s="5">
        <v>127.71650598297499</v>
      </c>
      <c r="Y40" s="5">
        <v>294.32071619872011</v>
      </c>
      <c r="Z40" s="5">
        <v>352.00392519477492</v>
      </c>
      <c r="AA40" s="5">
        <v>299.87778113253</v>
      </c>
      <c r="AB40" s="5">
        <v>231.18982979577501</v>
      </c>
      <c r="AC40" s="5">
        <v>517.99353289543001</v>
      </c>
      <c r="AD40" s="5">
        <v>315.47703215795002</v>
      </c>
      <c r="AE40" s="5">
        <v>466.91626338399522</v>
      </c>
    </row>
    <row r="41" spans="1:31">
      <c r="A41" s="56" t="s">
        <v>70</v>
      </c>
      <c r="B41" s="56" t="s">
        <v>200</v>
      </c>
      <c r="C41" s="56" t="s">
        <v>166</v>
      </c>
      <c r="D41" s="5">
        <v>-937.74664312792027</v>
      </c>
      <c r="E41" s="5">
        <v>-1919.6788564908941</v>
      </c>
      <c r="F41" s="5">
        <v>-2198.6447500717281</v>
      </c>
      <c r="G41" s="5">
        <v>-2481.7994642750491</v>
      </c>
      <c r="H41" s="5">
        <v>-2935.1604519859202</v>
      </c>
      <c r="I41" s="5">
        <v>-2948.9287481181768</v>
      </c>
      <c r="J41" s="5">
        <v>-5109.7272764898607</v>
      </c>
      <c r="K41" s="5">
        <v>-6734.5636490846809</v>
      </c>
      <c r="L41" s="5">
        <v>-6612.6688917296797</v>
      </c>
      <c r="M41" s="5">
        <v>-9822.7819646449534</v>
      </c>
      <c r="N41" s="5">
        <v>-8973.640625176944</v>
      </c>
      <c r="O41" s="5">
        <v>-8150.7549933834716</v>
      </c>
      <c r="P41" s="5">
        <v>-10763.86563464643</v>
      </c>
      <c r="Q41" s="5">
        <v>-9990.287316146072</v>
      </c>
      <c r="R41" s="5">
        <v>-10242.090865180569</v>
      </c>
      <c r="S41" s="5">
        <v>-11817.407424463099</v>
      </c>
      <c r="T41" s="5">
        <v>-11578.940715786221</v>
      </c>
      <c r="U41" s="5">
        <v>-13121.48889783634</v>
      </c>
      <c r="V41" s="5">
        <v>-13130.28829750184</v>
      </c>
      <c r="W41" s="5">
        <v>-10804.99231404394</v>
      </c>
      <c r="X41" s="5">
        <v>-13574.05817423245</v>
      </c>
      <c r="Y41" s="5">
        <v>-11975.71073174485</v>
      </c>
      <c r="Z41" s="5">
        <v>-10377.779706826679</v>
      </c>
      <c r="AA41" s="5">
        <v>-11441.800746664931</v>
      </c>
      <c r="AB41" s="5">
        <v>-11772.51877252259</v>
      </c>
      <c r="AC41" s="5">
        <v>-10953.15089970255</v>
      </c>
      <c r="AD41" s="5">
        <v>-11555.939459554511</v>
      </c>
      <c r="AE41" s="5">
        <v>-10178.40835667693</v>
      </c>
    </row>
    <row r="42" spans="1:31">
      <c r="A42" s="56" t="s">
        <v>70</v>
      </c>
      <c r="B42" s="56" t="s">
        <v>200</v>
      </c>
      <c r="C42" s="56" t="s">
        <v>189</v>
      </c>
      <c r="D42" s="5">
        <v>1104.249899046627</v>
      </c>
      <c r="E42" s="5">
        <v>-1.571175074516759</v>
      </c>
      <c r="F42" s="5">
        <v>-1018.763495388048</v>
      </c>
      <c r="G42" s="5">
        <v>-1484.5249282585389</v>
      </c>
      <c r="H42" s="5">
        <v>-2261.4294817580699</v>
      </c>
      <c r="I42" s="5">
        <v>-2319.7434772027968</v>
      </c>
      <c r="J42" s="5">
        <v>-4057.7598667268098</v>
      </c>
      <c r="K42" s="5">
        <v>-6004.0381012540511</v>
      </c>
      <c r="L42" s="5">
        <v>-5942.3383689319244</v>
      </c>
      <c r="M42" s="5">
        <v>-9264.3684045492482</v>
      </c>
      <c r="N42" s="5">
        <v>-8320.1715177249789</v>
      </c>
      <c r="O42" s="5">
        <v>-7418.3212376802721</v>
      </c>
      <c r="P42" s="5">
        <v>-10241.225582226651</v>
      </c>
      <c r="Q42" s="5">
        <v>-9425.7943456549165</v>
      </c>
      <c r="R42" s="5">
        <v>-9682.5130644162928</v>
      </c>
      <c r="S42" s="5">
        <v>-11399.53664963831</v>
      </c>
      <c r="T42" s="5">
        <v>-11206.54431262053</v>
      </c>
      <c r="U42" s="5">
        <v>-12925.84176781763</v>
      </c>
      <c r="V42" s="5">
        <v>-12952.722274098551</v>
      </c>
      <c r="W42" s="5">
        <v>-10533.127771519379</v>
      </c>
      <c r="X42" s="5">
        <v>-13446.341668249481</v>
      </c>
      <c r="Y42" s="5">
        <v>-11681.390015546131</v>
      </c>
      <c r="Z42" s="5">
        <v>-10025.77578163191</v>
      </c>
      <c r="AA42" s="5">
        <v>-11141.922965532391</v>
      </c>
      <c r="AB42" s="5">
        <v>-11541.32894272681</v>
      </c>
      <c r="AC42" s="5">
        <v>-10435.15736680712</v>
      </c>
      <c r="AD42" s="5">
        <v>-11240.462427396549</v>
      </c>
      <c r="AE42" s="5">
        <v>-9711.4920932929308</v>
      </c>
    </row>
    <row r="43" spans="1:31"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</row>
    <row r="44" spans="1:31">
      <c r="A44" s="56" t="s">
        <v>73</v>
      </c>
      <c r="B44" s="56" t="s">
        <v>163</v>
      </c>
      <c r="C44" s="56" t="s">
        <v>165</v>
      </c>
      <c r="D44" s="5">
        <v>11016.744475184691</v>
      </c>
      <c r="E44" s="5">
        <v>11847.120099741791</v>
      </c>
      <c r="F44" s="5">
        <v>14401.99100593394</v>
      </c>
      <c r="G44" s="5">
        <v>13499.842194578019</v>
      </c>
      <c r="H44" s="5">
        <v>14062.558787350121</v>
      </c>
      <c r="I44" s="5">
        <v>13218.985251581051</v>
      </c>
      <c r="J44" s="5">
        <v>10209.87549561197</v>
      </c>
      <c r="K44" s="5">
        <v>10895.48630450461</v>
      </c>
      <c r="L44" s="5">
        <v>12516.097680699249</v>
      </c>
      <c r="M44" s="5">
        <v>12683.708929591639</v>
      </c>
      <c r="N44" s="5">
        <v>13015.048670560091</v>
      </c>
      <c r="O44" s="5">
        <v>12448.74635688058</v>
      </c>
      <c r="P44" s="5">
        <v>13700.08243353897</v>
      </c>
      <c r="Q44" s="5">
        <v>13524.88709899399</v>
      </c>
      <c r="R44" s="5">
        <v>13234.422474111099</v>
      </c>
      <c r="S44" s="5">
        <v>14244.145143060019</v>
      </c>
      <c r="T44" s="5">
        <v>14226.157110976301</v>
      </c>
      <c r="U44" s="5">
        <v>22929.623571440079</v>
      </c>
      <c r="V44" s="5">
        <v>23265.322378906789</v>
      </c>
      <c r="W44" s="5">
        <v>20919.769870536282</v>
      </c>
      <c r="X44" s="5">
        <v>21595.605956796258</v>
      </c>
      <c r="Y44" s="5">
        <v>22572.646803599451</v>
      </c>
      <c r="Z44" s="5">
        <v>13754.502658015361</v>
      </c>
      <c r="AA44" s="5">
        <v>16805.845688173071</v>
      </c>
      <c r="AB44" s="5">
        <v>14160.565144826831</v>
      </c>
      <c r="AC44" s="5">
        <v>13501.92942237492</v>
      </c>
      <c r="AD44" s="5">
        <v>13089.99169387435</v>
      </c>
      <c r="AE44" s="5">
        <v>12812.88890773345</v>
      </c>
    </row>
    <row r="45" spans="1:31">
      <c r="A45" s="56" t="s">
        <v>73</v>
      </c>
      <c r="B45" s="56" t="s">
        <v>163</v>
      </c>
      <c r="C45" s="56" t="s">
        <v>166</v>
      </c>
      <c r="D45" s="5">
        <v>-890.54126241418464</v>
      </c>
      <c r="E45" s="5">
        <v>-1177.6136578210139</v>
      </c>
      <c r="F45" s="5">
        <v>-2547.1662074792389</v>
      </c>
      <c r="G45" s="5">
        <v>-3646.9535749044248</v>
      </c>
      <c r="H45" s="5">
        <v>-4201.3696158935199</v>
      </c>
      <c r="I45" s="5">
        <v>-4723.4659507675624</v>
      </c>
      <c r="J45" s="5">
        <v>-6081.5807063860657</v>
      </c>
      <c r="K45" s="5">
        <v>-5430.5072883859484</v>
      </c>
      <c r="L45" s="5">
        <v>-4312.1687496092709</v>
      </c>
      <c r="M45" s="5">
        <v>-4418.505853321647</v>
      </c>
      <c r="N45" s="5">
        <v>-4005.2160436435329</v>
      </c>
      <c r="O45" s="5">
        <v>-4105.4017607530959</v>
      </c>
      <c r="P45" s="5">
        <v>-4692.0035923001114</v>
      </c>
      <c r="Q45" s="5">
        <v>-4093.1883366919142</v>
      </c>
      <c r="R45" s="5">
        <v>-3974.998716612824</v>
      </c>
      <c r="S45" s="5">
        <v>-3974.0257324552558</v>
      </c>
      <c r="T45" s="5">
        <v>-3571.8471669209312</v>
      </c>
      <c r="U45" s="5">
        <v>-3299.6213448435051</v>
      </c>
      <c r="V45" s="5">
        <v>-3323.4644289246548</v>
      </c>
      <c r="W45" s="5">
        <v>-4142.0151218387891</v>
      </c>
      <c r="X45" s="5">
        <v>-4994.5771076165474</v>
      </c>
      <c r="Y45" s="5">
        <v>-4628.9439321063883</v>
      </c>
      <c r="Z45" s="5">
        <v>-8101.7904350386707</v>
      </c>
      <c r="AA45" s="5">
        <v>-6903.0101403110148</v>
      </c>
      <c r="AB45" s="5">
        <v>-9085.1431415383831</v>
      </c>
      <c r="AC45" s="5">
        <v>-8140.1502734867863</v>
      </c>
      <c r="AD45" s="5">
        <v>-9847.4924425359677</v>
      </c>
      <c r="AE45" s="5">
        <v>-10197.885539319101</v>
      </c>
    </row>
    <row r="46" spans="1:31">
      <c r="A46" s="56" t="s">
        <v>73</v>
      </c>
      <c r="B46" s="56" t="s">
        <v>163</v>
      </c>
      <c r="C46" s="56" t="s">
        <v>189</v>
      </c>
      <c r="D46" s="5">
        <v>10126.203212770501</v>
      </c>
      <c r="E46" s="5">
        <v>10669.50644192077</v>
      </c>
      <c r="F46" s="5">
        <v>11854.8247984547</v>
      </c>
      <c r="G46" s="5">
        <v>9852.8886196735984</v>
      </c>
      <c r="H46" s="5">
        <v>9861.1891714566045</v>
      </c>
      <c r="I46" s="5">
        <v>8495.5193008134866</v>
      </c>
      <c r="J46" s="5">
        <v>4128.2947892259026</v>
      </c>
      <c r="K46" s="5">
        <v>5464.9790161186584</v>
      </c>
      <c r="L46" s="5">
        <v>8203.9289310899767</v>
      </c>
      <c r="M46" s="5">
        <v>8265.2030762699906</v>
      </c>
      <c r="N46" s="5">
        <v>9009.8326269165573</v>
      </c>
      <c r="O46" s="5">
        <v>8343.3445961274883</v>
      </c>
      <c r="P46" s="5">
        <v>9008.0788412388574</v>
      </c>
      <c r="Q46" s="5">
        <v>9431.6987623020777</v>
      </c>
      <c r="R46" s="5">
        <v>9259.4237574982817</v>
      </c>
      <c r="S46" s="5">
        <v>10270.11941060477</v>
      </c>
      <c r="T46" s="5">
        <v>10654.309944055371</v>
      </c>
      <c r="U46" s="5">
        <v>19630.002226596571</v>
      </c>
      <c r="V46" s="5">
        <v>19941.857949982139</v>
      </c>
      <c r="W46" s="5">
        <v>16777.754748697491</v>
      </c>
      <c r="X46" s="5">
        <v>16601.028849179711</v>
      </c>
      <c r="Y46" s="5">
        <v>17943.70287149306</v>
      </c>
      <c r="Z46" s="5">
        <v>5652.7122229766856</v>
      </c>
      <c r="AA46" s="5">
        <v>9902.8355478620524</v>
      </c>
      <c r="AB46" s="5">
        <v>5075.4220032884423</v>
      </c>
      <c r="AC46" s="5">
        <v>5361.7791488881303</v>
      </c>
      <c r="AD46" s="5">
        <v>3242.4992513383791</v>
      </c>
      <c r="AE46" s="5">
        <v>2615.0033684143491</v>
      </c>
    </row>
    <row r="47" spans="1:3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>
      <c r="A48" s="56" t="s">
        <v>73</v>
      </c>
      <c r="B48" s="56" t="s">
        <v>197</v>
      </c>
      <c r="C48" s="56" t="s">
        <v>165</v>
      </c>
      <c r="D48" s="5">
        <v>842.01035620111963</v>
      </c>
      <c r="E48" s="5">
        <v>1139.4751171613841</v>
      </c>
      <c r="F48" s="5">
        <v>2046.790952506414</v>
      </c>
      <c r="G48" s="5">
        <v>2501.3515965792358</v>
      </c>
      <c r="H48" s="5">
        <v>2807.807929537375</v>
      </c>
      <c r="I48" s="5">
        <v>3584.8465988545272</v>
      </c>
      <c r="J48" s="5">
        <v>3672.0889129355851</v>
      </c>
      <c r="K48" s="5">
        <v>4078.0674785395372</v>
      </c>
      <c r="L48" s="5">
        <v>3234.4180502756849</v>
      </c>
      <c r="M48" s="5">
        <v>3688.244779036218</v>
      </c>
      <c r="N48" s="5">
        <v>3320.446346763868</v>
      </c>
      <c r="O48" s="5">
        <v>3164.60360932187</v>
      </c>
      <c r="P48" s="5">
        <v>4113.9070584959672</v>
      </c>
      <c r="Q48" s="5">
        <v>3326.0259091581438</v>
      </c>
      <c r="R48" s="5">
        <v>2755.3569928304801</v>
      </c>
      <c r="S48" s="5">
        <v>2352.1551233129831</v>
      </c>
      <c r="T48" s="5">
        <v>2115.4847627875861</v>
      </c>
      <c r="U48" s="5">
        <v>1441.9718451813301</v>
      </c>
      <c r="V48" s="5">
        <v>1996.971708757495</v>
      </c>
      <c r="W48" s="5">
        <v>2472.125768936799</v>
      </c>
      <c r="X48" s="5">
        <v>3332.3304269315049</v>
      </c>
      <c r="Y48" s="5">
        <v>2923.9589618045288</v>
      </c>
      <c r="Z48" s="5">
        <v>2846.26623618555</v>
      </c>
      <c r="AA48" s="5">
        <v>3728.6896951186891</v>
      </c>
      <c r="AB48" s="5">
        <v>2901.0479499078151</v>
      </c>
      <c r="AC48" s="5">
        <v>2531.2940405395461</v>
      </c>
      <c r="AD48" s="5">
        <v>3134.7056431028191</v>
      </c>
      <c r="AE48" s="5">
        <v>2955.557833242266</v>
      </c>
    </row>
    <row r="49" spans="1:31">
      <c r="A49" s="56" t="s">
        <v>73</v>
      </c>
      <c r="B49" s="56" t="s">
        <v>197</v>
      </c>
      <c r="C49" s="56" t="s">
        <v>166</v>
      </c>
      <c r="D49" s="5">
        <v>-2974.5414363628188</v>
      </c>
      <c r="E49" s="5">
        <v>-3823.6712198245409</v>
      </c>
      <c r="F49" s="5">
        <v>-3207.3399540644468</v>
      </c>
      <c r="G49" s="5">
        <v>-2855.5817126509492</v>
      </c>
      <c r="H49" s="5">
        <v>-3533.5472392136612</v>
      </c>
      <c r="I49" s="5">
        <v>-2782.3861657079351</v>
      </c>
      <c r="J49" s="5">
        <v>-3140.962222241877</v>
      </c>
      <c r="K49" s="5">
        <v>-1268.46397096239</v>
      </c>
      <c r="L49" s="5">
        <v>-2213.9175551912999</v>
      </c>
      <c r="M49" s="5">
        <v>-1738.4666647788949</v>
      </c>
      <c r="N49" s="5">
        <v>-2085.0047539133948</v>
      </c>
      <c r="O49" s="5">
        <v>-1854.0358366360119</v>
      </c>
      <c r="P49" s="5">
        <v>-2307.8472549437502</v>
      </c>
      <c r="Q49" s="5">
        <v>-2776.8340000379039</v>
      </c>
      <c r="R49" s="5">
        <v>-3030.1082784565501</v>
      </c>
      <c r="S49" s="5">
        <v>-4473.6279169339768</v>
      </c>
      <c r="T49" s="5">
        <v>-4215.0748118324909</v>
      </c>
      <c r="U49" s="5">
        <v>-5357.6057747389259</v>
      </c>
      <c r="V49" s="5">
        <v>-4789.8770382082057</v>
      </c>
      <c r="W49" s="5">
        <v>-5004.3355136164992</v>
      </c>
      <c r="X49" s="5">
        <v>-4896.6649301379257</v>
      </c>
      <c r="Y49" s="5">
        <v>-5406.5422119025607</v>
      </c>
      <c r="Z49" s="5">
        <v>-5423.8227923544546</v>
      </c>
      <c r="AA49" s="5">
        <v>-4799.4867452646977</v>
      </c>
      <c r="AB49" s="5">
        <v>-7169.6321340290506</v>
      </c>
      <c r="AC49" s="5">
        <v>-6229.2416868130476</v>
      </c>
      <c r="AD49" s="5">
        <v>-6860.0474187212803</v>
      </c>
      <c r="AE49" s="5">
        <v>-6470.6625961489553</v>
      </c>
    </row>
    <row r="50" spans="1:31">
      <c r="A50" s="56" t="s">
        <v>73</v>
      </c>
      <c r="B50" s="56" t="s">
        <v>197</v>
      </c>
      <c r="C50" s="56" t="s">
        <v>189</v>
      </c>
      <c r="D50" s="5">
        <v>-2132.5310801616988</v>
      </c>
      <c r="E50" s="5">
        <v>-2684.196102663157</v>
      </c>
      <c r="F50" s="5">
        <v>-1160.5490015580331</v>
      </c>
      <c r="G50" s="5">
        <v>-354.23011607171338</v>
      </c>
      <c r="H50" s="5">
        <v>-725.73930967628667</v>
      </c>
      <c r="I50" s="5">
        <v>802.46043314659255</v>
      </c>
      <c r="J50" s="5">
        <v>531.12669069370804</v>
      </c>
      <c r="K50" s="5">
        <v>2809.6035075771479</v>
      </c>
      <c r="L50" s="5">
        <v>1020.500495084385</v>
      </c>
      <c r="M50" s="5">
        <v>1949.7781142573219</v>
      </c>
      <c r="N50" s="5">
        <v>1235.4415928504729</v>
      </c>
      <c r="O50" s="5">
        <v>1310.567772685858</v>
      </c>
      <c r="P50" s="5">
        <v>1806.0598035522171</v>
      </c>
      <c r="Q50" s="5">
        <v>549.19190912023942</v>
      </c>
      <c r="R50" s="5">
        <v>-274.75128562607011</v>
      </c>
      <c r="S50" s="5">
        <v>-2121.4727936209938</v>
      </c>
      <c r="T50" s="5">
        <v>-2099.5900490449048</v>
      </c>
      <c r="U50" s="5">
        <v>-3915.6339295575958</v>
      </c>
      <c r="V50" s="5">
        <v>-2792.9053294507098</v>
      </c>
      <c r="W50" s="5">
        <v>-2532.2097446797011</v>
      </c>
      <c r="X50" s="5">
        <v>-1564.3345032064201</v>
      </c>
      <c r="Y50" s="5">
        <v>-2482.5832500980318</v>
      </c>
      <c r="Z50" s="5">
        <v>-2577.5565561689041</v>
      </c>
      <c r="AA50" s="5">
        <v>-1070.797050146009</v>
      </c>
      <c r="AB50" s="5">
        <v>-4268.584184121235</v>
      </c>
      <c r="AC50" s="5">
        <v>-3697.947646273502</v>
      </c>
      <c r="AD50" s="5">
        <v>-3725.3417756184622</v>
      </c>
      <c r="AE50" s="5">
        <v>-3515.1047629066902</v>
      </c>
    </row>
    <row r="51" spans="1:3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</row>
    <row r="52" spans="1:31">
      <c r="A52" s="56" t="s">
        <v>73</v>
      </c>
      <c r="B52" s="56" t="s">
        <v>198</v>
      </c>
      <c r="C52" s="56" t="s">
        <v>165</v>
      </c>
      <c r="D52" s="5">
        <v>1302.401198772154</v>
      </c>
      <c r="E52" s="5">
        <v>2246.6414298532991</v>
      </c>
      <c r="F52" s="5">
        <v>2198.2957263652488</v>
      </c>
      <c r="G52" s="5">
        <v>2611.0991033946598</v>
      </c>
      <c r="H52" s="5">
        <v>3152.4954526004881</v>
      </c>
      <c r="I52" s="5">
        <v>3100.4035494649829</v>
      </c>
      <c r="J52" s="5">
        <v>5881.0889957287</v>
      </c>
      <c r="K52" s="5">
        <v>6963.4991882202994</v>
      </c>
      <c r="L52" s="5">
        <v>6796.4553116640682</v>
      </c>
      <c r="M52" s="5">
        <v>9980.2332720771719</v>
      </c>
      <c r="N52" s="5">
        <v>9097.1829853738491</v>
      </c>
      <c r="O52" s="5">
        <v>8276.9783515037434</v>
      </c>
      <c r="P52" s="5">
        <v>10863.196375913731</v>
      </c>
      <c r="Q52" s="5">
        <v>10059.10861380823</v>
      </c>
      <c r="R52" s="5">
        <v>10299.212196080671</v>
      </c>
      <c r="S52" s="5">
        <v>11884.76949963472</v>
      </c>
      <c r="T52" s="5">
        <v>11681.47516327582</v>
      </c>
      <c r="U52" s="5">
        <v>13344.132757480331</v>
      </c>
      <c r="V52" s="5">
        <v>13557.192753376499</v>
      </c>
      <c r="W52" s="5">
        <v>11629.59588457083</v>
      </c>
      <c r="X52" s="5">
        <v>14065.555759013951</v>
      </c>
      <c r="Y52" s="5">
        <v>12492.127773699791</v>
      </c>
      <c r="Z52" s="5">
        <v>15188.006649010989</v>
      </c>
      <c r="AA52" s="5">
        <v>14728.85555233284</v>
      </c>
      <c r="AB52" s="5">
        <v>18194.439821094911</v>
      </c>
      <c r="AC52" s="5">
        <v>16688.04179879434</v>
      </c>
      <c r="AD52" s="5">
        <v>18079.40263116765</v>
      </c>
      <c r="AE52" s="5">
        <v>18416.894042060081</v>
      </c>
    </row>
    <row r="53" spans="1:31">
      <c r="A53" s="56" t="s">
        <v>73</v>
      </c>
      <c r="B53" s="56" t="s">
        <v>198</v>
      </c>
      <c r="C53" s="56" t="s">
        <v>166</v>
      </c>
      <c r="D53" s="5">
        <v>-13685.41991799734</v>
      </c>
      <c r="E53" s="5">
        <v>-13274.056731374179</v>
      </c>
      <c r="F53" s="5">
        <v>-15283.0573890415</v>
      </c>
      <c r="G53" s="5">
        <v>-13321.61117840796</v>
      </c>
      <c r="H53" s="5">
        <v>-13006.40051148402</v>
      </c>
      <c r="I53" s="5">
        <v>-12819.43378612706</v>
      </c>
      <c r="J53" s="5">
        <v>-9676.2856675090443</v>
      </c>
      <c r="K53" s="5">
        <v>-12712.5726477958</v>
      </c>
      <c r="L53" s="5">
        <v>-13659.64852710296</v>
      </c>
      <c r="M53" s="5">
        <v>-14574.42440884047</v>
      </c>
      <c r="N53" s="5">
        <v>-14911.781282159291</v>
      </c>
      <c r="O53" s="5">
        <v>-14688.218526144619</v>
      </c>
      <c r="P53" s="5">
        <v>-15721.49251054287</v>
      </c>
      <c r="Q53" s="5">
        <v>-16011.00367460433</v>
      </c>
      <c r="R53" s="5">
        <v>-15099.81936427435</v>
      </c>
      <c r="S53" s="5">
        <v>-14523.815209213701</v>
      </c>
      <c r="T53" s="5">
        <v>-14061.192347315549</v>
      </c>
      <c r="U53" s="5">
        <v>-19403.815167108489</v>
      </c>
      <c r="V53" s="5">
        <v>-19158.099773412639</v>
      </c>
      <c r="W53" s="5">
        <v>-16715.058606982941</v>
      </c>
      <c r="X53" s="5">
        <v>-17689.244350530091</v>
      </c>
      <c r="Y53" s="5">
        <v>-18727.499679794251</v>
      </c>
      <c r="Z53" s="5">
        <v>-8368.5101311261587</v>
      </c>
      <c r="AA53" s="5">
        <v>-11625.012596604231</v>
      </c>
      <c r="AB53" s="5">
        <v>-6524.4517088258754</v>
      </c>
      <c r="AC53" s="5">
        <v>-7146.3696641746392</v>
      </c>
      <c r="AD53" s="5">
        <v>-5920.8940142106849</v>
      </c>
      <c r="AE53" s="5">
        <v>-5608.7628740785012</v>
      </c>
    </row>
    <row r="54" spans="1:31">
      <c r="A54" s="56" t="s">
        <v>73</v>
      </c>
      <c r="B54" s="56" t="s">
        <v>198</v>
      </c>
      <c r="C54" s="56" t="s">
        <v>189</v>
      </c>
      <c r="D54" s="5">
        <v>-12383.018719225191</v>
      </c>
      <c r="E54" s="5">
        <v>-11027.41530152089</v>
      </c>
      <c r="F54" s="5">
        <v>-13084.76166267625</v>
      </c>
      <c r="G54" s="5">
        <v>-10710.512075013299</v>
      </c>
      <c r="H54" s="5">
        <v>-9853.9050588835325</v>
      </c>
      <c r="I54" s="5">
        <v>-9719.0302366620799</v>
      </c>
      <c r="J54" s="5">
        <v>-3795.1966717803439</v>
      </c>
      <c r="K54" s="5">
        <v>-5749.0734595755002</v>
      </c>
      <c r="L54" s="5">
        <v>-6863.1932154388933</v>
      </c>
      <c r="M54" s="5">
        <v>-4594.191136763302</v>
      </c>
      <c r="N54" s="5">
        <v>-5814.5982967854434</v>
      </c>
      <c r="O54" s="5">
        <v>-6411.2401746408723</v>
      </c>
      <c r="P54" s="5">
        <v>-4858.2961346291358</v>
      </c>
      <c r="Q54" s="5">
        <v>-5951.8950607960996</v>
      </c>
      <c r="R54" s="5">
        <v>-4800.6071681936774</v>
      </c>
      <c r="S54" s="5">
        <v>-2639.0457095789789</v>
      </c>
      <c r="T54" s="5">
        <v>-2379.7171840397218</v>
      </c>
      <c r="U54" s="5">
        <v>-6059.6824096281507</v>
      </c>
      <c r="V54" s="5">
        <v>-5600.9070200361348</v>
      </c>
      <c r="W54" s="5">
        <v>-5085.4627224121068</v>
      </c>
      <c r="X54" s="5">
        <v>-3623.688591516137</v>
      </c>
      <c r="Y54" s="5">
        <v>-6235.3719060944604</v>
      </c>
      <c r="Z54" s="5">
        <v>6819.4965178848306</v>
      </c>
      <c r="AA54" s="5">
        <v>3103.8429557286131</v>
      </c>
      <c r="AB54" s="5">
        <v>11669.98811226904</v>
      </c>
      <c r="AC54" s="5">
        <v>9541.672134619701</v>
      </c>
      <c r="AD54" s="5">
        <v>12158.508616956969</v>
      </c>
      <c r="AE54" s="5">
        <v>12808.131167981581</v>
      </c>
    </row>
    <row r="55" spans="1:3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</row>
    <row r="56" spans="1:31">
      <c r="A56" s="56" t="s">
        <v>73</v>
      </c>
      <c r="B56" s="56" t="s">
        <v>199</v>
      </c>
      <c r="C56" s="56" t="s">
        <v>165</v>
      </c>
      <c r="D56" s="5">
        <v>3601.220667450511</v>
      </c>
      <c r="E56" s="5">
        <v>3332.5030069394238</v>
      </c>
      <c r="F56" s="5">
        <v>6462.0874934518006</v>
      </c>
      <c r="G56" s="5">
        <v>5497.6702568872188</v>
      </c>
      <c r="H56" s="5">
        <v>5946.9779126317489</v>
      </c>
      <c r="I56" s="5">
        <v>5448.699576981091</v>
      </c>
      <c r="J56" s="5">
        <v>5117.5481728895393</v>
      </c>
      <c r="K56" s="5">
        <v>5896.7543790380732</v>
      </c>
      <c r="L56" s="5">
        <v>6182.7848541762623</v>
      </c>
      <c r="M56" s="5">
        <v>6548.0723560186198</v>
      </c>
      <c r="N56" s="5">
        <v>6671.8689559166469</v>
      </c>
      <c r="O56" s="5">
        <v>6745.7241761716978</v>
      </c>
      <c r="P56" s="5">
        <v>7369.952597431221</v>
      </c>
      <c r="Q56" s="5">
        <v>7836.7178377245291</v>
      </c>
      <c r="R56" s="5">
        <v>7660.4529367722798</v>
      </c>
      <c r="S56" s="5">
        <v>7859.1947699352304</v>
      </c>
      <c r="T56" s="5">
        <v>7232.5779177881359</v>
      </c>
      <c r="U56" s="5">
        <v>4498.9166485218257</v>
      </c>
      <c r="V56" s="5">
        <v>3329.2184226463601</v>
      </c>
      <c r="W56" s="5">
        <v>3245.680605089045</v>
      </c>
      <c r="X56" s="5">
        <v>3739.9670228030209</v>
      </c>
      <c r="Y56" s="5">
        <v>3973.1239286097039</v>
      </c>
      <c r="Z56" s="5">
        <v>2820.3121486643909</v>
      </c>
      <c r="AA56" s="5">
        <v>2332.3176278568048</v>
      </c>
      <c r="AB56" s="5">
        <v>2298.4688234744908</v>
      </c>
      <c r="AC56" s="5">
        <v>2439.620068134805</v>
      </c>
      <c r="AD56" s="5">
        <v>2553.9589106194362</v>
      </c>
      <c r="AE56" s="5">
        <v>1924.406321883605</v>
      </c>
    </row>
    <row r="57" spans="1:31">
      <c r="A57" s="56" t="s">
        <v>73</v>
      </c>
      <c r="B57" s="56" t="s">
        <v>199</v>
      </c>
      <c r="C57" s="56" t="s">
        <v>166</v>
      </c>
      <c r="D57" s="5">
        <v>-316.12390081652012</v>
      </c>
      <c r="E57" s="5">
        <v>-288.8187463362749</v>
      </c>
      <c r="F57" s="5">
        <v>-3137.4025142853011</v>
      </c>
      <c r="G57" s="5">
        <v>-2685.4974073324238</v>
      </c>
      <c r="H57" s="5">
        <v>-2760.0706062917561</v>
      </c>
      <c r="I57" s="5">
        <v>-2707.5945753486899</v>
      </c>
      <c r="J57" s="5">
        <v>-1916.5513553976459</v>
      </c>
      <c r="K57" s="5">
        <v>-2417.2167473176992</v>
      </c>
      <c r="L57" s="5">
        <v>-2601.9574177656541</v>
      </c>
      <c r="M57" s="5">
        <v>-2905.2100667889222</v>
      </c>
      <c r="N57" s="5">
        <v>-2781.7854169070952</v>
      </c>
      <c r="O57" s="5">
        <v>-2570.9345133473998</v>
      </c>
      <c r="P57" s="5">
        <v>-3084.4901565855962</v>
      </c>
      <c r="Q57" s="5">
        <v>-2440.9347097088739</v>
      </c>
      <c r="R57" s="5">
        <v>-2162.505209181048</v>
      </c>
      <c r="S57" s="5">
        <v>-1967.5438278285719</v>
      </c>
      <c r="T57" s="5">
        <v>-2202.8967251763561</v>
      </c>
      <c r="U57" s="5">
        <v>-1229.926651934705</v>
      </c>
      <c r="V57" s="5">
        <v>-1926.70588199348</v>
      </c>
      <c r="W57" s="5">
        <v>-1871.57449083458</v>
      </c>
      <c r="X57" s="5">
        <v>-1706.786925894171</v>
      </c>
      <c r="Y57" s="5">
        <v>-1516.8572544672061</v>
      </c>
      <c r="Z57" s="5">
        <v>-2692.0560937022192</v>
      </c>
      <c r="AA57" s="5">
        <v>-3138.4779068342</v>
      </c>
      <c r="AB57" s="5">
        <v>-3229.4634283722698</v>
      </c>
      <c r="AC57" s="5">
        <v>-3210.6215722858642</v>
      </c>
      <c r="AD57" s="5">
        <v>-2993.3204956431919</v>
      </c>
      <c r="AE57" s="5">
        <v>-4118.296908913534</v>
      </c>
    </row>
    <row r="58" spans="1:31">
      <c r="A58" s="56" t="s">
        <v>73</v>
      </c>
      <c r="B58" s="56" t="s">
        <v>199</v>
      </c>
      <c r="C58" s="56" t="s">
        <v>189</v>
      </c>
      <c r="D58" s="5">
        <v>3285.0967666339898</v>
      </c>
      <c r="E58" s="5">
        <v>3043.6842606031501</v>
      </c>
      <c r="F58" s="5">
        <v>3324.6849791664999</v>
      </c>
      <c r="G58" s="5">
        <v>2812.172849554795</v>
      </c>
      <c r="H58" s="5">
        <v>3186.9073063399928</v>
      </c>
      <c r="I58" s="5">
        <v>2741.1050016324011</v>
      </c>
      <c r="J58" s="5">
        <v>3200.9968174918931</v>
      </c>
      <c r="K58" s="5">
        <v>3479.5376317203741</v>
      </c>
      <c r="L58" s="5">
        <v>3580.8274364106092</v>
      </c>
      <c r="M58" s="5">
        <v>3642.862289229698</v>
      </c>
      <c r="N58" s="5">
        <v>3890.0835390095522</v>
      </c>
      <c r="O58" s="5">
        <v>4174.7896628242979</v>
      </c>
      <c r="P58" s="5">
        <v>4285.4624408456248</v>
      </c>
      <c r="Q58" s="5">
        <v>5395.7831280156552</v>
      </c>
      <c r="R58" s="5">
        <v>5497.9477275912323</v>
      </c>
      <c r="S58" s="5">
        <v>5891.6509421066576</v>
      </c>
      <c r="T58" s="5">
        <v>5029.6811926117798</v>
      </c>
      <c r="U58" s="5">
        <v>3268.9899965871209</v>
      </c>
      <c r="V58" s="5">
        <v>1402.51254065288</v>
      </c>
      <c r="W58" s="5">
        <v>1374.106114254465</v>
      </c>
      <c r="X58" s="5">
        <v>2033.1800969088499</v>
      </c>
      <c r="Y58" s="5">
        <v>2456.2666741424978</v>
      </c>
      <c r="Z58" s="5">
        <v>128.2560549621717</v>
      </c>
      <c r="AA58" s="5">
        <v>-806.16027897739514</v>
      </c>
      <c r="AB58" s="5">
        <v>-930.99460489777903</v>
      </c>
      <c r="AC58" s="5">
        <v>-771.00150415105963</v>
      </c>
      <c r="AD58" s="5">
        <v>-439.36158502375662</v>
      </c>
      <c r="AE58" s="5">
        <v>-2193.89058702993</v>
      </c>
    </row>
    <row r="59" spans="1:3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>
      <c r="A60" s="56" t="s">
        <v>73</v>
      </c>
      <c r="B60" s="56" t="s">
        <v>200</v>
      </c>
      <c r="C60" s="56" t="s">
        <v>165</v>
      </c>
      <c r="D60" s="5">
        <v>2041.9962117249611</v>
      </c>
      <c r="E60" s="5">
        <v>1918.1048445175161</v>
      </c>
      <c r="F60" s="5">
        <v>1179.650402344444</v>
      </c>
      <c r="G60" s="5">
        <v>906.99439214608981</v>
      </c>
      <c r="H60" s="5">
        <v>583.35231867781465</v>
      </c>
      <c r="I60" s="5">
        <v>629.35764015470954</v>
      </c>
      <c r="J60" s="5">
        <v>1049.0356305519399</v>
      </c>
      <c r="K60" s="5">
        <v>730.87437521057518</v>
      </c>
      <c r="L60" s="5">
        <v>671.13294781073455</v>
      </c>
      <c r="M60" s="5">
        <v>558.5119631470252</v>
      </c>
      <c r="N60" s="5">
        <v>653.60871926894515</v>
      </c>
      <c r="O60" s="5">
        <v>732.62473598844485</v>
      </c>
      <c r="P60" s="5">
        <v>523.21653970044031</v>
      </c>
      <c r="Q60" s="5">
        <v>564.5845986675148</v>
      </c>
      <c r="R60" s="5">
        <v>559.80498985773511</v>
      </c>
      <c r="S60" s="5">
        <v>417.89341717561501</v>
      </c>
      <c r="T60" s="5">
        <v>372.9798046491149</v>
      </c>
      <c r="U60" s="5">
        <v>196.47822731253001</v>
      </c>
      <c r="V60" s="5">
        <v>178.03489426607001</v>
      </c>
      <c r="W60" s="5">
        <v>271.78239268955002</v>
      </c>
      <c r="X60" s="5">
        <v>128.19486591045001</v>
      </c>
      <c r="Y60" s="5">
        <v>294.06523371119488</v>
      </c>
      <c r="Z60" s="5">
        <v>352.79954939507019</v>
      </c>
      <c r="AA60" s="5">
        <v>300.51210774598002</v>
      </c>
      <c r="AB60" s="5">
        <v>230.8647604363851</v>
      </c>
      <c r="AC60" s="5">
        <v>518.11200163329488</v>
      </c>
      <c r="AD60" s="5">
        <v>315.74095930087998</v>
      </c>
      <c r="AE60" s="5">
        <v>467.58667797846488</v>
      </c>
    </row>
    <row r="61" spans="1:31">
      <c r="A61" s="56" t="s">
        <v>73</v>
      </c>
      <c r="B61" s="56" t="s">
        <v>200</v>
      </c>
      <c r="C61" s="56" t="s">
        <v>166</v>
      </c>
      <c r="D61" s="5">
        <v>-937.74639174256936</v>
      </c>
      <c r="E61" s="5">
        <v>-1919.6841428573939</v>
      </c>
      <c r="F61" s="5">
        <v>-2113.8495157313591</v>
      </c>
      <c r="G61" s="5">
        <v>-2507.3136702894699</v>
      </c>
      <c r="H61" s="5">
        <v>-3051.8044279145929</v>
      </c>
      <c r="I61" s="5">
        <v>-2949.4121390851078</v>
      </c>
      <c r="J61" s="5">
        <v>-5114.2572561830993</v>
      </c>
      <c r="K61" s="5">
        <v>-6735.9210710512543</v>
      </c>
      <c r="L61" s="5">
        <v>-6613.196594956813</v>
      </c>
      <c r="M61" s="5">
        <v>-9822.1643061407322</v>
      </c>
      <c r="N61" s="5">
        <v>-8974.3681812600844</v>
      </c>
      <c r="O61" s="5">
        <v>-8150.086592985218</v>
      </c>
      <c r="P61" s="5">
        <v>-10764.521490708001</v>
      </c>
      <c r="Q61" s="5">
        <v>-9989.3633373093871</v>
      </c>
      <c r="R61" s="5">
        <v>-10241.818021127499</v>
      </c>
      <c r="S61" s="5">
        <v>-11819.14526668707</v>
      </c>
      <c r="T61" s="5">
        <v>-11577.66370823163</v>
      </c>
      <c r="U61" s="5">
        <v>-13120.15411131047</v>
      </c>
      <c r="V61" s="5">
        <v>-13128.59303541424</v>
      </c>
      <c r="W61" s="5">
        <v>-10805.970788549699</v>
      </c>
      <c r="X61" s="5">
        <v>-13574.380717276459</v>
      </c>
      <c r="Y61" s="5">
        <v>-11976.079623154261</v>
      </c>
      <c r="Z61" s="5">
        <v>-10375.707789049849</v>
      </c>
      <c r="AA61" s="5">
        <v>-11430.233282213239</v>
      </c>
      <c r="AB61" s="5">
        <v>-11776.696086974849</v>
      </c>
      <c r="AC61" s="5">
        <v>-10952.614134716559</v>
      </c>
      <c r="AD61" s="5">
        <v>-11552.04546695401</v>
      </c>
      <c r="AE61" s="5">
        <v>-10181.725864437771</v>
      </c>
    </row>
    <row r="62" spans="1:31">
      <c r="A62" s="56" t="s">
        <v>73</v>
      </c>
      <c r="B62" s="56" t="s">
        <v>200</v>
      </c>
      <c r="C62" s="56" t="s">
        <v>189</v>
      </c>
      <c r="D62" s="5">
        <v>1104.249819982392</v>
      </c>
      <c r="E62" s="5">
        <v>-1.579298339877369</v>
      </c>
      <c r="F62" s="5">
        <v>-934.19911338691441</v>
      </c>
      <c r="G62" s="5">
        <v>-1600.31927814338</v>
      </c>
      <c r="H62" s="5">
        <v>-2468.4521092367781</v>
      </c>
      <c r="I62" s="5">
        <v>-2320.0544989303989</v>
      </c>
      <c r="J62" s="5">
        <v>-4065.221625631159</v>
      </c>
      <c r="K62" s="5">
        <v>-6005.0466958406796</v>
      </c>
      <c r="L62" s="5">
        <v>-5942.0636471460784</v>
      </c>
      <c r="M62" s="5">
        <v>-9263.6523429937079</v>
      </c>
      <c r="N62" s="5">
        <v>-8320.7594619911397</v>
      </c>
      <c r="O62" s="5">
        <v>-7417.4618569967733</v>
      </c>
      <c r="P62" s="5">
        <v>-10241.30495100756</v>
      </c>
      <c r="Q62" s="5">
        <v>-9424.7787386418731</v>
      </c>
      <c r="R62" s="5">
        <v>-9682.0130312697656</v>
      </c>
      <c r="S62" s="5">
        <v>-11401.251849511449</v>
      </c>
      <c r="T62" s="5">
        <v>-11204.68390358252</v>
      </c>
      <c r="U62" s="5">
        <v>-12923.675883997939</v>
      </c>
      <c r="V62" s="5">
        <v>-12950.558141148171</v>
      </c>
      <c r="W62" s="5">
        <v>-10534.188395860139</v>
      </c>
      <c r="X62" s="5">
        <v>-13446.18585136601</v>
      </c>
      <c r="Y62" s="5">
        <v>-11682.01438944306</v>
      </c>
      <c r="Z62" s="5">
        <v>-10022.908239654789</v>
      </c>
      <c r="AA62" s="5">
        <v>-11129.72117446726</v>
      </c>
      <c r="AB62" s="5">
        <v>-11545.83132653847</v>
      </c>
      <c r="AC62" s="5">
        <v>-10434.50213308327</v>
      </c>
      <c r="AD62" s="5">
        <v>-11236.304507653131</v>
      </c>
      <c r="AE62" s="5">
        <v>-9714.1391864593061</v>
      </c>
    </row>
    <row r="63" spans="1:31"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s="56" t="s">
        <v>75</v>
      </c>
      <c r="B64" s="56" t="s">
        <v>163</v>
      </c>
      <c r="C64" s="56" t="s">
        <v>165</v>
      </c>
      <c r="D64" s="5">
        <v>11025.04129616616</v>
      </c>
      <c r="E64" s="5">
        <v>11847.444931839669</v>
      </c>
      <c r="F64" s="5">
        <v>14435.487163917451</v>
      </c>
      <c r="G64" s="5">
        <v>12909.644729066849</v>
      </c>
      <c r="H64" s="5">
        <v>13242.62281694904</v>
      </c>
      <c r="I64" s="5">
        <v>13235.056185190409</v>
      </c>
      <c r="J64" s="5">
        <v>10248.4995605896</v>
      </c>
      <c r="K64" s="5">
        <v>10893.70885918991</v>
      </c>
      <c r="L64" s="5">
        <v>12519.480982901759</v>
      </c>
      <c r="M64" s="5">
        <v>12683.884567422831</v>
      </c>
      <c r="N64" s="5">
        <v>13015.312732894939</v>
      </c>
      <c r="O64" s="5">
        <v>12454.51111501065</v>
      </c>
      <c r="P64" s="5">
        <v>13702.69184815454</v>
      </c>
      <c r="Q64" s="5">
        <v>13523.31554213108</v>
      </c>
      <c r="R64" s="5">
        <v>13226.9497718127</v>
      </c>
      <c r="S64" s="5">
        <v>14243.472274231881</v>
      </c>
      <c r="T64" s="5">
        <v>14211.687451001389</v>
      </c>
      <c r="U64" s="5">
        <v>22920.918406340181</v>
      </c>
      <c r="V64" s="5">
        <v>23263.190579854989</v>
      </c>
      <c r="W64" s="5">
        <v>20916.503293289588</v>
      </c>
      <c r="X64" s="5">
        <v>21623.825895861752</v>
      </c>
      <c r="Y64" s="5">
        <v>22592.550950657602</v>
      </c>
      <c r="Z64" s="5">
        <v>13761.18392522937</v>
      </c>
      <c r="AA64" s="5">
        <v>16789.52036639602</v>
      </c>
      <c r="AB64" s="5">
        <v>14172.40357804684</v>
      </c>
      <c r="AC64" s="5">
        <v>13535.782468828431</v>
      </c>
      <c r="AD64" s="5">
        <v>13112.099716167249</v>
      </c>
      <c r="AE64" s="5">
        <v>12822.468118244929</v>
      </c>
    </row>
    <row r="65" spans="1:31">
      <c r="A65" s="56" t="s">
        <v>75</v>
      </c>
      <c r="B65" s="56" t="s">
        <v>163</v>
      </c>
      <c r="C65" s="56" t="s">
        <v>166</v>
      </c>
      <c r="D65" s="5">
        <v>-889.91209006088025</v>
      </c>
      <c r="E65" s="5">
        <v>-1177.4034000389249</v>
      </c>
      <c r="F65" s="5">
        <v>-2553.1327015082302</v>
      </c>
      <c r="G65" s="5">
        <v>-2875.8334856799088</v>
      </c>
      <c r="H65" s="5">
        <v>-3653.3761199403202</v>
      </c>
      <c r="I65" s="5">
        <v>-4422.1827617683666</v>
      </c>
      <c r="J65" s="5">
        <v>-6011.0591183586312</v>
      </c>
      <c r="K65" s="5">
        <v>-5436.761185762387</v>
      </c>
      <c r="L65" s="5">
        <v>-4315.4153563711816</v>
      </c>
      <c r="M65" s="5">
        <v>-4430.1044965588308</v>
      </c>
      <c r="N65" s="5">
        <v>-4012.6747229480952</v>
      </c>
      <c r="O65" s="5">
        <v>-4106.3939380583352</v>
      </c>
      <c r="P65" s="5">
        <v>-4687.8706761853518</v>
      </c>
      <c r="Q65" s="5">
        <v>-4083.6541320798628</v>
      </c>
      <c r="R65" s="5">
        <v>-3987.0037698549791</v>
      </c>
      <c r="S65" s="5">
        <v>-3968.097450678616</v>
      </c>
      <c r="T65" s="5">
        <v>-3565.3201824027292</v>
      </c>
      <c r="U65" s="5">
        <v>-3292.3004832732458</v>
      </c>
      <c r="V65" s="5">
        <v>-3315.5702287221338</v>
      </c>
      <c r="W65" s="5">
        <v>-4131.7764609498963</v>
      </c>
      <c r="X65" s="5">
        <v>-4975.7961987680874</v>
      </c>
      <c r="Y65" s="5">
        <v>-4607.0073994765462</v>
      </c>
      <c r="Z65" s="5">
        <v>-8102.3077136344255</v>
      </c>
      <c r="AA65" s="5">
        <v>-6903.4178010033474</v>
      </c>
      <c r="AB65" s="5">
        <v>-9075.3382013944138</v>
      </c>
      <c r="AC65" s="5">
        <v>-8127.7527494510414</v>
      </c>
      <c r="AD65" s="5">
        <v>-9843.7654122722961</v>
      </c>
      <c r="AE65" s="5">
        <v>-10187.95931817631</v>
      </c>
    </row>
    <row r="66" spans="1:31">
      <c r="A66" s="56" t="s">
        <v>75</v>
      </c>
      <c r="B66" s="56" t="s">
        <v>163</v>
      </c>
      <c r="C66" s="56" t="s">
        <v>189</v>
      </c>
      <c r="D66" s="5">
        <v>10135.129206105281</v>
      </c>
      <c r="E66" s="5">
        <v>10670.041531800751</v>
      </c>
      <c r="F66" s="5">
        <v>11882.354462409219</v>
      </c>
      <c r="G66" s="5">
        <v>10033.811243386939</v>
      </c>
      <c r="H66" s="5">
        <v>9589.2466970087225</v>
      </c>
      <c r="I66" s="5">
        <v>8812.873423422041</v>
      </c>
      <c r="J66" s="5">
        <v>4237.4404422309726</v>
      </c>
      <c r="K66" s="5">
        <v>5456.9476734275249</v>
      </c>
      <c r="L66" s="5">
        <v>8204.0656265305788</v>
      </c>
      <c r="M66" s="5">
        <v>8253.7800708640025</v>
      </c>
      <c r="N66" s="5">
        <v>9002.6380099468461</v>
      </c>
      <c r="O66" s="5">
        <v>8348.1171769523135</v>
      </c>
      <c r="P66" s="5">
        <v>9014.8211719691917</v>
      </c>
      <c r="Q66" s="5">
        <v>9439.6614100512124</v>
      </c>
      <c r="R66" s="5">
        <v>9239.9460019577236</v>
      </c>
      <c r="S66" s="5">
        <v>10275.374823553269</v>
      </c>
      <c r="T66" s="5">
        <v>10646.36726859866</v>
      </c>
      <c r="U66" s="5">
        <v>19628.61792306694</v>
      </c>
      <c r="V66" s="5">
        <v>19947.620351132849</v>
      </c>
      <c r="W66" s="5">
        <v>16784.726832339689</v>
      </c>
      <c r="X66" s="5">
        <v>16648.029697093669</v>
      </c>
      <c r="Y66" s="5">
        <v>17985.54355118105</v>
      </c>
      <c r="Z66" s="5">
        <v>5658.8762115949467</v>
      </c>
      <c r="AA66" s="5">
        <v>9886.1025653926699</v>
      </c>
      <c r="AB66" s="5">
        <v>5097.0653766524229</v>
      </c>
      <c r="AC66" s="5">
        <v>5408.0297193773931</v>
      </c>
      <c r="AD66" s="5">
        <v>3268.334303894957</v>
      </c>
      <c r="AE66" s="5">
        <v>2634.5088000686169</v>
      </c>
    </row>
    <row r="67" spans="1:3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</row>
    <row r="68" spans="1:31">
      <c r="A68" s="56" t="s">
        <v>75</v>
      </c>
      <c r="B68" s="56" t="s">
        <v>197</v>
      </c>
      <c r="C68" s="56" t="s">
        <v>165</v>
      </c>
      <c r="D68" s="5">
        <v>841.38175472008027</v>
      </c>
      <c r="E68" s="5">
        <v>1139.2652595453951</v>
      </c>
      <c r="F68" s="5">
        <v>2032.7675107001301</v>
      </c>
      <c r="G68" s="5">
        <v>1973.052469358269</v>
      </c>
      <c r="H68" s="5">
        <v>2434.9518400490501</v>
      </c>
      <c r="I68" s="5">
        <v>3265.3389246233019</v>
      </c>
      <c r="J68" s="5">
        <v>3599.0460429478708</v>
      </c>
      <c r="K68" s="5">
        <v>4085.0259091695011</v>
      </c>
      <c r="L68" s="5">
        <v>3239.1539453346882</v>
      </c>
      <c r="M68" s="5">
        <v>3699.437076769445</v>
      </c>
      <c r="N68" s="5">
        <v>3323.913476761119</v>
      </c>
      <c r="O68" s="5">
        <v>3167.78256936874</v>
      </c>
      <c r="P68" s="5">
        <v>4112.462527396312</v>
      </c>
      <c r="Q68" s="5">
        <v>3317.4376582055538</v>
      </c>
      <c r="R68" s="5">
        <v>2766.9522478395002</v>
      </c>
      <c r="S68" s="5">
        <v>2345.2119332187199</v>
      </c>
      <c r="T68" s="5">
        <v>2107.9512830228491</v>
      </c>
      <c r="U68" s="5">
        <v>1435.6856993072399</v>
      </c>
      <c r="V68" s="5">
        <v>1990.697653926554</v>
      </c>
      <c r="W68" s="5">
        <v>2467.1308571889799</v>
      </c>
      <c r="X68" s="5">
        <v>3322.168936542454</v>
      </c>
      <c r="Y68" s="5">
        <v>2908.2539091976719</v>
      </c>
      <c r="Z68" s="5">
        <v>2845.297226923346</v>
      </c>
      <c r="AA68" s="5">
        <v>3739.235536145281</v>
      </c>
      <c r="AB68" s="5">
        <v>2919.1055474310861</v>
      </c>
      <c r="AC68" s="5">
        <v>2519.088318213966</v>
      </c>
      <c r="AD68" s="5">
        <v>3131.6372181831939</v>
      </c>
      <c r="AE68" s="5">
        <v>2947.407950931919</v>
      </c>
    </row>
    <row r="69" spans="1:31">
      <c r="A69" s="56" t="s">
        <v>75</v>
      </c>
      <c r="B69" s="56" t="s">
        <v>197</v>
      </c>
      <c r="C69" s="56" t="s">
        <v>166</v>
      </c>
      <c r="D69" s="5">
        <v>-2983.3172615132621</v>
      </c>
      <c r="E69" s="5">
        <v>-3824.2027881514168</v>
      </c>
      <c r="F69" s="5">
        <v>-3257.2249137482358</v>
      </c>
      <c r="G69" s="5">
        <v>-3037.3669623741921</v>
      </c>
      <c r="H69" s="5">
        <v>-3761.8536117938188</v>
      </c>
      <c r="I69" s="5">
        <v>-2813.335205087636</v>
      </c>
      <c r="J69" s="5">
        <v>-3192.112101913177</v>
      </c>
      <c r="K69" s="5">
        <v>-1270.3475056162449</v>
      </c>
      <c r="L69" s="5">
        <v>-2214.7099430375652</v>
      </c>
      <c r="M69" s="5">
        <v>-1736.5020316539899</v>
      </c>
      <c r="N69" s="5">
        <v>-2084.7262311149821</v>
      </c>
      <c r="O69" s="5">
        <v>-1855.730952872311</v>
      </c>
      <c r="P69" s="5">
        <v>-2307.28202805507</v>
      </c>
      <c r="Q69" s="5">
        <v>-2773.1399413394179</v>
      </c>
      <c r="R69" s="5">
        <v>-3021.8994127308711</v>
      </c>
      <c r="S69" s="5">
        <v>-4477.1633452287751</v>
      </c>
      <c r="T69" s="5">
        <v>-4207.0986121366277</v>
      </c>
      <c r="U69" s="5">
        <v>-5344.8793714646517</v>
      </c>
      <c r="V69" s="5">
        <v>-4785.0452533699454</v>
      </c>
      <c r="W69" s="5">
        <v>-4997.4609966554344</v>
      </c>
      <c r="X69" s="5">
        <v>-4903.9885234688754</v>
      </c>
      <c r="Y69" s="5">
        <v>-5414.400514786742</v>
      </c>
      <c r="Z69" s="5">
        <v>-5431.999812972369</v>
      </c>
      <c r="AA69" s="5">
        <v>-4775.5589310220894</v>
      </c>
      <c r="AB69" s="5">
        <v>-7139.7517536138312</v>
      </c>
      <c r="AC69" s="5">
        <v>-6262.3044555413426</v>
      </c>
      <c r="AD69" s="5">
        <v>-6873.752338034712</v>
      </c>
      <c r="AE69" s="5">
        <v>-6483.5222840319557</v>
      </c>
    </row>
    <row r="70" spans="1:31">
      <c r="A70" s="56" t="s">
        <v>75</v>
      </c>
      <c r="B70" s="56" t="s">
        <v>197</v>
      </c>
      <c r="C70" s="56" t="s">
        <v>189</v>
      </c>
      <c r="D70" s="5">
        <v>-2141.935506793182</v>
      </c>
      <c r="E70" s="5">
        <v>-2684.9375286060222</v>
      </c>
      <c r="F70" s="5">
        <v>-1224.457403048106</v>
      </c>
      <c r="G70" s="5">
        <v>-1064.3144930159219</v>
      </c>
      <c r="H70" s="5">
        <v>-1326.9017717447689</v>
      </c>
      <c r="I70" s="5">
        <v>452.00371953566628</v>
      </c>
      <c r="J70" s="5">
        <v>406.93394103469382</v>
      </c>
      <c r="K70" s="5">
        <v>2814.678403553256</v>
      </c>
      <c r="L70" s="5">
        <v>1024.444002297123</v>
      </c>
      <c r="M70" s="5">
        <v>1962.9350451154551</v>
      </c>
      <c r="N70" s="5">
        <v>1239.1872456461369</v>
      </c>
      <c r="O70" s="5">
        <v>1312.051616496429</v>
      </c>
      <c r="P70" s="5">
        <v>1805.180499341242</v>
      </c>
      <c r="Q70" s="5">
        <v>544.29771686613549</v>
      </c>
      <c r="R70" s="5">
        <v>-254.94716489137039</v>
      </c>
      <c r="S70" s="5">
        <v>-2131.9514120100548</v>
      </c>
      <c r="T70" s="5">
        <v>-2099.1473291137791</v>
      </c>
      <c r="U70" s="5">
        <v>-3909.193672157412</v>
      </c>
      <c r="V70" s="5">
        <v>-2794.3475994433911</v>
      </c>
      <c r="W70" s="5">
        <v>-2530.3301394664541</v>
      </c>
      <c r="X70" s="5">
        <v>-1581.8195869264221</v>
      </c>
      <c r="Y70" s="5">
        <v>-2506.1466055890701</v>
      </c>
      <c r="Z70" s="5">
        <v>-2586.702586049023</v>
      </c>
      <c r="AA70" s="5">
        <v>-1036.3233948768091</v>
      </c>
      <c r="AB70" s="5">
        <v>-4220.646206182746</v>
      </c>
      <c r="AC70" s="5">
        <v>-3743.216137327378</v>
      </c>
      <c r="AD70" s="5">
        <v>-3742.1151198515181</v>
      </c>
      <c r="AE70" s="5">
        <v>-3536.1143331000371</v>
      </c>
    </row>
    <row r="71" spans="1:3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</row>
    <row r="72" spans="1:31">
      <c r="A72" s="56" t="s">
        <v>75</v>
      </c>
      <c r="B72" s="56" t="s">
        <v>198</v>
      </c>
      <c r="C72" s="56" t="s">
        <v>165</v>
      </c>
      <c r="D72" s="5">
        <v>1302.4485935038999</v>
      </c>
      <c r="E72" s="5">
        <v>2246.7158803037091</v>
      </c>
      <c r="F72" s="5">
        <v>2282.9614258168031</v>
      </c>
      <c r="G72" s="5">
        <v>2577.0818807213291</v>
      </c>
      <c r="H72" s="5">
        <v>3042.2926963730301</v>
      </c>
      <c r="I72" s="5">
        <v>3100.311133456672</v>
      </c>
      <c r="J72" s="5">
        <v>5879.1729950867611</v>
      </c>
      <c r="K72" s="5">
        <v>6962.2021827214412</v>
      </c>
      <c r="L72" s="5">
        <v>6795.7358524628398</v>
      </c>
      <c r="M72" s="5">
        <v>9981.315477624883</v>
      </c>
      <c r="N72" s="5">
        <v>9096.7053951762737</v>
      </c>
      <c r="O72" s="5">
        <v>8275.9361169010463</v>
      </c>
      <c r="P72" s="5">
        <v>10861.84469952086</v>
      </c>
      <c r="Q72" s="5">
        <v>10059.580775445171</v>
      </c>
      <c r="R72" s="5">
        <v>10298.91536292662</v>
      </c>
      <c r="S72" s="5">
        <v>11882.837722346239</v>
      </c>
      <c r="T72" s="5">
        <v>11682.22217189961</v>
      </c>
      <c r="U72" s="5">
        <v>13344.25037113729</v>
      </c>
      <c r="V72" s="5">
        <v>13559.14950427758</v>
      </c>
      <c r="W72" s="5">
        <v>11626.92105910075</v>
      </c>
      <c r="X72" s="5">
        <v>14062.006593133639</v>
      </c>
      <c r="Y72" s="5">
        <v>12490.993849191491</v>
      </c>
      <c r="Z72" s="5">
        <v>15192.239043602969</v>
      </c>
      <c r="AA72" s="5">
        <v>14731.43453523553</v>
      </c>
      <c r="AB72" s="5">
        <v>18161.988079462171</v>
      </c>
      <c r="AC72" s="5">
        <v>16689.98640756886</v>
      </c>
      <c r="AD72" s="5">
        <v>18084.24189183439</v>
      </c>
      <c r="AE72" s="5">
        <v>18414.64939525105</v>
      </c>
    </row>
    <row r="73" spans="1:31">
      <c r="A73" s="56" t="s">
        <v>75</v>
      </c>
      <c r="B73" s="56" t="s">
        <v>198</v>
      </c>
      <c r="C73" s="56" t="s">
        <v>166</v>
      </c>
      <c r="D73" s="5">
        <v>-13684.401237576119</v>
      </c>
      <c r="E73" s="5">
        <v>-13273.315132749711</v>
      </c>
      <c r="F73" s="5">
        <v>-15242.651080346121</v>
      </c>
      <c r="G73" s="5">
        <v>-13000.19155815838</v>
      </c>
      <c r="H73" s="5">
        <v>-12377.71725559464</v>
      </c>
      <c r="I73" s="5">
        <v>-12788.39308901681</v>
      </c>
      <c r="J73" s="5">
        <v>-9667.8857072442934</v>
      </c>
      <c r="K73" s="5">
        <v>-12708.311219120191</v>
      </c>
      <c r="L73" s="5">
        <v>-13661.793007204789</v>
      </c>
      <c r="M73" s="5">
        <v>-14575.30800832589</v>
      </c>
      <c r="N73" s="5">
        <v>-14907.189064435421</v>
      </c>
      <c r="O73" s="5">
        <v>-14691.140099684389</v>
      </c>
      <c r="P73" s="5">
        <v>-15725.23231789061</v>
      </c>
      <c r="Q73" s="5">
        <v>-16012.35021301941</v>
      </c>
      <c r="R73" s="5">
        <v>-15099.85305264325</v>
      </c>
      <c r="S73" s="5">
        <v>-14518.765679637931</v>
      </c>
      <c r="T73" s="5">
        <v>-14068.22411795219</v>
      </c>
      <c r="U73" s="5">
        <v>-19405.75610267941</v>
      </c>
      <c r="V73" s="5">
        <v>-19162.073576230308</v>
      </c>
      <c r="W73" s="5">
        <v>-16713.50893024878</v>
      </c>
      <c r="X73" s="5">
        <v>-17705.49092470649</v>
      </c>
      <c r="Y73" s="5">
        <v>-18734.974947027</v>
      </c>
      <c r="Z73" s="5">
        <v>-8364.5855167508762</v>
      </c>
      <c r="AA73" s="5">
        <v>-11629.12861081618</v>
      </c>
      <c r="AB73" s="5">
        <v>-6567.0800463446412</v>
      </c>
      <c r="AC73" s="5">
        <v>-7146.6676389192962</v>
      </c>
      <c r="AD73" s="5">
        <v>-5927.320085968785</v>
      </c>
      <c r="AE73" s="5">
        <v>-5604.7325774405981</v>
      </c>
    </row>
    <row r="74" spans="1:31">
      <c r="A74" s="56" t="s">
        <v>75</v>
      </c>
      <c r="B74" s="56" t="s">
        <v>198</v>
      </c>
      <c r="C74" s="56" t="s">
        <v>189</v>
      </c>
      <c r="D74" s="5">
        <v>-12381.952644072209</v>
      </c>
      <c r="E74" s="5">
        <v>-11026.599252446</v>
      </c>
      <c r="F74" s="5">
        <v>-12959.689654529309</v>
      </c>
      <c r="G74" s="5">
        <v>-10423.109677437051</v>
      </c>
      <c r="H74" s="5">
        <v>-9335.4245592216103</v>
      </c>
      <c r="I74" s="5">
        <v>-9688.0819555601374</v>
      </c>
      <c r="J74" s="5">
        <v>-3788.7127121575322</v>
      </c>
      <c r="K74" s="5">
        <v>-5746.1090363987478</v>
      </c>
      <c r="L74" s="5">
        <v>-6866.0571547419513</v>
      </c>
      <c r="M74" s="5">
        <v>-4593.9925307010089</v>
      </c>
      <c r="N74" s="5">
        <v>-5810.4836692591434</v>
      </c>
      <c r="O74" s="5">
        <v>-6415.2039827833396</v>
      </c>
      <c r="P74" s="5">
        <v>-4863.3876183697466</v>
      </c>
      <c r="Q74" s="5">
        <v>-5952.7694375742431</v>
      </c>
      <c r="R74" s="5">
        <v>-4800.937689716633</v>
      </c>
      <c r="S74" s="5">
        <v>-2635.927957291693</v>
      </c>
      <c r="T74" s="5">
        <v>-2386.0019460525841</v>
      </c>
      <c r="U74" s="5">
        <v>-6061.5057315421273</v>
      </c>
      <c r="V74" s="5">
        <v>-5602.9240719527352</v>
      </c>
      <c r="W74" s="5">
        <v>-5086.5878711480236</v>
      </c>
      <c r="X74" s="5">
        <v>-3643.484331572849</v>
      </c>
      <c r="Y74" s="5">
        <v>-6243.9810978355144</v>
      </c>
      <c r="Z74" s="5">
        <v>6827.6535268520929</v>
      </c>
      <c r="AA74" s="5">
        <v>3102.3059244193478</v>
      </c>
      <c r="AB74" s="5">
        <v>11594.90803311753</v>
      </c>
      <c r="AC74" s="5">
        <v>9543.3187686495676</v>
      </c>
      <c r="AD74" s="5">
        <v>12156.921805865601</v>
      </c>
      <c r="AE74" s="5">
        <v>12809.91681781045</v>
      </c>
    </row>
    <row r="75" spans="1:3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</row>
    <row r="76" spans="1:31">
      <c r="A76" s="56" t="s">
        <v>75</v>
      </c>
      <c r="B76" s="56" t="s">
        <v>199</v>
      </c>
      <c r="C76" s="56" t="s">
        <v>165</v>
      </c>
      <c r="D76" s="5">
        <v>3600.6806607486742</v>
      </c>
      <c r="E76" s="5">
        <v>3331.9653076450759</v>
      </c>
      <c r="F76" s="5">
        <v>6445.6192394496848</v>
      </c>
      <c r="G76" s="5">
        <v>5306.3157152554504</v>
      </c>
      <c r="H76" s="5">
        <v>5680.7250568200561</v>
      </c>
      <c r="I76" s="5">
        <v>5435.9411504649224</v>
      </c>
      <c r="J76" s="5">
        <v>5116.9935493699613</v>
      </c>
      <c r="K76" s="5">
        <v>5896.251703276761</v>
      </c>
      <c r="L76" s="5">
        <v>6180.6937684712339</v>
      </c>
      <c r="M76" s="5">
        <v>6548.8822080391556</v>
      </c>
      <c r="N76" s="5">
        <v>6669.0616424732871</v>
      </c>
      <c r="O76" s="5">
        <v>6745.8593910006884</v>
      </c>
      <c r="P76" s="5">
        <v>7369.953312116797</v>
      </c>
      <c r="Q76" s="5">
        <v>7835.7923337584871</v>
      </c>
      <c r="R76" s="5">
        <v>7662.256600917357</v>
      </c>
      <c r="S76" s="5">
        <v>7858.3098907309131</v>
      </c>
      <c r="T76" s="5">
        <v>7241.7221082649676</v>
      </c>
      <c r="U76" s="5">
        <v>4497.6774429883462</v>
      </c>
      <c r="V76" s="5">
        <v>3327.9036170115392</v>
      </c>
      <c r="W76" s="5">
        <v>3240.4998909927199</v>
      </c>
      <c r="X76" s="5">
        <v>3735.0866819090838</v>
      </c>
      <c r="Y76" s="5">
        <v>3968.0916805632501</v>
      </c>
      <c r="Z76" s="5">
        <v>2820.0647670741951</v>
      </c>
      <c r="AA76" s="5">
        <v>2329.9677176491</v>
      </c>
      <c r="AB76" s="5">
        <v>2297.8039214993369</v>
      </c>
      <c r="AC76" s="5">
        <v>2439.0852513194891</v>
      </c>
      <c r="AD76" s="5">
        <v>2553.5866497598349</v>
      </c>
      <c r="AE76" s="5">
        <v>1922.96852367826</v>
      </c>
    </row>
    <row r="77" spans="1:31">
      <c r="A77" s="56" t="s">
        <v>75</v>
      </c>
      <c r="B77" s="56" t="s">
        <v>199</v>
      </c>
      <c r="C77" s="56" t="s">
        <v>166</v>
      </c>
      <c r="D77" s="5">
        <v>-316.1716150351798</v>
      </c>
      <c r="E77" s="5">
        <v>-288.89888331928501</v>
      </c>
      <c r="F77" s="5">
        <v>-3125.063148893435</v>
      </c>
      <c r="G77" s="5">
        <v>-2368.17785993088</v>
      </c>
      <c r="H77" s="5">
        <v>-2346.2159411043299</v>
      </c>
      <c r="I77" s="5">
        <v>-2692.992860659695</v>
      </c>
      <c r="J77" s="5">
        <v>-1914.895353751285</v>
      </c>
      <c r="K77" s="5">
        <v>-2417.730642604743</v>
      </c>
      <c r="L77" s="5">
        <v>-2600.8078736250568</v>
      </c>
      <c r="M77" s="5">
        <v>-2907.23638876836</v>
      </c>
      <c r="N77" s="5">
        <v>-2780.2317110821491</v>
      </c>
      <c r="O77" s="5">
        <v>-2572.502963985818</v>
      </c>
      <c r="P77" s="5">
        <v>-3085.3417828308311</v>
      </c>
      <c r="Q77" s="5">
        <v>-2441.187677446675</v>
      </c>
      <c r="R77" s="5">
        <v>-2163.8046838507848</v>
      </c>
      <c r="S77" s="5">
        <v>-1966.268695344125</v>
      </c>
      <c r="T77" s="5">
        <v>-2196.395789076741</v>
      </c>
      <c r="U77" s="5">
        <v>-1229.7541945381161</v>
      </c>
      <c r="V77" s="5">
        <v>-1925.5300226497191</v>
      </c>
      <c r="W77" s="5">
        <v>-1875.180941198551</v>
      </c>
      <c r="X77" s="5">
        <v>-1711.4707922539999</v>
      </c>
      <c r="Y77" s="5">
        <v>-1522.1175127735839</v>
      </c>
      <c r="Z77" s="5">
        <v>-2694.116137840299</v>
      </c>
      <c r="AA77" s="5">
        <v>-3140.1298470519159</v>
      </c>
      <c r="AB77" s="5">
        <v>-3227.802182359736</v>
      </c>
      <c r="AC77" s="5">
        <v>-3212.0602352119499</v>
      </c>
      <c r="AD77" s="5">
        <v>-2996.2652122723198</v>
      </c>
      <c r="AE77" s="5">
        <v>-4119.7877151643597</v>
      </c>
    </row>
    <row r="78" spans="1:31">
      <c r="A78" s="56" t="s">
        <v>75</v>
      </c>
      <c r="B78" s="56" t="s">
        <v>199</v>
      </c>
      <c r="C78" s="56" t="s">
        <v>189</v>
      </c>
      <c r="D78" s="5">
        <v>3284.5090457134938</v>
      </c>
      <c r="E78" s="5">
        <v>3043.0664243257911</v>
      </c>
      <c r="F78" s="5">
        <v>3320.5560905562502</v>
      </c>
      <c r="G78" s="5">
        <v>2938.1378553245709</v>
      </c>
      <c r="H78" s="5">
        <v>3334.5091157157258</v>
      </c>
      <c r="I78" s="5">
        <v>2742.948289805227</v>
      </c>
      <c r="J78" s="5">
        <v>3202.098195618677</v>
      </c>
      <c r="K78" s="5">
        <v>3478.5210606720179</v>
      </c>
      <c r="L78" s="5">
        <v>3579.8858948461771</v>
      </c>
      <c r="M78" s="5">
        <v>3641.6458192707969</v>
      </c>
      <c r="N78" s="5">
        <v>3888.829931391138</v>
      </c>
      <c r="O78" s="5">
        <v>4173.35642701487</v>
      </c>
      <c r="P78" s="5">
        <v>4284.6115292859658</v>
      </c>
      <c r="Q78" s="5">
        <v>5394.6046563118134</v>
      </c>
      <c r="R78" s="5">
        <v>5498.4519170665717</v>
      </c>
      <c r="S78" s="5">
        <v>5892.0411953867879</v>
      </c>
      <c r="T78" s="5">
        <v>5045.326319188227</v>
      </c>
      <c r="U78" s="5">
        <v>3267.9232484502309</v>
      </c>
      <c r="V78" s="5">
        <v>1402.373594361819</v>
      </c>
      <c r="W78" s="5">
        <v>1365.3189497941689</v>
      </c>
      <c r="X78" s="5">
        <v>2023.6158896550839</v>
      </c>
      <c r="Y78" s="5">
        <v>2445.9741677896659</v>
      </c>
      <c r="Z78" s="5">
        <v>125.9486292338952</v>
      </c>
      <c r="AA78" s="5">
        <v>-810.16212940281548</v>
      </c>
      <c r="AB78" s="5">
        <v>-929.99826086039866</v>
      </c>
      <c r="AC78" s="5">
        <v>-772.9749838924613</v>
      </c>
      <c r="AD78" s="5">
        <v>-442.67856251248492</v>
      </c>
      <c r="AE78" s="5">
        <v>-2196.819191486099</v>
      </c>
    </row>
    <row r="79" spans="1:3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</row>
    <row r="80" spans="1:31">
      <c r="A80" s="56" t="s">
        <v>75</v>
      </c>
      <c r="B80" s="56" t="s">
        <v>200</v>
      </c>
      <c r="C80" s="56" t="s">
        <v>165</v>
      </c>
      <c r="D80" s="5">
        <v>2041.9965421745469</v>
      </c>
      <c r="E80" s="5">
        <v>1918.107681416378</v>
      </c>
      <c r="F80" s="5">
        <v>1179.88125468368</v>
      </c>
      <c r="G80" s="5">
        <v>997.27453601651007</v>
      </c>
      <c r="H80" s="5">
        <v>673.73097022785009</v>
      </c>
      <c r="I80" s="5">
        <v>629.18527091538022</v>
      </c>
      <c r="J80" s="5">
        <v>1051.9674097630509</v>
      </c>
      <c r="K80" s="5">
        <v>730.52554783062976</v>
      </c>
      <c r="L80" s="5">
        <v>670.33052279775507</v>
      </c>
      <c r="M80" s="5">
        <v>558.41356009570529</v>
      </c>
      <c r="N80" s="5">
        <v>653.46910745196476</v>
      </c>
      <c r="O80" s="5">
        <v>732.43375570319984</v>
      </c>
      <c r="P80" s="5">
        <v>522.64005241977986</v>
      </c>
      <c r="Q80" s="5">
        <v>564.49297049115501</v>
      </c>
      <c r="R80" s="5">
        <v>559.57780076427503</v>
      </c>
      <c r="S80" s="5">
        <v>417.87077482479492</v>
      </c>
      <c r="T80" s="5">
        <v>372.39640316568989</v>
      </c>
      <c r="U80" s="5">
        <v>195.64713001870999</v>
      </c>
      <c r="V80" s="5">
        <v>177.56602340328999</v>
      </c>
      <c r="W80" s="5">
        <v>271.86454252455991</v>
      </c>
      <c r="X80" s="5">
        <v>127.71650598297499</v>
      </c>
      <c r="Y80" s="5">
        <v>294.32071619872011</v>
      </c>
      <c r="Z80" s="5">
        <v>352.00392519477492</v>
      </c>
      <c r="AA80" s="5">
        <v>299.87778113253</v>
      </c>
      <c r="AB80" s="5">
        <v>231.18982979577501</v>
      </c>
      <c r="AC80" s="5">
        <v>517.99353289543001</v>
      </c>
      <c r="AD80" s="5">
        <v>315.47703215795002</v>
      </c>
      <c r="AE80" s="5">
        <v>466.91626338399522</v>
      </c>
    </row>
    <row r="81" spans="1:31">
      <c r="A81" s="56" t="s">
        <v>75</v>
      </c>
      <c r="B81" s="56" t="s">
        <v>200</v>
      </c>
      <c r="C81" s="56" t="s">
        <v>166</v>
      </c>
      <c r="D81" s="5">
        <v>-937.74664312792027</v>
      </c>
      <c r="E81" s="5">
        <v>-1919.6788564908941</v>
      </c>
      <c r="F81" s="5">
        <v>-2198.6447500717281</v>
      </c>
      <c r="G81" s="5">
        <v>-2481.7994642750491</v>
      </c>
      <c r="H81" s="5">
        <v>-2935.1604519859202</v>
      </c>
      <c r="I81" s="5">
        <v>-2948.9287481181768</v>
      </c>
      <c r="J81" s="5">
        <v>-5109.7272764898607</v>
      </c>
      <c r="K81" s="5">
        <v>-6734.5636490846809</v>
      </c>
      <c r="L81" s="5">
        <v>-6612.6688917296797</v>
      </c>
      <c r="M81" s="5">
        <v>-9822.7819646449534</v>
      </c>
      <c r="N81" s="5">
        <v>-8973.640625176944</v>
      </c>
      <c r="O81" s="5">
        <v>-8150.7549933834716</v>
      </c>
      <c r="P81" s="5">
        <v>-10763.86563464643</v>
      </c>
      <c r="Q81" s="5">
        <v>-9990.287316146072</v>
      </c>
      <c r="R81" s="5">
        <v>-10242.090865180569</v>
      </c>
      <c r="S81" s="5">
        <v>-11817.407424463099</v>
      </c>
      <c r="T81" s="5">
        <v>-11578.940715786221</v>
      </c>
      <c r="U81" s="5">
        <v>-13121.48889783634</v>
      </c>
      <c r="V81" s="5">
        <v>-13130.28829750184</v>
      </c>
      <c r="W81" s="5">
        <v>-10804.99231404394</v>
      </c>
      <c r="X81" s="5">
        <v>-13574.05817423245</v>
      </c>
      <c r="Y81" s="5">
        <v>-11975.71073174485</v>
      </c>
      <c r="Z81" s="5">
        <v>-10377.779706826679</v>
      </c>
      <c r="AA81" s="5">
        <v>-11441.800746664931</v>
      </c>
      <c r="AB81" s="5">
        <v>-11772.51877252259</v>
      </c>
      <c r="AC81" s="5">
        <v>-10953.15089970255</v>
      </c>
      <c r="AD81" s="5">
        <v>-11555.939459554511</v>
      </c>
      <c r="AE81" s="5">
        <v>-10178.40835667693</v>
      </c>
    </row>
    <row r="82" spans="1:31">
      <c r="A82" s="56" t="s">
        <v>75</v>
      </c>
      <c r="B82" s="56" t="s">
        <v>200</v>
      </c>
      <c r="C82" s="56" t="s">
        <v>189</v>
      </c>
      <c r="D82" s="5">
        <v>1104.249899046627</v>
      </c>
      <c r="E82" s="5">
        <v>-1.571175074516759</v>
      </c>
      <c r="F82" s="5">
        <v>-1018.763495388048</v>
      </c>
      <c r="G82" s="5">
        <v>-1484.5249282585389</v>
      </c>
      <c r="H82" s="5">
        <v>-2261.4294817580699</v>
      </c>
      <c r="I82" s="5">
        <v>-2319.7434772027968</v>
      </c>
      <c r="J82" s="5">
        <v>-4057.7598667268098</v>
      </c>
      <c r="K82" s="5">
        <v>-6004.0381012540511</v>
      </c>
      <c r="L82" s="5">
        <v>-5942.3383689319244</v>
      </c>
      <c r="M82" s="5">
        <v>-9264.3684045492482</v>
      </c>
      <c r="N82" s="5">
        <v>-8320.1715177249789</v>
      </c>
      <c r="O82" s="5">
        <v>-7418.3212376802721</v>
      </c>
      <c r="P82" s="5">
        <v>-10241.225582226651</v>
      </c>
      <c r="Q82" s="5">
        <v>-9425.7943456549165</v>
      </c>
      <c r="R82" s="5">
        <v>-9682.5130644162928</v>
      </c>
      <c r="S82" s="5">
        <v>-11399.53664963831</v>
      </c>
      <c r="T82" s="5">
        <v>-11206.54431262053</v>
      </c>
      <c r="U82" s="5">
        <v>-12925.84176781763</v>
      </c>
      <c r="V82" s="5">
        <v>-12952.722274098551</v>
      </c>
      <c r="W82" s="5">
        <v>-10533.127771519379</v>
      </c>
      <c r="X82" s="5">
        <v>-13446.341668249481</v>
      </c>
      <c r="Y82" s="5">
        <v>-11681.390015546131</v>
      </c>
      <c r="Z82" s="5">
        <v>-10025.77578163191</v>
      </c>
      <c r="AA82" s="5">
        <v>-11141.922965532391</v>
      </c>
      <c r="AB82" s="5">
        <v>-11541.32894272681</v>
      </c>
      <c r="AC82" s="5">
        <v>-10435.15736680712</v>
      </c>
      <c r="AD82" s="5">
        <v>-11240.462427396549</v>
      </c>
      <c r="AE82" s="5">
        <v>-9711.4920932929308</v>
      </c>
    </row>
    <row r="83" spans="1:31"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</row>
    <row r="84" spans="1:31">
      <c r="A84" s="56" t="s">
        <v>80</v>
      </c>
      <c r="B84" s="56" t="s">
        <v>163</v>
      </c>
      <c r="C84" s="56" t="s">
        <v>165</v>
      </c>
      <c r="D84" s="5">
        <v>11201.79319818259</v>
      </c>
      <c r="E84" s="5">
        <v>12066.324357611669</v>
      </c>
      <c r="F84" s="5">
        <v>14627.859190424469</v>
      </c>
      <c r="G84" s="5">
        <v>12753.946541582251</v>
      </c>
      <c r="H84" s="5">
        <v>13072.331781638701</v>
      </c>
      <c r="I84" s="5">
        <v>12012.56198847873</v>
      </c>
      <c r="J84" s="5">
        <v>10389.505190609099</v>
      </c>
      <c r="K84" s="5">
        <v>9442.7443978809133</v>
      </c>
      <c r="L84" s="5">
        <v>11364.73132759406</v>
      </c>
      <c r="M84" s="5">
        <v>11272.84560764607</v>
      </c>
      <c r="N84" s="5">
        <v>11364.59541507205</v>
      </c>
      <c r="O84" s="5">
        <v>11054.263217225871</v>
      </c>
      <c r="P84" s="5">
        <v>11686.30138776487</v>
      </c>
      <c r="Q84" s="5">
        <v>11622.864028200691</v>
      </c>
      <c r="R84" s="5">
        <v>11207.349452081569</v>
      </c>
      <c r="S84" s="5">
        <v>11203.9651255589</v>
      </c>
      <c r="T84" s="5">
        <v>11085.04029134839</v>
      </c>
      <c r="U84" s="5">
        <v>13140.4017111789</v>
      </c>
      <c r="V84" s="5">
        <v>12688.129077817341</v>
      </c>
      <c r="W84" s="5">
        <v>12077.941860492871</v>
      </c>
      <c r="X84" s="5">
        <v>12401.25081515322</v>
      </c>
      <c r="Y84" s="5">
        <v>12256.10787739224</v>
      </c>
      <c r="Z84" s="5">
        <v>9341.9435094825931</v>
      </c>
      <c r="AA84" s="5">
        <v>10587.28935241518</v>
      </c>
      <c r="AB84" s="5">
        <v>9255.1904109350053</v>
      </c>
      <c r="AC84" s="5">
        <v>8965.3377880801399</v>
      </c>
      <c r="AD84" s="5">
        <v>9218.468124362942</v>
      </c>
      <c r="AE84" s="5">
        <v>9555.1828744206359</v>
      </c>
    </row>
    <row r="85" spans="1:31">
      <c r="A85" s="56" t="s">
        <v>80</v>
      </c>
      <c r="B85" s="56" t="s">
        <v>163</v>
      </c>
      <c r="C85" s="56" t="s">
        <v>166</v>
      </c>
      <c r="D85" s="5">
        <v>-822.12579192294004</v>
      </c>
      <c r="E85" s="5">
        <v>-979.58330968798521</v>
      </c>
      <c r="F85" s="5">
        <v>-2439.9856359956898</v>
      </c>
      <c r="G85" s="5">
        <v>-3053.016184001508</v>
      </c>
      <c r="H85" s="5">
        <v>-3053.5564360566159</v>
      </c>
      <c r="I85" s="5">
        <v>-2862.5014632051998</v>
      </c>
      <c r="J85" s="5">
        <v>-4363.2611115956543</v>
      </c>
      <c r="K85" s="5">
        <v>-4197.5089138763442</v>
      </c>
      <c r="L85" s="5">
        <v>-3017.3828449195448</v>
      </c>
      <c r="M85" s="5">
        <v>-3233.440639552276</v>
      </c>
      <c r="N85" s="5">
        <v>-2994.7574797315242</v>
      </c>
      <c r="O85" s="5">
        <v>-3170.070125272237</v>
      </c>
      <c r="P85" s="5">
        <v>-2717.0662854361408</v>
      </c>
      <c r="Q85" s="5">
        <v>-2755.7340568727091</v>
      </c>
      <c r="R85" s="5">
        <v>-3080.0455958142261</v>
      </c>
      <c r="S85" s="5">
        <v>-3247.2834849017449</v>
      </c>
      <c r="T85" s="5">
        <v>-3021.6666153575602</v>
      </c>
      <c r="U85" s="5">
        <v>-2249.5549795954462</v>
      </c>
      <c r="V85" s="5">
        <v>-2221.9721051913348</v>
      </c>
      <c r="W85" s="5">
        <v>-2731.0112511789262</v>
      </c>
      <c r="X85" s="5">
        <v>-2648.4294135923201</v>
      </c>
      <c r="Y85" s="5">
        <v>-3019.8102060007909</v>
      </c>
      <c r="Z85" s="5">
        <v>-3785.3600438383892</v>
      </c>
      <c r="AA85" s="5">
        <v>-3274.9084398762388</v>
      </c>
      <c r="AB85" s="5">
        <v>-4418.3465661113933</v>
      </c>
      <c r="AC85" s="5">
        <v>-4234.5322403617438</v>
      </c>
      <c r="AD85" s="5">
        <v>-4771.8408870527601</v>
      </c>
      <c r="AE85" s="5">
        <v>-3912.7194546525939</v>
      </c>
    </row>
    <row r="86" spans="1:31">
      <c r="A86" s="56" t="s">
        <v>80</v>
      </c>
      <c r="B86" s="56" t="s">
        <v>163</v>
      </c>
      <c r="C86" s="56" t="s">
        <v>189</v>
      </c>
      <c r="D86" s="5">
        <v>10379.66740625965</v>
      </c>
      <c r="E86" s="5">
        <v>11086.741047923681</v>
      </c>
      <c r="F86" s="5">
        <v>12187.873554428779</v>
      </c>
      <c r="G86" s="5">
        <v>9700.9303575807371</v>
      </c>
      <c r="H86" s="5">
        <v>10018.77534558208</v>
      </c>
      <c r="I86" s="5">
        <v>9150.0605252735295</v>
      </c>
      <c r="J86" s="5">
        <v>6026.2440790134488</v>
      </c>
      <c r="K86" s="5">
        <v>5245.2354840045691</v>
      </c>
      <c r="L86" s="5">
        <v>8347.3484826745134</v>
      </c>
      <c r="M86" s="5">
        <v>8039.4049680937924</v>
      </c>
      <c r="N86" s="5">
        <v>8369.8379353405289</v>
      </c>
      <c r="O86" s="5">
        <v>7884.1930919536298</v>
      </c>
      <c r="P86" s="5">
        <v>8969.2351023287301</v>
      </c>
      <c r="Q86" s="5">
        <v>8867.1299713279823</v>
      </c>
      <c r="R86" s="5">
        <v>8127.3038562673491</v>
      </c>
      <c r="S86" s="5">
        <v>7956.6816406571506</v>
      </c>
      <c r="T86" s="5">
        <v>8063.3736759908288</v>
      </c>
      <c r="U86" s="5">
        <v>10890.84673158345</v>
      </c>
      <c r="V86" s="5">
        <v>10466.156972626</v>
      </c>
      <c r="W86" s="5">
        <v>9346.9306093139421</v>
      </c>
      <c r="X86" s="5">
        <v>9752.821401560901</v>
      </c>
      <c r="Y86" s="5">
        <v>9236.2976713914522</v>
      </c>
      <c r="Z86" s="5">
        <v>5556.5834656442039</v>
      </c>
      <c r="AA86" s="5">
        <v>7312.380912538938</v>
      </c>
      <c r="AB86" s="5">
        <v>4836.843844823612</v>
      </c>
      <c r="AC86" s="5">
        <v>4730.8055477183962</v>
      </c>
      <c r="AD86" s="5">
        <v>4446.627237310182</v>
      </c>
      <c r="AE86" s="5">
        <v>5642.4634197680416</v>
      </c>
    </row>
    <row r="87" spans="1:3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</row>
    <row r="88" spans="1:31">
      <c r="A88" s="56" t="s">
        <v>80</v>
      </c>
      <c r="B88" s="56" t="s">
        <v>197</v>
      </c>
      <c r="C88" s="56" t="s">
        <v>165</v>
      </c>
      <c r="D88" s="5">
        <v>774.02460515789005</v>
      </c>
      <c r="E88" s="5">
        <v>938.13908123423016</v>
      </c>
      <c r="F88" s="5">
        <v>1917.7700658249801</v>
      </c>
      <c r="G88" s="5">
        <v>2112.5205452234532</v>
      </c>
      <c r="H88" s="5">
        <v>1848.65840369536</v>
      </c>
      <c r="I88" s="5">
        <v>1777.8796118889441</v>
      </c>
      <c r="J88" s="5">
        <v>2556.9883729470589</v>
      </c>
      <c r="K88" s="5">
        <v>2317.9559373098991</v>
      </c>
      <c r="L88" s="5">
        <v>1408.7869430676949</v>
      </c>
      <c r="M88" s="5">
        <v>1674.40407528528</v>
      </c>
      <c r="N88" s="5">
        <v>1416.1634326209951</v>
      </c>
      <c r="O88" s="5">
        <v>1398.8662638655401</v>
      </c>
      <c r="P88" s="5">
        <v>1210.1209668878009</v>
      </c>
      <c r="Q88" s="5">
        <v>1289.134066104649</v>
      </c>
      <c r="R88" s="5">
        <v>1354.832634913769</v>
      </c>
      <c r="S88" s="5">
        <v>1450.6572554259001</v>
      </c>
      <c r="T88" s="5">
        <v>1537.7835101643641</v>
      </c>
      <c r="U88" s="5">
        <v>1169.5201751915361</v>
      </c>
      <c r="V88" s="5">
        <v>1321.439026851855</v>
      </c>
      <c r="W88" s="5">
        <v>1593.2055479222861</v>
      </c>
      <c r="X88" s="5">
        <v>1447.7907360091251</v>
      </c>
      <c r="Y88" s="5">
        <v>1677.433931219766</v>
      </c>
      <c r="Z88" s="5">
        <v>1650.2970517775391</v>
      </c>
      <c r="AA88" s="5">
        <v>1277.9045065599601</v>
      </c>
      <c r="AB88" s="5">
        <v>1331.4591433021139</v>
      </c>
      <c r="AC88" s="5">
        <v>1072.97447847177</v>
      </c>
      <c r="AD88" s="5">
        <v>1355.0921172969099</v>
      </c>
      <c r="AE88" s="5">
        <v>1216.2143784810189</v>
      </c>
    </row>
    <row r="89" spans="1:31">
      <c r="A89" s="56" t="s">
        <v>80</v>
      </c>
      <c r="B89" s="56" t="s">
        <v>197</v>
      </c>
      <c r="C89" s="56" t="s">
        <v>166</v>
      </c>
      <c r="D89" s="5">
        <v>-3130.3169454491622</v>
      </c>
      <c r="E89" s="5">
        <v>-4040.8778657719322</v>
      </c>
      <c r="F89" s="5">
        <v>-3447.7711015410832</v>
      </c>
      <c r="G89" s="5">
        <v>-3067.054162454675</v>
      </c>
      <c r="H89" s="5">
        <v>-3454.3562105109559</v>
      </c>
      <c r="I89" s="5">
        <v>-2607.8284166089161</v>
      </c>
      <c r="J89" s="5">
        <v>-3286.9827189624521</v>
      </c>
      <c r="K89" s="5">
        <v>-1832.2289723333911</v>
      </c>
      <c r="L89" s="5">
        <v>-3304.7186993836299</v>
      </c>
      <c r="M89" s="5">
        <v>-3146.0907200136239</v>
      </c>
      <c r="N89" s="5">
        <v>-3167.9233773707861</v>
      </c>
      <c r="O89" s="5">
        <v>-3420.3954868343349</v>
      </c>
      <c r="P89" s="5">
        <v>-3355.0402154034432</v>
      </c>
      <c r="Q89" s="5">
        <v>-3696.0767949379501</v>
      </c>
      <c r="R89" s="5">
        <v>-3876.5154175250809</v>
      </c>
      <c r="S89" s="5">
        <v>-4320.7045084169586</v>
      </c>
      <c r="T89" s="5">
        <v>-3693.57530057639</v>
      </c>
      <c r="U89" s="5">
        <v>-4536.2911845022536</v>
      </c>
      <c r="V89" s="5">
        <v>-4133.8554528788809</v>
      </c>
      <c r="W89" s="5">
        <v>-4350.1327159402535</v>
      </c>
      <c r="X89" s="5">
        <v>-4417.4985007235709</v>
      </c>
      <c r="Y89" s="5">
        <v>-4316.2673701818776</v>
      </c>
      <c r="Z89" s="5">
        <v>-3696.8209107827829</v>
      </c>
      <c r="AA89" s="5">
        <v>-4077.4582489569962</v>
      </c>
      <c r="AB89" s="5">
        <v>-4649.4391461934301</v>
      </c>
      <c r="AC89" s="5">
        <v>-4423.3705300163656</v>
      </c>
      <c r="AD89" s="5">
        <v>-4633.7140810306346</v>
      </c>
      <c r="AE89" s="5">
        <v>-4383.4975403928747</v>
      </c>
    </row>
    <row r="90" spans="1:31">
      <c r="A90" s="56" t="s">
        <v>80</v>
      </c>
      <c r="B90" s="56" t="s">
        <v>197</v>
      </c>
      <c r="C90" s="56" t="s">
        <v>189</v>
      </c>
      <c r="D90" s="5">
        <v>-2356.292340291272</v>
      </c>
      <c r="E90" s="5">
        <v>-3102.738784537702</v>
      </c>
      <c r="F90" s="5">
        <v>-1530.0010357161041</v>
      </c>
      <c r="G90" s="5">
        <v>-954.53361723122225</v>
      </c>
      <c r="H90" s="5">
        <v>-1605.697806815595</v>
      </c>
      <c r="I90" s="5">
        <v>-829.94880471997135</v>
      </c>
      <c r="J90" s="5">
        <v>-729.99434601539269</v>
      </c>
      <c r="K90" s="5">
        <v>485.72696497650833</v>
      </c>
      <c r="L90" s="5">
        <v>-1895.931756315935</v>
      </c>
      <c r="M90" s="5">
        <v>-1471.686644728343</v>
      </c>
      <c r="N90" s="5">
        <v>-1751.759944749791</v>
      </c>
      <c r="O90" s="5">
        <v>-2021.529222968795</v>
      </c>
      <c r="P90" s="5">
        <v>-2144.9192485156418</v>
      </c>
      <c r="Q90" s="5">
        <v>-2406.9427288333009</v>
      </c>
      <c r="R90" s="5">
        <v>-2521.6827826113108</v>
      </c>
      <c r="S90" s="5">
        <v>-2870.0472529910589</v>
      </c>
      <c r="T90" s="5">
        <v>-2155.7917904120259</v>
      </c>
      <c r="U90" s="5">
        <v>-3366.771009310718</v>
      </c>
      <c r="V90" s="5">
        <v>-2812.416426027025</v>
      </c>
      <c r="W90" s="5">
        <v>-2756.9271680179681</v>
      </c>
      <c r="X90" s="5">
        <v>-2969.7077647144461</v>
      </c>
      <c r="Y90" s="5">
        <v>-2638.8334389621118</v>
      </c>
      <c r="Z90" s="5">
        <v>-2046.523859005244</v>
      </c>
      <c r="AA90" s="5">
        <v>-2799.5537423970359</v>
      </c>
      <c r="AB90" s="5">
        <v>-3317.980002891316</v>
      </c>
      <c r="AC90" s="5">
        <v>-3350.396051544596</v>
      </c>
      <c r="AD90" s="5">
        <v>-3278.6219637337249</v>
      </c>
      <c r="AE90" s="5">
        <v>-3167.2831619118551</v>
      </c>
    </row>
    <row r="91" spans="1:3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</row>
    <row r="92" spans="1:31">
      <c r="A92" s="56" t="s">
        <v>80</v>
      </c>
      <c r="B92" s="56" t="s">
        <v>198</v>
      </c>
      <c r="C92" s="56" t="s">
        <v>165</v>
      </c>
      <c r="D92" s="5">
        <v>1307.1834322601851</v>
      </c>
      <c r="E92" s="5">
        <v>2283.1833150195489</v>
      </c>
      <c r="F92" s="5">
        <v>2336.7073279460219</v>
      </c>
      <c r="G92" s="5">
        <v>2558.3493706653799</v>
      </c>
      <c r="H92" s="5">
        <v>3074.656905964061</v>
      </c>
      <c r="I92" s="5">
        <v>2982.242328755111</v>
      </c>
      <c r="J92" s="5">
        <v>2946.6275780167121</v>
      </c>
      <c r="K92" s="5">
        <v>3138.9720845701731</v>
      </c>
      <c r="L92" s="5">
        <v>3248.7425079189588</v>
      </c>
      <c r="M92" s="5">
        <v>3376.2353481943301</v>
      </c>
      <c r="N92" s="5">
        <v>3322.5254360605668</v>
      </c>
      <c r="O92" s="5">
        <v>3364.5993684213272</v>
      </c>
      <c r="P92" s="5">
        <v>3416.584647491723</v>
      </c>
      <c r="Q92" s="5">
        <v>3467.9131974968968</v>
      </c>
      <c r="R92" s="5">
        <v>3518.4548783752089</v>
      </c>
      <c r="S92" s="5">
        <v>3583.040686798201</v>
      </c>
      <c r="T92" s="5">
        <v>3925.6527542769222</v>
      </c>
      <c r="U92" s="5">
        <v>3879.500558260565</v>
      </c>
      <c r="V92" s="5">
        <v>3992.206688941154</v>
      </c>
      <c r="W92" s="5">
        <v>4362.1676246238976</v>
      </c>
      <c r="X92" s="5">
        <v>4335.7224482929014</v>
      </c>
      <c r="Y92" s="5">
        <v>4128.0740106141984</v>
      </c>
      <c r="Z92" s="5">
        <v>5789.2396481799206</v>
      </c>
      <c r="AA92" s="5">
        <v>5540.1433297016347</v>
      </c>
      <c r="AB92" s="5">
        <v>7840.7869999191498</v>
      </c>
      <c r="AC92" s="5">
        <v>8070.535211458604</v>
      </c>
      <c r="AD92" s="5">
        <v>8200.5544676589143</v>
      </c>
      <c r="AE92" s="5">
        <v>8677.7539996442592</v>
      </c>
    </row>
    <row r="93" spans="1:31">
      <c r="A93" s="56" t="s">
        <v>80</v>
      </c>
      <c r="B93" s="56" t="s">
        <v>198</v>
      </c>
      <c r="C93" s="56" t="s">
        <v>166</v>
      </c>
      <c r="D93" s="5">
        <v>-13701.04889770959</v>
      </c>
      <c r="E93" s="5">
        <v>-13246.346753497381</v>
      </c>
      <c r="F93" s="5">
        <v>-15221.470933109749</v>
      </c>
      <c r="G93" s="5">
        <v>-12792.002299386841</v>
      </c>
      <c r="H93" s="5">
        <v>-12443.508542749159</v>
      </c>
      <c r="I93" s="5">
        <v>-12079.881164416131</v>
      </c>
      <c r="J93" s="5">
        <v>-9719.1850843126376</v>
      </c>
      <c r="K93" s="5">
        <v>-10244.47759359094</v>
      </c>
      <c r="L93" s="5">
        <v>-10778.92417539819</v>
      </c>
      <c r="M93" s="5">
        <v>-10663.063237629151</v>
      </c>
      <c r="N93" s="5">
        <v>-11096.538406557989</v>
      </c>
      <c r="O93" s="5">
        <v>-10474.056733509669</v>
      </c>
      <c r="P93" s="5">
        <v>-11106.75763175194</v>
      </c>
      <c r="Q93" s="5">
        <v>-10174.93747221137</v>
      </c>
      <c r="R93" s="5">
        <v>-9446.7832051511159</v>
      </c>
      <c r="S93" s="5">
        <v>-8687.5240094983837</v>
      </c>
      <c r="T93" s="5">
        <v>-7808.8525885675754</v>
      </c>
      <c r="U93" s="5">
        <v>-8658.4945883903511</v>
      </c>
      <c r="V93" s="5">
        <v>-8413.6949582626294</v>
      </c>
      <c r="W93" s="5">
        <v>-7369.7053438374978</v>
      </c>
      <c r="X93" s="5">
        <v>-7746.4412929985156</v>
      </c>
      <c r="Y93" s="5">
        <v>-8069.9441694678871</v>
      </c>
      <c r="Z93" s="5">
        <v>-4774.9896926327083</v>
      </c>
      <c r="AA93" s="5">
        <v>-5370.2263482011904</v>
      </c>
      <c r="AB93" s="5">
        <v>-3182.769053665771</v>
      </c>
      <c r="AC93" s="5">
        <v>-3286.740822226041</v>
      </c>
      <c r="AD93" s="5">
        <v>-3099.8510281365461</v>
      </c>
      <c r="AE93" s="5">
        <v>-3090.280986534362</v>
      </c>
    </row>
    <row r="94" spans="1:31">
      <c r="A94" s="56" t="s">
        <v>80</v>
      </c>
      <c r="B94" s="56" t="s">
        <v>198</v>
      </c>
      <c r="C94" s="56" t="s">
        <v>189</v>
      </c>
      <c r="D94" s="5">
        <v>-12393.865465449409</v>
      </c>
      <c r="E94" s="5">
        <v>-10963.16343847783</v>
      </c>
      <c r="F94" s="5">
        <v>-12884.763605163729</v>
      </c>
      <c r="G94" s="5">
        <v>-10233.65292872146</v>
      </c>
      <c r="H94" s="5">
        <v>-9368.8516367851025</v>
      </c>
      <c r="I94" s="5">
        <v>-9097.6388356610169</v>
      </c>
      <c r="J94" s="5">
        <v>-6772.557506295926</v>
      </c>
      <c r="K94" s="5">
        <v>-7105.5055090207643</v>
      </c>
      <c r="L94" s="5">
        <v>-7530.1816674792326</v>
      </c>
      <c r="M94" s="5">
        <v>-7286.8278894348223</v>
      </c>
      <c r="N94" s="5">
        <v>-7774.0129704974242</v>
      </c>
      <c r="O94" s="5">
        <v>-7109.4573650883467</v>
      </c>
      <c r="P94" s="5">
        <v>-7690.1729842602208</v>
      </c>
      <c r="Q94" s="5">
        <v>-6707.024274714473</v>
      </c>
      <c r="R94" s="5">
        <v>-5928.328326775907</v>
      </c>
      <c r="S94" s="5">
        <v>-5104.4833227001836</v>
      </c>
      <c r="T94" s="5">
        <v>-3883.1998342906541</v>
      </c>
      <c r="U94" s="5">
        <v>-4778.9940301297866</v>
      </c>
      <c r="V94" s="5">
        <v>-4421.4882693214759</v>
      </c>
      <c r="W94" s="5">
        <v>-3007.5377192136002</v>
      </c>
      <c r="X94" s="5">
        <v>-3410.7188447056142</v>
      </c>
      <c r="Y94" s="5">
        <v>-3941.8701588536901</v>
      </c>
      <c r="Z94" s="5">
        <v>1014.249955547212</v>
      </c>
      <c r="AA94" s="5">
        <v>169.91698150044431</v>
      </c>
      <c r="AB94" s="5">
        <v>4658.0179462533779</v>
      </c>
      <c r="AC94" s="5">
        <v>4783.7943892325638</v>
      </c>
      <c r="AD94" s="5">
        <v>5100.7034395223682</v>
      </c>
      <c r="AE94" s="5">
        <v>5587.4730131098977</v>
      </c>
    </row>
    <row r="95" spans="1:3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spans="1:31">
      <c r="A96" s="56" t="s">
        <v>80</v>
      </c>
      <c r="B96" s="56" t="s">
        <v>199</v>
      </c>
      <c r="C96" s="56" t="s">
        <v>165</v>
      </c>
      <c r="D96" s="5">
        <v>3587.5764143992592</v>
      </c>
      <c r="E96" s="5">
        <v>3300.29203514659</v>
      </c>
      <c r="F96" s="5">
        <v>6434.2166339336363</v>
      </c>
      <c r="G96" s="5">
        <v>5268.48436287391</v>
      </c>
      <c r="H96" s="5">
        <v>5746.508630884362</v>
      </c>
      <c r="I96" s="5">
        <v>5228.354059141484</v>
      </c>
      <c r="J96" s="5">
        <v>4986.6404059667202</v>
      </c>
      <c r="K96" s="5">
        <v>5517.5572356977837</v>
      </c>
      <c r="L96" s="5">
        <v>5515.8983838781969</v>
      </c>
      <c r="M96" s="5">
        <v>5492.7687546313591</v>
      </c>
      <c r="N96" s="5">
        <v>5796.5141365829231</v>
      </c>
      <c r="O96" s="5">
        <v>5632.0377105385523</v>
      </c>
      <c r="P96" s="5">
        <v>5688.2315869243139</v>
      </c>
      <c r="Q96" s="5">
        <v>5096.2000570951959</v>
      </c>
      <c r="R96" s="5">
        <v>4938.4872560974354</v>
      </c>
      <c r="S96" s="5">
        <v>4680.8094883921149</v>
      </c>
      <c r="T96" s="5">
        <v>3474.064734168905</v>
      </c>
      <c r="U96" s="5">
        <v>3373.906267298396</v>
      </c>
      <c r="V96" s="5">
        <v>3022.1242041821688</v>
      </c>
      <c r="W96" s="5">
        <v>2773.5709099617502</v>
      </c>
      <c r="X96" s="5">
        <v>3040.8935905601288</v>
      </c>
      <c r="Y96" s="5">
        <v>3345.7339284967411</v>
      </c>
      <c r="Z96" s="5">
        <v>2373.630404759464</v>
      </c>
      <c r="AA96" s="5">
        <v>2321.8007275599389</v>
      </c>
      <c r="AB96" s="5">
        <v>1970.9812925239239</v>
      </c>
      <c r="AC96" s="5">
        <v>1993.347803436664</v>
      </c>
      <c r="AD96" s="5">
        <v>2196.3917035954</v>
      </c>
      <c r="AE96" s="5">
        <v>1435.78470794791</v>
      </c>
    </row>
    <row r="97" spans="1:31">
      <c r="A97" s="56" t="s">
        <v>80</v>
      </c>
      <c r="B97" s="56" t="s">
        <v>199</v>
      </c>
      <c r="C97" s="56" t="s">
        <v>166</v>
      </c>
      <c r="D97" s="5">
        <v>-321.33581170491499</v>
      </c>
      <c r="E97" s="5">
        <v>-325.23829266260509</v>
      </c>
      <c r="F97" s="5">
        <v>-3145.1862905023231</v>
      </c>
      <c r="G97" s="5">
        <v>-2349.464201196904</v>
      </c>
      <c r="H97" s="5">
        <v>-2461.8767963526029</v>
      </c>
      <c r="I97" s="5">
        <v>-2345.1529135460351</v>
      </c>
      <c r="J97" s="5">
        <v>-1682.157969838154</v>
      </c>
      <c r="K97" s="5">
        <v>-1985.835455854809</v>
      </c>
      <c r="L97" s="5">
        <v>-2037.505866892064</v>
      </c>
      <c r="M97" s="5">
        <v>-2040.8852908870499</v>
      </c>
      <c r="N97" s="5">
        <v>-2011.2430267097491</v>
      </c>
      <c r="O97" s="5">
        <v>-1702.7669606620341</v>
      </c>
      <c r="P97" s="5">
        <v>-1981.6110617274551</v>
      </c>
      <c r="Q97" s="5">
        <v>-1998.1377174398631</v>
      </c>
      <c r="R97" s="5">
        <v>-1846.989948018846</v>
      </c>
      <c r="S97" s="5">
        <v>-1737.3553712477139</v>
      </c>
      <c r="T97" s="5">
        <v>-2449.4754399083022</v>
      </c>
      <c r="U97" s="5">
        <v>-3063.8996664290198</v>
      </c>
      <c r="V97" s="5">
        <v>-3171.24113545825</v>
      </c>
      <c r="W97" s="5">
        <v>-3279.4233797539409</v>
      </c>
      <c r="X97" s="5">
        <v>-3347.276566864663</v>
      </c>
      <c r="Y97" s="5">
        <v>-3070.1586675595299</v>
      </c>
      <c r="Z97" s="5">
        <v>-3832.9791704369632</v>
      </c>
      <c r="AA97" s="5">
        <v>-4466.3739808528589</v>
      </c>
      <c r="AB97" s="5">
        <v>-5386.2903202855277</v>
      </c>
      <c r="AC97" s="5">
        <v>-5687.5157353109262</v>
      </c>
      <c r="AD97" s="5">
        <v>-5605.6054168800238</v>
      </c>
      <c r="AE97" s="5">
        <v>-6797.8457785598557</v>
      </c>
    </row>
    <row r="98" spans="1:31">
      <c r="A98" s="56" t="s">
        <v>80</v>
      </c>
      <c r="B98" s="56" t="s">
        <v>199</v>
      </c>
      <c r="C98" s="56" t="s">
        <v>189</v>
      </c>
      <c r="D98" s="5">
        <v>3266.240602694344</v>
      </c>
      <c r="E98" s="5">
        <v>2975.053742483984</v>
      </c>
      <c r="F98" s="5">
        <v>3289.0303434313132</v>
      </c>
      <c r="G98" s="5">
        <v>2919.020161677005</v>
      </c>
      <c r="H98" s="5">
        <v>3284.6318345317591</v>
      </c>
      <c r="I98" s="5">
        <v>2883.2011455954489</v>
      </c>
      <c r="J98" s="5">
        <v>3304.482436128566</v>
      </c>
      <c r="K98" s="5">
        <v>3531.7217798429738</v>
      </c>
      <c r="L98" s="5">
        <v>3478.3925169861332</v>
      </c>
      <c r="M98" s="5">
        <v>3451.8834637443092</v>
      </c>
      <c r="N98" s="5">
        <v>3785.2711098731738</v>
      </c>
      <c r="O98" s="5">
        <v>3929.270749876518</v>
      </c>
      <c r="P98" s="5">
        <v>3706.620525196859</v>
      </c>
      <c r="Q98" s="5">
        <v>3098.0623396553328</v>
      </c>
      <c r="R98" s="5">
        <v>3091.497308078589</v>
      </c>
      <c r="S98" s="5">
        <v>2943.4541171444012</v>
      </c>
      <c r="T98" s="5">
        <v>1024.589294260604</v>
      </c>
      <c r="U98" s="5">
        <v>310.00660086937518</v>
      </c>
      <c r="V98" s="5">
        <v>-149.11693127608081</v>
      </c>
      <c r="W98" s="5">
        <v>-505.85246979219119</v>
      </c>
      <c r="X98" s="5">
        <v>-306.38297630453422</v>
      </c>
      <c r="Y98" s="5">
        <v>275.57526093721071</v>
      </c>
      <c r="Z98" s="5">
        <v>-1459.348765677498</v>
      </c>
      <c r="AA98" s="5">
        <v>-2144.5732532929201</v>
      </c>
      <c r="AB98" s="5">
        <v>-3415.3090277616038</v>
      </c>
      <c r="AC98" s="5">
        <v>-3694.1679318742622</v>
      </c>
      <c r="AD98" s="5">
        <v>-3409.2137132846228</v>
      </c>
      <c r="AE98" s="5">
        <v>-5362.0610706119451</v>
      </c>
    </row>
    <row r="99" spans="1:3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</row>
    <row r="100" spans="1:31">
      <c r="A100" s="56" t="s">
        <v>80</v>
      </c>
      <c r="B100" s="56" t="s">
        <v>200</v>
      </c>
      <c r="C100" s="56" t="s">
        <v>165</v>
      </c>
      <c r="D100" s="5">
        <v>2041.9962305769061</v>
      </c>
      <c r="E100" s="5">
        <v>1920.608226511051</v>
      </c>
      <c r="F100" s="5">
        <v>1185.4347643569399</v>
      </c>
      <c r="G100" s="5">
        <v>1019.80772706061</v>
      </c>
      <c r="H100" s="5">
        <v>643.09067829670551</v>
      </c>
      <c r="I100" s="5">
        <v>725.63626622338938</v>
      </c>
      <c r="J100" s="5">
        <v>784.23957345289421</v>
      </c>
      <c r="K100" s="5">
        <v>640.28951778716043</v>
      </c>
      <c r="L100" s="5">
        <v>573.66855980878518</v>
      </c>
      <c r="M100" s="5">
        <v>417.02188658175481</v>
      </c>
      <c r="N100" s="5">
        <v>478.86254446115032</v>
      </c>
      <c r="O100" s="5">
        <v>451.18576354974971</v>
      </c>
      <c r="P100" s="5">
        <v>349.50886645753991</v>
      </c>
      <c r="Q100" s="5">
        <v>362.23172598770032</v>
      </c>
      <c r="R100" s="5">
        <v>427.41563948300978</v>
      </c>
      <c r="S100" s="5">
        <v>314.8804678301949</v>
      </c>
      <c r="T100" s="5">
        <v>278.35381598367991</v>
      </c>
      <c r="U100" s="5">
        <v>259.1621831764449</v>
      </c>
      <c r="V100" s="5">
        <v>235.47807006226509</v>
      </c>
      <c r="W100" s="5">
        <v>245.4146737689199</v>
      </c>
      <c r="X100" s="5">
        <v>245.09873677881001</v>
      </c>
      <c r="Y100" s="5">
        <v>320.73081561845009</v>
      </c>
      <c r="Z100" s="5">
        <v>235.36005429163501</v>
      </c>
      <c r="AA100" s="5">
        <v>339.17416828803988</v>
      </c>
      <c r="AB100" s="5">
        <v>294.5942172241401</v>
      </c>
      <c r="AC100" s="5">
        <v>458.86639757540019</v>
      </c>
      <c r="AD100" s="5">
        <v>288.37995342343498</v>
      </c>
      <c r="AE100" s="5">
        <v>365.94329045269012</v>
      </c>
    </row>
    <row r="101" spans="1:31">
      <c r="A101" s="56" t="s">
        <v>80</v>
      </c>
      <c r="B101" s="56" t="s">
        <v>200</v>
      </c>
      <c r="C101" s="56" t="s">
        <v>166</v>
      </c>
      <c r="D101" s="5">
        <v>-937.74643379022029</v>
      </c>
      <c r="E101" s="5">
        <v>-1916.5007939031891</v>
      </c>
      <c r="F101" s="5">
        <v>-2247.5740213371969</v>
      </c>
      <c r="G101" s="5">
        <v>-2451.571700365665</v>
      </c>
      <c r="H101" s="5">
        <v>-2971.948414809845</v>
      </c>
      <c r="I101" s="5">
        <v>-2831.31029671138</v>
      </c>
      <c r="J101" s="5">
        <v>-2612.414236283591</v>
      </c>
      <c r="K101" s="5">
        <v>-2797.4682375904481</v>
      </c>
      <c r="L101" s="5">
        <v>-2973.296135674264</v>
      </c>
      <c r="M101" s="5">
        <v>-3149.7957842566898</v>
      </c>
      <c r="N101" s="5">
        <v>-3108.1986744276369</v>
      </c>
      <c r="O101" s="5">
        <v>-3133.6630173227568</v>
      </c>
      <c r="P101" s="5">
        <v>-3190.272261207263</v>
      </c>
      <c r="Q101" s="5">
        <v>-3213.4570334232421</v>
      </c>
      <c r="R101" s="5">
        <v>-3196.2056944417291</v>
      </c>
      <c r="S101" s="5">
        <v>-3240.485649940505</v>
      </c>
      <c r="T101" s="5">
        <v>-3327.325161532432</v>
      </c>
      <c r="U101" s="5">
        <v>-3314.2504761887649</v>
      </c>
      <c r="V101" s="5">
        <v>-3318.613416063683</v>
      </c>
      <c r="W101" s="5">
        <v>-3322.0279260591028</v>
      </c>
      <c r="X101" s="5">
        <v>-3311.1105526151168</v>
      </c>
      <c r="Y101" s="5">
        <v>-3251.9001501313119</v>
      </c>
      <c r="Z101" s="5">
        <v>-3300.3208508003099</v>
      </c>
      <c r="AA101" s="5">
        <v>-2877.3450666374652</v>
      </c>
      <c r="AB101" s="5">
        <v>-3056.166977648209</v>
      </c>
      <c r="AC101" s="5">
        <v>-2928.9023511075011</v>
      </c>
      <c r="AD101" s="5">
        <v>-3147.8749532376369</v>
      </c>
      <c r="AE101" s="5">
        <v>-3066.5354908068298</v>
      </c>
    </row>
    <row r="102" spans="1:31">
      <c r="A102" s="56" t="s">
        <v>80</v>
      </c>
      <c r="B102" s="56" t="s">
        <v>200</v>
      </c>
      <c r="C102" s="56" t="s">
        <v>189</v>
      </c>
      <c r="D102" s="5">
        <v>1104.2497967866859</v>
      </c>
      <c r="E102" s="5">
        <v>4.1074326078612557</v>
      </c>
      <c r="F102" s="5">
        <v>-1062.139256980257</v>
      </c>
      <c r="G102" s="5">
        <v>-1431.763973305056</v>
      </c>
      <c r="H102" s="5">
        <v>-2328.85773651314</v>
      </c>
      <c r="I102" s="5">
        <v>-2105.6740304879909</v>
      </c>
      <c r="J102" s="5">
        <v>-1828.1746628306969</v>
      </c>
      <c r="K102" s="5">
        <v>-2157.1787198032871</v>
      </c>
      <c r="L102" s="5">
        <v>-2399.6275758654788</v>
      </c>
      <c r="M102" s="5">
        <v>-2732.7738976749351</v>
      </c>
      <c r="N102" s="5">
        <v>-2629.3361299664871</v>
      </c>
      <c r="O102" s="5">
        <v>-2682.4772537730069</v>
      </c>
      <c r="P102" s="5">
        <v>-2840.763394749722</v>
      </c>
      <c r="Q102" s="5">
        <v>-2851.2253074355422</v>
      </c>
      <c r="R102" s="5">
        <v>-2768.7900549587189</v>
      </c>
      <c r="S102" s="5">
        <v>-2925.605182110311</v>
      </c>
      <c r="T102" s="5">
        <v>-3048.9713455487522</v>
      </c>
      <c r="U102" s="5">
        <v>-3055.0882930123198</v>
      </c>
      <c r="V102" s="5">
        <v>-3083.1353460014179</v>
      </c>
      <c r="W102" s="5">
        <v>-3076.613252290183</v>
      </c>
      <c r="X102" s="5">
        <v>-3066.0118158363071</v>
      </c>
      <c r="Y102" s="5">
        <v>-2931.169334512862</v>
      </c>
      <c r="Z102" s="5">
        <v>-3064.9607965086748</v>
      </c>
      <c r="AA102" s="5">
        <v>-2538.170898349425</v>
      </c>
      <c r="AB102" s="5">
        <v>-2761.5727604240692</v>
      </c>
      <c r="AC102" s="5">
        <v>-2470.0359535321008</v>
      </c>
      <c r="AD102" s="5">
        <v>-2859.4949998142019</v>
      </c>
      <c r="AE102" s="5">
        <v>-2700.59220035414</v>
      </c>
    </row>
    <row r="103" spans="1:31"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</sheetData>
  <autoFilter ref="A3:C102" xr:uid="{00000000-0009-0000-0000-00000F000000}"/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1">
    <tabColor theme="9"/>
  </sheetPr>
  <dimension ref="A1:AD42"/>
  <sheetViews>
    <sheetView zoomScaleNormal="100" workbookViewId="0">
      <pane xSplit="2" ySplit="3" topLeftCell="C4" activePane="bottomRight" state="frozen"/>
      <selection pane="topRight" activeCell="D1" sqref="D1"/>
      <selection pane="bottomLeft" activeCell="A4" sqref="A4"/>
      <selection pane="bottomRight"/>
    </sheetView>
  </sheetViews>
  <sheetFormatPr baseColWidth="10" defaultColWidth="9" defaultRowHeight="14"/>
  <cols>
    <col min="1" max="1" width="16.1640625" style="7" customWidth="1"/>
    <col min="2" max="2" width="23.33203125" style="7" customWidth="1"/>
    <col min="3" max="30" width="11.83203125" style="7" customWidth="1"/>
    <col min="31" max="31" width="9" style="7" customWidth="1"/>
    <col min="32" max="16384" width="9" style="7"/>
  </cols>
  <sheetData>
    <row r="1" spans="1:30" s="15" customFormat="1" ht="23.25" customHeight="1" thickBot="1">
      <c r="A1" s="1" t="s">
        <v>307</v>
      </c>
      <c r="B1" s="49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</row>
    <row r="2" spans="1:30" ht="15" customHeight="1" thickTop="1">
      <c r="A2" s="12" t="s">
        <v>308</v>
      </c>
      <c r="B2" s="12"/>
    </row>
    <row r="3" spans="1:30">
      <c r="A3" s="57" t="s">
        <v>191</v>
      </c>
      <c r="B3" s="57" t="s">
        <v>309</v>
      </c>
      <c r="C3" s="57">
        <v>2024</v>
      </c>
      <c r="D3" s="57">
        <v>2025</v>
      </c>
      <c r="E3" s="57">
        <v>2026</v>
      </c>
      <c r="F3" s="57">
        <v>2027</v>
      </c>
      <c r="G3" s="57">
        <v>2028</v>
      </c>
      <c r="H3" s="57">
        <v>2029</v>
      </c>
      <c r="I3" s="57">
        <v>2030</v>
      </c>
      <c r="J3" s="57">
        <v>2031</v>
      </c>
      <c r="K3" s="57">
        <v>2032</v>
      </c>
      <c r="L3" s="57">
        <v>2033</v>
      </c>
      <c r="M3" s="57">
        <v>2034</v>
      </c>
      <c r="N3" s="57">
        <v>2035</v>
      </c>
      <c r="O3" s="57">
        <v>2036</v>
      </c>
      <c r="P3" s="57">
        <v>2037</v>
      </c>
      <c r="Q3" s="57">
        <v>2038</v>
      </c>
      <c r="R3" s="57">
        <v>2039</v>
      </c>
      <c r="S3" s="57">
        <v>2040</v>
      </c>
      <c r="T3" s="57">
        <v>2041</v>
      </c>
      <c r="U3" s="57">
        <v>2042</v>
      </c>
      <c r="V3" s="57">
        <v>2043</v>
      </c>
      <c r="W3" s="57">
        <v>2044</v>
      </c>
      <c r="X3" s="57">
        <v>2045</v>
      </c>
      <c r="Y3" s="57">
        <v>2046</v>
      </c>
      <c r="Z3" s="57">
        <v>2047</v>
      </c>
      <c r="AA3" s="57">
        <v>2048</v>
      </c>
      <c r="AB3" s="57">
        <v>2049</v>
      </c>
      <c r="AC3" s="57">
        <v>2050</v>
      </c>
      <c r="AD3" s="57">
        <v>2051</v>
      </c>
    </row>
    <row r="4" spans="1:30">
      <c r="A4" s="56" t="s">
        <v>60</v>
      </c>
      <c r="B4" s="56" t="s">
        <v>118</v>
      </c>
      <c r="C4" s="5">
        <v>1.2467731439999999E-2</v>
      </c>
      <c r="D4" s="5">
        <v>264253.19566440652</v>
      </c>
      <c r="E4" s="5">
        <v>599773.1641560446</v>
      </c>
      <c r="F4" s="5">
        <v>862966.29837981809</v>
      </c>
      <c r="G4" s="5">
        <v>1308195.111644478</v>
      </c>
      <c r="H4" s="5">
        <v>1673896.232414641</v>
      </c>
      <c r="I4" s="5">
        <v>1962437.3170570061</v>
      </c>
      <c r="J4" s="5">
        <v>2038335.9675152691</v>
      </c>
      <c r="K4" s="5">
        <v>2074692.3054250591</v>
      </c>
      <c r="L4" s="5">
        <v>2107098.5054792468</v>
      </c>
      <c r="M4" s="5">
        <v>2156869.8400213351</v>
      </c>
      <c r="N4" s="5">
        <v>2211886.6780759469</v>
      </c>
      <c r="O4" s="5">
        <v>2235268.6532866391</v>
      </c>
      <c r="P4" s="5">
        <v>2262205.7117416291</v>
      </c>
      <c r="Q4" s="5">
        <v>2372329.1199443</v>
      </c>
      <c r="R4" s="5">
        <v>2522737.2257835059</v>
      </c>
      <c r="S4" s="5">
        <v>2876722.2455443828</v>
      </c>
      <c r="T4" s="5">
        <v>2970079.3209697348</v>
      </c>
      <c r="U4" s="5">
        <v>3152583.1259044809</v>
      </c>
      <c r="V4" s="5">
        <v>3638126.7355196532</v>
      </c>
      <c r="W4" s="5">
        <v>4006360.9754122249</v>
      </c>
      <c r="X4" s="5">
        <v>4390176.7285918016</v>
      </c>
      <c r="Y4" s="5">
        <v>5350874.7617394933</v>
      </c>
      <c r="Z4" s="5">
        <v>5902682.0189772146</v>
      </c>
      <c r="AA4" s="5">
        <v>6446681.2657777099</v>
      </c>
      <c r="AB4" s="5">
        <v>6749461.6802246831</v>
      </c>
      <c r="AC4" s="5">
        <v>6869359.8539053919</v>
      </c>
      <c r="AD4" s="5">
        <v>6796197.7518001432</v>
      </c>
    </row>
    <row r="5" spans="1:30">
      <c r="A5" s="56" t="s">
        <v>60</v>
      </c>
      <c r="B5" s="56" t="s">
        <v>119</v>
      </c>
      <c r="C5" s="5">
        <v>2726560.3223425192</v>
      </c>
      <c r="D5" s="5">
        <v>2782362.100989074</v>
      </c>
      <c r="E5" s="5">
        <v>3258112.0153105999</v>
      </c>
      <c r="F5" s="5">
        <v>2657456.5842285259</v>
      </c>
      <c r="G5" s="5">
        <v>2772307.6100948132</v>
      </c>
      <c r="H5" s="5">
        <v>2493881.3156093569</v>
      </c>
      <c r="I5" s="5">
        <v>2438627.8720046082</v>
      </c>
      <c r="J5" s="5">
        <v>2752377.9153026808</v>
      </c>
      <c r="K5" s="5">
        <v>2441219.8663959508</v>
      </c>
      <c r="L5" s="5">
        <v>2226715.9644796811</v>
      </c>
      <c r="M5" s="5">
        <v>2236091.9838879849</v>
      </c>
      <c r="N5" s="5">
        <v>2226955.0060795238</v>
      </c>
      <c r="O5" s="5">
        <v>2261347.1010439228</v>
      </c>
      <c r="P5" s="5">
        <v>2200976.2381679621</v>
      </c>
      <c r="Q5" s="5">
        <v>2213724.582649915</v>
      </c>
      <c r="R5" s="5">
        <v>2218648.682249845</v>
      </c>
      <c r="S5" s="5">
        <v>2292276.7863392378</v>
      </c>
      <c r="T5" s="5">
        <v>2415920.0502761062</v>
      </c>
      <c r="U5" s="5">
        <v>2206890.0809305692</v>
      </c>
      <c r="V5" s="5">
        <v>2375053.8001606842</v>
      </c>
      <c r="W5" s="5">
        <v>2323576.2206819109</v>
      </c>
      <c r="X5" s="5">
        <v>2377901.0129571119</v>
      </c>
      <c r="Y5" s="5">
        <v>2489820.4015469928</v>
      </c>
      <c r="Z5" s="5">
        <v>2211052.8058734108</v>
      </c>
      <c r="AA5" s="5">
        <v>2263249.505979504</v>
      </c>
      <c r="AB5" s="5">
        <v>2091149.710636758</v>
      </c>
      <c r="AC5" s="5">
        <v>2171975.8879200169</v>
      </c>
      <c r="AD5" s="5">
        <v>2147052.989110549</v>
      </c>
    </row>
    <row r="6" spans="1:30">
      <c r="A6" s="56" t="s">
        <v>60</v>
      </c>
      <c r="B6" s="56" t="s">
        <v>120</v>
      </c>
      <c r="C6" s="5">
        <v>2050966.029242269</v>
      </c>
      <c r="D6" s="5">
        <v>1944743.7810707439</v>
      </c>
      <c r="E6" s="5">
        <v>1692736.7061474291</v>
      </c>
      <c r="F6" s="5">
        <v>1609952.808685059</v>
      </c>
      <c r="G6" s="5">
        <v>1545411.3553173549</v>
      </c>
      <c r="H6" s="5">
        <v>1354434.495723591</v>
      </c>
      <c r="I6" s="5">
        <v>1098593.3031502899</v>
      </c>
      <c r="J6" s="5">
        <v>919786.04753317521</v>
      </c>
      <c r="K6" s="5">
        <v>811894.85156018857</v>
      </c>
      <c r="L6" s="5">
        <v>795343.02532392449</v>
      </c>
      <c r="M6" s="5">
        <v>803028.07973476429</v>
      </c>
      <c r="N6" s="5">
        <v>838916.06563216448</v>
      </c>
      <c r="O6" s="5">
        <v>825279.30209571635</v>
      </c>
      <c r="P6" s="5">
        <v>917028.41108890611</v>
      </c>
      <c r="Q6" s="5">
        <v>1029965.129465729</v>
      </c>
      <c r="R6" s="5">
        <v>1080648.0771549761</v>
      </c>
      <c r="S6" s="5">
        <v>943844.11896228825</v>
      </c>
      <c r="T6" s="5">
        <v>816715.4116425903</v>
      </c>
      <c r="U6" s="5">
        <v>876315.54539527139</v>
      </c>
      <c r="V6" s="5">
        <v>878309.29442163429</v>
      </c>
      <c r="W6" s="5">
        <v>796810.9274688611</v>
      </c>
      <c r="X6" s="5">
        <v>712464.95948234689</v>
      </c>
      <c r="Y6" s="5">
        <v>665077.09055553051</v>
      </c>
      <c r="Z6" s="5">
        <v>600579.36505573837</v>
      </c>
      <c r="AA6" s="5">
        <v>557637.19670190907</v>
      </c>
      <c r="AB6" s="5">
        <v>674032.89605580422</v>
      </c>
      <c r="AC6" s="5">
        <v>1089440.8129968329</v>
      </c>
      <c r="AD6" s="5">
        <v>821804.98838438885</v>
      </c>
    </row>
    <row r="7" spans="1:30">
      <c r="A7" s="56" t="s">
        <v>60</v>
      </c>
      <c r="B7" s="56" t="s">
        <v>121</v>
      </c>
      <c r="C7" s="5">
        <v>578641.70535466191</v>
      </c>
      <c r="D7" s="5">
        <v>543542.80042786372</v>
      </c>
      <c r="E7" s="5">
        <v>513369.51248464658</v>
      </c>
      <c r="F7" s="5">
        <v>489612.51219120179</v>
      </c>
      <c r="G7" s="5">
        <v>438803.58610932541</v>
      </c>
      <c r="H7" s="5">
        <v>389084.99961326702</v>
      </c>
      <c r="I7" s="5">
        <v>312509.83493544877</v>
      </c>
      <c r="J7" s="5">
        <v>319358.43099485722</v>
      </c>
      <c r="K7" s="5">
        <v>324759.73621420778</v>
      </c>
      <c r="L7" s="5">
        <v>328496.12919290038</v>
      </c>
      <c r="M7" s="5">
        <v>330455.0203214314</v>
      </c>
      <c r="N7" s="5">
        <v>339608.62060908508</v>
      </c>
      <c r="O7" s="5">
        <v>341544.49929563468</v>
      </c>
      <c r="P7" s="5">
        <v>362047.66754021309</v>
      </c>
      <c r="Q7" s="5">
        <v>364921.46796162089</v>
      </c>
      <c r="R7" s="5">
        <v>377081.4341077641</v>
      </c>
      <c r="S7" s="5">
        <v>342533.818842682</v>
      </c>
      <c r="T7" s="5">
        <v>352412.50235382118</v>
      </c>
      <c r="U7" s="5">
        <v>351835.40661457251</v>
      </c>
      <c r="V7" s="5">
        <v>315280.86501663562</v>
      </c>
      <c r="W7" s="5">
        <v>315173.66852124041</v>
      </c>
      <c r="X7" s="5">
        <v>300450.36554187117</v>
      </c>
      <c r="Y7" s="5">
        <v>227628.64091176429</v>
      </c>
      <c r="Z7" s="5">
        <v>192841.44912207141</v>
      </c>
      <c r="AA7" s="5">
        <v>166459.52159882159</v>
      </c>
      <c r="AB7" s="5">
        <v>167820.71914932909</v>
      </c>
      <c r="AC7" s="5">
        <v>184744.83884954051</v>
      </c>
      <c r="AD7" s="5">
        <v>152712.53498981081</v>
      </c>
    </row>
    <row r="8" spans="1:30">
      <c r="A8" s="56" t="s">
        <v>60</v>
      </c>
      <c r="B8" s="56" t="s">
        <v>122</v>
      </c>
      <c r="C8" s="5">
        <v>1.128615095E-3</v>
      </c>
      <c r="D8" s="5">
        <v>1.178211075000001E-3</v>
      </c>
      <c r="E8" s="5">
        <v>1.243743040000001E-3</v>
      </c>
      <c r="F8" s="5">
        <v>1222.6892366134159</v>
      </c>
      <c r="G8" s="5">
        <v>4397.4497420898588</v>
      </c>
      <c r="H8" s="5">
        <v>5.5135667944449978</v>
      </c>
      <c r="I8" s="5">
        <v>1.5117949E-3</v>
      </c>
      <c r="J8" s="5">
        <v>47.892166605630038</v>
      </c>
      <c r="K8" s="5">
        <v>78.805344247095022</v>
      </c>
      <c r="L8" s="5">
        <v>3.525112584999998E-3</v>
      </c>
      <c r="M8" s="5">
        <v>3.7070750999999998E-3</v>
      </c>
      <c r="N8" s="5">
        <v>3.9208461399999998E-3</v>
      </c>
      <c r="O8" s="5">
        <v>4.1434280799999999E-3</v>
      </c>
      <c r="P8" s="5">
        <v>18.12981874098001</v>
      </c>
      <c r="Q8" s="5">
        <v>149.01824664903</v>
      </c>
      <c r="R8" s="5">
        <v>18.420084049780002</v>
      </c>
      <c r="S8" s="5">
        <v>2.4889772400000011E-3</v>
      </c>
      <c r="T8" s="5">
        <v>30.3061739744</v>
      </c>
      <c r="U8" s="5">
        <v>2.8537542599999998E-3</v>
      </c>
      <c r="V8" s="5">
        <v>107.39069181028501</v>
      </c>
      <c r="W8" s="5">
        <v>1179.0132001636309</v>
      </c>
      <c r="X8" s="5">
        <v>8147.8257702213241</v>
      </c>
      <c r="Y8" s="5">
        <v>4.4475284950000003E-3</v>
      </c>
      <c r="Z8" s="5">
        <v>99.160857254540005</v>
      </c>
      <c r="AA8" s="5">
        <v>43361.712860047133</v>
      </c>
      <c r="AB8" s="5">
        <v>94.389186642465106</v>
      </c>
      <c r="AC8" s="5">
        <v>5.6414601449999999E-3</v>
      </c>
      <c r="AD8" s="5">
        <v>993.77678186167509</v>
      </c>
    </row>
    <row r="9" spans="1:30">
      <c r="A9" s="56" t="s">
        <v>60</v>
      </c>
      <c r="B9" s="56" t="s">
        <v>123</v>
      </c>
      <c r="C9" s="5">
        <v>0</v>
      </c>
      <c r="D9" s="5">
        <v>0</v>
      </c>
      <c r="E9" s="5">
        <v>0</v>
      </c>
      <c r="F9" s="5">
        <v>27023.383267149042</v>
      </c>
      <c r="G9" s="5">
        <v>0</v>
      </c>
      <c r="H9" s="5">
        <v>5.2924999999999761E-8</v>
      </c>
      <c r="I9" s="5">
        <v>1.6425000000000001E-7</v>
      </c>
      <c r="J9" s="5">
        <v>2.1376224999999962E-5</v>
      </c>
      <c r="K9" s="5">
        <v>1.127151900000001E-4</v>
      </c>
      <c r="L9" s="5">
        <v>2.046080500000001E-4</v>
      </c>
      <c r="M9" s="5">
        <v>3.0027637499999908E-4</v>
      </c>
      <c r="N9" s="5">
        <v>3.9404487500000059E-4</v>
      </c>
      <c r="O9" s="5">
        <v>4.9475696999999987E-4</v>
      </c>
      <c r="P9" s="5">
        <v>5.9749769999999818E-4</v>
      </c>
      <c r="Q9" s="5">
        <v>3.3561750000000162E-6</v>
      </c>
      <c r="R9" s="5">
        <v>1.841060000000005E-5</v>
      </c>
      <c r="S9" s="5">
        <v>3.3481679999999933E-5</v>
      </c>
      <c r="T9" s="5">
        <v>60.036980320349869</v>
      </c>
      <c r="U9" s="5">
        <v>325.9702836193502</v>
      </c>
      <c r="V9" s="5">
        <v>1255.7260038911011</v>
      </c>
      <c r="W9" s="5">
        <v>1302.315062420189</v>
      </c>
      <c r="X9" s="5">
        <v>1308.9553067088459</v>
      </c>
      <c r="Y9" s="5">
        <v>17887.810088552</v>
      </c>
      <c r="Z9" s="5">
        <v>17982.96118661897</v>
      </c>
      <c r="AA9" s="5">
        <v>27736.419512063061</v>
      </c>
      <c r="AB9" s="5">
        <v>28861.354626847009</v>
      </c>
      <c r="AC9" s="5">
        <v>29677.702329328658</v>
      </c>
      <c r="AD9" s="5">
        <v>29820.584756609918</v>
      </c>
    </row>
    <row r="10" spans="1:30">
      <c r="A10" s="56" t="s">
        <v>60</v>
      </c>
      <c r="B10" s="56" t="s">
        <v>124</v>
      </c>
      <c r="C10" s="5">
        <v>0</v>
      </c>
      <c r="D10" s="5">
        <v>0</v>
      </c>
      <c r="E10" s="5">
        <v>0</v>
      </c>
      <c r="F10" s="5">
        <v>0</v>
      </c>
      <c r="G10" s="5">
        <v>192336.13859260411</v>
      </c>
      <c r="H10" s="5">
        <v>421274.84575040749</v>
      </c>
      <c r="I10" s="5">
        <v>580254.30393359414</v>
      </c>
      <c r="J10" s="5">
        <v>580254.30393359414</v>
      </c>
      <c r="K10" s="5">
        <v>580254.30393359414</v>
      </c>
      <c r="L10" s="5">
        <v>666926.42383798119</v>
      </c>
      <c r="M10" s="5">
        <v>666926.42383798119</v>
      </c>
      <c r="N10" s="5">
        <v>666926.42383798119</v>
      </c>
      <c r="O10" s="5">
        <v>753460.42084212229</v>
      </c>
      <c r="P10" s="5">
        <v>753460.42084212229</v>
      </c>
      <c r="Q10" s="5">
        <v>753460.42084212229</v>
      </c>
      <c r="R10" s="5">
        <v>753460.42084212229</v>
      </c>
      <c r="S10" s="5">
        <v>753460.42084212229</v>
      </c>
      <c r="T10" s="5">
        <v>960437.5868608061</v>
      </c>
      <c r="U10" s="5">
        <v>960437.5868608061</v>
      </c>
      <c r="V10" s="5">
        <v>960437.5868608061</v>
      </c>
      <c r="W10" s="5">
        <v>960437.5868608061</v>
      </c>
      <c r="X10" s="5">
        <v>960437.5868608061</v>
      </c>
      <c r="Y10" s="5">
        <v>1045866.6006629789</v>
      </c>
      <c r="Z10" s="5">
        <v>1045866.6006629789</v>
      </c>
      <c r="AA10" s="5">
        <v>1045866.6006629789</v>
      </c>
      <c r="AB10" s="5">
        <v>1045866.6006629789</v>
      </c>
      <c r="AC10" s="5">
        <v>1045866.6006629789</v>
      </c>
      <c r="AD10" s="5">
        <v>1045866.6006629789</v>
      </c>
    </row>
    <row r="12" spans="1:30">
      <c r="A12" s="56" t="s">
        <v>70</v>
      </c>
      <c r="B12" s="56" t="s">
        <v>118</v>
      </c>
      <c r="C12" s="5">
        <v>1.2467731439999999E-2</v>
      </c>
      <c r="D12" s="5">
        <v>264253.19566440652</v>
      </c>
      <c r="E12" s="5">
        <v>599773.1641560446</v>
      </c>
      <c r="F12" s="5">
        <v>862966.29837981809</v>
      </c>
      <c r="G12" s="5">
        <v>1308195.111644478</v>
      </c>
      <c r="H12" s="5">
        <v>1673896.232414641</v>
      </c>
      <c r="I12" s="5">
        <v>1962437.3170570061</v>
      </c>
      <c r="J12" s="5">
        <v>2038335.9675152691</v>
      </c>
      <c r="K12" s="5">
        <v>2074692.3054250591</v>
      </c>
      <c r="L12" s="5">
        <v>2107098.5054792468</v>
      </c>
      <c r="M12" s="5">
        <v>2156869.8400213351</v>
      </c>
      <c r="N12" s="5">
        <v>2211886.6780759469</v>
      </c>
      <c r="O12" s="5">
        <v>2235268.6532866391</v>
      </c>
      <c r="P12" s="5">
        <v>2262205.7117416291</v>
      </c>
      <c r="Q12" s="5">
        <v>2372329.1199443</v>
      </c>
      <c r="R12" s="5">
        <v>2522737.2257835059</v>
      </c>
      <c r="S12" s="5">
        <v>2876722.2455443828</v>
      </c>
      <c r="T12" s="5">
        <v>2970079.3209697348</v>
      </c>
      <c r="U12" s="5">
        <v>3152583.1259044809</v>
      </c>
      <c r="V12" s="5">
        <v>3638126.7355196532</v>
      </c>
      <c r="W12" s="5">
        <v>4006360.9754122249</v>
      </c>
      <c r="X12" s="5">
        <v>4390176.7285918016</v>
      </c>
      <c r="Y12" s="5">
        <v>5350874.7617394933</v>
      </c>
      <c r="Z12" s="5">
        <v>5902682.0189772146</v>
      </c>
      <c r="AA12" s="5">
        <v>6446681.2657777099</v>
      </c>
      <c r="AB12" s="5">
        <v>6749461.6802246831</v>
      </c>
      <c r="AC12" s="5">
        <v>6869359.8539053919</v>
      </c>
      <c r="AD12" s="5">
        <v>6796197.7518001432</v>
      </c>
    </row>
    <row r="13" spans="1:30">
      <c r="A13" s="56" t="s">
        <v>70</v>
      </c>
      <c r="B13" s="56" t="s">
        <v>119</v>
      </c>
      <c r="C13" s="5">
        <v>2726560.3223425192</v>
      </c>
      <c r="D13" s="5">
        <v>2782362.100989074</v>
      </c>
      <c r="E13" s="5">
        <v>3258112.0153105999</v>
      </c>
      <c r="F13" s="5">
        <v>2657456.5842285259</v>
      </c>
      <c r="G13" s="5">
        <v>2772307.6100948132</v>
      </c>
      <c r="H13" s="5">
        <v>2493881.3156093569</v>
      </c>
      <c r="I13" s="5">
        <v>2438627.8720046082</v>
      </c>
      <c r="J13" s="5">
        <v>2752377.9153026808</v>
      </c>
      <c r="K13" s="5">
        <v>2441219.8663959508</v>
      </c>
      <c r="L13" s="5">
        <v>2226715.9644796811</v>
      </c>
      <c r="M13" s="5">
        <v>2236091.9838879849</v>
      </c>
      <c r="N13" s="5">
        <v>2226955.0060795238</v>
      </c>
      <c r="O13" s="5">
        <v>2261347.1010439228</v>
      </c>
      <c r="P13" s="5">
        <v>2200976.2381679621</v>
      </c>
      <c r="Q13" s="5">
        <v>2213724.582649915</v>
      </c>
      <c r="R13" s="5">
        <v>2218648.682249845</v>
      </c>
      <c r="S13" s="5">
        <v>2292276.7863392378</v>
      </c>
      <c r="T13" s="5">
        <v>2415920.0502761062</v>
      </c>
      <c r="U13" s="5">
        <v>2206890.0809305692</v>
      </c>
      <c r="V13" s="5">
        <v>2375053.8001606842</v>
      </c>
      <c r="W13" s="5">
        <v>2323576.2206819109</v>
      </c>
      <c r="X13" s="5">
        <v>2377901.0129571119</v>
      </c>
      <c r="Y13" s="5">
        <v>2489820.4015469928</v>
      </c>
      <c r="Z13" s="5">
        <v>2211052.8058734108</v>
      </c>
      <c r="AA13" s="5">
        <v>2263249.505979504</v>
      </c>
      <c r="AB13" s="5">
        <v>2091149.710636758</v>
      </c>
      <c r="AC13" s="5">
        <v>2171975.8879200169</v>
      </c>
      <c r="AD13" s="5">
        <v>2147052.989110549</v>
      </c>
    </row>
    <row r="14" spans="1:30">
      <c r="A14" s="56" t="s">
        <v>70</v>
      </c>
      <c r="B14" s="56" t="s">
        <v>120</v>
      </c>
      <c r="C14" s="5">
        <v>2050966.029242269</v>
      </c>
      <c r="D14" s="5">
        <v>1944743.7810707439</v>
      </c>
      <c r="E14" s="5">
        <v>1692736.7061474291</v>
      </c>
      <c r="F14" s="5">
        <v>1609952.808685059</v>
      </c>
      <c r="G14" s="5">
        <v>1545411.3553173549</v>
      </c>
      <c r="H14" s="5">
        <v>1354434.495723591</v>
      </c>
      <c r="I14" s="5">
        <v>1098593.3031502899</v>
      </c>
      <c r="J14" s="5">
        <v>919786.04753317521</v>
      </c>
      <c r="K14" s="5">
        <v>811894.85156018857</v>
      </c>
      <c r="L14" s="5">
        <v>795343.02532392449</v>
      </c>
      <c r="M14" s="5">
        <v>803028.07973476429</v>
      </c>
      <c r="N14" s="5">
        <v>838916.06563216448</v>
      </c>
      <c r="O14" s="5">
        <v>825279.30209571635</v>
      </c>
      <c r="P14" s="5">
        <v>917028.41108890611</v>
      </c>
      <c r="Q14" s="5">
        <v>1029965.129465729</v>
      </c>
      <c r="R14" s="5">
        <v>1080648.0771549761</v>
      </c>
      <c r="S14" s="5">
        <v>943844.11896228825</v>
      </c>
      <c r="T14" s="5">
        <v>816715.4116425903</v>
      </c>
      <c r="U14" s="5">
        <v>876315.54539527139</v>
      </c>
      <c r="V14" s="5">
        <v>878309.29442163429</v>
      </c>
      <c r="W14" s="5">
        <v>796810.9274688611</v>
      </c>
      <c r="X14" s="5">
        <v>712464.95948234689</v>
      </c>
      <c r="Y14" s="5">
        <v>665077.09055553051</v>
      </c>
      <c r="Z14" s="5">
        <v>600579.36505573837</v>
      </c>
      <c r="AA14" s="5">
        <v>557637.19670190907</v>
      </c>
      <c r="AB14" s="5">
        <v>674032.89605580422</v>
      </c>
      <c r="AC14" s="5">
        <v>1089440.8129968329</v>
      </c>
      <c r="AD14" s="5">
        <v>821804.98838438885</v>
      </c>
    </row>
    <row r="15" spans="1:30">
      <c r="A15" s="56" t="s">
        <v>70</v>
      </c>
      <c r="B15" s="56" t="s">
        <v>121</v>
      </c>
      <c r="C15" s="5">
        <v>578641.70535466191</v>
      </c>
      <c r="D15" s="5">
        <v>543542.80042786372</v>
      </c>
      <c r="E15" s="5">
        <v>513369.51248464658</v>
      </c>
      <c r="F15" s="5">
        <v>489612.51219120179</v>
      </c>
      <c r="G15" s="5">
        <v>438803.58610932541</v>
      </c>
      <c r="H15" s="5">
        <v>389084.99961326702</v>
      </c>
      <c r="I15" s="5">
        <v>312509.83493544877</v>
      </c>
      <c r="J15" s="5">
        <v>319358.43099485722</v>
      </c>
      <c r="K15" s="5">
        <v>324759.73621420778</v>
      </c>
      <c r="L15" s="5">
        <v>328496.12919290038</v>
      </c>
      <c r="M15" s="5">
        <v>330455.0203214314</v>
      </c>
      <c r="N15" s="5">
        <v>339608.62060908508</v>
      </c>
      <c r="O15" s="5">
        <v>341544.49929563468</v>
      </c>
      <c r="P15" s="5">
        <v>362047.66754021309</v>
      </c>
      <c r="Q15" s="5">
        <v>364921.46796162089</v>
      </c>
      <c r="R15" s="5">
        <v>377081.4341077641</v>
      </c>
      <c r="S15" s="5">
        <v>342533.818842682</v>
      </c>
      <c r="T15" s="5">
        <v>352412.50235382118</v>
      </c>
      <c r="U15" s="5">
        <v>351835.40661457251</v>
      </c>
      <c r="V15" s="5">
        <v>315280.86501663562</v>
      </c>
      <c r="W15" s="5">
        <v>315173.66852124041</v>
      </c>
      <c r="X15" s="5">
        <v>300450.36554187117</v>
      </c>
      <c r="Y15" s="5">
        <v>227628.64091176429</v>
      </c>
      <c r="Z15" s="5">
        <v>192841.44912207141</v>
      </c>
      <c r="AA15" s="5">
        <v>166459.52159882159</v>
      </c>
      <c r="AB15" s="5">
        <v>167820.71914932909</v>
      </c>
      <c r="AC15" s="5">
        <v>184744.83884954051</v>
      </c>
      <c r="AD15" s="5">
        <v>152712.53498981081</v>
      </c>
    </row>
    <row r="16" spans="1:30">
      <c r="A16" s="56" t="s">
        <v>70</v>
      </c>
      <c r="B16" s="56" t="s">
        <v>122</v>
      </c>
      <c r="C16" s="5">
        <v>1.128615095E-3</v>
      </c>
      <c r="D16" s="5">
        <v>1.178211075000001E-3</v>
      </c>
      <c r="E16" s="5">
        <v>1.243743040000001E-3</v>
      </c>
      <c r="F16" s="5">
        <v>1222.6892366134159</v>
      </c>
      <c r="G16" s="5">
        <v>4397.4497420898588</v>
      </c>
      <c r="H16" s="5">
        <v>5.5135667944449978</v>
      </c>
      <c r="I16" s="5">
        <v>1.5117949E-3</v>
      </c>
      <c r="J16" s="5">
        <v>47.892166605630038</v>
      </c>
      <c r="K16" s="5">
        <v>78.805344247095022</v>
      </c>
      <c r="L16" s="5">
        <v>3.525112584999998E-3</v>
      </c>
      <c r="M16" s="5">
        <v>3.7070750999999998E-3</v>
      </c>
      <c r="N16" s="5">
        <v>3.9208461399999998E-3</v>
      </c>
      <c r="O16" s="5">
        <v>4.1434280799999999E-3</v>
      </c>
      <c r="P16" s="5">
        <v>18.12981874098001</v>
      </c>
      <c r="Q16" s="5">
        <v>149.01824664903</v>
      </c>
      <c r="R16" s="5">
        <v>18.420084049780002</v>
      </c>
      <c r="S16" s="5">
        <v>2.4889772400000011E-3</v>
      </c>
      <c r="T16" s="5">
        <v>30.3061739744</v>
      </c>
      <c r="U16" s="5">
        <v>2.8537542599999998E-3</v>
      </c>
      <c r="V16" s="5">
        <v>107.39069181028501</v>
      </c>
      <c r="W16" s="5">
        <v>1179.0132001636309</v>
      </c>
      <c r="X16" s="5">
        <v>8147.8257702213241</v>
      </c>
      <c r="Y16" s="5">
        <v>4.4475284950000003E-3</v>
      </c>
      <c r="Z16" s="5">
        <v>99.160857254540005</v>
      </c>
      <c r="AA16" s="5">
        <v>43361.712860047133</v>
      </c>
      <c r="AB16" s="5">
        <v>94.389186642465106</v>
      </c>
      <c r="AC16" s="5">
        <v>5.6414601449999999E-3</v>
      </c>
      <c r="AD16" s="5">
        <v>993.77678186167509</v>
      </c>
    </row>
    <row r="17" spans="1:30">
      <c r="A17" s="56" t="s">
        <v>70</v>
      </c>
      <c r="B17" s="56" t="s">
        <v>123</v>
      </c>
      <c r="C17" s="5">
        <v>0</v>
      </c>
      <c r="D17" s="5">
        <v>0</v>
      </c>
      <c r="E17" s="5">
        <v>0</v>
      </c>
      <c r="F17" s="5">
        <v>27023.383267149042</v>
      </c>
      <c r="G17" s="5">
        <v>0</v>
      </c>
      <c r="H17" s="5">
        <v>5.2924999999999761E-8</v>
      </c>
      <c r="I17" s="5">
        <v>1.6425000000000001E-7</v>
      </c>
      <c r="J17" s="5">
        <v>2.1376224999999962E-5</v>
      </c>
      <c r="K17" s="5">
        <v>1.127151900000001E-4</v>
      </c>
      <c r="L17" s="5">
        <v>2.046080500000001E-4</v>
      </c>
      <c r="M17" s="5">
        <v>3.0027637499999908E-4</v>
      </c>
      <c r="N17" s="5">
        <v>3.9404487500000059E-4</v>
      </c>
      <c r="O17" s="5">
        <v>4.9475696999999987E-4</v>
      </c>
      <c r="P17" s="5">
        <v>5.9749769999999818E-4</v>
      </c>
      <c r="Q17" s="5">
        <v>3.3561750000000162E-6</v>
      </c>
      <c r="R17" s="5">
        <v>1.841060000000005E-5</v>
      </c>
      <c r="S17" s="5">
        <v>3.3481679999999933E-5</v>
      </c>
      <c r="T17" s="5">
        <v>60.036980320349869</v>
      </c>
      <c r="U17" s="5">
        <v>325.9702836193502</v>
      </c>
      <c r="V17" s="5">
        <v>1255.7260038911011</v>
      </c>
      <c r="W17" s="5">
        <v>1302.315062420189</v>
      </c>
      <c r="X17" s="5">
        <v>1308.9553067088459</v>
      </c>
      <c r="Y17" s="5">
        <v>17887.810088552</v>
      </c>
      <c r="Z17" s="5">
        <v>17982.96118661897</v>
      </c>
      <c r="AA17" s="5">
        <v>27736.419512063061</v>
      </c>
      <c r="AB17" s="5">
        <v>28861.354626847009</v>
      </c>
      <c r="AC17" s="5">
        <v>29677.702329328658</v>
      </c>
      <c r="AD17" s="5">
        <v>29820.584756609918</v>
      </c>
    </row>
    <row r="18" spans="1:30">
      <c r="A18" s="56" t="s">
        <v>70</v>
      </c>
      <c r="B18" s="56" t="s">
        <v>124</v>
      </c>
      <c r="C18" s="5">
        <v>0</v>
      </c>
      <c r="D18" s="5">
        <v>0</v>
      </c>
      <c r="E18" s="5">
        <v>0</v>
      </c>
      <c r="F18" s="5">
        <v>0</v>
      </c>
      <c r="G18" s="5">
        <v>192336.13859260411</v>
      </c>
      <c r="H18" s="5">
        <v>421274.84575040749</v>
      </c>
      <c r="I18" s="5">
        <v>580254.30393359414</v>
      </c>
      <c r="J18" s="5">
        <v>580254.30393359414</v>
      </c>
      <c r="K18" s="5">
        <v>580254.30393359414</v>
      </c>
      <c r="L18" s="5">
        <v>666926.42383798119</v>
      </c>
      <c r="M18" s="5">
        <v>666926.42383798119</v>
      </c>
      <c r="N18" s="5">
        <v>666926.42383798119</v>
      </c>
      <c r="O18" s="5">
        <v>753460.42084212229</v>
      </c>
      <c r="P18" s="5">
        <v>753460.42084212229</v>
      </c>
      <c r="Q18" s="5">
        <v>753460.42084212229</v>
      </c>
      <c r="R18" s="5">
        <v>753460.42084212229</v>
      </c>
      <c r="S18" s="5">
        <v>753460.42084212229</v>
      </c>
      <c r="T18" s="5">
        <v>960437.5868608061</v>
      </c>
      <c r="U18" s="5">
        <v>960437.5868608061</v>
      </c>
      <c r="V18" s="5">
        <v>960437.5868608061</v>
      </c>
      <c r="W18" s="5">
        <v>960437.5868608061</v>
      </c>
      <c r="X18" s="5">
        <v>960437.5868608061</v>
      </c>
      <c r="Y18" s="5">
        <v>1045866.6006629789</v>
      </c>
      <c r="Z18" s="5">
        <v>1045866.6006629789</v>
      </c>
      <c r="AA18" s="5">
        <v>1045866.6006629789</v>
      </c>
      <c r="AB18" s="5">
        <v>1045866.6006629789</v>
      </c>
      <c r="AC18" s="5">
        <v>1045866.6006629789</v>
      </c>
      <c r="AD18" s="5">
        <v>1045866.6006629789</v>
      </c>
    </row>
    <row r="20" spans="1:30">
      <c r="A20" s="56" t="s">
        <v>73</v>
      </c>
      <c r="B20" s="56" t="s">
        <v>118</v>
      </c>
      <c r="C20" s="5">
        <v>5.7563912700000028E-3</v>
      </c>
      <c r="D20" s="5">
        <v>264247.04898136912</v>
      </c>
      <c r="E20" s="5">
        <v>599773.67903756478</v>
      </c>
      <c r="F20" s="5">
        <v>860514.55576939613</v>
      </c>
      <c r="G20" s="5">
        <v>1304599.331850589</v>
      </c>
      <c r="H20" s="5">
        <v>1675189.762883629</v>
      </c>
      <c r="I20" s="5">
        <v>1963564.808311742</v>
      </c>
      <c r="J20" s="5">
        <v>2039469.2537835471</v>
      </c>
      <c r="K20" s="5">
        <v>2075825.586430396</v>
      </c>
      <c r="L20" s="5">
        <v>2108231.7795593999</v>
      </c>
      <c r="M20" s="5">
        <v>2158006.5850527189</v>
      </c>
      <c r="N20" s="5">
        <v>2213011.187785544</v>
      </c>
      <c r="O20" s="5">
        <v>2236393.154416942</v>
      </c>
      <c r="P20" s="5">
        <v>2263338.4955717791</v>
      </c>
      <c r="Q20" s="5">
        <v>2374924.261312563</v>
      </c>
      <c r="R20" s="5">
        <v>2523113.8188661048</v>
      </c>
      <c r="S20" s="5">
        <v>2878723.164848519</v>
      </c>
      <c r="T20" s="5">
        <v>2971396.625691988</v>
      </c>
      <c r="U20" s="5">
        <v>3154724.0876030219</v>
      </c>
      <c r="V20" s="5">
        <v>3639634.4609556668</v>
      </c>
      <c r="W20" s="5">
        <v>4008657.3097648169</v>
      </c>
      <c r="X20" s="5">
        <v>4391218.1170019526</v>
      </c>
      <c r="Y20" s="5">
        <v>5351846.9512703447</v>
      </c>
      <c r="Z20" s="5">
        <v>5905500.3107055826</v>
      </c>
      <c r="AA20" s="5">
        <v>6450997.4546962213</v>
      </c>
      <c r="AB20" s="5">
        <v>6753772.2847007448</v>
      </c>
      <c r="AC20" s="5">
        <v>6873760.3922784813</v>
      </c>
      <c r="AD20" s="5">
        <v>6800107.902079843</v>
      </c>
    </row>
    <row r="21" spans="1:30">
      <c r="A21" s="56" t="s">
        <v>73</v>
      </c>
      <c r="B21" s="56" t="s">
        <v>119</v>
      </c>
      <c r="C21" s="5">
        <v>2726560.3214605828</v>
      </c>
      <c r="D21" s="5">
        <v>2782360.903720092</v>
      </c>
      <c r="E21" s="5">
        <v>3258112.0504917372</v>
      </c>
      <c r="F21" s="5">
        <v>2657698.5107011781</v>
      </c>
      <c r="G21" s="5">
        <v>2772357.1690314622</v>
      </c>
      <c r="H21" s="5">
        <v>2493977.9735771772</v>
      </c>
      <c r="I21" s="5">
        <v>2438673.9687511679</v>
      </c>
      <c r="J21" s="5">
        <v>2752424.9582571699</v>
      </c>
      <c r="K21" s="5">
        <v>2441267.043748999</v>
      </c>
      <c r="L21" s="5">
        <v>2226763.012834941</v>
      </c>
      <c r="M21" s="5">
        <v>2236139.8898322321</v>
      </c>
      <c r="N21" s="5">
        <v>2227000.2890771879</v>
      </c>
      <c r="O21" s="5">
        <v>2261392.5068019708</v>
      </c>
      <c r="P21" s="5">
        <v>2201023.2734818552</v>
      </c>
      <c r="Q21" s="5">
        <v>2214034.3479004581</v>
      </c>
      <c r="R21" s="5">
        <v>2218567.2303767009</v>
      </c>
      <c r="S21" s="5">
        <v>2292473.3846938829</v>
      </c>
      <c r="T21" s="5">
        <v>2415998.28952348</v>
      </c>
      <c r="U21" s="5">
        <v>2207105.4239604599</v>
      </c>
      <c r="V21" s="5">
        <v>2375144.641955846</v>
      </c>
      <c r="W21" s="5">
        <v>2323882.8243041248</v>
      </c>
      <c r="X21" s="5">
        <v>2378058.5487336149</v>
      </c>
      <c r="Y21" s="5">
        <v>2490620.428100266</v>
      </c>
      <c r="Z21" s="5">
        <v>2212195.5242566052</v>
      </c>
      <c r="AA21" s="5">
        <v>2264290.9475067742</v>
      </c>
      <c r="AB21" s="5">
        <v>2092072.143032229</v>
      </c>
      <c r="AC21" s="5">
        <v>2172790.4280457338</v>
      </c>
      <c r="AD21" s="5">
        <v>2147757.3096956229</v>
      </c>
    </row>
    <row r="22" spans="1:30">
      <c r="A22" s="56" t="s">
        <v>73</v>
      </c>
      <c r="B22" s="56" t="s">
        <v>120</v>
      </c>
      <c r="C22" s="5">
        <v>2050726.175414938</v>
      </c>
      <c r="D22" s="5">
        <v>1944355.8042405329</v>
      </c>
      <c r="E22" s="5">
        <v>1691694.679276888</v>
      </c>
      <c r="F22" s="5">
        <v>1584138.625269955</v>
      </c>
      <c r="G22" s="5">
        <v>1492925.673942066</v>
      </c>
      <c r="H22" s="5">
        <v>1344089.579919212</v>
      </c>
      <c r="I22" s="5">
        <v>1094457.28998148</v>
      </c>
      <c r="J22" s="5">
        <v>919928.80702212779</v>
      </c>
      <c r="K22" s="5">
        <v>812245.33522991766</v>
      </c>
      <c r="L22" s="5">
        <v>795960.6634440755</v>
      </c>
      <c r="M22" s="5">
        <v>803240.69805419433</v>
      </c>
      <c r="N22" s="5">
        <v>839244.21023898805</v>
      </c>
      <c r="O22" s="5">
        <v>825688.93436760746</v>
      </c>
      <c r="P22" s="5">
        <v>917648.20130280219</v>
      </c>
      <c r="Q22" s="5">
        <v>1030041.976295543</v>
      </c>
      <c r="R22" s="5">
        <v>1081926.1517013579</v>
      </c>
      <c r="S22" s="5">
        <v>943716.49304164993</v>
      </c>
      <c r="T22" s="5">
        <v>817080.44809453352</v>
      </c>
      <c r="U22" s="5">
        <v>876530.27252237906</v>
      </c>
      <c r="V22" s="5">
        <v>878227.66160397849</v>
      </c>
      <c r="W22" s="5">
        <v>796691.15446877817</v>
      </c>
      <c r="X22" s="5">
        <v>712512.83770842757</v>
      </c>
      <c r="Y22" s="5">
        <v>666485.60613668361</v>
      </c>
      <c r="Z22" s="5">
        <v>600004.46358320012</v>
      </c>
      <c r="AA22" s="5">
        <v>557079.4446259205</v>
      </c>
      <c r="AB22" s="5">
        <v>672898.4501505146</v>
      </c>
      <c r="AC22" s="5">
        <v>1087646.342006647</v>
      </c>
      <c r="AD22" s="5">
        <v>820820.04457632406</v>
      </c>
    </row>
    <row r="23" spans="1:30">
      <c r="A23" s="56" t="s">
        <v>73</v>
      </c>
      <c r="B23" s="56" t="s">
        <v>121</v>
      </c>
      <c r="C23" s="5">
        <v>578663.66805949213</v>
      </c>
      <c r="D23" s="5">
        <v>543556.89715619246</v>
      </c>
      <c r="E23" s="5">
        <v>513343.0560918969</v>
      </c>
      <c r="F23" s="5">
        <v>479444.72836125683</v>
      </c>
      <c r="G23" s="5">
        <v>426188.39646741992</v>
      </c>
      <c r="H23" s="5">
        <v>390831.87553417077</v>
      </c>
      <c r="I23" s="5">
        <v>312878.00804066443</v>
      </c>
      <c r="J23" s="5">
        <v>319453.41511126322</v>
      </c>
      <c r="K23" s="5">
        <v>324848.33575500932</v>
      </c>
      <c r="L23" s="5">
        <v>328625.6446969551</v>
      </c>
      <c r="M23" s="5">
        <v>330578.43185424909</v>
      </c>
      <c r="N23" s="5">
        <v>339674.11117013782</v>
      </c>
      <c r="O23" s="5">
        <v>341725.06223510101</v>
      </c>
      <c r="P23" s="5">
        <v>362163.34023880493</v>
      </c>
      <c r="Q23" s="5">
        <v>364841.58709980838</v>
      </c>
      <c r="R23" s="5">
        <v>377336.65192846401</v>
      </c>
      <c r="S23" s="5">
        <v>342551.55961646891</v>
      </c>
      <c r="T23" s="5">
        <v>352480.9146462151</v>
      </c>
      <c r="U23" s="5">
        <v>351810.05391283968</v>
      </c>
      <c r="V23" s="5">
        <v>315308.9620891462</v>
      </c>
      <c r="W23" s="5">
        <v>315110.30203496572</v>
      </c>
      <c r="X23" s="5">
        <v>300466.73479779571</v>
      </c>
      <c r="Y23" s="5">
        <v>227762.68380246969</v>
      </c>
      <c r="Z23" s="5">
        <v>192761.59967903449</v>
      </c>
      <c r="AA23" s="5">
        <v>166375.0433968704</v>
      </c>
      <c r="AB23" s="5">
        <v>167779.02612670511</v>
      </c>
      <c r="AC23" s="5">
        <v>184669.69897119701</v>
      </c>
      <c r="AD23" s="5">
        <v>152674.14174788911</v>
      </c>
    </row>
    <row r="24" spans="1:30">
      <c r="A24" s="56" t="s">
        <v>73</v>
      </c>
      <c r="B24" s="56" t="s">
        <v>122</v>
      </c>
      <c r="C24" s="5">
        <v>5.2064922000000062E-4</v>
      </c>
      <c r="D24" s="5">
        <v>5.4352480000000036E-4</v>
      </c>
      <c r="E24" s="5">
        <v>5.7373696500000008E-4</v>
      </c>
      <c r="F24" s="5">
        <v>6.0445417500000053E-4</v>
      </c>
      <c r="G24" s="5">
        <v>6.3981381000000016E-4</v>
      </c>
      <c r="H24" s="5">
        <v>5.512571970999999</v>
      </c>
      <c r="I24" s="5">
        <v>6.9732683500000031E-4</v>
      </c>
      <c r="J24" s="5">
        <v>47.891796066080047</v>
      </c>
      <c r="K24" s="5">
        <v>78.804948853940132</v>
      </c>
      <c r="L24" s="5">
        <v>3.1070245499999999E-3</v>
      </c>
      <c r="M24" s="5">
        <v>3.2664040250000009E-3</v>
      </c>
      <c r="N24" s="5">
        <v>3.4538221750000011E-3</v>
      </c>
      <c r="O24" s="5">
        <v>3.6508557049999991E-3</v>
      </c>
      <c r="P24" s="5">
        <v>18.129292227339999</v>
      </c>
      <c r="Q24" s="5">
        <v>149.0192512541152</v>
      </c>
      <c r="R24" s="5">
        <v>18.421153054994999</v>
      </c>
      <c r="S24" s="5">
        <v>3.6032834100000011E-3</v>
      </c>
      <c r="T24" s="5">
        <v>30.307374336879999</v>
      </c>
      <c r="U24" s="5">
        <v>4.1291030750000004E-3</v>
      </c>
      <c r="V24" s="5">
        <v>107.39205738766999</v>
      </c>
      <c r="W24" s="5">
        <v>1190.8208389016199</v>
      </c>
      <c r="X24" s="5">
        <v>8147.8253562305226</v>
      </c>
      <c r="Y24" s="5">
        <v>3.9924956800000003E-3</v>
      </c>
      <c r="Z24" s="5">
        <v>99.160398870305102</v>
      </c>
      <c r="AA24" s="5">
        <v>42254.729336568467</v>
      </c>
      <c r="AB24" s="5">
        <v>94.388659937704986</v>
      </c>
      <c r="AC24" s="5">
        <v>5.0651094599999998E-3</v>
      </c>
      <c r="AD24" s="5">
        <v>994.92864957161987</v>
      </c>
    </row>
    <row r="25" spans="1:30">
      <c r="A25" s="56" t="s">
        <v>73</v>
      </c>
      <c r="B25" s="56" t="s">
        <v>123</v>
      </c>
      <c r="C25" s="5">
        <v>0</v>
      </c>
      <c r="D25" s="5">
        <v>0</v>
      </c>
      <c r="E25" s="5">
        <v>0</v>
      </c>
      <c r="F25" s="5">
        <v>19405.256296970529</v>
      </c>
      <c r="G25" s="5">
        <v>0</v>
      </c>
      <c r="H25" s="5">
        <v>0</v>
      </c>
      <c r="I25" s="5">
        <v>0</v>
      </c>
      <c r="J25" s="5">
        <v>2.3161074999999979E-5</v>
      </c>
      <c r="K25" s="5">
        <v>1.0008636E-4</v>
      </c>
      <c r="L25" s="5">
        <v>1.748112749999998E-4</v>
      </c>
      <c r="M25" s="5">
        <v>2.5467692499999989E-4</v>
      </c>
      <c r="N25" s="5">
        <v>3.3532732500000001E-4</v>
      </c>
      <c r="O25" s="5">
        <v>4.1774142000000083E-4</v>
      </c>
      <c r="P25" s="5">
        <v>5.0541550000000011E-4</v>
      </c>
      <c r="Q25" s="5">
        <v>1.30597E-5</v>
      </c>
      <c r="R25" s="5">
        <v>5.0747774999999967E-5</v>
      </c>
      <c r="S25" s="5">
        <v>9.2910929999999784E-5</v>
      </c>
      <c r="T25" s="5">
        <v>56.511410046750242</v>
      </c>
      <c r="U25" s="5">
        <v>325.36189455294902</v>
      </c>
      <c r="V25" s="5">
        <v>1238.897630804172</v>
      </c>
      <c r="W25" s="5">
        <v>1284.7359619366521</v>
      </c>
      <c r="X25" s="5">
        <v>1292.8966883652511</v>
      </c>
      <c r="Y25" s="5">
        <v>17364.71747195319</v>
      </c>
      <c r="Z25" s="5">
        <v>17459.857851872071</v>
      </c>
      <c r="AA25" s="5">
        <v>27707.58655242348</v>
      </c>
      <c r="AB25" s="5">
        <v>28845.668079872859</v>
      </c>
      <c r="AC25" s="5">
        <v>29669.930255888859</v>
      </c>
      <c r="AD25" s="5">
        <v>29813.12700504058</v>
      </c>
    </row>
    <row r="26" spans="1:30">
      <c r="A26" s="56" t="s">
        <v>73</v>
      </c>
      <c r="B26" s="56" t="s">
        <v>124</v>
      </c>
      <c r="C26" s="5">
        <v>0</v>
      </c>
      <c r="D26" s="5">
        <v>0</v>
      </c>
      <c r="E26" s="5">
        <v>0</v>
      </c>
      <c r="F26" s="5">
        <v>228938.70715780341</v>
      </c>
      <c r="G26" s="5">
        <v>421274.84575040749</v>
      </c>
      <c r="H26" s="5">
        <v>421274.84575040749</v>
      </c>
      <c r="I26" s="5">
        <v>580254.30393359403</v>
      </c>
      <c r="J26" s="5">
        <v>580254.30393359403</v>
      </c>
      <c r="K26" s="5">
        <v>580254.30393359403</v>
      </c>
      <c r="L26" s="5">
        <v>666926.42383798107</v>
      </c>
      <c r="M26" s="5">
        <v>666926.42383798107</v>
      </c>
      <c r="N26" s="5">
        <v>666926.42383798107</v>
      </c>
      <c r="O26" s="5">
        <v>753460.42084212217</v>
      </c>
      <c r="P26" s="5">
        <v>753460.42084212217</v>
      </c>
      <c r="Q26" s="5">
        <v>753460.42084212217</v>
      </c>
      <c r="R26" s="5">
        <v>753460.42084212217</v>
      </c>
      <c r="S26" s="5">
        <v>753460.42084212217</v>
      </c>
      <c r="T26" s="5">
        <v>960437.58686080598</v>
      </c>
      <c r="U26" s="5">
        <v>960437.58686080598</v>
      </c>
      <c r="V26" s="5">
        <v>960437.58686080598</v>
      </c>
      <c r="W26" s="5">
        <v>960437.58686080598</v>
      </c>
      <c r="X26" s="5">
        <v>960437.58686080598</v>
      </c>
      <c r="Y26" s="5">
        <v>1045866.6006629789</v>
      </c>
      <c r="Z26" s="5">
        <v>1045866.6006629789</v>
      </c>
      <c r="AA26" s="5">
        <v>1045866.6006629789</v>
      </c>
      <c r="AB26" s="5">
        <v>1045866.6006629789</v>
      </c>
      <c r="AC26" s="5">
        <v>1045866.6006629789</v>
      </c>
      <c r="AD26" s="5">
        <v>1045866.6006629789</v>
      </c>
    </row>
    <row r="28" spans="1:30">
      <c r="A28" s="56" t="s">
        <v>75</v>
      </c>
      <c r="B28" s="56" t="s">
        <v>118</v>
      </c>
      <c r="C28" s="5">
        <v>1.2467731439999999E-2</v>
      </c>
      <c r="D28" s="5">
        <v>264253.19566440652</v>
      </c>
      <c r="E28" s="5">
        <v>599773.1641560446</v>
      </c>
      <c r="F28" s="5">
        <v>862966.29837981809</v>
      </c>
      <c r="G28" s="5">
        <v>1308195.111644478</v>
      </c>
      <c r="H28" s="5">
        <v>1673896.232414641</v>
      </c>
      <c r="I28" s="5">
        <v>1962437.3170570061</v>
      </c>
      <c r="J28" s="5">
        <v>2038335.9675152691</v>
      </c>
      <c r="K28" s="5">
        <v>2074692.3054250591</v>
      </c>
      <c r="L28" s="5">
        <v>2107098.5054792468</v>
      </c>
      <c r="M28" s="5">
        <v>2156869.8400213351</v>
      </c>
      <c r="N28" s="5">
        <v>2211886.6780759469</v>
      </c>
      <c r="O28" s="5">
        <v>2235268.6532866391</v>
      </c>
      <c r="P28" s="5">
        <v>2262205.7117416291</v>
      </c>
      <c r="Q28" s="5">
        <v>2372329.1199443</v>
      </c>
      <c r="R28" s="5">
        <v>2522737.2257835059</v>
      </c>
      <c r="S28" s="5">
        <v>2876722.2455443828</v>
      </c>
      <c r="T28" s="5">
        <v>2970079.3209697348</v>
      </c>
      <c r="U28" s="5">
        <v>3152583.1259044809</v>
      </c>
      <c r="V28" s="5">
        <v>3638126.7355196532</v>
      </c>
      <c r="W28" s="5">
        <v>4006360.9754122249</v>
      </c>
      <c r="X28" s="5">
        <v>4390176.7285918016</v>
      </c>
      <c r="Y28" s="5">
        <v>5350874.7617394933</v>
      </c>
      <c r="Z28" s="5">
        <v>5902682.0189772146</v>
      </c>
      <c r="AA28" s="5">
        <v>6446681.2657777099</v>
      </c>
      <c r="AB28" s="5">
        <v>6749461.6802246831</v>
      </c>
      <c r="AC28" s="5">
        <v>6869359.8539053919</v>
      </c>
      <c r="AD28" s="5">
        <v>6796197.7518001432</v>
      </c>
    </row>
    <row r="29" spans="1:30">
      <c r="A29" s="56" t="s">
        <v>75</v>
      </c>
      <c r="B29" s="56" t="s">
        <v>119</v>
      </c>
      <c r="C29" s="5">
        <v>2726560.3223425192</v>
      </c>
      <c r="D29" s="5">
        <v>2782362.100989074</v>
      </c>
      <c r="E29" s="5">
        <v>3258112.0153105999</v>
      </c>
      <c r="F29" s="5">
        <v>2657456.5842285259</v>
      </c>
      <c r="G29" s="5">
        <v>2772307.6100948132</v>
      </c>
      <c r="H29" s="5">
        <v>2493881.3156093569</v>
      </c>
      <c r="I29" s="5">
        <v>2438627.8720046082</v>
      </c>
      <c r="J29" s="5">
        <v>2752377.9153026808</v>
      </c>
      <c r="K29" s="5">
        <v>2441219.8663959508</v>
      </c>
      <c r="L29" s="5">
        <v>2226715.9644796811</v>
      </c>
      <c r="M29" s="5">
        <v>2236091.9838879849</v>
      </c>
      <c r="N29" s="5">
        <v>2226955.0060795238</v>
      </c>
      <c r="O29" s="5">
        <v>2261347.1010439228</v>
      </c>
      <c r="P29" s="5">
        <v>2200976.2381679621</v>
      </c>
      <c r="Q29" s="5">
        <v>2213724.582649915</v>
      </c>
      <c r="R29" s="5">
        <v>2218648.682249845</v>
      </c>
      <c r="S29" s="5">
        <v>2292276.7863392378</v>
      </c>
      <c r="T29" s="5">
        <v>2415920.0502761062</v>
      </c>
      <c r="U29" s="5">
        <v>2206890.0809305692</v>
      </c>
      <c r="V29" s="5">
        <v>2375053.8001606842</v>
      </c>
      <c r="W29" s="5">
        <v>2323576.2206819109</v>
      </c>
      <c r="X29" s="5">
        <v>2377901.0129571119</v>
      </c>
      <c r="Y29" s="5">
        <v>2489820.4015469928</v>
      </c>
      <c r="Z29" s="5">
        <v>2211052.8058734108</v>
      </c>
      <c r="AA29" s="5">
        <v>2263249.505979504</v>
      </c>
      <c r="AB29" s="5">
        <v>2091149.710636758</v>
      </c>
      <c r="AC29" s="5">
        <v>2171975.8879200169</v>
      </c>
      <c r="AD29" s="5">
        <v>2147052.989110549</v>
      </c>
    </row>
    <row r="30" spans="1:30">
      <c r="A30" s="56" t="s">
        <v>75</v>
      </c>
      <c r="B30" s="56" t="s">
        <v>120</v>
      </c>
      <c r="C30" s="5">
        <v>2050966.029242269</v>
      </c>
      <c r="D30" s="5">
        <v>1944743.7810707439</v>
      </c>
      <c r="E30" s="5">
        <v>1692736.7061474291</v>
      </c>
      <c r="F30" s="5">
        <v>1609952.808685059</v>
      </c>
      <c r="G30" s="5">
        <v>1545411.3553173549</v>
      </c>
      <c r="H30" s="5">
        <v>1354434.495723591</v>
      </c>
      <c r="I30" s="5">
        <v>1098593.3031502899</v>
      </c>
      <c r="J30" s="5">
        <v>919786.04753317521</v>
      </c>
      <c r="K30" s="5">
        <v>811894.85156018857</v>
      </c>
      <c r="L30" s="5">
        <v>795343.02532392449</v>
      </c>
      <c r="M30" s="5">
        <v>803028.07973476429</v>
      </c>
      <c r="N30" s="5">
        <v>838916.06563216448</v>
      </c>
      <c r="O30" s="5">
        <v>825279.30209571635</v>
      </c>
      <c r="P30" s="5">
        <v>917028.41108890611</v>
      </c>
      <c r="Q30" s="5">
        <v>1029965.129465729</v>
      </c>
      <c r="R30" s="5">
        <v>1080648.0771549761</v>
      </c>
      <c r="S30" s="5">
        <v>943844.11896228825</v>
      </c>
      <c r="T30" s="5">
        <v>816715.4116425903</v>
      </c>
      <c r="U30" s="5">
        <v>876315.54539527139</v>
      </c>
      <c r="V30" s="5">
        <v>878309.29442163429</v>
      </c>
      <c r="W30" s="5">
        <v>796810.9274688611</v>
      </c>
      <c r="X30" s="5">
        <v>712464.95948234689</v>
      </c>
      <c r="Y30" s="5">
        <v>665077.09055553051</v>
      </c>
      <c r="Z30" s="5">
        <v>600579.36505573837</v>
      </c>
      <c r="AA30" s="5">
        <v>557637.19670190907</v>
      </c>
      <c r="AB30" s="5">
        <v>674032.89605580422</v>
      </c>
      <c r="AC30" s="5">
        <v>1089440.8129968329</v>
      </c>
      <c r="AD30" s="5">
        <v>821804.98838438885</v>
      </c>
    </row>
    <row r="31" spans="1:30">
      <c r="A31" s="56" t="s">
        <v>75</v>
      </c>
      <c r="B31" s="56" t="s">
        <v>121</v>
      </c>
      <c r="C31" s="5">
        <v>578641.70535466191</v>
      </c>
      <c r="D31" s="5">
        <v>543542.80042786372</v>
      </c>
      <c r="E31" s="5">
        <v>513369.51248464658</v>
      </c>
      <c r="F31" s="5">
        <v>489612.51219120179</v>
      </c>
      <c r="G31" s="5">
        <v>438803.58610932541</v>
      </c>
      <c r="H31" s="5">
        <v>389084.99961326702</v>
      </c>
      <c r="I31" s="5">
        <v>312509.83493544877</v>
      </c>
      <c r="J31" s="5">
        <v>319358.43099485722</v>
      </c>
      <c r="K31" s="5">
        <v>324759.73621420778</v>
      </c>
      <c r="L31" s="5">
        <v>328496.12919290038</v>
      </c>
      <c r="M31" s="5">
        <v>330455.0203214314</v>
      </c>
      <c r="N31" s="5">
        <v>339608.62060908508</v>
      </c>
      <c r="O31" s="5">
        <v>341544.49929563468</v>
      </c>
      <c r="P31" s="5">
        <v>362047.66754021309</v>
      </c>
      <c r="Q31" s="5">
        <v>364921.46796162089</v>
      </c>
      <c r="R31" s="5">
        <v>377081.4341077641</v>
      </c>
      <c r="S31" s="5">
        <v>342533.818842682</v>
      </c>
      <c r="T31" s="5">
        <v>352412.50235382118</v>
      </c>
      <c r="U31" s="5">
        <v>351835.40661457251</v>
      </c>
      <c r="V31" s="5">
        <v>315280.86501663562</v>
      </c>
      <c r="W31" s="5">
        <v>315173.66852124041</v>
      </c>
      <c r="X31" s="5">
        <v>300450.36554187117</v>
      </c>
      <c r="Y31" s="5">
        <v>227628.64091176429</v>
      </c>
      <c r="Z31" s="5">
        <v>192841.44912207141</v>
      </c>
      <c r="AA31" s="5">
        <v>166459.52159882159</v>
      </c>
      <c r="AB31" s="5">
        <v>167820.71914932909</v>
      </c>
      <c r="AC31" s="5">
        <v>184744.83884954051</v>
      </c>
      <c r="AD31" s="5">
        <v>152712.53498981081</v>
      </c>
    </row>
    <row r="32" spans="1:30">
      <c r="A32" s="56" t="s">
        <v>75</v>
      </c>
      <c r="B32" s="56" t="s">
        <v>122</v>
      </c>
      <c r="C32" s="5">
        <v>1.128615095E-3</v>
      </c>
      <c r="D32" s="5">
        <v>1.178211075000001E-3</v>
      </c>
      <c r="E32" s="5">
        <v>1.243743040000001E-3</v>
      </c>
      <c r="F32" s="5">
        <v>1222.6892366134159</v>
      </c>
      <c r="G32" s="5">
        <v>4397.4497420898588</v>
      </c>
      <c r="H32" s="5">
        <v>5.5135667944449978</v>
      </c>
      <c r="I32" s="5">
        <v>1.5117949E-3</v>
      </c>
      <c r="J32" s="5">
        <v>47.892166605630038</v>
      </c>
      <c r="K32" s="5">
        <v>78.805344247095022</v>
      </c>
      <c r="L32" s="5">
        <v>3.525112584999998E-3</v>
      </c>
      <c r="M32" s="5">
        <v>3.7070750999999998E-3</v>
      </c>
      <c r="N32" s="5">
        <v>3.9208461399999998E-3</v>
      </c>
      <c r="O32" s="5">
        <v>4.1434280799999999E-3</v>
      </c>
      <c r="P32" s="5">
        <v>18.12981874098001</v>
      </c>
      <c r="Q32" s="5">
        <v>149.01824664903</v>
      </c>
      <c r="R32" s="5">
        <v>18.420084049780002</v>
      </c>
      <c r="S32" s="5">
        <v>2.4889772400000011E-3</v>
      </c>
      <c r="T32" s="5">
        <v>30.3061739744</v>
      </c>
      <c r="U32" s="5">
        <v>2.8537542599999998E-3</v>
      </c>
      <c r="V32" s="5">
        <v>107.39069181028501</v>
      </c>
      <c r="W32" s="5">
        <v>1179.0132001636309</v>
      </c>
      <c r="X32" s="5">
        <v>8147.8257702213241</v>
      </c>
      <c r="Y32" s="5">
        <v>4.4475284950000003E-3</v>
      </c>
      <c r="Z32" s="5">
        <v>99.160857254540005</v>
      </c>
      <c r="AA32" s="5">
        <v>43361.712860047133</v>
      </c>
      <c r="AB32" s="5">
        <v>94.389186642465106</v>
      </c>
      <c r="AC32" s="5">
        <v>5.6414601449999999E-3</v>
      </c>
      <c r="AD32" s="5">
        <v>993.77678186167509</v>
      </c>
    </row>
    <row r="33" spans="1:30">
      <c r="A33" s="56" t="s">
        <v>75</v>
      </c>
      <c r="B33" s="56" t="s">
        <v>123</v>
      </c>
      <c r="C33" s="5">
        <v>0</v>
      </c>
      <c r="D33" s="5">
        <v>0</v>
      </c>
      <c r="E33" s="5">
        <v>0</v>
      </c>
      <c r="F33" s="5">
        <v>27023.383267149042</v>
      </c>
      <c r="G33" s="5">
        <v>0</v>
      </c>
      <c r="H33" s="5">
        <v>5.2924999999999761E-8</v>
      </c>
      <c r="I33" s="5">
        <v>1.6425000000000001E-7</v>
      </c>
      <c r="J33" s="5">
        <v>2.1376224999999962E-5</v>
      </c>
      <c r="K33" s="5">
        <v>1.127151900000001E-4</v>
      </c>
      <c r="L33" s="5">
        <v>2.046080500000001E-4</v>
      </c>
      <c r="M33" s="5">
        <v>3.0027637499999908E-4</v>
      </c>
      <c r="N33" s="5">
        <v>3.9404487500000059E-4</v>
      </c>
      <c r="O33" s="5">
        <v>4.9475696999999987E-4</v>
      </c>
      <c r="P33" s="5">
        <v>5.9749769999999818E-4</v>
      </c>
      <c r="Q33" s="5">
        <v>3.3561750000000162E-6</v>
      </c>
      <c r="R33" s="5">
        <v>1.841060000000005E-5</v>
      </c>
      <c r="S33" s="5">
        <v>3.3481679999999933E-5</v>
      </c>
      <c r="T33" s="5">
        <v>60.036980320349869</v>
      </c>
      <c r="U33" s="5">
        <v>325.9702836193502</v>
      </c>
      <c r="V33" s="5">
        <v>1255.7260038911011</v>
      </c>
      <c r="W33" s="5">
        <v>1302.315062420189</v>
      </c>
      <c r="X33" s="5">
        <v>1308.9553067088459</v>
      </c>
      <c r="Y33" s="5">
        <v>17887.810088552</v>
      </c>
      <c r="Z33" s="5">
        <v>17982.96118661897</v>
      </c>
      <c r="AA33" s="5">
        <v>27736.419512063061</v>
      </c>
      <c r="AB33" s="5">
        <v>28861.354626847009</v>
      </c>
      <c r="AC33" s="5">
        <v>29677.702329328658</v>
      </c>
      <c r="AD33" s="5">
        <v>29820.584756609918</v>
      </c>
    </row>
    <row r="34" spans="1:30">
      <c r="A34" s="56" t="s">
        <v>75</v>
      </c>
      <c r="B34" s="56" t="s">
        <v>124</v>
      </c>
      <c r="C34" s="5">
        <v>0</v>
      </c>
      <c r="D34" s="5">
        <v>0</v>
      </c>
      <c r="E34" s="5">
        <v>0</v>
      </c>
      <c r="F34" s="5">
        <v>0</v>
      </c>
      <c r="G34" s="5">
        <v>192336.13859260411</v>
      </c>
      <c r="H34" s="5">
        <v>421274.84575040749</v>
      </c>
      <c r="I34" s="5">
        <v>580254.30393359414</v>
      </c>
      <c r="J34" s="5">
        <v>580254.30393359414</v>
      </c>
      <c r="K34" s="5">
        <v>580254.30393359414</v>
      </c>
      <c r="L34" s="5">
        <v>666926.42383798119</v>
      </c>
      <c r="M34" s="5">
        <v>666926.42383798119</v>
      </c>
      <c r="N34" s="5">
        <v>666926.42383798119</v>
      </c>
      <c r="O34" s="5">
        <v>753460.42084212229</v>
      </c>
      <c r="P34" s="5">
        <v>753460.42084212229</v>
      </c>
      <c r="Q34" s="5">
        <v>753460.42084212229</v>
      </c>
      <c r="R34" s="5">
        <v>753460.42084212229</v>
      </c>
      <c r="S34" s="5">
        <v>753460.42084212229</v>
      </c>
      <c r="T34" s="5">
        <v>960437.5868608061</v>
      </c>
      <c r="U34" s="5">
        <v>960437.5868608061</v>
      </c>
      <c r="V34" s="5">
        <v>960437.5868608061</v>
      </c>
      <c r="W34" s="5">
        <v>960437.5868608061</v>
      </c>
      <c r="X34" s="5">
        <v>960437.5868608061</v>
      </c>
      <c r="Y34" s="5">
        <v>1045866.6006629789</v>
      </c>
      <c r="Z34" s="5">
        <v>1045866.6006629789</v>
      </c>
      <c r="AA34" s="5">
        <v>1045866.6006629789</v>
      </c>
      <c r="AB34" s="5">
        <v>1045866.6006629789</v>
      </c>
      <c r="AC34" s="5">
        <v>1045866.6006629789</v>
      </c>
      <c r="AD34" s="5">
        <v>1045866.6006629789</v>
      </c>
    </row>
    <row r="36" spans="1:30">
      <c r="A36" s="56" t="s">
        <v>80</v>
      </c>
      <c r="B36" s="56" t="s">
        <v>118</v>
      </c>
      <c r="C36" s="5">
        <v>4.8760496400000004E-3</v>
      </c>
      <c r="D36" s="5">
        <v>261543.01122679299</v>
      </c>
      <c r="E36" s="5">
        <v>601160.6403444173</v>
      </c>
      <c r="F36" s="5">
        <v>895149.53624544456</v>
      </c>
      <c r="G36" s="5">
        <v>1375046.415276963</v>
      </c>
      <c r="H36" s="5">
        <v>1916787.2144293231</v>
      </c>
      <c r="I36" s="5">
        <v>2202452.556689817</v>
      </c>
      <c r="J36" s="5">
        <v>2273421.6468832828</v>
      </c>
      <c r="K36" s="5">
        <v>2355864.533905529</v>
      </c>
      <c r="L36" s="5">
        <v>2416664.500386545</v>
      </c>
      <c r="M36" s="5">
        <v>2472552.424547947</v>
      </c>
      <c r="N36" s="5">
        <v>2557666.4557222431</v>
      </c>
      <c r="O36" s="5">
        <v>2731273.8965718569</v>
      </c>
      <c r="P36" s="5">
        <v>2917659.6203574808</v>
      </c>
      <c r="Q36" s="5">
        <v>3171653.826968146</v>
      </c>
      <c r="R36" s="5">
        <v>3317945.3789053601</v>
      </c>
      <c r="S36" s="5">
        <v>3640105.6230485109</v>
      </c>
      <c r="T36" s="5">
        <v>4073804.0433857809</v>
      </c>
      <c r="U36" s="5">
        <v>4171721.7885600571</v>
      </c>
      <c r="V36" s="5">
        <v>4689725.208540922</v>
      </c>
      <c r="W36" s="5">
        <v>5334191.4452182576</v>
      </c>
      <c r="X36" s="5">
        <v>5663071.1408744166</v>
      </c>
      <c r="Y36" s="5">
        <v>6589805.4733029744</v>
      </c>
      <c r="Z36" s="5">
        <v>7109307.3219788764</v>
      </c>
      <c r="AA36" s="5">
        <v>7705691.817297996</v>
      </c>
      <c r="AB36" s="5">
        <v>7928476.7295325277</v>
      </c>
      <c r="AC36" s="5">
        <v>8088266.1561013376</v>
      </c>
      <c r="AD36" s="5">
        <v>8235757.6224046145</v>
      </c>
    </row>
    <row r="37" spans="1:30">
      <c r="A37" s="56" t="s">
        <v>80</v>
      </c>
      <c r="B37" s="56" t="s">
        <v>119</v>
      </c>
      <c r="C37" s="5">
        <v>2726560.3213601108</v>
      </c>
      <c r="D37" s="5">
        <v>2781984.6343325549</v>
      </c>
      <c r="E37" s="5">
        <v>3258505.9521883829</v>
      </c>
      <c r="F37" s="5">
        <v>2663411.5296077258</v>
      </c>
      <c r="G37" s="5">
        <v>2787231.057123071</v>
      </c>
      <c r="H37" s="5">
        <v>2536840.92335991</v>
      </c>
      <c r="I37" s="5">
        <v>2460710.3243489838</v>
      </c>
      <c r="J37" s="5">
        <v>2773752.9800875839</v>
      </c>
      <c r="K37" s="5">
        <v>2470922.5115181562</v>
      </c>
      <c r="L37" s="5">
        <v>2261660.312901197</v>
      </c>
      <c r="M37" s="5">
        <v>2272196.456027511</v>
      </c>
      <c r="N37" s="5">
        <v>2268954.9109695428</v>
      </c>
      <c r="O37" s="5">
        <v>2331596.6823329399</v>
      </c>
      <c r="P37" s="5">
        <v>2300745.3110314361</v>
      </c>
      <c r="Q37" s="5">
        <v>2333782.2684696661</v>
      </c>
      <c r="R37" s="5">
        <v>2338239.09416751</v>
      </c>
      <c r="S37" s="5">
        <v>2399172.4320119759</v>
      </c>
      <c r="T37" s="5">
        <v>2580749.3378546028</v>
      </c>
      <c r="U37" s="5">
        <v>2358637.2020067298</v>
      </c>
      <c r="V37" s="5">
        <v>2538833.781746381</v>
      </c>
      <c r="W37" s="5">
        <v>2544305.4483026639</v>
      </c>
      <c r="X37" s="5">
        <v>2588778.2988449018</v>
      </c>
      <c r="Y37" s="5">
        <v>2683207.7676196229</v>
      </c>
      <c r="Z37" s="5">
        <v>2398679.4276667652</v>
      </c>
      <c r="AA37" s="5">
        <v>2488744.7762094499</v>
      </c>
      <c r="AB37" s="5">
        <v>2309831.1708060382</v>
      </c>
      <c r="AC37" s="5">
        <v>2399533.8382533379</v>
      </c>
      <c r="AD37" s="5">
        <v>2403056.630198922</v>
      </c>
    </row>
    <row r="38" spans="1:30">
      <c r="A38" s="56" t="s">
        <v>80</v>
      </c>
      <c r="B38" s="56" t="s">
        <v>120</v>
      </c>
      <c r="C38" s="5">
        <v>2054948.1277696469</v>
      </c>
      <c r="D38" s="5">
        <v>1956741.7413386379</v>
      </c>
      <c r="E38" s="5">
        <v>1700859.6203285819</v>
      </c>
      <c r="F38" s="5">
        <v>1598940.2702479661</v>
      </c>
      <c r="G38" s="5">
        <v>1597621.3519028369</v>
      </c>
      <c r="H38" s="5">
        <v>1462060.879578992</v>
      </c>
      <c r="I38" s="5">
        <v>1182533.816191901</v>
      </c>
      <c r="J38" s="5">
        <v>1148365.2519551089</v>
      </c>
      <c r="K38" s="5">
        <v>1074814.7745958201</v>
      </c>
      <c r="L38" s="5">
        <v>1102276.392520526</v>
      </c>
      <c r="M38" s="5">
        <v>1079730.291867031</v>
      </c>
      <c r="N38" s="5">
        <v>1132050.8164009349</v>
      </c>
      <c r="O38" s="5">
        <v>1107358.9483543879</v>
      </c>
      <c r="P38" s="5">
        <v>1170423.942213285</v>
      </c>
      <c r="Q38" s="5">
        <v>1239933.6770042251</v>
      </c>
      <c r="R38" s="5">
        <v>1400521.387198017</v>
      </c>
      <c r="S38" s="5">
        <v>1230374.06498714</v>
      </c>
      <c r="T38" s="5">
        <v>1150021.495322146</v>
      </c>
      <c r="U38" s="5">
        <v>1362174.5531721739</v>
      </c>
      <c r="V38" s="5">
        <v>1375467.794884227</v>
      </c>
      <c r="W38" s="5">
        <v>1404795.9372077349</v>
      </c>
      <c r="X38" s="5">
        <v>1192245.038467912</v>
      </c>
      <c r="Y38" s="5">
        <v>1502155.942443009</v>
      </c>
      <c r="Z38" s="5">
        <v>1363165.4520694769</v>
      </c>
      <c r="AA38" s="5">
        <v>1644845.7211013429</v>
      </c>
      <c r="AB38" s="5">
        <v>1766075.1035464031</v>
      </c>
      <c r="AC38" s="5">
        <v>2719125.2502610912</v>
      </c>
      <c r="AD38" s="5">
        <v>2081581.9903478371</v>
      </c>
    </row>
    <row r="39" spans="1:30">
      <c r="A39" s="56" t="s">
        <v>80</v>
      </c>
      <c r="B39" s="56" t="s">
        <v>121</v>
      </c>
      <c r="C39" s="5">
        <v>578245.47250806889</v>
      </c>
      <c r="D39" s="5">
        <v>542421.68320201989</v>
      </c>
      <c r="E39" s="5">
        <v>512095.55015993433</v>
      </c>
      <c r="F39" s="5">
        <v>485200.52608639857</v>
      </c>
      <c r="G39" s="5">
        <v>445727.24681882409</v>
      </c>
      <c r="H39" s="5">
        <v>411042.08676379372</v>
      </c>
      <c r="I39" s="5">
        <v>340047.78817820299</v>
      </c>
      <c r="J39" s="5">
        <v>338615.23980154243</v>
      </c>
      <c r="K39" s="5">
        <v>344421.4273526771</v>
      </c>
      <c r="L39" s="5">
        <v>342552.03509498492</v>
      </c>
      <c r="M39" s="5">
        <v>344742.81285841152</v>
      </c>
      <c r="N39" s="5">
        <v>356772.10515119339</v>
      </c>
      <c r="O39" s="5">
        <v>341867.6303866994</v>
      </c>
      <c r="P39" s="5">
        <v>352522.25190397393</v>
      </c>
      <c r="Q39" s="5">
        <v>348078.56194911082</v>
      </c>
      <c r="R39" s="5">
        <v>367292.47704253747</v>
      </c>
      <c r="S39" s="5">
        <v>335144.83547051402</v>
      </c>
      <c r="T39" s="5">
        <v>312822.56145315821</v>
      </c>
      <c r="U39" s="5">
        <v>322001.74374858692</v>
      </c>
      <c r="V39" s="5">
        <v>296585.92314814462</v>
      </c>
      <c r="W39" s="5">
        <v>280201.74658491288</v>
      </c>
      <c r="X39" s="5">
        <v>264021.00093193073</v>
      </c>
      <c r="Y39" s="5">
        <v>213994.00171451879</v>
      </c>
      <c r="Z39" s="5">
        <v>172124.27847647839</v>
      </c>
      <c r="AA39" s="5">
        <v>153635.29234235609</v>
      </c>
      <c r="AB39" s="5">
        <v>150293.914848966</v>
      </c>
      <c r="AC39" s="5">
        <v>169760.30682568011</v>
      </c>
      <c r="AD39" s="5">
        <v>136329.2239795693</v>
      </c>
    </row>
    <row r="40" spans="1:30">
      <c r="A40" s="56" t="s">
        <v>80</v>
      </c>
      <c r="B40" s="56" t="s">
        <v>122</v>
      </c>
      <c r="C40" s="5">
        <v>4.0784802499999989E-4</v>
      </c>
      <c r="D40" s="5">
        <v>4.2577936999999998E-4</v>
      </c>
      <c r="E40" s="5">
        <v>4.4936432499999963E-4</v>
      </c>
      <c r="F40" s="5">
        <v>1817.928323437</v>
      </c>
      <c r="G40" s="5">
        <v>12459.78701857651</v>
      </c>
      <c r="H40" s="5">
        <v>5.7283981898150031</v>
      </c>
      <c r="I40" s="5">
        <v>45.798586646954988</v>
      </c>
      <c r="J40" s="5">
        <v>0.43365176526000021</v>
      </c>
      <c r="K40" s="5">
        <v>1.6250488899999999E-3</v>
      </c>
      <c r="L40" s="5">
        <v>3.0194024550049989</v>
      </c>
      <c r="M40" s="5">
        <v>1.816370654999999E-3</v>
      </c>
      <c r="N40" s="5">
        <v>3471.9782532840859</v>
      </c>
      <c r="O40" s="5">
        <v>2069.0149328971711</v>
      </c>
      <c r="P40" s="5">
        <v>83.118177102904994</v>
      </c>
      <c r="Q40" s="5">
        <v>9688.2014859851788</v>
      </c>
      <c r="R40" s="5">
        <v>322.11526322681999</v>
      </c>
      <c r="S40" s="5">
        <v>2.66891262E-3</v>
      </c>
      <c r="T40" s="5">
        <v>37.707925089649997</v>
      </c>
      <c r="U40" s="5">
        <v>2444.469021529816</v>
      </c>
      <c r="V40" s="5">
        <v>6930.6139331107588</v>
      </c>
      <c r="W40" s="5">
        <v>884.44628557281487</v>
      </c>
      <c r="X40" s="5">
        <v>264.98798370125002</v>
      </c>
      <c r="Y40" s="5">
        <v>568.30900366755509</v>
      </c>
      <c r="Z40" s="5">
        <v>99.162350227609934</v>
      </c>
      <c r="AA40" s="5">
        <v>14859.179147439831</v>
      </c>
      <c r="AB40" s="5">
        <v>3244.2909630091008</v>
      </c>
      <c r="AC40" s="5">
        <v>1317.8249467897649</v>
      </c>
      <c r="AD40" s="5">
        <v>1633.063766316895</v>
      </c>
    </row>
    <row r="41" spans="1:30">
      <c r="A41" s="56" t="s">
        <v>80</v>
      </c>
      <c r="B41" s="56" t="s">
        <v>123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</row>
    <row r="42" spans="1:30">
      <c r="A42" s="56" t="s">
        <v>80</v>
      </c>
      <c r="B42" s="56" t="s">
        <v>124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</row>
  </sheetData>
  <autoFilter ref="A3:B42" xr:uid="{00000000-0009-0000-0000-000010000000}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4">
    <tabColor theme="9"/>
  </sheetPr>
  <dimension ref="A1:P18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" defaultRowHeight="14"/>
  <cols>
    <col min="1" max="1" width="38.5" style="7" customWidth="1"/>
    <col min="2" max="15" width="13.1640625" style="7" customWidth="1"/>
    <col min="16" max="16" width="12.6640625" style="7" customWidth="1"/>
    <col min="17" max="17" width="9" style="7" customWidth="1"/>
    <col min="18" max="16384" width="9" style="7"/>
  </cols>
  <sheetData>
    <row r="1" spans="1:16" s="15" customFormat="1" ht="23.25" customHeight="1" thickBot="1">
      <c r="A1" s="1" t="s">
        <v>310</v>
      </c>
      <c r="B1" s="49"/>
      <c r="C1" s="14"/>
      <c r="D1" s="14"/>
      <c r="E1" s="14"/>
      <c r="F1" s="14"/>
      <c r="G1" s="14"/>
      <c r="I1" s="14"/>
      <c r="J1" s="14"/>
      <c r="K1" s="14"/>
      <c r="L1" s="14"/>
      <c r="M1" s="14"/>
      <c r="N1" s="14"/>
      <c r="O1" s="14"/>
      <c r="P1" s="14"/>
    </row>
    <row r="2" spans="1:16" ht="15" customHeight="1" thickTop="1">
      <c r="A2" s="12"/>
      <c r="B2" s="12"/>
    </row>
    <row r="3" spans="1:16">
      <c r="A3" s="57" t="s">
        <v>311</v>
      </c>
      <c r="B3" s="62" t="s">
        <v>51</v>
      </c>
      <c r="C3" s="62" t="s">
        <v>54</v>
      </c>
      <c r="D3" s="62" t="s">
        <v>56</v>
      </c>
      <c r="E3" s="62" t="s">
        <v>58</v>
      </c>
      <c r="F3" s="62" t="s">
        <v>60</v>
      </c>
      <c r="G3" s="62" t="s">
        <v>62</v>
      </c>
      <c r="H3" s="62" t="s">
        <v>64</v>
      </c>
      <c r="I3" s="62" t="s">
        <v>66</v>
      </c>
      <c r="J3" s="62" t="s">
        <v>68</v>
      </c>
      <c r="K3" s="62" t="s">
        <v>70</v>
      </c>
      <c r="L3" s="62" t="s">
        <v>73</v>
      </c>
      <c r="M3" s="62" t="s">
        <v>75</v>
      </c>
      <c r="N3" s="62" t="s">
        <v>77</v>
      </c>
      <c r="O3" s="62" t="s">
        <v>80</v>
      </c>
    </row>
    <row r="4" spans="1:16">
      <c r="A4" s="56" t="s">
        <v>50</v>
      </c>
      <c r="B4" s="61" t="s">
        <v>312</v>
      </c>
      <c r="C4" s="61" t="s">
        <v>312</v>
      </c>
      <c r="D4" s="61" t="s">
        <v>312</v>
      </c>
      <c r="E4" s="61" t="s">
        <v>312</v>
      </c>
      <c r="F4" s="61" t="s">
        <v>312</v>
      </c>
      <c r="G4" s="61" t="s">
        <v>312</v>
      </c>
      <c r="H4" s="61" t="s">
        <v>312</v>
      </c>
      <c r="I4" s="61" t="s">
        <v>312</v>
      </c>
      <c r="J4" s="61" t="s">
        <v>312</v>
      </c>
      <c r="K4" s="61" t="s">
        <v>312</v>
      </c>
      <c r="L4" s="61" t="s">
        <v>312</v>
      </c>
      <c r="M4" s="61" t="s">
        <v>312</v>
      </c>
      <c r="N4" s="61" t="s">
        <v>312</v>
      </c>
      <c r="O4" s="61" t="s">
        <v>312</v>
      </c>
    </row>
    <row r="5" spans="1:16">
      <c r="A5" s="56" t="s">
        <v>173</v>
      </c>
      <c r="B5" s="61" t="s">
        <v>312</v>
      </c>
      <c r="C5" s="61" t="s">
        <v>312</v>
      </c>
      <c r="D5" s="61" t="s">
        <v>312</v>
      </c>
      <c r="E5" s="61" t="s">
        <v>312</v>
      </c>
      <c r="F5" s="61" t="s">
        <v>107</v>
      </c>
      <c r="G5" s="61" t="s">
        <v>312</v>
      </c>
      <c r="H5" s="61" t="s">
        <v>312</v>
      </c>
      <c r="I5" s="61" t="s">
        <v>312</v>
      </c>
      <c r="J5" s="61" t="s">
        <v>312</v>
      </c>
      <c r="K5" s="61" t="s">
        <v>107</v>
      </c>
      <c r="L5" s="61" t="s">
        <v>107</v>
      </c>
      <c r="M5" s="61" t="s">
        <v>107</v>
      </c>
      <c r="N5" s="61" t="s">
        <v>312</v>
      </c>
      <c r="O5" s="61" t="s">
        <v>312</v>
      </c>
    </row>
    <row r="6" spans="1:16">
      <c r="A6" s="56" t="s">
        <v>174</v>
      </c>
      <c r="B6" s="61" t="s">
        <v>312</v>
      </c>
      <c r="C6" s="61" t="s">
        <v>312</v>
      </c>
      <c r="D6" s="61" t="s">
        <v>312</v>
      </c>
      <c r="E6" s="61" t="s">
        <v>312</v>
      </c>
      <c r="F6" s="61" t="s">
        <v>312</v>
      </c>
      <c r="G6" s="61" t="s">
        <v>312</v>
      </c>
      <c r="H6" s="61" t="s">
        <v>312</v>
      </c>
      <c r="I6" s="61" t="s">
        <v>312</v>
      </c>
      <c r="J6" s="61" t="s">
        <v>312</v>
      </c>
      <c r="K6" s="61" t="s">
        <v>312</v>
      </c>
      <c r="L6" s="61" t="s">
        <v>312</v>
      </c>
      <c r="M6" s="61" t="s">
        <v>312</v>
      </c>
      <c r="N6" s="61" t="s">
        <v>312</v>
      </c>
      <c r="O6" s="61" t="s">
        <v>312</v>
      </c>
    </row>
    <row r="7" spans="1:16">
      <c r="A7" s="56" t="s">
        <v>175</v>
      </c>
      <c r="B7" s="61" t="s">
        <v>312</v>
      </c>
      <c r="C7" s="61" t="s">
        <v>312</v>
      </c>
      <c r="D7" s="61" t="s">
        <v>312</v>
      </c>
      <c r="E7" s="61" t="s">
        <v>312</v>
      </c>
      <c r="F7" s="61" t="s">
        <v>102</v>
      </c>
      <c r="G7" s="61" t="s">
        <v>312</v>
      </c>
      <c r="H7" s="61" t="s">
        <v>312</v>
      </c>
      <c r="I7" s="61" t="s">
        <v>312</v>
      </c>
      <c r="J7" s="61" t="s">
        <v>312</v>
      </c>
      <c r="K7" s="61" t="s">
        <v>102</v>
      </c>
      <c r="L7" s="61" t="s">
        <v>102</v>
      </c>
      <c r="M7" s="61" t="s">
        <v>102</v>
      </c>
      <c r="N7" s="61" t="s">
        <v>312</v>
      </c>
      <c r="O7" s="61" t="s">
        <v>312</v>
      </c>
    </row>
    <row r="8" spans="1:16">
      <c r="A8" s="56" t="s">
        <v>176</v>
      </c>
      <c r="B8" s="61" t="s">
        <v>312</v>
      </c>
      <c r="C8" s="61" t="s">
        <v>312</v>
      </c>
      <c r="D8" s="61" t="s">
        <v>312</v>
      </c>
      <c r="E8" s="61" t="s">
        <v>312</v>
      </c>
      <c r="F8" s="61" t="s">
        <v>312</v>
      </c>
      <c r="G8" s="61" t="s">
        <v>312</v>
      </c>
      <c r="H8" s="61" t="s">
        <v>312</v>
      </c>
      <c r="I8" s="61" t="s">
        <v>312</v>
      </c>
      <c r="J8" s="61" t="s">
        <v>312</v>
      </c>
      <c r="K8" s="61" t="s">
        <v>312</v>
      </c>
      <c r="L8" s="61" t="s">
        <v>312</v>
      </c>
      <c r="M8" s="61" t="s">
        <v>312</v>
      </c>
      <c r="N8" s="61" t="s">
        <v>312</v>
      </c>
      <c r="O8" s="61" t="s">
        <v>312</v>
      </c>
    </row>
    <row r="9" spans="1:16">
      <c r="A9" s="56" t="s">
        <v>45</v>
      </c>
      <c r="B9" s="61" t="s">
        <v>312</v>
      </c>
      <c r="C9" s="61" t="s">
        <v>312</v>
      </c>
      <c r="D9" s="61" t="s">
        <v>312</v>
      </c>
      <c r="E9" s="61" t="s">
        <v>312</v>
      </c>
      <c r="F9" s="61" t="s">
        <v>94</v>
      </c>
      <c r="G9" s="61" t="s">
        <v>312</v>
      </c>
      <c r="H9" s="61" t="s">
        <v>312</v>
      </c>
      <c r="I9" s="61" t="s">
        <v>312</v>
      </c>
      <c r="J9" s="61" t="s">
        <v>312</v>
      </c>
      <c r="K9" s="61" t="s">
        <v>94</v>
      </c>
      <c r="L9" s="61" t="s">
        <v>94</v>
      </c>
      <c r="M9" s="61" t="s">
        <v>94</v>
      </c>
      <c r="N9" s="61" t="s">
        <v>312</v>
      </c>
      <c r="O9" s="61" t="s">
        <v>312</v>
      </c>
    </row>
    <row r="10" spans="1:16">
      <c r="A10" s="56" t="s">
        <v>177</v>
      </c>
      <c r="B10" s="61" t="s">
        <v>312</v>
      </c>
      <c r="C10" s="61" t="s">
        <v>312</v>
      </c>
      <c r="D10" s="61" t="s">
        <v>312</v>
      </c>
      <c r="E10" s="61" t="s">
        <v>312</v>
      </c>
      <c r="F10" s="61" t="s">
        <v>112</v>
      </c>
      <c r="G10" s="61" t="s">
        <v>312</v>
      </c>
      <c r="H10" s="61" t="s">
        <v>312</v>
      </c>
      <c r="I10" s="61" t="s">
        <v>312</v>
      </c>
      <c r="J10" s="61" t="s">
        <v>312</v>
      </c>
      <c r="K10" s="61" t="s">
        <v>112</v>
      </c>
      <c r="L10" s="61" t="s">
        <v>112</v>
      </c>
      <c r="M10" s="61" t="s">
        <v>112</v>
      </c>
      <c r="N10" s="61" t="s">
        <v>312</v>
      </c>
      <c r="O10" s="61" t="s">
        <v>312</v>
      </c>
    </row>
    <row r="11" spans="1:16">
      <c r="A11" s="56" t="s">
        <v>178</v>
      </c>
      <c r="B11" s="61" t="s">
        <v>312</v>
      </c>
      <c r="C11" s="61" t="s">
        <v>312</v>
      </c>
      <c r="D11" s="61" t="s">
        <v>312</v>
      </c>
      <c r="E11" s="61" t="s">
        <v>312</v>
      </c>
      <c r="F11" s="61" t="s">
        <v>312</v>
      </c>
      <c r="G11" s="61" t="s">
        <v>312</v>
      </c>
      <c r="H11" s="61" t="s">
        <v>312</v>
      </c>
      <c r="I11" s="61" t="s">
        <v>312</v>
      </c>
      <c r="J11" s="61" t="s">
        <v>312</v>
      </c>
      <c r="K11" s="61" t="s">
        <v>312</v>
      </c>
      <c r="L11" s="61" t="s">
        <v>312</v>
      </c>
      <c r="M11" s="61" t="s">
        <v>312</v>
      </c>
      <c r="N11" s="61" t="s">
        <v>312</v>
      </c>
      <c r="O11" s="61" t="s">
        <v>312</v>
      </c>
    </row>
    <row r="12" spans="1:16">
      <c r="A12" s="56" t="s">
        <v>46</v>
      </c>
      <c r="B12" s="61" t="s">
        <v>312</v>
      </c>
      <c r="C12" s="61" t="s">
        <v>312</v>
      </c>
      <c r="D12" s="61" t="s">
        <v>312</v>
      </c>
      <c r="E12" s="61" t="s">
        <v>312</v>
      </c>
      <c r="F12" s="61" t="s">
        <v>94</v>
      </c>
      <c r="G12" s="61" t="s">
        <v>312</v>
      </c>
      <c r="H12" s="61" t="s">
        <v>312</v>
      </c>
      <c r="I12" s="61" t="s">
        <v>312</v>
      </c>
      <c r="J12" s="61" t="s">
        <v>312</v>
      </c>
      <c r="K12" s="61" t="s">
        <v>94</v>
      </c>
      <c r="L12" s="61" t="s">
        <v>94</v>
      </c>
      <c r="M12" s="61" t="s">
        <v>94</v>
      </c>
      <c r="N12" s="61" t="s">
        <v>312</v>
      </c>
      <c r="O12" s="61" t="s">
        <v>312</v>
      </c>
    </row>
    <row r="13" spans="1:16">
      <c r="A13" s="56" t="s">
        <v>49</v>
      </c>
      <c r="B13" s="61" t="s">
        <v>312</v>
      </c>
      <c r="C13" s="61" t="s">
        <v>312</v>
      </c>
      <c r="D13" s="61" t="s">
        <v>312</v>
      </c>
      <c r="E13" s="61" t="s">
        <v>312</v>
      </c>
      <c r="F13" s="61" t="s">
        <v>95</v>
      </c>
      <c r="G13" s="61" t="s">
        <v>312</v>
      </c>
      <c r="H13" s="61" t="s">
        <v>312</v>
      </c>
      <c r="I13" s="61" t="s">
        <v>312</v>
      </c>
      <c r="J13" s="61" t="s">
        <v>312</v>
      </c>
      <c r="K13" s="61" t="s">
        <v>95</v>
      </c>
      <c r="L13" s="61" t="s">
        <v>93</v>
      </c>
      <c r="M13" s="61" t="s">
        <v>95</v>
      </c>
      <c r="N13" s="61" t="s">
        <v>312</v>
      </c>
      <c r="O13" s="61" t="s">
        <v>312</v>
      </c>
    </row>
    <row r="14" spans="1:16">
      <c r="A14" s="56" t="s">
        <v>179</v>
      </c>
      <c r="B14" s="61" t="s">
        <v>312</v>
      </c>
      <c r="C14" s="61" t="s">
        <v>312</v>
      </c>
      <c r="D14" s="61" t="s">
        <v>312</v>
      </c>
      <c r="E14" s="61" t="s">
        <v>312</v>
      </c>
      <c r="F14" s="61" t="s">
        <v>107</v>
      </c>
      <c r="G14" s="61" t="s">
        <v>312</v>
      </c>
      <c r="H14" s="61" t="s">
        <v>312</v>
      </c>
      <c r="I14" s="61" t="s">
        <v>312</v>
      </c>
      <c r="J14" s="61" t="s">
        <v>312</v>
      </c>
      <c r="K14" s="61" t="s">
        <v>107</v>
      </c>
      <c r="L14" s="61" t="s">
        <v>107</v>
      </c>
      <c r="M14" s="61" t="s">
        <v>107</v>
      </c>
      <c r="N14" s="61" t="s">
        <v>312</v>
      </c>
      <c r="O14" s="61" t="s">
        <v>312</v>
      </c>
    </row>
    <row r="15" spans="1:16">
      <c r="A15" s="56" t="s">
        <v>180</v>
      </c>
      <c r="B15" s="61" t="s">
        <v>312</v>
      </c>
      <c r="C15" s="61" t="s">
        <v>312</v>
      </c>
      <c r="D15" s="61" t="s">
        <v>312</v>
      </c>
      <c r="E15" s="61" t="s">
        <v>312</v>
      </c>
      <c r="F15" s="61" t="s">
        <v>312</v>
      </c>
      <c r="G15" s="61" t="s">
        <v>312</v>
      </c>
      <c r="H15" s="61" t="s">
        <v>312</v>
      </c>
      <c r="I15" s="61" t="s">
        <v>312</v>
      </c>
      <c r="J15" s="61" t="s">
        <v>312</v>
      </c>
      <c r="K15" s="61" t="s">
        <v>312</v>
      </c>
      <c r="L15" s="61" t="s">
        <v>312</v>
      </c>
      <c r="M15" s="61" t="s">
        <v>312</v>
      </c>
      <c r="N15" s="61" t="s">
        <v>312</v>
      </c>
      <c r="O15" s="61" t="s">
        <v>312</v>
      </c>
    </row>
    <row r="16" spans="1:16">
      <c r="A16" s="56" t="s">
        <v>181</v>
      </c>
      <c r="B16" s="61" t="s">
        <v>312</v>
      </c>
      <c r="C16" s="61" t="s">
        <v>312</v>
      </c>
      <c r="D16" s="61" t="s">
        <v>312</v>
      </c>
      <c r="E16" s="61" t="s">
        <v>312</v>
      </c>
      <c r="F16" s="61" t="s">
        <v>96</v>
      </c>
      <c r="G16" s="61" t="s">
        <v>312</v>
      </c>
      <c r="H16" s="61" t="s">
        <v>312</v>
      </c>
      <c r="I16" s="61" t="s">
        <v>312</v>
      </c>
      <c r="J16" s="61" t="s">
        <v>312</v>
      </c>
      <c r="K16" s="61" t="s">
        <v>96</v>
      </c>
      <c r="L16" s="61" t="s">
        <v>96</v>
      </c>
      <c r="M16" s="61" t="s">
        <v>96</v>
      </c>
      <c r="N16" s="61" t="s">
        <v>312</v>
      </c>
      <c r="O16" s="61" t="s">
        <v>312</v>
      </c>
    </row>
    <row r="17" spans="1:15">
      <c r="A17" s="56" t="s">
        <v>182</v>
      </c>
      <c r="B17" s="61" t="s">
        <v>312</v>
      </c>
      <c r="C17" s="61" t="s">
        <v>312</v>
      </c>
      <c r="D17" s="61" t="s">
        <v>312</v>
      </c>
      <c r="E17" s="61" t="s">
        <v>312</v>
      </c>
      <c r="F17" s="61" t="s">
        <v>99</v>
      </c>
      <c r="G17" s="61" t="s">
        <v>312</v>
      </c>
      <c r="H17" s="61" t="s">
        <v>312</v>
      </c>
      <c r="I17" s="61" t="s">
        <v>312</v>
      </c>
      <c r="J17" s="61" t="s">
        <v>312</v>
      </c>
      <c r="K17" s="61" t="s">
        <v>99</v>
      </c>
      <c r="L17" s="61" t="s">
        <v>99</v>
      </c>
      <c r="M17" s="61" t="s">
        <v>99</v>
      </c>
      <c r="N17" s="61" t="s">
        <v>312</v>
      </c>
      <c r="O17" s="61" t="s">
        <v>312</v>
      </c>
    </row>
    <row r="18" spans="1:15">
      <c r="A18" s="56" t="s">
        <v>183</v>
      </c>
      <c r="B18" s="61" t="s">
        <v>312</v>
      </c>
      <c r="C18" s="61" t="s">
        <v>312</v>
      </c>
      <c r="D18" s="61" t="s">
        <v>312</v>
      </c>
      <c r="E18" s="61" t="s">
        <v>312</v>
      </c>
      <c r="F18" s="61" t="s">
        <v>312</v>
      </c>
      <c r="G18" s="61" t="s">
        <v>312</v>
      </c>
      <c r="H18" s="61" t="s">
        <v>312</v>
      </c>
      <c r="I18" s="61" t="s">
        <v>312</v>
      </c>
      <c r="J18" s="61" t="s">
        <v>312</v>
      </c>
      <c r="K18" s="61" t="s">
        <v>312</v>
      </c>
      <c r="L18" s="61" t="s">
        <v>312</v>
      </c>
      <c r="M18" s="61" t="s">
        <v>312</v>
      </c>
      <c r="N18" s="61" t="s">
        <v>312</v>
      </c>
      <c r="O18" s="61" t="s">
        <v>312</v>
      </c>
    </row>
  </sheetData>
  <autoFilter ref="A3:A18" xr:uid="{00000000-0009-0000-0000-000011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</vt:i4>
      </vt:variant>
    </vt:vector>
  </HeadingPairs>
  <TitlesOfParts>
    <vt:vector size="22" baseType="lpstr">
      <vt:lpstr>Disclaimer</vt:lpstr>
      <vt:lpstr>Index</vt:lpstr>
      <vt:lpstr>CDPs</vt:lpstr>
      <vt:lpstr>Summary</vt:lpstr>
      <vt:lpstr>Comparison</vt:lpstr>
      <vt:lpstr>Available CDPs</vt:lpstr>
      <vt:lpstr>Capacity</vt:lpstr>
      <vt:lpstr>Generation</vt:lpstr>
      <vt:lpstr>Storage Capacity</vt:lpstr>
      <vt:lpstr>Storage Energy</vt:lpstr>
      <vt:lpstr>Dispatchable Built</vt:lpstr>
      <vt:lpstr>Dispatchable Retired</vt:lpstr>
      <vt:lpstr>REZ Generation Capacity</vt:lpstr>
      <vt:lpstr>REZ Generation</vt:lpstr>
      <vt:lpstr>Emissions</vt:lpstr>
      <vt:lpstr>Imports and Exports</vt:lpstr>
      <vt:lpstr>Costs</vt:lpstr>
      <vt:lpstr>Flow path augmentations</vt:lpstr>
      <vt:lpstr>AvailableCDPs</vt:lpstr>
      <vt:lpstr>Comparison_CDP1</vt:lpstr>
      <vt:lpstr>Comparison_CDP2</vt:lpstr>
      <vt:lpstr>Summary_CDP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Holmes à Court</cp:lastModifiedBy>
  <cp:revision>1</cp:revision>
  <dcterms:created xsi:type="dcterms:W3CDTF">2022-06-10T05:20:10Z</dcterms:created>
  <dcterms:modified xsi:type="dcterms:W3CDTF">2024-07-07T21:31:21Z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0x01010082774FAFD2180F48AEEA8305B08ED5EB0077E15F46563CB1409B8782D18AE4C5E3</vt:lpwstr>
  </property>
  <property fmtid="{D5CDD505-2E9C-101B-9397-08002B2CF9AE}" pid="3" name="TaxKeyword">
    <vt:lpwstr/>
  </property>
  <property fmtid="{D5CDD505-2E9C-101B-9397-08002B2CF9AE}" pid="4" name="MediaServiceImageTags">
    <vt:lpwstr/>
  </property>
  <property fmtid="{D5CDD505-2E9C-101B-9397-08002B2CF9AE}" pid="5" name="AEMO Communication Document Type1">
    <vt:lpwstr/>
  </property>
</Properties>
</file>